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W:\02_商工企画課\県内事業者賃上げ環境整備事業支援パッケージ\01_商工企画課\01-3_申請要領・申請様式\様式案\"/>
    </mc:Choice>
  </mc:AlternateContent>
  <xr:revisionPtr revIDLastSave="0" documentId="13_ncr:1_{9214E7B5-0BE3-4613-9443-323DBFD73F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総括表" sheetId="3" r:id="rId1"/>
    <sheet name="原材料購入報告書（個票）" sheetId="2" r:id="rId2"/>
  </sheets>
  <definedNames>
    <definedName name="_xlnm.Print_Area" localSheetId="1">'原材料購入報告書（個票）'!$A$1:$G$35</definedName>
    <definedName name="_xlnm.Print_Area" localSheetId="0">総括表!$A$1:$E$37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F9" i="2"/>
  <c r="G9" i="2" s="1"/>
  <c r="C10" i="2"/>
  <c r="E15" i="2"/>
  <c r="F15" i="2"/>
  <c r="G15" i="2" s="1"/>
  <c r="C16" i="2"/>
  <c r="C35" i="2" s="1"/>
  <c r="C106" i="2" s="1"/>
  <c r="E21" i="2"/>
  <c r="F21" i="2"/>
  <c r="G21" i="2"/>
  <c r="C22" i="2"/>
  <c r="E27" i="2"/>
  <c r="F27" i="2"/>
  <c r="G27" i="2" s="1"/>
  <c r="C28" i="2"/>
  <c r="E33" i="2"/>
  <c r="F33" i="2"/>
  <c r="G33" i="2"/>
  <c r="C34" i="2"/>
  <c r="E44" i="2"/>
  <c r="F44" i="2"/>
  <c r="G44" i="2" s="1"/>
  <c r="C45" i="2"/>
  <c r="E50" i="2"/>
  <c r="F50" i="2"/>
  <c r="G50" i="2"/>
  <c r="C51" i="2"/>
  <c r="C70" i="2" s="1"/>
  <c r="E56" i="2"/>
  <c r="F56" i="2"/>
  <c r="G56" i="2" s="1"/>
  <c r="C57" i="2"/>
  <c r="E62" i="2"/>
  <c r="F62" i="2"/>
  <c r="G62" i="2"/>
  <c r="C63" i="2"/>
  <c r="E68" i="2"/>
  <c r="F68" i="2"/>
  <c r="G68" i="2" s="1"/>
  <c r="C69" i="2"/>
  <c r="E79" i="2"/>
  <c r="F79" i="2"/>
  <c r="G79" i="2" s="1"/>
  <c r="G105" i="2" s="1"/>
  <c r="C80" i="2"/>
  <c r="C105" i="2" s="1"/>
  <c r="E85" i="2"/>
  <c r="F85" i="2"/>
  <c r="G85" i="2"/>
  <c r="C86" i="2"/>
  <c r="E91" i="2"/>
  <c r="F91" i="2"/>
  <c r="G91" i="2" s="1"/>
  <c r="C92" i="2"/>
  <c r="E97" i="2"/>
  <c r="F97" i="2"/>
  <c r="G97" i="2"/>
  <c r="C98" i="2"/>
  <c r="E103" i="2"/>
  <c r="F103" i="2"/>
  <c r="G103" i="2" s="1"/>
  <c r="C104" i="2"/>
  <c r="C9" i="3"/>
  <c r="G70" i="2" l="1"/>
  <c r="G35" i="2"/>
  <c r="G106" i="2" s="1"/>
  <c r="C5" i="3" l="1"/>
  <c r="C6" i="3" l="1"/>
  <c r="C11" i="3" s="1"/>
  <c r="C37" i="3" l="1"/>
  <c r="C27" i="3" l="1"/>
  <c r="C30" i="3" l="1"/>
  <c r="G30" i="3" s="1"/>
  <c r="G37" i="3"/>
</calcChain>
</file>

<file path=xl/sharedStrings.xml><?xml version="1.0" encoding="utf-8"?>
<sst xmlns="http://schemas.openxmlformats.org/spreadsheetml/2006/main" count="226" uniqueCount="49">
  <si>
    <t>単位</t>
    <rPh sb="0" eb="2">
      <t>タンイ</t>
    </rPh>
    <phoneticPr fontId="1"/>
  </si>
  <si>
    <t>円</t>
    <rPh sb="0" eb="1">
      <t>エン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</si>
  <si>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</si>
  <si>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補助上限額</t>
    <rPh sb="0" eb="5">
      <t>ホジョジョウゲンガク</t>
    </rPh>
    <phoneticPr fontId="1"/>
  </si>
  <si>
    <t>算定額</t>
    <rPh sb="0" eb="2">
      <t>サンテイ</t>
    </rPh>
    <rPh sb="2" eb="3">
      <t>ガク</t>
    </rPh>
    <phoneticPr fontId="1"/>
  </si>
  <si>
    <t>申請額算定</t>
    <rPh sb="0" eb="3">
      <t>シンセイガク</t>
    </rPh>
    <rPh sb="3" eb="5">
      <t>サンテイ</t>
    </rPh>
    <phoneticPr fontId="1"/>
  </si>
  <si>
    <t>資金の調達方法</t>
    <rPh sb="0" eb="2">
      <t>シキン</t>
    </rPh>
    <rPh sb="3" eb="5">
      <t>チョウタツ</t>
    </rPh>
    <rPh sb="5" eb="7">
      <t>ホウホウ</t>
    </rPh>
    <phoneticPr fontId="1"/>
  </si>
  <si>
    <t>区分</t>
    <rPh sb="0" eb="2">
      <t>クブン</t>
    </rPh>
    <phoneticPr fontId="1"/>
  </si>
  <si>
    <t>資金の調達先</t>
    <rPh sb="0" eb="2">
      <t>シキン</t>
    </rPh>
    <rPh sb="3" eb="6">
      <t>チョウタツサキ</t>
    </rPh>
    <phoneticPr fontId="1"/>
  </si>
  <si>
    <t>金額</t>
    <rPh sb="0" eb="2">
      <t>キンガク</t>
    </rPh>
    <phoneticPr fontId="1"/>
  </si>
  <si>
    <t>自己資金</t>
    <rPh sb="0" eb="4">
      <t>ジコシキン</t>
    </rPh>
    <phoneticPr fontId="1"/>
  </si>
  <si>
    <t>補助金</t>
    <rPh sb="0" eb="3">
      <t>ホジョキン</t>
    </rPh>
    <phoneticPr fontId="1"/>
  </si>
  <si>
    <t>金融機関からの借入金</t>
    <rPh sb="0" eb="4">
      <t>キンユウキカン</t>
    </rPh>
    <rPh sb="7" eb="9">
      <t>カリイレ</t>
    </rPh>
    <rPh sb="9" eb="10">
      <t>キン</t>
    </rPh>
    <phoneticPr fontId="1"/>
  </si>
  <si>
    <t>その他</t>
    <rPh sb="2" eb="3">
      <t>タ</t>
    </rPh>
    <phoneticPr fontId="1"/>
  </si>
  <si>
    <t>合計金額</t>
    <rPh sb="0" eb="2">
      <t>ゴウケイ</t>
    </rPh>
    <rPh sb="2" eb="4">
      <t>キンガク</t>
    </rPh>
    <phoneticPr fontId="1"/>
  </si>
  <si>
    <t>＜補助金相当額の手当方法＞</t>
    <rPh sb="1" eb="4">
      <t>ホジョキン</t>
    </rPh>
    <rPh sb="4" eb="7">
      <t>ソウトウガク</t>
    </rPh>
    <rPh sb="8" eb="10">
      <t>テアテ</t>
    </rPh>
    <rPh sb="10" eb="12">
      <t>ホウホウ</t>
    </rPh>
    <phoneticPr fontId="1"/>
  </si>
  <si>
    <t>総事業費</t>
    <rPh sb="0" eb="4">
      <t>ソウジギョウヒ</t>
    </rPh>
    <phoneticPr fontId="1"/>
  </si>
  <si>
    <t>過不足
※補助金額と合致させてください。</t>
    <rPh sb="0" eb="3">
      <t>カブソク</t>
    </rPh>
    <rPh sb="5" eb="8">
      <t>ホジョキン</t>
    </rPh>
    <rPh sb="8" eb="9">
      <t>ガク</t>
    </rPh>
    <rPh sb="10" eb="12">
      <t>ガッチ</t>
    </rPh>
    <phoneticPr fontId="1"/>
  </si>
  <si>
    <t>過不足※総事業費と合致させてください。</t>
    <rPh sb="0" eb="3">
      <t>カブソク</t>
    </rPh>
    <rPh sb="4" eb="8">
      <t>ソウジギョウヒ</t>
    </rPh>
    <rPh sb="9" eb="11">
      <t>ガッチ</t>
    </rPh>
    <phoneticPr fontId="1"/>
  </si>
  <si>
    <t>補助算定額</t>
    <rPh sb="0" eb="2">
      <t>ホジョ</t>
    </rPh>
    <rPh sb="2" eb="4">
      <t>サンテイ</t>
    </rPh>
    <rPh sb="4" eb="5">
      <t>ガク</t>
    </rPh>
    <phoneticPr fontId="1"/>
  </si>
  <si>
    <t>補助申請額</t>
    <rPh sb="0" eb="2">
      <t>ホジョ</t>
    </rPh>
    <rPh sb="2" eb="5">
      <t>シンセイガク</t>
    </rPh>
    <phoneticPr fontId="1"/>
  </si>
  <si>
    <t>-</t>
  </si>
  <si>
    <t>品目名</t>
    <rPh sb="0" eb="2">
      <t>ヒンモク</t>
    </rPh>
    <rPh sb="2" eb="3">
      <t>メイ</t>
    </rPh>
    <phoneticPr fontId="1"/>
  </si>
  <si>
    <t>価格転嫁等に係る取組状況について</t>
    <rPh sb="0" eb="2">
      <t>カカク</t>
    </rPh>
    <rPh sb="2" eb="4">
      <t>テンカ</t>
    </rPh>
    <rPh sb="4" eb="5">
      <t>トウ</t>
    </rPh>
    <rPh sb="6" eb="7">
      <t>カカ</t>
    </rPh>
    <rPh sb="8" eb="10">
      <t>トリクミ</t>
    </rPh>
    <rPh sb="10" eb="12">
      <t>ジョウキョウ</t>
    </rPh>
    <phoneticPr fontId="1"/>
  </si>
  <si>
    <t>※内訳の詳細は個票に記載</t>
    <rPh sb="1" eb="3">
      <t>ウチワケ</t>
    </rPh>
    <rPh sb="4" eb="6">
      <t>ショウサイ</t>
    </rPh>
    <rPh sb="7" eb="9">
      <t>コヒョウ</t>
    </rPh>
    <rPh sb="10" eb="12">
      <t>キサイ</t>
    </rPh>
    <phoneticPr fontId="1"/>
  </si>
  <si>
    <t>前年の購入単価</t>
    <rPh sb="0" eb="2">
      <t>ゼンネン</t>
    </rPh>
    <rPh sb="3" eb="7">
      <t>コウニュウタンカ</t>
    </rPh>
    <phoneticPr fontId="1"/>
  </si>
  <si>
    <t>前年からの
価格高騰分</t>
    <rPh sb="0" eb="2">
      <t>ゼンネン</t>
    </rPh>
    <rPh sb="6" eb="8">
      <t>カカク</t>
    </rPh>
    <rPh sb="8" eb="10">
      <t>コウトウ</t>
    </rPh>
    <rPh sb="10" eb="11">
      <t>ブン</t>
    </rPh>
    <phoneticPr fontId="1"/>
  </si>
  <si>
    <t>（その２）</t>
    <phoneticPr fontId="1"/>
  </si>
  <si>
    <t>（その３）</t>
    <phoneticPr fontId="1"/>
  </si>
  <si>
    <t>別記第15号様式</t>
    <rPh sb="0" eb="2">
      <t>ベッキ</t>
    </rPh>
    <rPh sb="2" eb="3">
      <t>ダイ</t>
    </rPh>
    <rPh sb="5" eb="6">
      <t>ゴウ</t>
    </rPh>
    <rPh sb="6" eb="8">
      <t>ヨウシキ</t>
    </rPh>
    <phoneticPr fontId="1"/>
  </si>
  <si>
    <t>補助事業報告書・収支決算書</t>
    <rPh sb="4" eb="6">
      <t>ホウコク</t>
    </rPh>
    <rPh sb="10" eb="12">
      <t>ケッサン</t>
    </rPh>
    <phoneticPr fontId="1"/>
  </si>
  <si>
    <t>補助事業報告書・収支決算書</t>
    <rPh sb="0" eb="4">
      <t>ホジョジギョウ</t>
    </rPh>
    <rPh sb="4" eb="7">
      <t>ホウコクショ</t>
    </rPh>
    <rPh sb="8" eb="10">
      <t>シュウシ</t>
    </rPh>
    <rPh sb="10" eb="13">
      <t>ケッサンショ</t>
    </rPh>
    <phoneticPr fontId="1"/>
  </si>
  <si>
    <t>原材料購入報告書</t>
    <rPh sb="0" eb="3">
      <t>ゲンザイリョウ</t>
    </rPh>
    <rPh sb="3" eb="5">
      <t>コウニュウ</t>
    </rPh>
    <rPh sb="5" eb="7">
      <t>ホウコク</t>
    </rPh>
    <rPh sb="7" eb="8">
      <t>ショ</t>
    </rPh>
    <phoneticPr fontId="1"/>
  </si>
  <si>
    <t>原材料購入報告書（個票）</t>
    <rPh sb="0" eb="3">
      <t>ゲンザイリョウ</t>
    </rPh>
    <rPh sb="3" eb="5">
      <t>コウニュウ</t>
    </rPh>
    <rPh sb="5" eb="7">
      <t>ホウコク</t>
    </rPh>
    <rPh sb="7" eb="8">
      <t>ショ</t>
    </rPh>
    <rPh sb="9" eb="11">
      <t>コヒョウ</t>
    </rPh>
    <phoneticPr fontId="1"/>
  </si>
  <si>
    <t>購入数量</t>
    <rPh sb="0" eb="2">
      <t>コウニュウ</t>
    </rPh>
    <rPh sb="2" eb="4">
      <t>スウリョウ</t>
    </rPh>
    <phoneticPr fontId="1"/>
  </si>
  <si>
    <t>購入単価</t>
    <rPh sb="0" eb="2">
      <t>コウニュウ</t>
    </rPh>
    <rPh sb="2" eb="4">
      <t>タンカ</t>
    </rPh>
    <phoneticPr fontId="1"/>
  </si>
  <si>
    <t>中小企業成長促進補助金実績報告額</t>
    <rPh sb="0" eb="2">
      <t>チュウショウ</t>
    </rPh>
    <rPh sb="2" eb="4">
      <t>キギョウ</t>
    </rPh>
    <rPh sb="4" eb="6">
      <t>セイチョウ</t>
    </rPh>
    <rPh sb="6" eb="8">
      <t>ソクシン</t>
    </rPh>
    <rPh sb="8" eb="11">
      <t>ホジョキン</t>
    </rPh>
    <rPh sb="11" eb="13">
      <t>ジッセキ</t>
    </rPh>
    <rPh sb="13" eb="15">
      <t>ホウコク</t>
    </rPh>
    <rPh sb="15" eb="16">
      <t>ガク</t>
    </rPh>
    <phoneticPr fontId="1"/>
  </si>
  <si>
    <t>※実績報告額に基づき記載</t>
    <rPh sb="1" eb="3">
      <t>ジッセキ</t>
    </rPh>
    <rPh sb="3" eb="5">
      <t>ホウコク</t>
    </rPh>
    <rPh sb="5" eb="6">
      <t>ガク</t>
    </rPh>
    <rPh sb="7" eb="8">
      <t>モト</t>
    </rPh>
    <rPh sb="10" eb="12">
      <t>キサイ</t>
    </rPh>
    <phoneticPr fontId="1"/>
  </si>
  <si>
    <t>x</t>
    <phoneticPr fontId="1"/>
  </si>
  <si>
    <t>kg</t>
    <phoneticPr fontId="1"/>
  </si>
  <si>
    <t>y</t>
    <phoneticPr fontId="1"/>
  </si>
  <si>
    <t>m</t>
    <phoneticPr fontId="1"/>
  </si>
  <si>
    <t>z</t>
    <phoneticPr fontId="1"/>
  </si>
  <si>
    <t>個</t>
    <rPh sb="0" eb="1">
      <t>コ</t>
    </rPh>
    <phoneticPr fontId="1"/>
  </si>
  <si>
    <t>補助算定総額</t>
    <rPh sb="0" eb="2">
      <t>ホジョ</t>
    </rPh>
    <rPh sb="2" eb="4">
      <t>サンテイ</t>
    </rPh>
    <rPh sb="4" eb="5">
      <t>ソウ</t>
    </rPh>
    <rPh sb="5" eb="6">
      <t>ガク</t>
    </rPh>
    <phoneticPr fontId="1"/>
  </si>
  <si>
    <t>a</t>
    <phoneticPr fontId="1"/>
  </si>
  <si>
    <t>b</t>
    <phoneticPr fontId="1"/>
  </si>
  <si>
    <t>L</t>
    <phoneticPr fontId="1"/>
  </si>
  <si>
    <t>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</si>
</sst>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Yu Gothic"/>
      <family val="2"/>
      <scheme val="minor"/>
    </font>
    <font>
      <sz val="9"/>
      <color theme="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2" fillId="0" borderId="0" xfId="0" applyFont="1"/>
    <xf numFmtId="0" fontId="4" fillId="3" borderId="0" xfId="0" applyFont="1" applyFill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76" fontId="5" fillId="2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5" fillId="0" borderId="0" xfId="0" applyFont="1"/>
    <xf numFmtId="0" fontId="5" fillId="0" borderId="1" xfId="0" applyFont="1" applyBorder="1"/>
    <xf numFmtId="0" fontId="5" fillId="2" borderId="1" xfId="0" applyFont="1" applyFill="1" applyBorder="1"/>
    <xf numFmtId="0" fontId="5" fillId="4" borderId="1" xfId="0" applyFont="1" applyFill="1" applyBorder="1"/>
    <xf numFmtId="0" fontId="5" fillId="0" borderId="9" xfId="0" applyFont="1" applyBorder="1"/>
    <xf numFmtId="0" fontId="5" fillId="0" borderId="14" xfId="0" applyFont="1" applyBorder="1"/>
    <xf numFmtId="0" fontId="5" fillId="0" borderId="0" xfId="0" applyFont="1" applyAlignment="1">
      <alignment horizontal="left" vertical="top" wrapText="1"/>
    </xf>
    <xf numFmtId="0" fontId="3" fillId="3" borderId="6" xfId="0" applyFont="1" applyFill="1" applyBorder="1" applyAlignment="1">
      <alignment vertical="center"/>
    </xf>
    <xf numFmtId="0" fontId="4" fillId="3" borderId="16" xfId="0" applyFont="1" applyFill="1" applyBorder="1"/>
    <xf numFmtId="0" fontId="4" fillId="3" borderId="7" xfId="0" applyFont="1" applyFill="1" applyBorder="1"/>
    <xf numFmtId="0" fontId="5" fillId="0" borderId="0" xfId="0" applyFont="1" applyAlignment="1">
      <alignment vertical="center"/>
    </xf>
    <xf numFmtId="176" fontId="5" fillId="2" borderId="1" xfId="0" applyNumberFormat="1" applyFont="1" applyFill="1" applyBorder="1"/>
    <xf numFmtId="176" fontId="5" fillId="0" borderId="1" xfId="0" applyNumberFormat="1" applyFont="1" applyBorder="1"/>
    <xf numFmtId="0" fontId="5" fillId="0" borderId="14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6" fillId="0" borderId="0" xfId="0" applyFont="1" applyAlignment="1">
      <alignment horizontal="right" vertical="center"/>
    </xf>
    <xf numFmtId="176" fontId="6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7" fillId="0" borderId="2" xfId="0" applyNumberFormat="1" applyFont="1" applyBorder="1" applyAlignment="1">
      <alignment vertical="center"/>
    </xf>
    <xf numFmtId="176" fontId="5" fillId="0" borderId="17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left"/>
    </xf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0" xfId="0" applyFont="1"/>
    <xf numFmtId="176" fontId="10" fillId="0" borderId="0" xfId="0" applyNumberFormat="1" applyFont="1"/>
    <xf numFmtId="0" fontId="5" fillId="2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6" fillId="0" borderId="2" xfId="0" applyNumberFormat="1" applyFont="1" applyBorder="1"/>
    <xf numFmtId="177" fontId="4" fillId="2" borderId="3" xfId="1" applyNumberFormat="1" applyFont="1" applyFill="1" applyBorder="1" applyAlignment="1">
      <alignment horizontal="center" vertical="center"/>
    </xf>
    <xf numFmtId="177" fontId="4" fillId="2" borderId="5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148166</xdr:colOff>
      <xdr:row>26</xdr:row>
      <xdr:rowOff>66141</xdr:rowOff>
    </xdr:from>
    <xdr:to>
      <xdr:col>1</xdr:col>
      <xdr:colOff>5288</xdr:colOff>
      <xdr:row>30</xdr:row>
      <xdr:rowOff>171976</xdr:rowOff>
    </xdr:to>
    <xdr:sp macro="" textlink="">
      <xdr:nvSpPr>
        <xdr:cNvPr id="4" name="矢印: 上向き折線 3">
          <a:extLst>
            <a:ext uri="{FF2B5EF4-FFF2-40B4-BE49-F238E27FC236}">
              <a16:creationId xmlns:a16="http://schemas.microsoft.com/office/drawing/2014/main" id="{736CBF34-E9A2-4504-925C-6FF4FEB786FD}"/>
            </a:ext>
          </a:extLst>
        </xdr:cNvPr>
        <xdr:cNvSpPr/>
      </xdr:nvSpPr>
      <xdr:spPr>
        <a:xfrm rot="10800000">
          <a:off x="349249" y="7739058"/>
          <a:ext cx="195789" cy="1079501"/>
        </a:xfrm>
        <a:prstGeom prst="bentUpArrow">
          <a:avLst>
            <a:gd name="adj1" fmla="val 16860"/>
            <a:gd name="adj2" fmla="val 25000"/>
            <a:gd name="adj3" fmla="val 34302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CAA5D-7738-4A82-89CC-216A167D3285}">
  <dimension ref="A1:G37"/>
  <sheetViews>
    <sheetView tabSelected="1" view="pageBreakPreview" zoomScale="91" zoomScaleNormal="48" zoomScaleSheetLayoutView="100" workbookViewId="0">
      <selection activeCell="C34" sqref="C34"/>
    </sheetView>
  </sheetViews>
  <sheetFormatPr defaultRowHeight="19"/>
  <cols>
    <col min="1" max="1" width="4.5" style="14" customWidth="1"/>
    <col min="2" max="2" width="30.83203125" style="14" customWidth="1"/>
    <col min="3" max="3" width="18.58203125" style="14" customWidth="1"/>
    <col min="4" max="4" width="4.33203125" style="14" bestFit="1" customWidth="1"/>
    <col min="5" max="5" width="24.58203125" style="14" bestFit="1" customWidth="1"/>
    <col min="6" max="6" width="2.58203125" style="14" customWidth="1"/>
    <col min="7" max="7" width="18" style="14" bestFit="1" customWidth="1"/>
    <col min="8" max="11" width="8.6640625" style="14"/>
    <col min="12" max="12" width="15.08203125" style="14" bestFit="1" customWidth="1"/>
    <col min="13" max="14" width="8.6640625" style="14"/>
    <col min="15" max="15" width="8.75" style="14" bestFit="1" customWidth="1"/>
    <col min="16" max="16384" width="8.6640625" style="14"/>
  </cols>
  <sheetData>
    <row r="1" spans="1:6">
      <c r="A1" s="3" t="s">
        <v>29</v>
      </c>
    </row>
    <row r="2" spans="1:6" s="3" customFormat="1" ht="30" customHeight="1">
      <c r="A2" s="50" t="s">
        <v>31</v>
      </c>
      <c r="B2" s="51"/>
      <c r="C2" s="51"/>
      <c r="D2" s="51"/>
      <c r="E2" s="52"/>
    </row>
    <row r="3" spans="1:6" s="3" customFormat="1" ht="30" customHeight="1">
      <c r="A3" s="21" t="s">
        <v>32</v>
      </c>
      <c r="B3" s="22"/>
      <c r="C3" s="22"/>
      <c r="D3" s="22"/>
      <c r="E3" s="23"/>
    </row>
    <row r="4" spans="1:6" ht="19.5" thickBot="1">
      <c r="E4" s="18"/>
    </row>
    <row r="5" spans="1:6" ht="20" customHeight="1" thickBot="1">
      <c r="B5" s="31" t="s">
        <v>16</v>
      </c>
      <c r="C5" s="13">
        <f>'原材料購入報告書（個票）'!C106</f>
        <v>9550000</v>
      </c>
      <c r="D5" s="24" t="s">
        <v>1</v>
      </c>
      <c r="E5" s="36" t="s">
        <v>24</v>
      </c>
    </row>
    <row r="6" spans="1:6" ht="20" customHeight="1" thickBot="1">
      <c r="B6" s="32" t="s">
        <v>4</v>
      </c>
      <c r="C6" s="13">
        <f>'原材料購入報告書（個票）'!G106</f>
        <v>925000</v>
      </c>
      <c r="D6" s="24" t="s">
        <v>1</v>
      </c>
    </row>
    <row r="7" spans="1:6" ht="19.5" thickBot="1"/>
    <row r="8" spans="1:6" ht="20" customHeight="1" thickBot="1">
      <c r="B8" s="31" t="s">
        <v>36</v>
      </c>
      <c r="C8" s="12">
        <v>5000000</v>
      </c>
      <c r="D8" s="24" t="s">
        <v>1</v>
      </c>
      <c r="E8" s="36" t="s">
        <v>37</v>
      </c>
    </row>
    <row r="9" spans="1:6" ht="20" customHeight="1" thickBot="1">
      <c r="B9" s="31" t="s">
        <v>3</v>
      </c>
      <c r="C9" s="13">
        <f>MIN(C8*0.2,10000000-C8)</f>
        <v>1000000</v>
      </c>
      <c r="D9" s="24" t="s">
        <v>1</v>
      </c>
    </row>
    <row r="10" spans="1:6" ht="20" customHeight="1" thickBot="1">
      <c r="B10" s="32"/>
      <c r="C10" s="34"/>
      <c r="D10" s="24"/>
    </row>
    <row r="11" spans="1:6" ht="20" customHeight="1" thickBot="1">
      <c r="B11" s="31" t="s">
        <v>20</v>
      </c>
      <c r="C11" s="33">
        <f>MIN(C9,C6)</f>
        <v>925000</v>
      </c>
      <c r="D11" s="24" t="s">
        <v>1</v>
      </c>
    </row>
    <row r="12" spans="1:6">
      <c r="A12" s="19"/>
      <c r="B12" s="19"/>
      <c r="C12" s="19"/>
      <c r="D12" s="19"/>
      <c r="E12" s="19"/>
    </row>
    <row r="13" spans="1:6" s="3" customFormat="1" ht="30" customHeight="1">
      <c r="A13" s="21" t="s">
        <v>23</v>
      </c>
      <c r="B13" s="22"/>
      <c r="C13" s="22"/>
      <c r="D13" s="22"/>
      <c r="E13" s="23"/>
    </row>
    <row r="14" spans="1:6">
      <c r="A14" s="41"/>
      <c r="B14" s="42"/>
      <c r="C14" s="42"/>
      <c r="D14" s="42"/>
      <c r="E14" s="43"/>
      <c r="F14" s="20"/>
    </row>
    <row r="15" spans="1:6">
      <c r="A15" s="44"/>
      <c r="B15" s="45"/>
      <c r="C15" s="45"/>
      <c r="D15" s="45"/>
      <c r="E15" s="46"/>
      <c r="F15" s="20"/>
    </row>
    <row r="16" spans="1:6">
      <c r="A16" s="44"/>
      <c r="B16" s="45"/>
      <c r="C16" s="45"/>
      <c r="D16" s="45"/>
      <c r="E16" s="46"/>
      <c r="F16" s="20"/>
    </row>
    <row r="17" spans="1:7">
      <c r="A17" s="44"/>
      <c r="B17" s="45"/>
      <c r="C17" s="45"/>
      <c r="D17" s="45"/>
      <c r="E17" s="46"/>
      <c r="F17" s="20"/>
    </row>
    <row r="18" spans="1:7">
      <c r="A18" s="44"/>
      <c r="B18" s="45"/>
      <c r="C18" s="45"/>
      <c r="D18" s="45"/>
      <c r="E18" s="46"/>
      <c r="F18" s="20"/>
    </row>
    <row r="19" spans="1:7">
      <c r="A19" s="44"/>
      <c r="B19" s="45"/>
      <c r="C19" s="45"/>
      <c r="D19" s="45"/>
      <c r="E19" s="46"/>
      <c r="F19" s="20"/>
    </row>
    <row r="20" spans="1:7">
      <c r="A20" s="44"/>
      <c r="B20" s="45"/>
      <c r="C20" s="45"/>
      <c r="D20" s="45"/>
      <c r="E20" s="46"/>
      <c r="F20" s="20"/>
    </row>
    <row r="21" spans="1:7">
      <c r="A21" s="47"/>
      <c r="B21" s="48"/>
      <c r="C21" s="48"/>
      <c r="D21" s="48"/>
      <c r="E21" s="49"/>
      <c r="F21" s="20"/>
    </row>
    <row r="22" spans="1:7">
      <c r="A22" s="28"/>
      <c r="B22" s="27"/>
      <c r="C22" s="27"/>
      <c r="D22" s="27"/>
      <c r="E22" s="27"/>
      <c r="F22" s="20"/>
    </row>
    <row r="23" spans="1:7" s="3" customFormat="1" ht="30" customHeight="1">
      <c r="A23" s="21" t="s">
        <v>6</v>
      </c>
      <c r="B23" s="22"/>
      <c r="C23" s="22"/>
      <c r="D23" s="22"/>
      <c r="E23" s="23"/>
    </row>
    <row r="25" spans="1:7">
      <c r="B25" s="17" t="s">
        <v>7</v>
      </c>
      <c r="C25" s="17" t="s">
        <v>9</v>
      </c>
      <c r="D25" s="17"/>
      <c r="E25" s="17" t="s">
        <v>8</v>
      </c>
    </row>
    <row r="26" spans="1:7">
      <c r="B26" s="15" t="s">
        <v>10</v>
      </c>
      <c r="C26" s="25">
        <v>8625000</v>
      </c>
      <c r="D26" s="15" t="s">
        <v>1</v>
      </c>
      <c r="E26" s="15" t="s">
        <v>21</v>
      </c>
    </row>
    <row r="27" spans="1:7">
      <c r="B27" s="15" t="s">
        <v>11</v>
      </c>
      <c r="C27" s="26">
        <f>C11</f>
        <v>925000</v>
      </c>
      <c r="D27" s="15" t="s">
        <v>1</v>
      </c>
      <c r="E27" s="15" t="s">
        <v>21</v>
      </c>
    </row>
    <row r="28" spans="1:7">
      <c r="B28" s="15" t="s">
        <v>12</v>
      </c>
      <c r="C28" s="25"/>
      <c r="D28" s="15" t="s">
        <v>1</v>
      </c>
      <c r="E28" s="16"/>
    </row>
    <row r="29" spans="1:7">
      <c r="B29" s="15" t="s">
        <v>13</v>
      </c>
      <c r="C29" s="25"/>
      <c r="D29" s="15" t="s">
        <v>1</v>
      </c>
      <c r="E29" s="16"/>
      <c r="G29" s="14" t="s">
        <v>18</v>
      </c>
    </row>
    <row r="30" spans="1:7">
      <c r="B30" s="15" t="s">
        <v>14</v>
      </c>
      <c r="C30" s="26">
        <f>SUM(C26:C29)</f>
        <v>9550000</v>
      </c>
      <c r="D30" s="15" t="s">
        <v>1</v>
      </c>
      <c r="E30" s="15"/>
      <c r="G30" s="35">
        <f>C30-C5</f>
        <v>0</v>
      </c>
    </row>
    <row r="32" spans="1:7">
      <c r="A32" s="14" t="s">
        <v>15</v>
      </c>
    </row>
    <row r="33" spans="2:7">
      <c r="B33" s="17" t="s">
        <v>7</v>
      </c>
      <c r="C33" s="17" t="s">
        <v>9</v>
      </c>
      <c r="D33" s="17"/>
      <c r="E33" s="17" t="s">
        <v>8</v>
      </c>
    </row>
    <row r="34" spans="2:7">
      <c r="B34" s="15" t="s">
        <v>10</v>
      </c>
      <c r="C34" s="25">
        <v>925000</v>
      </c>
      <c r="D34" s="15" t="s">
        <v>1</v>
      </c>
      <c r="E34" s="15" t="s">
        <v>21</v>
      </c>
    </row>
    <row r="35" spans="2:7">
      <c r="B35" s="15" t="s">
        <v>12</v>
      </c>
      <c r="C35" s="25"/>
      <c r="D35" s="15" t="s">
        <v>1</v>
      </c>
      <c r="E35" s="16"/>
    </row>
    <row r="36" spans="2:7">
      <c r="B36" s="15" t="s">
        <v>13</v>
      </c>
      <c r="C36" s="25"/>
      <c r="D36" s="15" t="s">
        <v>1</v>
      </c>
      <c r="E36" s="16"/>
      <c r="G36" s="14" t="s">
        <v>17</v>
      </c>
    </row>
    <row r="37" spans="2:7">
      <c r="B37" s="15" t="s">
        <v>14</v>
      </c>
      <c r="C37" s="26">
        <f>SUM(C34:C36)</f>
        <v>925000</v>
      </c>
      <c r="D37" s="15" t="s">
        <v>1</v>
      </c>
      <c r="E37" s="15"/>
      <c r="G37" s="35">
        <f>C37-C27</f>
        <v>0</v>
      </c>
    </row>
  </sheetData>
  <mergeCells count="2">
    <mergeCell ref="A14:E21"/>
    <mergeCell ref="A2:E2"/>
  </mergeCells>
  <phoneticPr fontId="1"/>
  <pageMargins left="0.51181102362204722" right="0.51181102362204722" top="0.55118110236220474" bottom="0.55118110236220474" header="0.31496062992125984" footer="0.31496062992125984"/>
  <pageSetup paperSize="9" scale="98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57BC3-29A7-4C73-B56B-908575EB9D59}">
  <dimension ref="A1:G106"/>
  <sheetViews>
    <sheetView view="pageBreakPreview" topLeftCell="A106" zoomScaleNormal="74" zoomScaleSheetLayoutView="100" workbookViewId="0">
      <selection activeCell="A102" sqref="A102:XFD102"/>
    </sheetView>
  </sheetViews>
  <sheetFormatPr defaultRowHeight="14.5"/>
  <cols>
    <col min="1" max="1" width="15.58203125" style="1" customWidth="1"/>
    <col min="2" max="2" width="7.1640625" style="1" bestFit="1" customWidth="1"/>
    <col min="3" max="3" width="15.58203125" style="1" customWidth="1"/>
    <col min="4" max="4" width="2.6640625" style="1" bestFit="1" customWidth="1"/>
    <col min="5" max="7" width="15.58203125" style="1" customWidth="1"/>
    <col min="8" max="16384" width="8.6640625" style="1"/>
  </cols>
  <sheetData>
    <row r="1" spans="1:7" s="14" customFormat="1" ht="19">
      <c r="A1" s="3" t="s">
        <v>29</v>
      </c>
    </row>
    <row r="2" spans="1:7" s="3" customFormat="1" ht="30" customHeight="1">
      <c r="A2" s="50" t="s">
        <v>30</v>
      </c>
      <c r="B2" s="51"/>
      <c r="C2" s="51"/>
      <c r="D2" s="51"/>
      <c r="E2" s="51"/>
      <c r="F2" s="51"/>
      <c r="G2" s="52"/>
    </row>
    <row r="3" spans="1:7" s="2" customFormat="1" ht="30" customHeight="1">
      <c r="A3" s="21" t="s">
        <v>33</v>
      </c>
      <c r="B3" s="22"/>
      <c r="C3" s="22"/>
      <c r="D3" s="22"/>
      <c r="E3" s="22"/>
      <c r="F3" s="22"/>
      <c r="G3" s="23"/>
    </row>
    <row r="4" spans="1:7" ht="18" customHeight="1" thickBot="1"/>
    <row r="5" spans="1:7" s="4" customFormat="1" ht="18" customHeight="1" thickBot="1">
      <c r="A5" s="11" t="s">
        <v>22</v>
      </c>
      <c r="B5" s="53" t="s">
        <v>38</v>
      </c>
      <c r="C5" s="54"/>
      <c r="D5" s="55"/>
    </row>
    <row r="6" spans="1:7" s="4" customFormat="1" ht="18" customHeight="1" thickBot="1">
      <c r="A6" s="11" t="s">
        <v>25</v>
      </c>
      <c r="B6" s="57">
        <v>1000</v>
      </c>
      <c r="C6" s="58"/>
      <c r="D6" s="4" t="s">
        <v>1</v>
      </c>
    </row>
    <row r="7" spans="1:7" ht="18" customHeight="1"/>
    <row r="8" spans="1:7" s="4" customFormat="1" ht="35">
      <c r="A8" s="8" t="s">
        <v>34</v>
      </c>
      <c r="B8" s="38" t="s">
        <v>0</v>
      </c>
      <c r="C8" s="9" t="s">
        <v>35</v>
      </c>
      <c r="D8" s="10"/>
      <c r="E8" s="8" t="s">
        <v>26</v>
      </c>
      <c r="F8" s="8" t="s">
        <v>2</v>
      </c>
      <c r="G8" s="8" t="s">
        <v>5</v>
      </c>
    </row>
    <row r="9" spans="1:7" s="4" customFormat="1" ht="18" customHeight="1">
      <c r="A9" s="6">
        <v>2000</v>
      </c>
      <c r="B9" s="37" t="s">
        <v>39</v>
      </c>
      <c r="C9" s="6">
        <v>1500</v>
      </c>
      <c r="D9" s="5" t="s">
        <v>1</v>
      </c>
      <c r="E9" s="7">
        <f>IF(C9-B6&gt;0,C9-B6,0)</f>
        <v>500</v>
      </c>
      <c r="F9" s="7">
        <f>IF((C9-B6)*A9&gt;0,(C9-B6)*A9,0)</f>
        <v>1000000</v>
      </c>
      <c r="G9" s="7">
        <f>ROUNDDOWN(F9/2,-3)</f>
        <v>500000</v>
      </c>
    </row>
    <row r="10" spans="1:7" s="39" customFormat="1" ht="18" customHeight="1" thickBot="1">
      <c r="C10" s="40">
        <f>A9*C9</f>
        <v>3000000</v>
      </c>
      <c r="F10" s="40"/>
      <c r="G10" s="40"/>
    </row>
    <row r="11" spans="1:7" s="4" customFormat="1" ht="18" customHeight="1" thickBot="1">
      <c r="A11" s="11" t="s">
        <v>22</v>
      </c>
      <c r="B11" s="53" t="s">
        <v>40</v>
      </c>
      <c r="C11" s="54"/>
      <c r="D11" s="55"/>
    </row>
    <row r="12" spans="1:7" s="4" customFormat="1" ht="18" customHeight="1" thickBot="1">
      <c r="A12" s="11" t="s">
        <v>25</v>
      </c>
      <c r="B12" s="57">
        <v>3000</v>
      </c>
      <c r="C12" s="58"/>
      <c r="D12" s="4" t="s">
        <v>1</v>
      </c>
    </row>
    <row r="13" spans="1:7" ht="18" customHeight="1"/>
    <row r="14" spans="1:7" s="4" customFormat="1" ht="35">
      <c r="A14" s="8" t="s">
        <v>34</v>
      </c>
      <c r="B14" s="38" t="s">
        <v>0</v>
      </c>
      <c r="C14" s="9" t="s">
        <v>35</v>
      </c>
      <c r="D14" s="10"/>
      <c r="E14" s="8" t="s">
        <v>26</v>
      </c>
      <c r="F14" s="8" t="s">
        <v>2</v>
      </c>
      <c r="G14" s="8" t="s">
        <v>5</v>
      </c>
    </row>
    <row r="15" spans="1:7" s="4" customFormat="1" ht="18" customHeight="1">
      <c r="A15" s="6">
        <v>1000</v>
      </c>
      <c r="B15" s="37" t="s">
        <v>41</v>
      </c>
      <c r="C15" s="6">
        <v>3200</v>
      </c>
      <c r="D15" s="5" t="s">
        <v>1</v>
      </c>
      <c r="E15" s="7">
        <f>IF(C15-B12&gt;0,C15-B12,0)</f>
        <v>200</v>
      </c>
      <c r="F15" s="7">
        <f>IF((C15-B12)*A15&gt;0,(C15-B12)*A15,0)</f>
        <v>200000</v>
      </c>
      <c r="G15" s="7">
        <f>ROUNDDOWN(F15/2,-3)</f>
        <v>100000</v>
      </c>
    </row>
    <row r="16" spans="1:7" s="39" customFormat="1" ht="18" customHeight="1" thickBot="1">
      <c r="C16" s="40">
        <f>A15*C15</f>
        <v>3200000</v>
      </c>
      <c r="F16" s="40"/>
      <c r="G16" s="40"/>
    </row>
    <row r="17" spans="1:7" s="4" customFormat="1" ht="18" customHeight="1" thickBot="1">
      <c r="A17" s="11" t="s">
        <v>22</v>
      </c>
      <c r="B17" s="53" t="s">
        <v>42</v>
      </c>
      <c r="C17" s="54"/>
      <c r="D17" s="55"/>
    </row>
    <row r="18" spans="1:7" s="4" customFormat="1" ht="18" customHeight="1" thickBot="1">
      <c r="A18" s="11" t="s">
        <v>25</v>
      </c>
      <c r="B18" s="57">
        <v>10000</v>
      </c>
      <c r="C18" s="58"/>
      <c r="D18" s="4" t="s">
        <v>1</v>
      </c>
    </row>
    <row r="19" spans="1:7" ht="18" customHeight="1"/>
    <row r="20" spans="1:7" s="4" customFormat="1" ht="35">
      <c r="A20" s="8" t="s">
        <v>34</v>
      </c>
      <c r="B20" s="38" t="s">
        <v>0</v>
      </c>
      <c r="C20" s="9" t="s">
        <v>35</v>
      </c>
      <c r="D20" s="10"/>
      <c r="E20" s="8" t="s">
        <v>26</v>
      </c>
      <c r="F20" s="8" t="s">
        <v>2</v>
      </c>
      <c r="G20" s="8" t="s">
        <v>5</v>
      </c>
    </row>
    <row r="21" spans="1:7" s="4" customFormat="1" ht="18" customHeight="1">
      <c r="A21" s="6">
        <v>10</v>
      </c>
      <c r="B21" s="37" t="s">
        <v>43</v>
      </c>
      <c r="C21" s="6">
        <v>20000</v>
      </c>
      <c r="D21" s="5" t="s">
        <v>1</v>
      </c>
      <c r="E21" s="7">
        <f>IF(C21-B18&gt;0,C21-B18,0)</f>
        <v>10000</v>
      </c>
      <c r="F21" s="7">
        <f>IF((C21-B18)*A21&gt;0,(C21-B18)*A21,0)</f>
        <v>100000</v>
      </c>
      <c r="G21" s="7">
        <f>ROUNDDOWN(F21/2,-3)</f>
        <v>50000</v>
      </c>
    </row>
    <row r="22" spans="1:7" s="39" customFormat="1" ht="18" customHeight="1" thickBot="1">
      <c r="C22" s="40">
        <f>A21*C21</f>
        <v>200000</v>
      </c>
      <c r="F22" s="40"/>
      <c r="G22" s="40"/>
    </row>
    <row r="23" spans="1:7" s="4" customFormat="1" ht="18" customHeight="1" thickBot="1">
      <c r="A23" s="11" t="s">
        <v>22</v>
      </c>
      <c r="B23" s="53" t="s">
        <v>45</v>
      </c>
      <c r="C23" s="54"/>
      <c r="D23" s="55"/>
    </row>
    <row r="24" spans="1:7" s="4" customFormat="1" ht="18" customHeight="1" thickBot="1">
      <c r="A24" s="11" t="s">
        <v>25</v>
      </c>
      <c r="B24" s="57">
        <v>100</v>
      </c>
      <c r="C24" s="58"/>
      <c r="D24" s="4" t="s">
        <v>1</v>
      </c>
    </row>
    <row r="25" spans="1:7" ht="18" customHeight="1"/>
    <row r="26" spans="1:7" s="4" customFormat="1" ht="35">
      <c r="A26" s="8" t="s">
        <v>34</v>
      </c>
      <c r="B26" s="38" t="s">
        <v>0</v>
      </c>
      <c r="C26" s="9" t="s">
        <v>35</v>
      </c>
      <c r="D26" s="10"/>
      <c r="E26" s="8" t="s">
        <v>26</v>
      </c>
      <c r="F26" s="8" t="s">
        <v>2</v>
      </c>
      <c r="G26" s="8" t="s">
        <v>5</v>
      </c>
    </row>
    <row r="27" spans="1:7" s="4" customFormat="1" ht="18" customHeight="1">
      <c r="A27" s="6">
        <v>25000</v>
      </c>
      <c r="B27" s="37" t="s">
        <v>48</v>
      </c>
      <c r="C27" s="6">
        <v>120</v>
      </c>
      <c r="D27" s="5" t="s">
        <v>1</v>
      </c>
      <c r="E27" s="7">
        <f>IF(C27-B24&gt;0,C27-B24,0)</f>
        <v>20</v>
      </c>
      <c r="F27" s="7">
        <f>IF((C27-B24)*A27&gt;0,(C27-B24)*A27,0)</f>
        <v>500000</v>
      </c>
      <c r="G27" s="7">
        <f>ROUNDDOWN(F27/2,-3)</f>
        <v>250000</v>
      </c>
    </row>
    <row r="28" spans="1:7" s="39" customFormat="1" ht="18" customHeight="1" thickBot="1">
      <c r="C28" s="40">
        <f>A27*C27</f>
        <v>3000000</v>
      </c>
      <c r="F28" s="40"/>
      <c r="G28" s="40"/>
    </row>
    <row r="29" spans="1:7" s="4" customFormat="1" ht="18" customHeight="1" thickBot="1">
      <c r="A29" s="11" t="s">
        <v>22</v>
      </c>
      <c r="B29" s="53" t="s">
        <v>46</v>
      </c>
      <c r="C29" s="54"/>
      <c r="D29" s="55"/>
    </row>
    <row r="30" spans="1:7" s="4" customFormat="1" ht="18" customHeight="1" thickBot="1">
      <c r="A30" s="11" t="s">
        <v>25</v>
      </c>
      <c r="B30" s="57">
        <v>10</v>
      </c>
      <c r="C30" s="58"/>
      <c r="D30" s="4" t="s">
        <v>1</v>
      </c>
    </row>
    <row r="31" spans="1:7" ht="18" customHeight="1"/>
    <row r="32" spans="1:7" s="4" customFormat="1" ht="35">
      <c r="A32" s="8" t="s">
        <v>34</v>
      </c>
      <c r="B32" s="38" t="s">
        <v>0</v>
      </c>
      <c r="C32" s="9" t="s">
        <v>35</v>
      </c>
      <c r="D32" s="10"/>
      <c r="E32" s="8" t="s">
        <v>26</v>
      </c>
      <c r="F32" s="8" t="s">
        <v>2</v>
      </c>
      <c r="G32" s="8" t="s">
        <v>5</v>
      </c>
    </row>
    <row r="33" spans="1:7" s="4" customFormat="1" ht="18" customHeight="1">
      <c r="A33" s="6">
        <v>10000</v>
      </c>
      <c r="B33" s="37" t="s">
        <v>47</v>
      </c>
      <c r="C33" s="6">
        <v>15</v>
      </c>
      <c r="D33" s="5" t="s">
        <v>1</v>
      </c>
      <c r="E33" s="7">
        <f>IF(C33-B30&gt;0,C33-B30,0)</f>
        <v>5</v>
      </c>
      <c r="F33" s="7">
        <f>IF((C33-B30)*A33&gt;0,(C33-B30)*A33,0)</f>
        <v>50000</v>
      </c>
      <c r="G33" s="7">
        <f>ROUNDDOWN(F33/2,-3)</f>
        <v>25000</v>
      </c>
    </row>
    <row r="34" spans="1:7" s="39" customFormat="1" ht="18" customHeight="1" thickBot="1">
      <c r="C34" s="40">
        <f>A33*C33</f>
        <v>150000</v>
      </c>
      <c r="F34" s="40"/>
      <c r="G34" s="40"/>
    </row>
    <row r="35" spans="1:7" s="4" customFormat="1" ht="18" customHeight="1" thickBot="1">
      <c r="B35" s="29" t="s">
        <v>16</v>
      </c>
      <c r="C35" s="30">
        <f>C10+C16+C22+C28+C34</f>
        <v>9550000</v>
      </c>
      <c r="F35" s="29" t="s">
        <v>19</v>
      </c>
      <c r="G35" s="30">
        <f>G9+G15+G21+G27+G33</f>
        <v>925000</v>
      </c>
    </row>
    <row r="36" spans="1:7" s="14" customFormat="1" ht="19">
      <c r="A36" s="3" t="s">
        <v>29</v>
      </c>
      <c r="G36" s="59" t="s">
        <v>27</v>
      </c>
    </row>
    <row r="37" spans="1:7" s="3" customFormat="1" ht="30" customHeight="1">
      <c r="A37" s="50" t="s">
        <v>30</v>
      </c>
      <c r="B37" s="51"/>
      <c r="C37" s="51"/>
      <c r="D37" s="51"/>
      <c r="E37" s="51"/>
      <c r="F37" s="51"/>
      <c r="G37" s="52"/>
    </row>
    <row r="38" spans="1:7" s="2" customFormat="1" ht="30" customHeight="1">
      <c r="A38" s="21" t="s">
        <v>33</v>
      </c>
      <c r="B38" s="22"/>
      <c r="C38" s="22"/>
      <c r="D38" s="22"/>
      <c r="E38" s="22"/>
      <c r="F38" s="22"/>
      <c r="G38" s="23"/>
    </row>
    <row r="39" spans="1:7" ht="18" customHeight="1" thickBot="1"/>
    <row r="40" spans="1:7" s="4" customFormat="1" ht="18" customHeight="1" thickBot="1">
      <c r="A40" s="11" t="s">
        <v>22</v>
      </c>
      <c r="B40" s="53"/>
      <c r="C40" s="54"/>
      <c r="D40" s="55"/>
    </row>
    <row r="41" spans="1:7" s="4" customFormat="1" ht="18" customHeight="1" thickBot="1">
      <c r="A41" s="11" t="s">
        <v>25</v>
      </c>
      <c r="B41" s="57"/>
      <c r="C41" s="58"/>
      <c r="D41" s="4" t="s">
        <v>1</v>
      </c>
    </row>
    <row r="42" spans="1:7" ht="18" customHeight="1"/>
    <row r="43" spans="1:7" s="4" customFormat="1" ht="35">
      <c r="A43" s="8" t="s">
        <v>34</v>
      </c>
      <c r="B43" s="38" t="s">
        <v>0</v>
      </c>
      <c r="C43" s="9" t="s">
        <v>35</v>
      </c>
      <c r="D43" s="10"/>
      <c r="E43" s="8" t="s">
        <v>26</v>
      </c>
      <c r="F43" s="8" t="s">
        <v>2</v>
      </c>
      <c r="G43" s="8" t="s">
        <v>5</v>
      </c>
    </row>
    <row r="44" spans="1:7" s="4" customFormat="1" ht="18" customHeight="1">
      <c r="A44" s="6"/>
      <c r="B44" s="37"/>
      <c r="C44" s="6"/>
      <c r="D44" s="5" t="s">
        <v>1</v>
      </c>
      <c r="E44" s="7">
        <f>IF(C44-B41&gt;0,C44-B41,0)</f>
        <v>0</v>
      </c>
      <c r="F44" s="7">
        <f>IF((C44-B41)*A44&gt;0,(C44-B41)*A44,0)</f>
        <v>0</v>
      </c>
      <c r="G44" s="7">
        <f>ROUNDDOWN(F44/2,-3)</f>
        <v>0</v>
      </c>
    </row>
    <row r="45" spans="1:7" s="39" customFormat="1" ht="18" customHeight="1" thickBot="1">
      <c r="C45" s="40">
        <f>A44*C44</f>
        <v>0</v>
      </c>
      <c r="F45" s="40"/>
      <c r="G45" s="40"/>
    </row>
    <row r="46" spans="1:7" s="4" customFormat="1" ht="18" customHeight="1" thickBot="1">
      <c r="A46" s="11" t="s">
        <v>22</v>
      </c>
      <c r="B46" s="53"/>
      <c r="C46" s="54"/>
      <c r="D46" s="55"/>
    </row>
    <row r="47" spans="1:7" s="4" customFormat="1" ht="18" customHeight="1" thickBot="1">
      <c r="A47" s="11" t="s">
        <v>25</v>
      </c>
      <c r="B47" s="57"/>
      <c r="C47" s="58"/>
      <c r="D47" s="4" t="s">
        <v>1</v>
      </c>
    </row>
    <row r="48" spans="1:7" ht="18" customHeight="1"/>
    <row r="49" spans="1:7" s="4" customFormat="1" ht="35">
      <c r="A49" s="8" t="s">
        <v>34</v>
      </c>
      <c r="B49" s="38" t="s">
        <v>0</v>
      </c>
      <c r="C49" s="9" t="s">
        <v>35</v>
      </c>
      <c r="D49" s="10"/>
      <c r="E49" s="8" t="s">
        <v>26</v>
      </c>
      <c r="F49" s="8" t="s">
        <v>2</v>
      </c>
      <c r="G49" s="8" t="s">
        <v>5</v>
      </c>
    </row>
    <row r="50" spans="1:7" s="4" customFormat="1" ht="18" customHeight="1">
      <c r="A50" s="6"/>
      <c r="B50" s="37"/>
      <c r="C50" s="6"/>
      <c r="D50" s="5" t="s">
        <v>1</v>
      </c>
      <c r="E50" s="7">
        <f>IF(C50-B47&gt;0,C50-B47,0)</f>
        <v>0</v>
      </c>
      <c r="F50" s="7">
        <f>IF((C50-B47)*A50&gt;0,(C50-B47)*A50,0)</f>
        <v>0</v>
      </c>
      <c r="G50" s="7">
        <f>ROUNDDOWN(F50/2,-3)</f>
        <v>0</v>
      </c>
    </row>
    <row r="51" spans="1:7" s="39" customFormat="1" ht="18" customHeight="1" thickBot="1">
      <c r="C51" s="40">
        <f>A50*C50</f>
        <v>0</v>
      </c>
      <c r="F51" s="40"/>
      <c r="G51" s="40"/>
    </row>
    <row r="52" spans="1:7" s="4" customFormat="1" ht="18" customHeight="1" thickBot="1">
      <c r="A52" s="11" t="s">
        <v>22</v>
      </c>
      <c r="B52" s="53"/>
      <c r="C52" s="54"/>
      <c r="D52" s="55"/>
    </row>
    <row r="53" spans="1:7" s="4" customFormat="1" ht="18" customHeight="1" thickBot="1">
      <c r="A53" s="11" t="s">
        <v>25</v>
      </c>
      <c r="B53" s="57"/>
      <c r="C53" s="58"/>
      <c r="D53" s="4" t="s">
        <v>1</v>
      </c>
    </row>
    <row r="54" spans="1:7" ht="18" customHeight="1"/>
    <row r="55" spans="1:7" s="4" customFormat="1" ht="35">
      <c r="A55" s="8" t="s">
        <v>34</v>
      </c>
      <c r="B55" s="38" t="s">
        <v>0</v>
      </c>
      <c r="C55" s="9" t="s">
        <v>35</v>
      </c>
      <c r="D55" s="10"/>
      <c r="E55" s="8" t="s">
        <v>26</v>
      </c>
      <c r="F55" s="8" t="s">
        <v>2</v>
      </c>
      <c r="G55" s="8" t="s">
        <v>5</v>
      </c>
    </row>
    <row r="56" spans="1:7" s="4" customFormat="1" ht="18" customHeight="1">
      <c r="A56" s="6"/>
      <c r="B56" s="37"/>
      <c r="C56" s="6"/>
      <c r="D56" s="5" t="s">
        <v>1</v>
      </c>
      <c r="E56" s="7">
        <f>IF(C56-B53&gt;0,C56-B53,0)</f>
        <v>0</v>
      </c>
      <c r="F56" s="7">
        <f>IF((C56-B53)*A56&gt;0,(C56-B53)*A56,0)</f>
        <v>0</v>
      </c>
      <c r="G56" s="7">
        <f>ROUNDDOWN(F56/2,-3)</f>
        <v>0</v>
      </c>
    </row>
    <row r="57" spans="1:7" s="39" customFormat="1" ht="18" customHeight="1" thickBot="1">
      <c r="C57" s="40">
        <f>A56*C56</f>
        <v>0</v>
      </c>
      <c r="F57" s="40"/>
      <c r="G57" s="40"/>
    </row>
    <row r="58" spans="1:7" s="4" customFormat="1" ht="18" customHeight="1" thickBot="1">
      <c r="A58" s="11" t="s">
        <v>22</v>
      </c>
      <c r="B58" s="53"/>
      <c r="C58" s="54"/>
      <c r="D58" s="55"/>
    </row>
    <row r="59" spans="1:7" s="4" customFormat="1" ht="18" customHeight="1" thickBot="1">
      <c r="A59" s="11" t="s">
        <v>25</v>
      </c>
      <c r="B59" s="57"/>
      <c r="C59" s="58"/>
      <c r="D59" s="4" t="s">
        <v>1</v>
      </c>
    </row>
    <row r="60" spans="1:7" ht="18" customHeight="1"/>
    <row r="61" spans="1:7" s="4" customFormat="1" ht="35">
      <c r="A61" s="8" t="s">
        <v>34</v>
      </c>
      <c r="B61" s="38" t="s">
        <v>0</v>
      </c>
      <c r="C61" s="9" t="s">
        <v>35</v>
      </c>
      <c r="D61" s="10"/>
      <c r="E61" s="8" t="s">
        <v>26</v>
      </c>
      <c r="F61" s="8" t="s">
        <v>2</v>
      </c>
      <c r="G61" s="8" t="s">
        <v>5</v>
      </c>
    </row>
    <row r="62" spans="1:7" s="4" customFormat="1" ht="18" customHeight="1">
      <c r="A62" s="6"/>
      <c r="B62" s="37"/>
      <c r="C62" s="6"/>
      <c r="D62" s="5" t="s">
        <v>1</v>
      </c>
      <c r="E62" s="7">
        <f>IF(C62-B59&gt;0,C62-B59,0)</f>
        <v>0</v>
      </c>
      <c r="F62" s="7">
        <f>IF((C62-B59)*A62&gt;0,(C62-B59)*A62,0)</f>
        <v>0</v>
      </c>
      <c r="G62" s="7">
        <f>ROUNDDOWN(F62/2,-3)</f>
        <v>0</v>
      </c>
    </row>
    <row r="63" spans="1:7" s="39" customFormat="1" ht="18" customHeight="1" thickBot="1">
      <c r="C63" s="40">
        <f>A62*C62</f>
        <v>0</v>
      </c>
      <c r="F63" s="40"/>
      <c r="G63" s="40"/>
    </row>
    <row r="64" spans="1:7" s="4" customFormat="1" ht="18" customHeight="1" thickBot="1">
      <c r="A64" s="11" t="s">
        <v>22</v>
      </c>
      <c r="B64" s="53"/>
      <c r="C64" s="54"/>
      <c r="D64" s="55"/>
    </row>
    <row r="65" spans="1:7" s="4" customFormat="1" ht="18" customHeight="1" thickBot="1">
      <c r="A65" s="11" t="s">
        <v>25</v>
      </c>
      <c r="B65" s="57"/>
      <c r="C65" s="58"/>
      <c r="D65" s="4" t="s">
        <v>1</v>
      </c>
    </row>
    <row r="66" spans="1:7" ht="18" customHeight="1"/>
    <row r="67" spans="1:7" s="4" customFormat="1" ht="35">
      <c r="A67" s="8" t="s">
        <v>34</v>
      </c>
      <c r="B67" s="38" t="s">
        <v>0</v>
      </c>
      <c r="C67" s="9" t="s">
        <v>35</v>
      </c>
      <c r="D67" s="10"/>
      <c r="E67" s="8" t="s">
        <v>26</v>
      </c>
      <c r="F67" s="8" t="s">
        <v>2</v>
      </c>
      <c r="G67" s="8" t="s">
        <v>5</v>
      </c>
    </row>
    <row r="68" spans="1:7" s="4" customFormat="1" ht="18" customHeight="1">
      <c r="A68" s="6"/>
      <c r="B68" s="37"/>
      <c r="C68" s="6"/>
      <c r="D68" s="5" t="s">
        <v>1</v>
      </c>
      <c r="E68" s="7">
        <f>IF(C68-B65&gt;0,C68-B65,0)</f>
        <v>0</v>
      </c>
      <c r="F68" s="7">
        <f>IF((C68-B65)*A68&gt;0,(C68-B65)*A68,0)</f>
        <v>0</v>
      </c>
      <c r="G68" s="7">
        <f>ROUNDDOWN(F68/2,-3)</f>
        <v>0</v>
      </c>
    </row>
    <row r="69" spans="1:7" s="39" customFormat="1" ht="18" customHeight="1" thickBot="1">
      <c r="C69" s="40">
        <f>A68*C68</f>
        <v>0</v>
      </c>
      <c r="F69" s="40"/>
      <c r="G69" s="40"/>
    </row>
    <row r="70" spans="1:7" s="4" customFormat="1" ht="18" customHeight="1" thickBot="1">
      <c r="B70" s="29" t="s">
        <v>16</v>
      </c>
      <c r="C70" s="30">
        <f>C45+C51+C57+C63+C69</f>
        <v>0</v>
      </c>
      <c r="F70" s="29" t="s">
        <v>19</v>
      </c>
      <c r="G70" s="30">
        <f>G44+G50+G56+G62+G68</f>
        <v>0</v>
      </c>
    </row>
    <row r="71" spans="1:7" s="14" customFormat="1" ht="19">
      <c r="A71" s="3" t="s">
        <v>29</v>
      </c>
      <c r="G71" s="59" t="s">
        <v>28</v>
      </c>
    </row>
    <row r="72" spans="1:7" s="3" customFormat="1" ht="30" customHeight="1">
      <c r="A72" s="50" t="s">
        <v>30</v>
      </c>
      <c r="B72" s="51"/>
      <c r="C72" s="51"/>
      <c r="D72" s="51"/>
      <c r="E72" s="51"/>
      <c r="F72" s="51"/>
      <c r="G72" s="52"/>
    </row>
    <row r="73" spans="1:7" s="2" customFormat="1" ht="30" customHeight="1">
      <c r="A73" s="21" t="s">
        <v>33</v>
      </c>
      <c r="B73" s="22"/>
      <c r="C73" s="22"/>
      <c r="D73" s="22"/>
      <c r="E73" s="22"/>
      <c r="F73" s="22"/>
      <c r="G73" s="23"/>
    </row>
    <row r="74" spans="1:7" ht="18" customHeight="1" thickBot="1"/>
    <row r="75" spans="1:7" s="4" customFormat="1" ht="18" customHeight="1" thickBot="1">
      <c r="A75" s="11" t="s">
        <v>22</v>
      </c>
      <c r="B75" s="53"/>
      <c r="C75" s="54"/>
      <c r="D75" s="55"/>
    </row>
    <row r="76" spans="1:7" s="4" customFormat="1" ht="18" customHeight="1" thickBot="1">
      <c r="A76" s="11" t="s">
        <v>25</v>
      </c>
      <c r="B76" s="57"/>
      <c r="C76" s="58"/>
      <c r="D76" s="4" t="s">
        <v>1</v>
      </c>
    </row>
    <row r="77" spans="1:7" ht="18" customHeight="1"/>
    <row r="78" spans="1:7" s="4" customFormat="1" ht="35">
      <c r="A78" s="8" t="s">
        <v>34</v>
      </c>
      <c r="B78" s="38" t="s">
        <v>0</v>
      </c>
      <c r="C78" s="9" t="s">
        <v>35</v>
      </c>
      <c r="D78" s="10"/>
      <c r="E78" s="8" t="s">
        <v>26</v>
      </c>
      <c r="F78" s="8" t="s">
        <v>2</v>
      </c>
      <c r="G78" s="8" t="s">
        <v>5</v>
      </c>
    </row>
    <row r="79" spans="1:7" s="4" customFormat="1" ht="18" customHeight="1">
      <c r="A79" s="6"/>
      <c r="B79" s="37"/>
      <c r="C79" s="6"/>
      <c r="D79" s="5" t="s">
        <v>1</v>
      </c>
      <c r="E79" s="7">
        <f>IF(C79-B76&gt;0,C79-B76,0)</f>
        <v>0</v>
      </c>
      <c r="F79" s="7">
        <f>IF((C79-B76)*A79&gt;0,(C79-B76)*A79,0)</f>
        <v>0</v>
      </c>
      <c r="G79" s="7">
        <f>ROUNDDOWN(F79/2,-3)</f>
        <v>0</v>
      </c>
    </row>
    <row r="80" spans="1:7" s="39" customFormat="1" ht="18" customHeight="1" thickBot="1">
      <c r="C80" s="40">
        <f>A79*C79</f>
        <v>0</v>
      </c>
      <c r="F80" s="40"/>
      <c r="G80" s="40"/>
    </row>
    <row r="81" spans="1:7" s="4" customFormat="1" ht="18" customHeight="1" thickBot="1">
      <c r="A81" s="11" t="s">
        <v>22</v>
      </c>
      <c r="B81" s="53"/>
      <c r="C81" s="54"/>
      <c r="D81" s="55"/>
    </row>
    <row r="82" spans="1:7" s="4" customFormat="1" ht="18" customHeight="1" thickBot="1">
      <c r="A82" s="11" t="s">
        <v>25</v>
      </c>
      <c r="B82" s="57"/>
      <c r="C82" s="58"/>
      <c r="D82" s="4" t="s">
        <v>1</v>
      </c>
    </row>
    <row r="83" spans="1:7" ht="18" customHeight="1"/>
    <row r="84" spans="1:7" s="4" customFormat="1" ht="35">
      <c r="A84" s="8" t="s">
        <v>34</v>
      </c>
      <c r="B84" s="38" t="s">
        <v>0</v>
      </c>
      <c r="C84" s="9" t="s">
        <v>35</v>
      </c>
      <c r="D84" s="10"/>
      <c r="E84" s="8" t="s">
        <v>26</v>
      </c>
      <c r="F84" s="8" t="s">
        <v>2</v>
      </c>
      <c r="G84" s="8" t="s">
        <v>5</v>
      </c>
    </row>
    <row r="85" spans="1:7" s="4" customFormat="1" ht="18" customHeight="1">
      <c r="A85" s="6"/>
      <c r="B85" s="37"/>
      <c r="C85" s="6"/>
      <c r="D85" s="5" t="s">
        <v>1</v>
      </c>
      <c r="E85" s="7">
        <f>IF(C85-B82&gt;0,C85-B82,0)</f>
        <v>0</v>
      </c>
      <c r="F85" s="7">
        <f>IF((C85-B82)*A85&gt;0,(C85-B82)*A85,0)</f>
        <v>0</v>
      </c>
      <c r="G85" s="7">
        <f>ROUNDDOWN(F85/2,-3)</f>
        <v>0</v>
      </c>
    </row>
    <row r="86" spans="1:7" s="39" customFormat="1" ht="18" customHeight="1" thickBot="1">
      <c r="C86" s="40">
        <f>A85*C85</f>
        <v>0</v>
      </c>
      <c r="F86" s="40"/>
      <c r="G86" s="40"/>
    </row>
    <row r="87" spans="1:7" s="4" customFormat="1" ht="18" customHeight="1" thickBot="1">
      <c r="A87" s="11" t="s">
        <v>22</v>
      </c>
      <c r="B87" s="53"/>
      <c r="C87" s="54"/>
      <c r="D87" s="55"/>
    </row>
    <row r="88" spans="1:7" s="4" customFormat="1" ht="18" customHeight="1" thickBot="1">
      <c r="A88" s="11" t="s">
        <v>25</v>
      </c>
      <c r="B88" s="57"/>
      <c r="C88" s="58"/>
      <c r="D88" s="4" t="s">
        <v>1</v>
      </c>
    </row>
    <row r="89" spans="1:7" ht="18" customHeight="1"/>
    <row r="90" spans="1:7" s="4" customFormat="1" ht="35">
      <c r="A90" s="8" t="s">
        <v>34</v>
      </c>
      <c r="B90" s="38" t="s">
        <v>0</v>
      </c>
      <c r="C90" s="9" t="s">
        <v>35</v>
      </c>
      <c r="D90" s="10"/>
      <c r="E90" s="8" t="s">
        <v>26</v>
      </c>
      <c r="F90" s="8" t="s">
        <v>2</v>
      </c>
      <c r="G90" s="8" t="s">
        <v>5</v>
      </c>
    </row>
    <row r="91" spans="1:7" s="4" customFormat="1" ht="18" customHeight="1">
      <c r="A91" s="6"/>
      <c r="B91" s="37"/>
      <c r="C91" s="6"/>
      <c r="D91" s="5" t="s">
        <v>1</v>
      </c>
      <c r="E91" s="7">
        <f>IF(C91-B88&gt;0,C91-B88,0)</f>
        <v>0</v>
      </c>
      <c r="F91" s="7">
        <f>IF((C91-B88)*A91&gt;0,(C91-B88)*A91,0)</f>
        <v>0</v>
      </c>
      <c r="G91" s="7">
        <f>ROUNDDOWN(F91/2,-3)</f>
        <v>0</v>
      </c>
    </row>
    <row r="92" spans="1:7" s="39" customFormat="1" ht="18" customHeight="1" thickBot="1">
      <c r="C92" s="40">
        <f>A91*C91</f>
        <v>0</v>
      </c>
      <c r="F92" s="40"/>
      <c r="G92" s="40"/>
    </row>
    <row r="93" spans="1:7" s="4" customFormat="1" ht="18" customHeight="1" thickBot="1">
      <c r="A93" s="11" t="s">
        <v>22</v>
      </c>
      <c r="B93" s="53"/>
      <c r="C93" s="54"/>
      <c r="D93" s="55"/>
    </row>
    <row r="94" spans="1:7" s="4" customFormat="1" ht="18" customHeight="1" thickBot="1">
      <c r="A94" s="11" t="s">
        <v>25</v>
      </c>
      <c r="B94" s="57"/>
      <c r="C94" s="58"/>
      <c r="D94" s="4" t="s">
        <v>1</v>
      </c>
    </row>
    <row r="95" spans="1:7" ht="18" customHeight="1"/>
    <row r="96" spans="1:7" s="4" customFormat="1" ht="35">
      <c r="A96" s="8" t="s">
        <v>34</v>
      </c>
      <c r="B96" s="38" t="s">
        <v>0</v>
      </c>
      <c r="C96" s="9" t="s">
        <v>35</v>
      </c>
      <c r="D96" s="10"/>
      <c r="E96" s="8" t="s">
        <v>26</v>
      </c>
      <c r="F96" s="8" t="s">
        <v>2</v>
      </c>
      <c r="G96" s="8" t="s">
        <v>5</v>
      </c>
    </row>
    <row r="97" spans="1:7" s="4" customFormat="1" ht="18" customHeight="1">
      <c r="A97" s="6"/>
      <c r="B97" s="37"/>
      <c r="C97" s="6"/>
      <c r="D97" s="5" t="s">
        <v>1</v>
      </c>
      <c r="E97" s="7">
        <f>IF(C97-B94&gt;0,C97-B94,0)</f>
        <v>0</v>
      </c>
      <c r="F97" s="7">
        <f>IF((C97-B94)*A97&gt;0,(C97-B94)*A97,0)</f>
        <v>0</v>
      </c>
      <c r="G97" s="7">
        <f>ROUNDDOWN(F97/2,-3)</f>
        <v>0</v>
      </c>
    </row>
    <row r="98" spans="1:7" s="39" customFormat="1" ht="18" customHeight="1" thickBot="1">
      <c r="C98" s="40">
        <f>A97*C97</f>
        <v>0</v>
      </c>
      <c r="F98" s="40"/>
      <c r="G98" s="40"/>
    </row>
    <row r="99" spans="1:7" s="4" customFormat="1" ht="18" customHeight="1" thickBot="1">
      <c r="A99" s="11" t="s">
        <v>22</v>
      </c>
      <c r="B99" s="53"/>
      <c r="C99" s="54"/>
      <c r="D99" s="55"/>
    </row>
    <row r="100" spans="1:7" s="4" customFormat="1" ht="18" customHeight="1" thickBot="1">
      <c r="A100" s="11" t="s">
        <v>25</v>
      </c>
      <c r="B100" s="57"/>
      <c r="C100" s="58"/>
      <c r="D100" s="4" t="s">
        <v>1</v>
      </c>
    </row>
    <row r="101" spans="1:7" ht="18" customHeight="1"/>
    <row r="102" spans="1:7" s="4" customFormat="1" ht="35">
      <c r="A102" s="8" t="s">
        <v>34</v>
      </c>
      <c r="B102" s="38" t="s">
        <v>0</v>
      </c>
      <c r="C102" s="9" t="s">
        <v>35</v>
      </c>
      <c r="D102" s="10"/>
      <c r="E102" s="8" t="s">
        <v>26</v>
      </c>
      <c r="F102" s="8" t="s">
        <v>2</v>
      </c>
      <c r="G102" s="8" t="s">
        <v>5</v>
      </c>
    </row>
    <row r="103" spans="1:7" s="4" customFormat="1" ht="18" customHeight="1">
      <c r="A103" s="6"/>
      <c r="B103" s="37"/>
      <c r="C103" s="6"/>
      <c r="D103" s="5" t="s">
        <v>1</v>
      </c>
      <c r="E103" s="7">
        <f>IF(C103-B100&gt;0,C103-B100,0)</f>
        <v>0</v>
      </c>
      <c r="F103" s="7">
        <f>IF((C103-B100)*A103&gt;0,(C103-B100)*A103,0)</f>
        <v>0</v>
      </c>
      <c r="G103" s="7">
        <f>ROUNDDOWN(F103/2,-3)</f>
        <v>0</v>
      </c>
    </row>
    <row r="104" spans="1:7" s="39" customFormat="1" ht="18" customHeight="1" thickBot="1">
      <c r="C104" s="40">
        <f>A103*C103</f>
        <v>0</v>
      </c>
      <c r="F104" s="40"/>
      <c r="G104" s="40"/>
    </row>
    <row r="105" spans="1:7" s="4" customFormat="1" ht="18" customHeight="1" thickBot="1">
      <c r="B105" s="29" t="s">
        <v>16</v>
      </c>
      <c r="C105" s="30">
        <f>C80+C86+C92+C98+C104</f>
        <v>0</v>
      </c>
      <c r="F105" s="29" t="s">
        <v>19</v>
      </c>
      <c r="G105" s="30">
        <f>G79+G85+G91+G97+G103</f>
        <v>0</v>
      </c>
    </row>
    <row r="106" spans="1:7" ht="15" thickBot="1">
      <c r="B106" s="29" t="s">
        <v>16</v>
      </c>
      <c r="C106" s="56">
        <f>C35+C70+C105</f>
        <v>9550000</v>
      </c>
      <c r="F106" s="29" t="s">
        <v>44</v>
      </c>
      <c r="G106" s="56">
        <f>G35+G70+G105</f>
        <v>925000</v>
      </c>
    </row>
  </sheetData>
  <mergeCells count="33">
    <mergeCell ref="B40:D40"/>
    <mergeCell ref="B41:C41"/>
    <mergeCell ref="A2:G2"/>
    <mergeCell ref="A37:G37"/>
    <mergeCell ref="B5:D5"/>
    <mergeCell ref="B11:D11"/>
    <mergeCell ref="B17:D17"/>
    <mergeCell ref="B29:D29"/>
    <mergeCell ref="B18:C18"/>
    <mergeCell ref="B30:C30"/>
    <mergeCell ref="B6:C6"/>
    <mergeCell ref="B12:C12"/>
    <mergeCell ref="B87:D87"/>
    <mergeCell ref="B88:C88"/>
    <mergeCell ref="B76:C76"/>
    <mergeCell ref="A72:G72"/>
    <mergeCell ref="B75:D75"/>
    <mergeCell ref="B93:D93"/>
    <mergeCell ref="B94:C94"/>
    <mergeCell ref="B99:D99"/>
    <mergeCell ref="B100:C100"/>
    <mergeCell ref="B23:D23"/>
    <mergeCell ref="B24:C24"/>
    <mergeCell ref="B46:D46"/>
    <mergeCell ref="B47:C47"/>
    <mergeCell ref="B52:D52"/>
    <mergeCell ref="B53:C53"/>
    <mergeCell ref="B58:D58"/>
    <mergeCell ref="B59:C59"/>
    <mergeCell ref="B64:D64"/>
    <mergeCell ref="B65:C65"/>
    <mergeCell ref="B81:D81"/>
    <mergeCell ref="B82:C82"/>
  </mergeCells>
  <phoneticPr fontId="1"/>
  <pageMargins left="0.31496062992125984" right="0.31496062992125984" top="0.55118110236220474" bottom="0.55118110236220474" header="0.31496062992125984" footer="0.3149606299212598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総括表</vt:lpstr>
      <vt:lpstr>原材料購入報告書（個票）</vt:lpstr>
      <vt:lpstr>'原材料購入報告書（個票）'!Print_Area</vt:lpstr>
      <vt:lpstr>総括表!Print_Area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127523</dc:creator>
  <cp:lastModifiedBy>志茂 正幸</cp:lastModifiedBy>
  <cp:lastPrinted>2026-03-18T09:06:03Z</cp:lastPrinted>
  <dcterms:created xsi:type="dcterms:W3CDTF">2015-06-05T18:19:34Z</dcterms:created>
  <dcterms:modified xsi:type="dcterms:W3CDTF">2026-03-30T06:27:54Z</dcterms:modified>
</cp:coreProperties>
</file>