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815" activeTab="1"/>
  </bookViews>
  <sheets>
    <sheet name="実数" sheetId="1" r:id="rId1"/>
    <sheet name="率" sheetId="2" r:id="rId2"/>
    <sheet name="Sheet1" sheetId="3" r:id="rId3"/>
  </sheets>
  <definedNames>
    <definedName name="_Regression_Int" localSheetId="0" hidden="1">1</definedName>
    <definedName name="_Regression_Int" localSheetId="1" hidden="1">1</definedName>
    <definedName name="_xlnm.Print_Area" localSheetId="0">'実数'!$A$1:$U$47</definedName>
    <definedName name="_xlnm.Print_Area" localSheetId="1">'率'!$A$1:$S$47</definedName>
    <definedName name="Print_Area_MI" localSheetId="0">'実数'!$N$2:$Q$45</definedName>
    <definedName name="Print_Area_MI" localSheetId="1">'率'!$M$2:$P$45</definedName>
  </definedNames>
  <calcPr fullCalcOnLoad="1"/>
</workbook>
</file>

<file path=xl/sharedStrings.xml><?xml version="1.0" encoding="utf-8"?>
<sst xmlns="http://schemas.openxmlformats.org/spreadsheetml/2006/main" count="207" uniqueCount="67">
  <si>
    <t>総数</t>
  </si>
  <si>
    <t>食道</t>
  </si>
  <si>
    <t>胃</t>
  </si>
  <si>
    <t>結腸</t>
  </si>
  <si>
    <t>直腸等</t>
  </si>
  <si>
    <t>肝等</t>
  </si>
  <si>
    <t>胆のう等</t>
  </si>
  <si>
    <t>膵</t>
  </si>
  <si>
    <t>乳房</t>
  </si>
  <si>
    <t>子宮</t>
  </si>
  <si>
    <t>白血病</t>
  </si>
  <si>
    <t>その他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</si>
  <si>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</si>
  <si>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</si>
  <si>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</si>
  <si>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</si>
  <si>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</si>
  <si>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</si>
  <si>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</si>
  <si>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</si>
  <si>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</si>
  <si>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</si>
  <si>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</si>
  <si>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</si>
  <si>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</si>
  <si>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</si>
  <si>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</si>
  <si>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</si>
  <si>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</si>
  <si>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</si>
  <si>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</si>
  <si>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</si>
  <si>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</si>
  <si>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</si>
  <si>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</si>
  <si>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</si>
  <si>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</si>
  <si>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</si>
  <si>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</si>
  <si>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</si>
  <si>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　北山村</t>
  </si>
  <si>
    <t>（その２）</t>
  </si>
  <si>
    <t>（その１）</t>
  </si>
  <si>
    <t>大腸
（再掲）</t>
  </si>
  <si>
    <t>みなべ町</t>
  </si>
  <si>
    <t>紀の川市</t>
  </si>
  <si>
    <t>日高川町</t>
  </si>
  <si>
    <t>古座川町</t>
  </si>
  <si>
    <t>串本町</t>
  </si>
  <si>
    <t>新宮保健所串本支所</t>
  </si>
  <si>
    <t>　紀美野町</t>
  </si>
  <si>
    <t>　有田川町</t>
  </si>
  <si>
    <t>　岩出市</t>
  </si>
  <si>
    <t>橋本保健所</t>
  </si>
  <si>
    <t>気管・気管支
及び肺</t>
  </si>
  <si>
    <t>第１２表－２　悪性新生物の部位別死亡率（人口１０万対）（保健所・市町村別）</t>
  </si>
  <si>
    <t>第１２表－１　悪性新生物の部位別死亡数（保健所・市町村別）</t>
  </si>
  <si>
    <t>※乳房・子宮の死亡数は女性の数値</t>
  </si>
  <si>
    <t>※大腸（再掲）は「結腸」と「直腸等」</t>
  </si>
  <si>
    <t>　との合計</t>
  </si>
  <si>
    <t>人口
H30.10.1</t>
  </si>
  <si>
    <t>女性人口
H30.10.1</t>
  </si>
  <si>
    <t>和歌山県</t>
  </si>
  <si>
    <t>全　　国</t>
  </si>
  <si>
    <t>全　　国</t>
  </si>
  <si>
    <t>令和元年</t>
  </si>
  <si>
    <t>令和元年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</si>
</sst>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#,##0.0_);[Red]\(#,##0.0\)"/>
    <numFmt numFmtId="180" formatCode="#,##0_);[Red]\(#,###\-\)"/>
    <numFmt numFmtId="181" formatCode="_ * #,##0.0_ ;_ * \-#,##0.0_ ;_ * &quot;-&quot;_ ;_ @_ 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58">
    <xf numFmtId="37" fontId="0" fillId="0" borderId="0" xfId="0" applyAlignment="1">
      <alignment/>
    </xf>
    <xf numFmtId="177" fontId="0" fillId="0" borderId="0" xfId="0" applyNumberFormat="1" applyAlignment="1" applyProtection="1">
      <alignment/>
      <protection/>
    </xf>
    <xf numFmtId="177" fontId="7" fillId="0" borderId="1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horizontal="center" vertical="center"/>
      <protection/>
    </xf>
    <xf numFmtId="37" fontId="5" fillId="32" borderId="10" xfId="0" applyNumberFormat="1" applyFont="1" applyFill="1" applyBorder="1" applyAlignment="1" applyProtection="1">
      <alignment horizontal="center" vertical="center"/>
      <protection/>
    </xf>
    <xf numFmtId="177" fontId="10" fillId="0" borderId="10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37" fontId="5" fillId="32" borderId="12" xfId="0" applyNumberFormat="1" applyFont="1" applyFill="1" applyBorder="1" applyAlignment="1" applyProtection="1">
      <alignment horizontal="left" vertical="center"/>
      <protection/>
    </xf>
    <xf numFmtId="37" fontId="7" fillId="0" borderId="10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horizontal="right" vertical="center"/>
      <protection/>
    </xf>
    <xf numFmtId="37" fontId="5" fillId="32" borderId="12" xfId="0" applyNumberFormat="1" applyFont="1" applyFill="1" applyBorder="1" applyAlignment="1" applyProtection="1">
      <alignment horizontal="left" vertical="center" shrinkToFit="1"/>
      <protection/>
    </xf>
    <xf numFmtId="37" fontId="7" fillId="0" borderId="16" xfId="0" applyNumberFormat="1" applyFont="1" applyBorder="1" applyAlignment="1" applyProtection="1">
      <alignment horizontal="right" vertical="center"/>
      <protection/>
    </xf>
    <xf numFmtId="37" fontId="5" fillId="0" borderId="17" xfId="0" applyNumberFormat="1" applyFont="1" applyBorder="1" applyAlignment="1" applyProtection="1">
      <alignment horizontal="left" vertical="center"/>
      <protection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177" fontId="7" fillId="0" borderId="19" xfId="0" applyNumberFormat="1" applyFont="1" applyBorder="1" applyAlignment="1" applyProtection="1">
      <alignment horizontal="center" vertical="center" wrapText="1"/>
      <protection/>
    </xf>
    <xf numFmtId="177" fontId="7" fillId="0" borderId="20" xfId="0" applyNumberFormat="1" applyFont="1" applyBorder="1" applyAlignment="1" applyProtection="1">
      <alignment horizontal="center" vertical="center" wrapText="1"/>
      <protection/>
    </xf>
    <xf numFmtId="177" fontId="7" fillId="0" borderId="21" xfId="0" applyNumberFormat="1" applyFont="1" applyBorder="1" applyAlignment="1" applyProtection="1">
      <alignment horizontal="center" vertical="center" wrapText="1"/>
      <protection/>
    </xf>
    <xf numFmtId="177" fontId="7" fillId="0" borderId="22" xfId="0" applyNumberFormat="1" applyFont="1" applyBorder="1" applyAlignment="1" applyProtection="1">
      <alignment horizontal="center" vertical="center" wrapText="1"/>
      <protection/>
    </xf>
    <xf numFmtId="37" fontId="7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/>
      <protection/>
    </xf>
    <xf numFmtId="37" fontId="10" fillId="0" borderId="10" xfId="0" applyNumberFormat="1" applyFont="1" applyFill="1" applyBorder="1" applyAlignment="1" applyProtection="1">
      <alignment horizontal="left" vertical="center" shrinkToFit="1"/>
      <protection/>
    </xf>
    <xf numFmtId="37" fontId="7" fillId="0" borderId="23" xfId="0" applyNumberFormat="1" applyFont="1" applyBorder="1" applyAlignment="1" applyProtection="1">
      <alignment vertical="center"/>
      <protection/>
    </xf>
    <xf numFmtId="179" fontId="7" fillId="0" borderId="23" xfId="0" applyNumberFormat="1" applyFont="1" applyBorder="1" applyAlignment="1" applyProtection="1">
      <alignment horizontal="center" vertical="center" wrapText="1"/>
      <protection/>
    </xf>
    <xf numFmtId="179" fontId="7" fillId="0" borderId="19" xfId="0" applyNumberFormat="1" applyFont="1" applyBorder="1" applyAlignment="1" applyProtection="1">
      <alignment horizontal="center" vertical="center" wrapText="1"/>
      <protection/>
    </xf>
    <xf numFmtId="179" fontId="7" fillId="0" borderId="20" xfId="0" applyNumberFormat="1" applyFont="1" applyBorder="1" applyAlignment="1" applyProtection="1">
      <alignment horizontal="center" vertical="center" wrapText="1"/>
      <protection/>
    </xf>
    <xf numFmtId="179" fontId="7" fillId="0" borderId="21" xfId="0" applyNumberFormat="1" applyFont="1" applyBorder="1" applyAlignment="1" applyProtection="1">
      <alignment horizontal="center" vertical="center" wrapText="1"/>
      <protection/>
    </xf>
    <xf numFmtId="179" fontId="7" fillId="0" borderId="22" xfId="0" applyNumberFormat="1" applyFont="1" applyBorder="1" applyAlignment="1" applyProtection="1">
      <alignment horizontal="center" vertical="center" wrapText="1"/>
      <protection/>
    </xf>
    <xf numFmtId="179" fontId="7" fillId="0" borderId="0" xfId="0" applyNumberFormat="1" applyFont="1" applyAlignment="1" applyProtection="1">
      <alignment vertical="center"/>
      <protection/>
    </xf>
    <xf numFmtId="179" fontId="7" fillId="0" borderId="24" xfId="0" applyNumberFormat="1" applyFont="1" applyBorder="1" applyAlignment="1" applyProtection="1">
      <alignment horizontal="center" vertical="center" wrapText="1"/>
      <protection/>
    </xf>
    <xf numFmtId="179" fontId="10" fillId="32" borderId="25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10" fillId="32" borderId="26" xfId="0" applyNumberFormat="1" applyFont="1" applyFill="1" applyBorder="1" applyAlignment="1" applyProtection="1">
      <alignment horizontal="right" vertical="center"/>
      <protection/>
    </xf>
    <xf numFmtId="37" fontId="6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 horizontal="right"/>
      <protection/>
    </xf>
    <xf numFmtId="37" fontId="0" fillId="0" borderId="0" xfId="0" applyAlignment="1" applyProtection="1">
      <alignment/>
      <protection/>
    </xf>
    <xf numFmtId="178" fontId="0" fillId="0" borderId="0" xfId="0" applyNumberFormat="1" applyFont="1" applyAlignment="1" applyProtection="1">
      <alignment horizontal="left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23" xfId="0" applyFont="1" applyBorder="1" applyAlignment="1" applyProtection="1">
      <alignment horizontal="center" vertical="center" wrapText="1"/>
      <protection/>
    </xf>
    <xf numFmtId="37" fontId="7" fillId="0" borderId="0" xfId="0" applyFont="1" applyAlignment="1" applyProtection="1">
      <alignment vertical="center"/>
      <protection/>
    </xf>
    <xf numFmtId="179" fontId="9" fillId="0" borderId="27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Alignment="1" applyProtection="1">
      <alignment vertical="center"/>
      <protection/>
    </xf>
    <xf numFmtId="37" fontId="9" fillId="0" borderId="0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178" fontId="10" fillId="32" borderId="26" xfId="0" applyNumberFormat="1" applyFont="1" applyFill="1" applyBorder="1" applyAlignment="1" applyProtection="1">
      <alignment vertical="center"/>
      <protection/>
    </xf>
    <xf numFmtId="37" fontId="10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178" fontId="10" fillId="32" borderId="27" xfId="0" applyNumberFormat="1" applyFont="1" applyFill="1" applyBorder="1" applyAlignment="1" applyProtection="1">
      <alignment vertical="center"/>
      <protection/>
    </xf>
    <xf numFmtId="179" fontId="9" fillId="0" borderId="25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vertical="center"/>
      <protection/>
    </xf>
    <xf numFmtId="37" fontId="10" fillId="0" borderId="0" xfId="0" applyFont="1" applyBorder="1" applyAlignment="1" applyProtection="1">
      <alignment vertical="center"/>
      <protection/>
    </xf>
    <xf numFmtId="178" fontId="10" fillId="32" borderId="28" xfId="0" applyNumberFormat="1" applyFont="1" applyFill="1" applyBorder="1" applyAlignment="1" applyProtection="1">
      <alignment vertical="center"/>
      <protection/>
    </xf>
    <xf numFmtId="179" fontId="9" fillId="0" borderId="29" xfId="0" applyNumberFormat="1" applyFont="1" applyBorder="1" applyAlignment="1" applyProtection="1">
      <alignment horizontal="right" vertical="center"/>
      <protection/>
    </xf>
    <xf numFmtId="178" fontId="9" fillId="0" borderId="30" xfId="0" applyNumberFormat="1" applyFont="1" applyBorder="1" applyAlignment="1" applyProtection="1">
      <alignment vertical="center"/>
      <protection/>
    </xf>
    <xf numFmtId="179" fontId="9" fillId="0" borderId="31" xfId="0" applyNumberFormat="1" applyFont="1" applyBorder="1" applyAlignment="1" applyProtection="1">
      <alignment horizontal="right" vertical="center"/>
      <protection/>
    </xf>
    <xf numFmtId="178" fontId="9" fillId="0" borderId="31" xfId="0" applyNumberFormat="1" applyFont="1" applyBorder="1" applyAlignment="1" applyProtection="1">
      <alignment vertical="center"/>
      <protection/>
    </xf>
    <xf numFmtId="179" fontId="9" fillId="0" borderId="32" xfId="0" applyNumberFormat="1" applyFont="1" applyBorder="1" applyAlignment="1" applyProtection="1">
      <alignment horizontal="right" vertical="center"/>
      <protection/>
    </xf>
    <xf numFmtId="178" fontId="10" fillId="32" borderId="28" xfId="0" applyNumberFormat="1" applyFont="1" applyFill="1" applyBorder="1" applyAlignment="1" applyProtection="1">
      <alignment vertical="center" shrinkToFit="1"/>
      <protection/>
    </xf>
    <xf numFmtId="179" fontId="9" fillId="0" borderId="33" xfId="0" applyNumberFormat="1" applyFont="1" applyBorder="1" applyAlignment="1" applyProtection="1">
      <alignment horizontal="right" vertical="center"/>
      <protection/>
    </xf>
    <xf numFmtId="178" fontId="9" fillId="0" borderId="34" xfId="0" applyNumberFormat="1" applyFont="1" applyBorder="1" applyAlignment="1" applyProtection="1">
      <alignment vertical="center"/>
      <protection/>
    </xf>
    <xf numFmtId="179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 applyProtection="1">
      <alignment horizontal="right"/>
      <protection/>
    </xf>
    <xf numFmtId="37" fontId="11" fillId="0" borderId="0" xfId="0" applyFont="1" applyAlignment="1" applyProtection="1">
      <alignment/>
      <protection/>
    </xf>
    <xf numFmtId="37" fontId="11" fillId="0" borderId="0" xfId="0" applyFont="1" applyBorder="1" applyAlignment="1" applyProtection="1">
      <alignment/>
      <protection/>
    </xf>
    <xf numFmtId="178" fontId="0" fillId="0" borderId="0" xfId="0" applyNumberFormat="1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37" fontId="0" fillId="0" borderId="0" xfId="0" applyFill="1" applyBorder="1" applyAlignment="1" applyProtection="1">
      <alignment horizontal="left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37" fontId="11" fillId="0" borderId="0" xfId="0" applyFont="1" applyFill="1" applyBorder="1" applyAlignment="1" applyProtection="1">
      <alignment horizontal="left"/>
      <protection/>
    </xf>
    <xf numFmtId="177" fontId="0" fillId="0" borderId="0" xfId="0" applyNumberFormat="1" applyAlignment="1" applyProtection="1">
      <alignment horizontal="right"/>
      <protection/>
    </xf>
    <xf numFmtId="177" fontId="11" fillId="0" borderId="0" xfId="0" applyNumberFormat="1" applyFont="1" applyAlignment="1" applyProtection="1">
      <alignment horizontal="right"/>
      <protection/>
    </xf>
    <xf numFmtId="178" fontId="9" fillId="0" borderId="25" xfId="0" applyNumberFormat="1" applyFont="1" applyBorder="1" applyAlignment="1" applyProtection="1">
      <alignment vertical="center"/>
      <protection/>
    </xf>
    <xf numFmtId="178" fontId="9" fillId="0" borderId="35" xfId="0" applyNumberFormat="1" applyFont="1" applyBorder="1" applyAlignment="1" applyProtection="1">
      <alignment vertical="center"/>
      <protection/>
    </xf>
    <xf numFmtId="177" fontId="10" fillId="0" borderId="36" xfId="0" applyNumberFormat="1" applyFont="1" applyBorder="1" applyAlignment="1" applyProtection="1">
      <alignment vertical="center"/>
      <protection/>
    </xf>
    <xf numFmtId="177" fontId="7" fillId="0" borderId="36" xfId="0" applyNumberFormat="1" applyFont="1" applyBorder="1" applyAlignment="1" applyProtection="1">
      <alignment vertical="center"/>
      <protection/>
    </xf>
    <xf numFmtId="178" fontId="10" fillId="32" borderId="27" xfId="0" applyNumberFormat="1" applyFont="1" applyFill="1" applyBorder="1" applyAlignment="1" applyProtection="1">
      <alignment vertical="center"/>
      <protection locked="0"/>
    </xf>
    <xf numFmtId="178" fontId="9" fillId="0" borderId="27" xfId="0" applyNumberFormat="1" applyFont="1" applyBorder="1" applyAlignment="1" applyProtection="1">
      <alignment vertical="center"/>
      <protection locked="0"/>
    </xf>
    <xf numFmtId="178" fontId="10" fillId="32" borderId="28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Border="1" applyAlignment="1" applyProtection="1">
      <alignment vertical="center"/>
      <protection locked="0"/>
    </xf>
    <xf numFmtId="178" fontId="9" fillId="0" borderId="31" xfId="0" applyNumberFormat="1" applyFont="1" applyBorder="1" applyAlignment="1" applyProtection="1">
      <alignment vertical="center"/>
      <protection locked="0"/>
    </xf>
    <xf numFmtId="178" fontId="9" fillId="0" borderId="25" xfId="0" applyNumberFormat="1" applyFont="1" applyBorder="1" applyAlignment="1" applyProtection="1">
      <alignment vertical="center"/>
      <protection locked="0"/>
    </xf>
    <xf numFmtId="178" fontId="9" fillId="0" borderId="35" xfId="0" applyNumberFormat="1" applyFont="1" applyBorder="1" applyAlignment="1" applyProtection="1">
      <alignment vertical="center"/>
      <protection locked="0"/>
    </xf>
    <xf numFmtId="178" fontId="10" fillId="32" borderId="28" xfId="0" applyNumberFormat="1" applyFont="1" applyFill="1" applyBorder="1" applyAlignment="1" applyProtection="1">
      <alignment vertical="center" shrinkToFit="1"/>
      <protection locked="0"/>
    </xf>
    <xf numFmtId="178" fontId="9" fillId="0" borderId="34" xfId="0" applyNumberFormat="1" applyFont="1" applyBorder="1" applyAlignment="1" applyProtection="1">
      <alignment vertical="center"/>
      <protection locked="0"/>
    </xf>
    <xf numFmtId="37" fontId="10" fillId="0" borderId="0" xfId="0" applyFont="1" applyFill="1" applyAlignment="1" applyProtection="1">
      <alignment vertical="center"/>
      <protection/>
    </xf>
    <xf numFmtId="177" fontId="12" fillId="0" borderId="22" xfId="0" applyNumberFormat="1" applyFont="1" applyBorder="1" applyAlignment="1" applyProtection="1">
      <alignment horizontal="center" vertical="center" wrapText="1"/>
      <protection/>
    </xf>
    <xf numFmtId="178" fontId="9" fillId="0" borderId="37" xfId="0" applyNumberFormat="1" applyFont="1" applyBorder="1" applyAlignment="1" applyProtection="1">
      <alignment vertical="center"/>
      <protection locked="0"/>
    </xf>
    <xf numFmtId="177" fontId="7" fillId="0" borderId="38" xfId="49" applyNumberFormat="1" applyFont="1" applyFill="1" applyBorder="1" applyAlignment="1">
      <alignment horizontal="right" vertical="center"/>
    </xf>
    <xf numFmtId="178" fontId="10" fillId="32" borderId="26" xfId="0" applyNumberFormat="1" applyFont="1" applyFill="1" applyBorder="1" applyAlignment="1" applyProtection="1">
      <alignment vertical="center"/>
      <protection locked="0"/>
    </xf>
    <xf numFmtId="177" fontId="7" fillId="0" borderId="39" xfId="49" applyNumberFormat="1" applyFont="1" applyFill="1" applyBorder="1" applyAlignment="1">
      <alignment horizontal="right" vertical="center"/>
    </xf>
    <xf numFmtId="37" fontId="9" fillId="0" borderId="10" xfId="0" applyNumberFormat="1" applyFont="1" applyFill="1" applyBorder="1" applyAlignment="1" applyProtection="1">
      <alignment vertical="top" wrapText="1"/>
      <protection/>
    </xf>
    <xf numFmtId="37" fontId="9" fillId="0" borderId="0" xfId="0" applyNumberFormat="1" applyFont="1" applyFill="1" applyBorder="1" applyAlignment="1" applyProtection="1">
      <alignment vertical="top" wrapText="1"/>
      <protection/>
    </xf>
    <xf numFmtId="37" fontId="9" fillId="0" borderId="10" xfId="0" applyNumberFormat="1" applyFont="1" applyFill="1" applyBorder="1" applyAlignment="1" applyProtection="1">
      <alignment vertical="center"/>
      <protection/>
    </xf>
    <xf numFmtId="177" fontId="8" fillId="0" borderId="17" xfId="0" applyNumberFormat="1" applyFont="1" applyBorder="1" applyAlignment="1" applyProtection="1">
      <alignment vertical="center"/>
      <protection/>
    </xf>
    <xf numFmtId="177" fontId="5" fillId="0" borderId="17" xfId="0" applyNumberFormat="1" applyFont="1" applyBorder="1" applyAlignment="1" applyProtection="1">
      <alignment horizontal="left" vertical="center"/>
      <protection/>
    </xf>
    <xf numFmtId="177" fontId="5" fillId="0" borderId="17" xfId="0" applyNumberFormat="1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vertical="center"/>
      <protection/>
    </xf>
    <xf numFmtId="177" fontId="7" fillId="0" borderId="17" xfId="0" applyNumberFormat="1" applyFont="1" applyBorder="1" applyAlignment="1" applyProtection="1">
      <alignment horizontal="left" vertical="center"/>
      <protection/>
    </xf>
    <xf numFmtId="177" fontId="7" fillId="0" borderId="17" xfId="0" applyNumberFormat="1" applyFont="1" applyBorder="1" applyAlignment="1" applyProtection="1" quotePrefix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 quotePrefix="1">
      <alignment horizontal="right" vertical="center"/>
      <protection/>
    </xf>
    <xf numFmtId="177" fontId="7" fillId="0" borderId="23" xfId="0" applyNumberFormat="1" applyFont="1" applyBorder="1" applyAlignment="1" applyProtection="1">
      <alignment horizontal="center" vertical="center" wrapText="1"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horizontal="lef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37" fontId="6" fillId="0" borderId="0" xfId="0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37" fontId="5" fillId="32" borderId="25" xfId="0" applyNumberFormat="1" applyFont="1" applyFill="1" applyBorder="1" applyAlignment="1" applyProtection="1">
      <alignment horizontal="center" vertical="center"/>
      <protection/>
    </xf>
    <xf numFmtId="37" fontId="5" fillId="32" borderId="26" xfId="0" applyNumberFormat="1" applyFont="1" applyFill="1" applyBorder="1" applyAlignment="1" applyProtection="1">
      <alignment horizontal="left" vertical="center"/>
      <protection/>
    </xf>
    <xf numFmtId="37" fontId="5" fillId="32" borderId="26" xfId="0" applyNumberFormat="1" applyFont="1" applyFill="1" applyBorder="1" applyAlignment="1" applyProtection="1">
      <alignment horizontal="left" vertical="center" shrinkToFit="1"/>
      <protection/>
    </xf>
    <xf numFmtId="177" fontId="14" fillId="32" borderId="25" xfId="0" applyNumberFormat="1" applyFont="1" applyFill="1" applyBorder="1" applyAlignment="1" applyProtection="1">
      <alignment horizontal="right" vertical="center"/>
      <protection/>
    </xf>
    <xf numFmtId="177" fontId="14" fillId="32" borderId="26" xfId="0" applyNumberFormat="1" applyFont="1" applyFill="1" applyBorder="1" applyAlignment="1" applyProtection="1">
      <alignment horizontal="right" vertical="center"/>
      <protection/>
    </xf>
    <xf numFmtId="41" fontId="14" fillId="32" borderId="40" xfId="0" applyNumberFormat="1" applyFont="1" applyFill="1" applyBorder="1" applyAlignment="1" applyProtection="1">
      <alignment horizontal="right" vertical="center"/>
      <protection/>
    </xf>
    <xf numFmtId="41" fontId="14" fillId="32" borderId="41" xfId="0" applyNumberFormat="1" applyFont="1" applyFill="1" applyBorder="1" applyAlignment="1" applyProtection="1">
      <alignment horizontal="right" vertical="center"/>
      <protection/>
    </xf>
    <xf numFmtId="41" fontId="14" fillId="32" borderId="42" xfId="0" applyNumberFormat="1" applyFont="1" applyFill="1" applyBorder="1" applyAlignment="1" applyProtection="1">
      <alignment horizontal="right" vertical="center"/>
      <protection/>
    </xf>
    <xf numFmtId="41" fontId="14" fillId="32" borderId="43" xfId="0" applyNumberFormat="1" applyFont="1" applyFill="1" applyBorder="1" applyAlignment="1" applyProtection="1">
      <alignment horizontal="right" vertical="center"/>
      <protection/>
    </xf>
    <xf numFmtId="41" fontId="14" fillId="32" borderId="44" xfId="0" applyNumberFormat="1" applyFont="1" applyFill="1" applyBorder="1" applyAlignment="1" applyProtection="1">
      <alignment horizontal="right" vertical="center"/>
      <protection/>
    </xf>
    <xf numFmtId="37" fontId="7" fillId="33" borderId="11" xfId="0" applyNumberFormat="1" applyFont="1" applyFill="1" applyBorder="1" applyAlignment="1" applyProtection="1">
      <alignment horizontal="center" vertical="center"/>
      <protection/>
    </xf>
    <xf numFmtId="177" fontId="13" fillId="33" borderId="27" xfId="0" applyNumberFormat="1" applyFont="1" applyFill="1" applyBorder="1" applyAlignment="1" applyProtection="1">
      <alignment horizontal="right" vertical="center"/>
      <protection locked="0"/>
    </xf>
    <xf numFmtId="177" fontId="9" fillId="33" borderId="10" xfId="0" applyNumberFormat="1" applyFont="1" applyFill="1" applyBorder="1" applyAlignment="1" applyProtection="1">
      <alignment vertical="center"/>
      <protection/>
    </xf>
    <xf numFmtId="177" fontId="9" fillId="33" borderId="36" xfId="0" applyNumberFormat="1" applyFont="1" applyFill="1" applyBorder="1" applyAlignment="1" applyProtection="1">
      <alignment vertical="center"/>
      <protection/>
    </xf>
    <xf numFmtId="37" fontId="7" fillId="33" borderId="27" xfId="0" applyNumberFormat="1" applyFont="1" applyFill="1" applyBorder="1" applyAlignment="1" applyProtection="1">
      <alignment horizontal="center" vertical="center"/>
      <protection/>
    </xf>
    <xf numFmtId="41" fontId="14" fillId="33" borderId="42" xfId="0" applyNumberFormat="1" applyFont="1" applyFill="1" applyBorder="1" applyAlignment="1" applyProtection="1">
      <alignment horizontal="right" vertical="center"/>
      <protection/>
    </xf>
    <xf numFmtId="41" fontId="13" fillId="33" borderId="38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center"/>
      <protection/>
    </xf>
    <xf numFmtId="37" fontId="9" fillId="33" borderId="0" xfId="0" applyFont="1" applyFill="1" applyBorder="1" applyAlignment="1" applyProtection="1">
      <alignment vertical="center"/>
      <protection/>
    </xf>
    <xf numFmtId="37" fontId="9" fillId="33" borderId="0" xfId="0" applyFont="1" applyFill="1" applyAlignment="1" applyProtection="1">
      <alignment vertical="center"/>
      <protection/>
    </xf>
    <xf numFmtId="37" fontId="7" fillId="33" borderId="0" xfId="0" applyFont="1" applyFill="1" applyAlignment="1" applyProtection="1">
      <alignment vertical="center"/>
      <protection/>
    </xf>
    <xf numFmtId="37" fontId="7" fillId="33" borderId="10" xfId="0" applyNumberFormat="1" applyFont="1" applyFill="1" applyBorder="1" applyAlignment="1" applyProtection="1">
      <alignment horizontal="right" vertical="center"/>
      <protection/>
    </xf>
    <xf numFmtId="177" fontId="13" fillId="33" borderId="25" xfId="0" applyNumberFormat="1" applyFont="1" applyFill="1" applyBorder="1" applyAlignment="1" applyProtection="1">
      <alignment horizontal="right" vertical="center"/>
      <protection locked="0"/>
    </xf>
    <xf numFmtId="177" fontId="9" fillId="33" borderId="0" xfId="0" applyNumberFormat="1" applyFont="1" applyFill="1" applyAlignment="1" applyProtection="1">
      <alignment vertical="center"/>
      <protection/>
    </xf>
    <xf numFmtId="37" fontId="7" fillId="33" borderId="25" xfId="0" applyNumberFormat="1" applyFont="1" applyFill="1" applyBorder="1" applyAlignment="1" applyProtection="1">
      <alignment horizontal="right" vertical="center"/>
      <protection/>
    </xf>
    <xf numFmtId="41" fontId="13" fillId="33" borderId="41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vertical="top" wrapText="1"/>
      <protection/>
    </xf>
    <xf numFmtId="37" fontId="9" fillId="33" borderId="0" xfId="0" applyNumberFormat="1" applyFont="1" applyFill="1" applyBorder="1" applyAlignment="1" applyProtection="1">
      <alignment vertical="top" wrapText="1"/>
      <protection/>
    </xf>
    <xf numFmtId="37" fontId="7" fillId="33" borderId="13" xfId="0" applyNumberFormat="1" applyFont="1" applyFill="1" applyBorder="1" applyAlignment="1" applyProtection="1">
      <alignment horizontal="right" vertical="center"/>
      <protection/>
    </xf>
    <xf numFmtId="177" fontId="13" fillId="33" borderId="29" xfId="0" applyNumberFormat="1" applyFont="1" applyFill="1" applyBorder="1" applyAlignment="1" applyProtection="1">
      <alignment horizontal="right" vertical="center"/>
      <protection locked="0"/>
    </xf>
    <xf numFmtId="37" fontId="7" fillId="33" borderId="29" xfId="0" applyNumberFormat="1" applyFont="1" applyFill="1" applyBorder="1" applyAlignment="1" applyProtection="1">
      <alignment horizontal="right" vertical="center"/>
      <protection/>
    </xf>
    <xf numFmtId="41" fontId="14" fillId="33" borderId="45" xfId="0" applyNumberFormat="1" applyFont="1" applyFill="1" applyBorder="1" applyAlignment="1" applyProtection="1">
      <alignment horizontal="right" vertical="center"/>
      <protection/>
    </xf>
    <xf numFmtId="41" fontId="13" fillId="33" borderId="46" xfId="0" applyNumberFormat="1" applyFont="1" applyFill="1" applyBorder="1" applyAlignment="1" applyProtection="1">
      <alignment horizontal="right" vertical="center"/>
      <protection/>
    </xf>
    <xf numFmtId="37" fontId="9" fillId="33" borderId="10" xfId="0" applyNumberFormat="1" applyFont="1" applyFill="1" applyBorder="1" applyAlignment="1" applyProtection="1">
      <alignment horizontal="left" vertical="center"/>
      <protection/>
    </xf>
    <xf numFmtId="37" fontId="7" fillId="33" borderId="14" xfId="0" applyNumberFormat="1" applyFont="1" applyFill="1" applyBorder="1" applyAlignment="1" applyProtection="1">
      <alignment horizontal="right" vertical="center"/>
      <protection/>
    </xf>
    <xf numFmtId="177" fontId="13" fillId="33" borderId="31" xfId="0" applyNumberFormat="1" applyFont="1" applyFill="1" applyBorder="1" applyAlignment="1" applyProtection="1">
      <alignment horizontal="right" vertical="center"/>
      <protection locked="0"/>
    </xf>
    <xf numFmtId="37" fontId="7" fillId="33" borderId="31" xfId="0" applyNumberFormat="1" applyFont="1" applyFill="1" applyBorder="1" applyAlignment="1" applyProtection="1">
      <alignment horizontal="right" vertical="center"/>
      <protection/>
    </xf>
    <xf numFmtId="41" fontId="14" fillId="33" borderId="47" xfId="0" applyNumberFormat="1" applyFont="1" applyFill="1" applyBorder="1" applyAlignment="1" applyProtection="1">
      <alignment horizontal="right" vertical="center"/>
      <protection/>
    </xf>
    <xf numFmtId="37" fontId="7" fillId="33" borderId="15" xfId="0" applyNumberFormat="1" applyFont="1" applyFill="1" applyBorder="1" applyAlignment="1" applyProtection="1">
      <alignment horizontal="right" vertical="center"/>
      <protection/>
    </xf>
    <xf numFmtId="37" fontId="7" fillId="33" borderId="32" xfId="0" applyNumberFormat="1" applyFont="1" applyFill="1" applyBorder="1" applyAlignment="1" applyProtection="1">
      <alignment horizontal="right" vertical="center"/>
      <protection/>
    </xf>
    <xf numFmtId="41" fontId="14" fillId="33" borderId="48" xfId="0" applyNumberFormat="1" applyFont="1" applyFill="1" applyBorder="1" applyAlignment="1" applyProtection="1">
      <alignment horizontal="right" vertical="center"/>
      <protection/>
    </xf>
    <xf numFmtId="41" fontId="13" fillId="33" borderId="49" xfId="0" applyNumberFormat="1" applyFont="1" applyFill="1" applyBorder="1" applyAlignment="1" applyProtection="1">
      <alignment horizontal="right" vertical="center"/>
      <protection/>
    </xf>
    <xf numFmtId="41" fontId="14" fillId="33" borderId="50" xfId="0" applyNumberFormat="1" applyFont="1" applyFill="1" applyBorder="1" applyAlignment="1" applyProtection="1">
      <alignment horizontal="right" vertical="center"/>
      <protection/>
    </xf>
    <xf numFmtId="177" fontId="13" fillId="33" borderId="32" xfId="0" applyNumberFormat="1" applyFont="1" applyFill="1" applyBorder="1" applyAlignment="1" applyProtection="1">
      <alignment horizontal="right" vertical="center"/>
      <protection locked="0"/>
    </xf>
    <xf numFmtId="37" fontId="7" fillId="33" borderId="16" xfId="0" applyNumberFormat="1" applyFont="1" applyFill="1" applyBorder="1" applyAlignment="1" applyProtection="1">
      <alignment horizontal="right" vertical="center"/>
      <protection/>
    </xf>
    <xf numFmtId="177" fontId="13" fillId="33" borderId="33" xfId="0" applyNumberFormat="1" applyFont="1" applyFill="1" applyBorder="1" applyAlignment="1" applyProtection="1">
      <alignment horizontal="right" vertical="center"/>
      <protection locked="0"/>
    </xf>
    <xf numFmtId="37" fontId="7" fillId="33" borderId="33" xfId="0" applyNumberFormat="1" applyFont="1" applyFill="1" applyBorder="1" applyAlignment="1" applyProtection="1">
      <alignment horizontal="right" vertical="center"/>
      <protection/>
    </xf>
    <xf numFmtId="41" fontId="13" fillId="33" borderId="51" xfId="0" applyNumberFormat="1" applyFont="1" applyFill="1" applyBorder="1" applyAlignment="1" applyProtection="1">
      <alignment horizontal="right" vertical="center"/>
      <protection locked="0"/>
    </xf>
    <xf numFmtId="41" fontId="13" fillId="33" borderId="47" xfId="0" applyNumberFormat="1" applyFont="1" applyFill="1" applyBorder="1" applyAlignment="1" applyProtection="1">
      <alignment horizontal="right" vertical="center"/>
      <protection locked="0"/>
    </xf>
    <xf numFmtId="41" fontId="13" fillId="33" borderId="52" xfId="0" applyNumberFormat="1" applyFont="1" applyFill="1" applyBorder="1" applyAlignment="1" applyProtection="1">
      <alignment horizontal="right" vertical="center"/>
      <protection locked="0"/>
    </xf>
    <xf numFmtId="41" fontId="13" fillId="33" borderId="38" xfId="0" applyNumberFormat="1" applyFont="1" applyFill="1" applyBorder="1" applyAlignment="1" applyProtection="1">
      <alignment horizontal="right" vertical="center"/>
      <protection locked="0"/>
    </xf>
    <xf numFmtId="41" fontId="14" fillId="32" borderId="53" xfId="0" applyNumberFormat="1" applyFont="1" applyFill="1" applyBorder="1" applyAlignment="1" applyProtection="1">
      <alignment horizontal="right" vertical="center"/>
      <protection/>
    </xf>
    <xf numFmtId="41" fontId="14" fillId="32" borderId="0" xfId="0" applyNumberFormat="1" applyFont="1" applyFill="1" applyBorder="1" applyAlignment="1" applyProtection="1">
      <alignment horizontal="right" vertical="center"/>
      <protection/>
    </xf>
    <xf numFmtId="41" fontId="14" fillId="32" borderId="54" xfId="0" applyNumberFormat="1" applyFont="1" applyFill="1" applyBorder="1" applyAlignment="1" applyProtection="1">
      <alignment horizontal="right" vertical="center"/>
      <protection/>
    </xf>
    <xf numFmtId="41" fontId="14" fillId="32" borderId="55" xfId="0" applyNumberFormat="1" applyFont="1" applyFill="1" applyBorder="1" applyAlignment="1" applyProtection="1">
      <alignment horizontal="right" vertical="center"/>
      <protection/>
    </xf>
    <xf numFmtId="41" fontId="13" fillId="33" borderId="53" xfId="0" applyNumberFormat="1" applyFont="1" applyFill="1" applyBorder="1" applyAlignment="1" applyProtection="1">
      <alignment horizontal="right" vertical="center"/>
      <protection locked="0"/>
    </xf>
    <xf numFmtId="41" fontId="13" fillId="33" borderId="40" xfId="0" applyNumberFormat="1" applyFont="1" applyFill="1" applyBorder="1" applyAlignment="1" applyProtection="1">
      <alignment horizontal="right" vertical="center"/>
      <protection locked="0"/>
    </xf>
    <xf numFmtId="41" fontId="13" fillId="33" borderId="0" xfId="0" applyNumberFormat="1" applyFont="1" applyFill="1" applyBorder="1" applyAlignment="1" applyProtection="1">
      <alignment horizontal="right" vertical="center"/>
      <protection locked="0"/>
    </xf>
    <xf numFmtId="41" fontId="13" fillId="33" borderId="41" xfId="0" applyNumberFormat="1" applyFont="1" applyFill="1" applyBorder="1" applyAlignment="1" applyProtection="1">
      <alignment horizontal="right" vertical="center"/>
      <protection locked="0"/>
    </xf>
    <xf numFmtId="41" fontId="13" fillId="33" borderId="56" xfId="0" applyNumberFormat="1" applyFont="1" applyFill="1" applyBorder="1" applyAlignment="1" applyProtection="1">
      <alignment horizontal="right" vertical="center"/>
      <protection locked="0"/>
    </xf>
    <xf numFmtId="41" fontId="13" fillId="33" borderId="50" xfId="0" applyNumberFormat="1" applyFont="1" applyFill="1" applyBorder="1" applyAlignment="1" applyProtection="1">
      <alignment horizontal="right" vertical="center"/>
      <protection locked="0"/>
    </xf>
    <xf numFmtId="41" fontId="13" fillId="33" borderId="57" xfId="0" applyNumberFormat="1" applyFont="1" applyFill="1" applyBorder="1" applyAlignment="1" applyProtection="1">
      <alignment horizontal="right" vertical="center"/>
      <protection locked="0"/>
    </xf>
    <xf numFmtId="41" fontId="13" fillId="33" borderId="58" xfId="0" applyNumberFormat="1" applyFont="1" applyFill="1" applyBorder="1" applyAlignment="1" applyProtection="1">
      <alignment horizontal="right" vertical="center"/>
      <protection locked="0"/>
    </xf>
    <xf numFmtId="41" fontId="13" fillId="33" borderId="59" xfId="0" applyNumberFormat="1" applyFont="1" applyFill="1" applyBorder="1" applyAlignment="1" applyProtection="1">
      <alignment horizontal="right" vertical="center"/>
      <protection locked="0"/>
    </xf>
    <xf numFmtId="41" fontId="13" fillId="33" borderId="48" xfId="0" applyNumberFormat="1" applyFont="1" applyFill="1" applyBorder="1" applyAlignment="1" applyProtection="1">
      <alignment horizontal="right" vertical="center"/>
      <protection locked="0"/>
    </xf>
    <xf numFmtId="41" fontId="13" fillId="33" borderId="60" xfId="0" applyNumberFormat="1" applyFont="1" applyFill="1" applyBorder="1" applyAlignment="1" applyProtection="1">
      <alignment horizontal="right" vertical="center"/>
      <protection locked="0"/>
    </xf>
    <xf numFmtId="41" fontId="13" fillId="33" borderId="49" xfId="0" applyNumberFormat="1" applyFont="1" applyFill="1" applyBorder="1" applyAlignment="1" applyProtection="1">
      <alignment horizontal="right" vertical="center"/>
      <protection locked="0"/>
    </xf>
    <xf numFmtId="41" fontId="13" fillId="33" borderId="61" xfId="0" applyNumberFormat="1" applyFont="1" applyFill="1" applyBorder="1" applyAlignment="1" applyProtection="1">
      <alignment horizontal="right" vertical="center"/>
      <protection locked="0"/>
    </xf>
    <xf numFmtId="41" fontId="13" fillId="33" borderId="62" xfId="0" applyNumberFormat="1" applyFont="1" applyFill="1" applyBorder="1" applyAlignment="1" applyProtection="1">
      <alignment horizontal="right" vertical="center"/>
      <protection locked="0"/>
    </xf>
    <xf numFmtId="41" fontId="13" fillId="33" borderId="63" xfId="0" applyNumberFormat="1" applyFont="1" applyFill="1" applyBorder="1" applyAlignment="1" applyProtection="1">
      <alignment horizontal="right" vertical="center"/>
      <protection locked="0"/>
    </xf>
    <xf numFmtId="41" fontId="13" fillId="33" borderId="64" xfId="0" applyNumberFormat="1" applyFont="1" applyFill="1" applyBorder="1" applyAlignment="1" applyProtection="1">
      <alignment horizontal="right" vertical="center"/>
      <protection locked="0"/>
    </xf>
    <xf numFmtId="41" fontId="13" fillId="33" borderId="65" xfId="0" applyNumberFormat="1" applyFont="1" applyFill="1" applyBorder="1" applyAlignment="1" applyProtection="1">
      <alignment horizontal="right" vertical="center"/>
      <protection locked="0"/>
    </xf>
    <xf numFmtId="41" fontId="13" fillId="33" borderId="66" xfId="0" applyNumberFormat="1" applyFont="1" applyFill="1" applyBorder="1" applyAlignment="1" applyProtection="1">
      <alignment horizontal="right" vertical="center"/>
      <protection locked="0"/>
    </xf>
    <xf numFmtId="41" fontId="13" fillId="33" borderId="67" xfId="0" applyNumberFormat="1" applyFont="1" applyFill="1" applyBorder="1" applyAlignment="1" applyProtection="1">
      <alignment horizontal="right" vertical="center"/>
      <protection locked="0"/>
    </xf>
    <xf numFmtId="41" fontId="13" fillId="33" borderId="68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 quotePrefix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8" fillId="0" borderId="17" xfId="0" applyNumberFormat="1" applyFont="1" applyBorder="1" applyAlignment="1" applyProtection="1">
      <alignment vertical="center"/>
      <protection/>
    </xf>
    <xf numFmtId="179" fontId="5" fillId="0" borderId="17" xfId="0" applyNumberFormat="1" applyFont="1" applyBorder="1" applyAlignment="1" applyProtection="1">
      <alignment horizontal="left" vertical="center"/>
      <protection/>
    </xf>
    <xf numFmtId="179" fontId="5" fillId="0" borderId="17" xfId="0" applyNumberFormat="1" applyFont="1" applyBorder="1" applyAlignment="1" applyProtection="1">
      <alignment vertical="center"/>
      <protection/>
    </xf>
    <xf numFmtId="179" fontId="7" fillId="0" borderId="17" xfId="0" applyNumberFormat="1" applyFont="1" applyBorder="1" applyAlignment="1" applyProtection="1">
      <alignment vertical="center"/>
      <protection/>
    </xf>
    <xf numFmtId="179" fontId="7" fillId="0" borderId="17" xfId="0" applyNumberFormat="1" applyFont="1" applyBorder="1" applyAlignment="1" applyProtection="1">
      <alignment horizontal="left" vertical="center"/>
      <protection/>
    </xf>
    <xf numFmtId="179" fontId="7" fillId="0" borderId="17" xfId="0" applyNumberFormat="1" applyFont="1" applyBorder="1" applyAlignment="1" applyProtection="1" quotePrefix="1">
      <alignment horizontal="right" vertical="center"/>
      <protection/>
    </xf>
    <xf numFmtId="179" fontId="12" fillId="0" borderId="22" xfId="0" applyNumberFormat="1" applyFont="1" applyBorder="1" applyAlignment="1" applyProtection="1">
      <alignment horizontal="center" vertical="center" wrapText="1"/>
      <protection/>
    </xf>
    <xf numFmtId="41" fontId="14" fillId="33" borderId="69" xfId="0" applyNumberFormat="1" applyFont="1" applyFill="1" applyBorder="1" applyAlignment="1" applyProtection="1">
      <alignment horizontal="right" vertical="center"/>
      <protection/>
    </xf>
    <xf numFmtId="41" fontId="13" fillId="33" borderId="70" xfId="0" applyNumberFormat="1" applyFont="1" applyFill="1" applyBorder="1" applyAlignment="1" applyProtection="1">
      <alignment horizontal="right" vertical="center"/>
      <protection/>
    </xf>
    <xf numFmtId="181" fontId="9" fillId="0" borderId="51" xfId="0" applyNumberFormat="1" applyFont="1" applyBorder="1" applyAlignment="1" applyProtection="1">
      <alignment horizontal="right" vertical="center"/>
      <protection/>
    </xf>
    <xf numFmtId="181" fontId="9" fillId="0" borderId="47" xfId="0" applyNumberFormat="1" applyFont="1" applyBorder="1" applyAlignment="1" applyProtection="1">
      <alignment horizontal="right" vertical="center"/>
      <protection/>
    </xf>
    <xf numFmtId="181" fontId="9" fillId="0" borderId="52" xfId="0" applyNumberFormat="1" applyFont="1" applyBorder="1" applyAlignment="1" applyProtection="1">
      <alignment horizontal="right" vertical="center"/>
      <protection/>
    </xf>
    <xf numFmtId="181" fontId="9" fillId="0" borderId="38" xfId="0" applyNumberFormat="1" applyFont="1" applyBorder="1" applyAlignment="1" applyProtection="1">
      <alignment horizontal="right" vertical="center"/>
      <protection/>
    </xf>
    <xf numFmtId="181" fontId="10" fillId="32" borderId="53" xfId="0" applyNumberFormat="1" applyFont="1" applyFill="1" applyBorder="1" applyAlignment="1" applyProtection="1">
      <alignment horizontal="right" vertical="center"/>
      <protection/>
    </xf>
    <xf numFmtId="181" fontId="10" fillId="32" borderId="40" xfId="0" applyNumberFormat="1" applyFont="1" applyFill="1" applyBorder="1" applyAlignment="1" applyProtection="1">
      <alignment horizontal="right" vertical="center"/>
      <protection/>
    </xf>
    <xf numFmtId="181" fontId="10" fillId="32" borderId="0" xfId="0" applyNumberFormat="1" applyFont="1" applyFill="1" applyBorder="1" applyAlignment="1" applyProtection="1">
      <alignment horizontal="right" vertical="center"/>
      <protection/>
    </xf>
    <xf numFmtId="181" fontId="10" fillId="32" borderId="41" xfId="0" applyNumberFormat="1" applyFont="1" applyFill="1" applyBorder="1" applyAlignment="1" applyProtection="1">
      <alignment horizontal="right" vertical="center"/>
      <protection/>
    </xf>
    <xf numFmtId="181" fontId="10" fillId="32" borderId="54" xfId="0" applyNumberFormat="1" applyFont="1" applyFill="1" applyBorder="1" applyAlignment="1" applyProtection="1">
      <alignment horizontal="right" vertical="center"/>
      <protection/>
    </xf>
    <xf numFmtId="181" fontId="10" fillId="32" borderId="42" xfId="0" applyNumberFormat="1" applyFont="1" applyFill="1" applyBorder="1" applyAlignment="1" applyProtection="1">
      <alignment horizontal="right" vertical="center"/>
      <protection/>
    </xf>
    <xf numFmtId="181" fontId="10" fillId="32" borderId="55" xfId="0" applyNumberFormat="1" applyFont="1" applyFill="1" applyBorder="1" applyAlignment="1" applyProtection="1">
      <alignment horizontal="right" vertical="center"/>
      <protection/>
    </xf>
    <xf numFmtId="181" fontId="10" fillId="32" borderId="43" xfId="0" applyNumberFormat="1" applyFont="1" applyFill="1" applyBorder="1" applyAlignment="1" applyProtection="1">
      <alignment horizontal="right" vertical="center"/>
      <protection/>
    </xf>
    <xf numFmtId="181" fontId="9" fillId="0" borderId="53" xfId="0" applyNumberFormat="1" applyFont="1" applyBorder="1" applyAlignment="1" applyProtection="1">
      <alignment horizontal="right" vertical="center"/>
      <protection/>
    </xf>
    <xf numFmtId="181" fontId="9" fillId="0" borderId="40" xfId="0" applyNumberFormat="1" applyFont="1" applyBorder="1" applyAlignment="1" applyProtection="1">
      <alignment horizontal="right" vertic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181" fontId="9" fillId="0" borderId="41" xfId="0" applyNumberFormat="1" applyFont="1" applyBorder="1" applyAlignment="1" applyProtection="1">
      <alignment horizontal="right" vertical="center"/>
      <protection/>
    </xf>
    <xf numFmtId="181" fontId="9" fillId="0" borderId="56" xfId="0" applyNumberFormat="1" applyFont="1" applyBorder="1" applyAlignment="1" applyProtection="1">
      <alignment horizontal="right" vertical="center"/>
      <protection/>
    </xf>
    <xf numFmtId="181" fontId="9" fillId="0" borderId="50" xfId="0" applyNumberFormat="1" applyFont="1" applyBorder="1" applyAlignment="1" applyProtection="1">
      <alignment horizontal="right" vertical="center"/>
      <protection/>
    </xf>
    <xf numFmtId="181" fontId="9" fillId="0" borderId="57" xfId="0" applyNumberFormat="1" applyFont="1" applyBorder="1" applyAlignment="1" applyProtection="1">
      <alignment horizontal="right" vertical="center"/>
      <protection/>
    </xf>
    <xf numFmtId="181" fontId="9" fillId="0" borderId="58" xfId="0" applyNumberFormat="1" applyFont="1" applyBorder="1" applyAlignment="1" applyProtection="1">
      <alignment horizontal="right" vertical="center"/>
      <protection/>
    </xf>
    <xf numFmtId="181" fontId="9" fillId="0" borderId="59" xfId="0" applyNumberFormat="1" applyFont="1" applyBorder="1" applyAlignment="1" applyProtection="1">
      <alignment horizontal="right" vertical="center"/>
      <protection/>
    </xf>
    <xf numFmtId="181" fontId="9" fillId="0" borderId="48" xfId="0" applyNumberFormat="1" applyFont="1" applyBorder="1" applyAlignment="1" applyProtection="1">
      <alignment horizontal="right" vertical="center"/>
      <protection/>
    </xf>
    <xf numFmtId="181" fontId="9" fillId="0" borderId="60" xfId="0" applyNumberFormat="1" applyFont="1" applyBorder="1" applyAlignment="1" applyProtection="1">
      <alignment horizontal="right" vertical="center"/>
      <protection/>
    </xf>
    <xf numFmtId="181" fontId="9" fillId="0" borderId="49" xfId="0" applyNumberFormat="1" applyFont="1" applyBorder="1" applyAlignment="1" applyProtection="1">
      <alignment horizontal="right" vertical="center"/>
      <protection/>
    </xf>
    <xf numFmtId="181" fontId="9" fillId="0" borderId="61" xfId="0" applyNumberFormat="1" applyFont="1" applyBorder="1" applyAlignment="1" applyProtection="1">
      <alignment horizontal="right" vertical="center"/>
      <protection/>
    </xf>
    <xf numFmtId="181" fontId="9" fillId="0" borderId="62" xfId="0" applyNumberFormat="1" applyFont="1" applyBorder="1" applyAlignment="1" applyProtection="1">
      <alignment horizontal="right" vertical="center"/>
      <protection/>
    </xf>
    <xf numFmtId="181" fontId="9" fillId="0" borderId="63" xfId="0" applyNumberFormat="1" applyFont="1" applyBorder="1" applyAlignment="1" applyProtection="1">
      <alignment horizontal="right" vertical="center"/>
      <protection/>
    </xf>
    <xf numFmtId="181" fontId="9" fillId="0" borderId="64" xfId="0" applyNumberFormat="1" applyFont="1" applyBorder="1" applyAlignment="1" applyProtection="1">
      <alignment horizontal="right" vertical="center"/>
      <protection/>
    </xf>
    <xf numFmtId="181" fontId="9" fillId="0" borderId="71" xfId="0" applyNumberFormat="1" applyFont="1" applyBorder="1" applyAlignment="1" applyProtection="1">
      <alignment horizontal="right" vertical="center"/>
      <protection/>
    </xf>
    <xf numFmtId="181" fontId="9" fillId="0" borderId="45" xfId="0" applyNumberFormat="1" applyFont="1" applyBorder="1" applyAlignment="1" applyProtection="1">
      <alignment horizontal="right" vertical="center"/>
      <protection/>
    </xf>
    <xf numFmtId="181" fontId="9" fillId="0" borderId="72" xfId="0" applyNumberFormat="1" applyFont="1" applyBorder="1" applyAlignment="1" applyProtection="1">
      <alignment horizontal="right" vertical="center"/>
      <protection/>
    </xf>
    <xf numFmtId="181" fontId="9" fillId="0" borderId="66" xfId="0" applyNumberFormat="1" applyFont="1" applyBorder="1" applyAlignment="1" applyProtection="1">
      <alignment horizontal="right" vertical="center"/>
      <protection/>
    </xf>
    <xf numFmtId="181" fontId="9" fillId="0" borderId="69" xfId="0" applyNumberFormat="1" applyFont="1" applyBorder="1" applyAlignment="1" applyProtection="1">
      <alignment horizontal="right" vertical="center"/>
      <protection/>
    </xf>
    <xf numFmtId="181" fontId="9" fillId="0" borderId="67" xfId="0" applyNumberFormat="1" applyFont="1" applyBorder="1" applyAlignment="1" applyProtection="1">
      <alignment horizontal="right" vertical="center"/>
      <protection/>
    </xf>
    <xf numFmtId="181" fontId="9" fillId="0" borderId="68" xfId="0" applyNumberFormat="1" applyFont="1" applyBorder="1" applyAlignment="1" applyProtection="1">
      <alignment horizontal="right" vertical="center"/>
      <protection/>
    </xf>
    <xf numFmtId="181" fontId="9" fillId="0" borderId="73" xfId="0" applyNumberFormat="1" applyFont="1" applyBorder="1" applyAlignment="1" applyProtection="1">
      <alignment horizontal="right" vertical="center"/>
      <protection/>
    </xf>
    <xf numFmtId="181" fontId="10" fillId="32" borderId="74" xfId="0" applyNumberFormat="1" applyFont="1" applyFill="1" applyBorder="1" applyAlignment="1" applyProtection="1">
      <alignment horizontal="right" vertical="center"/>
      <protection/>
    </xf>
    <xf numFmtId="181" fontId="10" fillId="32" borderId="75" xfId="0" applyNumberFormat="1" applyFont="1" applyFill="1" applyBorder="1" applyAlignment="1" applyProtection="1">
      <alignment horizontal="right" vertical="center"/>
      <protection/>
    </xf>
    <xf numFmtId="181" fontId="9" fillId="0" borderId="74" xfId="0" applyNumberFormat="1" applyFont="1" applyBorder="1" applyAlignment="1" applyProtection="1">
      <alignment horizontal="right" vertical="center"/>
      <protection/>
    </xf>
    <xf numFmtId="181" fontId="9" fillId="0" borderId="76" xfId="0" applyNumberFormat="1" applyFont="1" applyBorder="1" applyAlignment="1" applyProtection="1">
      <alignment horizontal="right" vertical="center"/>
      <protection/>
    </xf>
    <xf numFmtId="181" fontId="9" fillId="0" borderId="77" xfId="0" applyNumberFormat="1" applyFont="1" applyBorder="1" applyAlignment="1" applyProtection="1">
      <alignment horizontal="right" vertical="center"/>
      <protection/>
    </xf>
    <xf numFmtId="181" fontId="9" fillId="0" borderId="78" xfId="0" applyNumberFormat="1" applyFont="1" applyBorder="1" applyAlignment="1" applyProtection="1">
      <alignment horizontal="right" vertical="center"/>
      <protection/>
    </xf>
    <xf numFmtId="181" fontId="10" fillId="32" borderId="44" xfId="0" applyNumberFormat="1" applyFont="1" applyFill="1" applyBorder="1" applyAlignment="1" applyProtection="1">
      <alignment horizontal="right" vertical="center"/>
      <protection/>
    </xf>
    <xf numFmtId="181" fontId="9" fillId="0" borderId="79" xfId="0" applyNumberFormat="1" applyFont="1" applyBorder="1" applyAlignment="1" applyProtection="1">
      <alignment horizontal="right" vertical="center"/>
      <protection/>
    </xf>
    <xf numFmtId="181" fontId="9" fillId="0" borderId="80" xfId="0" applyNumberFormat="1" applyFont="1" applyBorder="1" applyAlignment="1" applyProtection="1">
      <alignment horizontal="right" vertical="center"/>
      <protection/>
    </xf>
    <xf numFmtId="181" fontId="9" fillId="0" borderId="81" xfId="0" applyNumberFormat="1" applyFont="1" applyBorder="1" applyAlignment="1" applyProtection="1">
      <alignment horizontal="right" vertical="center"/>
      <protection/>
    </xf>
    <xf numFmtId="181" fontId="9" fillId="0" borderId="82" xfId="0" applyNumberFormat="1" applyFont="1" applyBorder="1" applyAlignment="1" applyProtection="1">
      <alignment horizontal="right" vertical="center"/>
      <protection/>
    </xf>
    <xf numFmtId="181" fontId="9" fillId="0" borderId="65" xfId="0" applyNumberFormat="1" applyFont="1" applyBorder="1" applyAlignment="1" applyProtection="1">
      <alignment horizontal="right" vertical="center"/>
      <protection/>
    </xf>
    <xf numFmtId="181" fontId="9" fillId="0" borderId="83" xfId="0" applyNumberFormat="1" applyFont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19"/>
  <sheetViews>
    <sheetView showGridLines="0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" sqref="J2"/>
    </sheetView>
  </sheetViews>
  <sheetFormatPr defaultColWidth="10.66015625" defaultRowHeight="18"/>
  <cols>
    <col min="1" max="1" width="12.16015625" style="38" customWidth="1"/>
    <col min="2" max="10" width="8.66015625" style="1" customWidth="1"/>
    <col min="11" max="12" width="0.99609375" style="1" customWidth="1"/>
    <col min="13" max="13" width="12.16015625" style="38" customWidth="1"/>
    <col min="14" max="17" width="8.66015625" style="1" customWidth="1"/>
    <col min="18" max="18" width="8.66015625" style="74" customWidth="1"/>
    <col min="19" max="19" width="12.16015625" style="70" customWidth="1"/>
    <col min="20" max="20" width="4.33203125" style="38" customWidth="1"/>
    <col min="21" max="21" width="14.16015625" style="38" customWidth="1"/>
    <col min="22" max="22" width="10.91015625" style="38" customWidth="1"/>
    <col min="23" max="16384" width="10.66015625" style="38" customWidth="1"/>
  </cols>
  <sheetData>
    <row r="1" spans="1:21" s="42" customFormat="1" ht="13.5" customHeight="1">
      <c r="A1" s="109"/>
      <c r="B1" s="110"/>
      <c r="C1" s="111"/>
      <c r="D1" s="112"/>
      <c r="E1" s="104"/>
      <c r="F1" s="106"/>
      <c r="G1" s="104"/>
      <c r="H1" s="106"/>
      <c r="I1" s="107"/>
      <c r="J1" s="113" t="s">
        <v>66</v>
      </c>
      <c r="K1" s="104"/>
      <c r="L1" s="104"/>
      <c r="N1" s="104"/>
      <c r="O1" s="106"/>
      <c r="P1" s="104"/>
      <c r="Q1" s="40"/>
      <c r="T1" s="40"/>
      <c r="U1" s="107" t="str">
        <f>J1</f>
        <v>令和元年</v>
      </c>
    </row>
    <row r="2" spans="1:18" ht="24.75" customHeight="1">
      <c r="A2" s="114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4" t="s">
        <v>56</v>
      </c>
      <c r="N2" s="115"/>
      <c r="O2" s="115"/>
      <c r="P2" s="115"/>
      <c r="Q2" s="115"/>
      <c r="R2" s="116"/>
    </row>
    <row r="3" spans="1:21" s="42" customFormat="1" ht="13.5" customHeight="1" thickBot="1">
      <c r="A3" s="14"/>
      <c r="B3" s="98"/>
      <c r="C3" s="99"/>
      <c r="D3" s="100"/>
      <c r="E3" s="101"/>
      <c r="F3" s="102"/>
      <c r="G3" s="101"/>
      <c r="H3" s="102"/>
      <c r="J3" s="103" t="s">
        <v>42</v>
      </c>
      <c r="K3" s="104"/>
      <c r="L3" s="105"/>
      <c r="N3" s="104"/>
      <c r="O3" s="106"/>
      <c r="P3" s="104"/>
      <c r="T3" s="40"/>
      <c r="U3" s="117" t="s">
        <v>41</v>
      </c>
    </row>
    <row r="4" spans="1:21" s="42" customFormat="1" ht="36.75" customHeight="1" thickBot="1">
      <c r="A4" s="16"/>
      <c r="B4" s="108" t="s">
        <v>0</v>
      </c>
      <c r="C4" s="17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9" t="s">
        <v>7</v>
      </c>
      <c r="J4" s="90" t="s">
        <v>54</v>
      </c>
      <c r="K4" s="2"/>
      <c r="L4" s="79"/>
      <c r="M4" s="24"/>
      <c r="N4" s="17" t="s">
        <v>8</v>
      </c>
      <c r="O4" s="18" t="s">
        <v>9</v>
      </c>
      <c r="P4" s="17" t="s">
        <v>10</v>
      </c>
      <c r="Q4" s="18" t="s">
        <v>11</v>
      </c>
      <c r="R4" s="20" t="s">
        <v>43</v>
      </c>
      <c r="S4" s="21"/>
      <c r="T4" s="40"/>
      <c r="U4" s="40"/>
    </row>
    <row r="5" spans="1:23" s="138" customFormat="1" ht="24" customHeight="1">
      <c r="A5" s="128" t="s">
        <v>64</v>
      </c>
      <c r="B5" s="129">
        <v>376425</v>
      </c>
      <c r="C5" s="165">
        <v>11619</v>
      </c>
      <c r="D5" s="166">
        <v>42931</v>
      </c>
      <c r="E5" s="166">
        <v>35599</v>
      </c>
      <c r="F5" s="166">
        <v>15821</v>
      </c>
      <c r="G5" s="166">
        <v>25264</v>
      </c>
      <c r="H5" s="166">
        <v>17924</v>
      </c>
      <c r="I5" s="167">
        <v>36356</v>
      </c>
      <c r="J5" s="168">
        <v>75394</v>
      </c>
      <c r="K5" s="130"/>
      <c r="L5" s="131"/>
      <c r="M5" s="132" t="s">
        <v>63</v>
      </c>
      <c r="N5" s="165">
        <v>14935</v>
      </c>
      <c r="O5" s="166">
        <v>6804</v>
      </c>
      <c r="P5" s="165">
        <v>8839</v>
      </c>
      <c r="Q5" s="133">
        <f aca="true" t="shared" si="0" ref="Q5:Q10">(B5-SUM(C5:P5))</f>
        <v>84939</v>
      </c>
      <c r="R5" s="134">
        <f>SUM(E5+F5)</f>
        <v>51420</v>
      </c>
      <c r="S5" s="135" t="s">
        <v>58</v>
      </c>
      <c r="T5" s="136"/>
      <c r="U5" s="136"/>
      <c r="V5" s="137"/>
      <c r="W5" s="137"/>
    </row>
    <row r="6" spans="1:23" s="49" customFormat="1" ht="24" customHeight="1">
      <c r="A6" s="4" t="s">
        <v>62</v>
      </c>
      <c r="B6" s="121">
        <f aca="true" t="shared" si="1" ref="B6:J6">SUM(B7,B9,B12,B15,B20,B25,B32,B38,B43)</f>
        <v>3305</v>
      </c>
      <c r="C6" s="169">
        <f t="shared" si="1"/>
        <v>94</v>
      </c>
      <c r="D6" s="123">
        <f t="shared" si="1"/>
        <v>411</v>
      </c>
      <c r="E6" s="123">
        <f t="shared" si="1"/>
        <v>308</v>
      </c>
      <c r="F6" s="123">
        <f t="shared" si="1"/>
        <v>117</v>
      </c>
      <c r="G6" s="123">
        <f t="shared" si="1"/>
        <v>256</v>
      </c>
      <c r="H6" s="123">
        <f t="shared" si="1"/>
        <v>147</v>
      </c>
      <c r="I6" s="170">
        <f t="shared" si="1"/>
        <v>295</v>
      </c>
      <c r="J6" s="124">
        <f t="shared" si="1"/>
        <v>714</v>
      </c>
      <c r="K6" s="5"/>
      <c r="L6" s="78"/>
      <c r="M6" s="118" t="s">
        <v>62</v>
      </c>
      <c r="N6" s="170">
        <f>SUM(N7,N9,N12,N15,N20,N25,N32,N38,N43)</f>
        <v>123</v>
      </c>
      <c r="O6" s="125">
        <f>SUM(O7,O9,O12,O15,O20,O25,O32,O38,O43)</f>
        <v>52</v>
      </c>
      <c r="P6" s="169">
        <f>SUM(P7,P9,P12,P15,P20,P25,P32,P38,P43)</f>
        <v>70</v>
      </c>
      <c r="Q6" s="123">
        <f t="shared" si="0"/>
        <v>718</v>
      </c>
      <c r="R6" s="124">
        <f>(E6+F6)</f>
        <v>425</v>
      </c>
      <c r="S6" s="97" t="s">
        <v>59</v>
      </c>
      <c r="T6" s="45"/>
      <c r="U6" s="45"/>
      <c r="V6" s="46"/>
      <c r="W6" s="48"/>
    </row>
    <row r="7" spans="1:23" s="49" customFormat="1" ht="24" customHeight="1">
      <c r="A7" s="7" t="s">
        <v>12</v>
      </c>
      <c r="B7" s="122">
        <f>B8</f>
        <v>1243</v>
      </c>
      <c r="C7" s="171">
        <f aca="true" t="shared" si="2" ref="C7:I7">SUM(C8:C8)</f>
        <v>33</v>
      </c>
      <c r="D7" s="125">
        <f t="shared" si="2"/>
        <v>157</v>
      </c>
      <c r="E7" s="125">
        <f t="shared" si="2"/>
        <v>119</v>
      </c>
      <c r="F7" s="125">
        <f t="shared" si="2"/>
        <v>50</v>
      </c>
      <c r="G7" s="125">
        <f t="shared" si="2"/>
        <v>91</v>
      </c>
      <c r="H7" s="125">
        <f t="shared" si="2"/>
        <v>47</v>
      </c>
      <c r="I7" s="172">
        <f t="shared" si="2"/>
        <v>108</v>
      </c>
      <c r="J7" s="126">
        <f>SUM(J8:J8)</f>
        <v>264</v>
      </c>
      <c r="K7" s="5"/>
      <c r="L7" s="6"/>
      <c r="M7" s="119" t="s">
        <v>12</v>
      </c>
      <c r="N7" s="171">
        <f>SUM(N8:N8)</f>
        <v>54</v>
      </c>
      <c r="O7" s="125">
        <f>SUM(O8:O8)</f>
        <v>19</v>
      </c>
      <c r="P7" s="171">
        <f>SUM(P8:P8)</f>
        <v>25</v>
      </c>
      <c r="Q7" s="125">
        <f t="shared" si="0"/>
        <v>276</v>
      </c>
      <c r="R7" s="126">
        <f>(E7+F7)</f>
        <v>169</v>
      </c>
      <c r="S7" s="97" t="s">
        <v>57</v>
      </c>
      <c r="T7" s="96"/>
      <c r="U7" s="96"/>
      <c r="V7" s="96"/>
      <c r="W7" s="89"/>
    </row>
    <row r="8" spans="1:23" s="138" customFormat="1" ht="24" customHeight="1">
      <c r="A8" s="139" t="s">
        <v>13</v>
      </c>
      <c r="B8" s="140">
        <v>1243</v>
      </c>
      <c r="C8" s="173">
        <v>33</v>
      </c>
      <c r="D8" s="174">
        <v>157</v>
      </c>
      <c r="E8" s="174">
        <v>119</v>
      </c>
      <c r="F8" s="174">
        <v>50</v>
      </c>
      <c r="G8" s="174">
        <v>91</v>
      </c>
      <c r="H8" s="174">
        <v>47</v>
      </c>
      <c r="I8" s="175">
        <v>108</v>
      </c>
      <c r="J8" s="176">
        <v>264</v>
      </c>
      <c r="K8" s="130"/>
      <c r="L8" s="141"/>
      <c r="M8" s="142" t="s">
        <v>13</v>
      </c>
      <c r="N8" s="173">
        <v>54</v>
      </c>
      <c r="O8" s="174">
        <v>19</v>
      </c>
      <c r="P8" s="173">
        <v>25</v>
      </c>
      <c r="Q8" s="133">
        <f t="shared" si="0"/>
        <v>276</v>
      </c>
      <c r="R8" s="143">
        <f>SUM(E8:F8)</f>
        <v>169</v>
      </c>
      <c r="S8" s="144"/>
      <c r="T8" s="145"/>
      <c r="U8" s="145"/>
      <c r="V8" s="145"/>
      <c r="W8" s="137"/>
    </row>
    <row r="9" spans="1:23" s="49" customFormat="1" ht="24" customHeight="1">
      <c r="A9" s="7" t="s">
        <v>14</v>
      </c>
      <c r="B9" s="122">
        <f>IF(SUM(B10:B11),SUM(B10:B11),"        -")</f>
        <v>222</v>
      </c>
      <c r="C9" s="171">
        <f aca="true" t="shared" si="3" ref="C9:J9">SUM(C10:C11)</f>
        <v>3</v>
      </c>
      <c r="D9" s="125">
        <f t="shared" si="3"/>
        <v>34</v>
      </c>
      <c r="E9" s="125">
        <f t="shared" si="3"/>
        <v>16</v>
      </c>
      <c r="F9" s="125">
        <f t="shared" si="3"/>
        <v>12</v>
      </c>
      <c r="G9" s="125">
        <f t="shared" si="3"/>
        <v>15</v>
      </c>
      <c r="H9" s="125">
        <f t="shared" si="3"/>
        <v>11</v>
      </c>
      <c r="I9" s="172">
        <f t="shared" si="3"/>
        <v>22</v>
      </c>
      <c r="J9" s="126">
        <f t="shared" si="3"/>
        <v>55</v>
      </c>
      <c r="K9" s="5"/>
      <c r="L9" s="6"/>
      <c r="M9" s="119" t="s">
        <v>14</v>
      </c>
      <c r="N9" s="171">
        <f>SUM(N10:N11)</f>
        <v>6</v>
      </c>
      <c r="O9" s="125">
        <f>SUM(O10:O11)</f>
        <v>1</v>
      </c>
      <c r="P9" s="171">
        <f>SUM(P10:P11)</f>
        <v>4</v>
      </c>
      <c r="Q9" s="125">
        <f t="shared" si="0"/>
        <v>43</v>
      </c>
      <c r="R9" s="126">
        <f>(E9+F9)</f>
        <v>28</v>
      </c>
      <c r="S9" s="95"/>
      <c r="T9" s="96"/>
      <c r="U9" s="96"/>
      <c r="V9" s="96"/>
      <c r="W9" s="89"/>
    </row>
    <row r="10" spans="1:23" s="138" customFormat="1" ht="24" customHeight="1">
      <c r="A10" s="146" t="s">
        <v>15</v>
      </c>
      <c r="B10" s="147">
        <v>192</v>
      </c>
      <c r="C10" s="177">
        <v>3</v>
      </c>
      <c r="D10" s="178">
        <v>30</v>
      </c>
      <c r="E10" s="178">
        <v>13</v>
      </c>
      <c r="F10" s="178">
        <v>10</v>
      </c>
      <c r="G10" s="178">
        <v>14</v>
      </c>
      <c r="H10" s="178">
        <v>8</v>
      </c>
      <c r="I10" s="179">
        <v>21</v>
      </c>
      <c r="J10" s="180">
        <v>50</v>
      </c>
      <c r="K10" s="130"/>
      <c r="L10" s="141"/>
      <c r="M10" s="148" t="s">
        <v>15</v>
      </c>
      <c r="N10" s="177">
        <v>3</v>
      </c>
      <c r="O10" s="178">
        <v>1</v>
      </c>
      <c r="P10" s="177">
        <v>4</v>
      </c>
      <c r="Q10" s="149">
        <f t="shared" si="0"/>
        <v>35</v>
      </c>
      <c r="R10" s="150">
        <f>SUM(E10:F10)</f>
        <v>23</v>
      </c>
      <c r="S10" s="151"/>
      <c r="T10" s="136"/>
      <c r="U10" s="136"/>
      <c r="V10" s="137"/>
      <c r="W10" s="137"/>
    </row>
    <row r="11" spans="1:23" s="138" customFormat="1" ht="24" customHeight="1">
      <c r="A11" s="152" t="s">
        <v>50</v>
      </c>
      <c r="B11" s="153">
        <v>30</v>
      </c>
      <c r="C11" s="181">
        <v>0</v>
      </c>
      <c r="D11" s="182">
        <v>4</v>
      </c>
      <c r="E11" s="182">
        <v>3</v>
      </c>
      <c r="F11" s="182">
        <v>2</v>
      </c>
      <c r="G11" s="182">
        <v>1</v>
      </c>
      <c r="H11" s="182">
        <v>3</v>
      </c>
      <c r="I11" s="183">
        <v>1</v>
      </c>
      <c r="J11" s="184">
        <v>5</v>
      </c>
      <c r="K11" s="130"/>
      <c r="L11" s="141"/>
      <c r="M11" s="154" t="s">
        <v>50</v>
      </c>
      <c r="N11" s="181">
        <v>3</v>
      </c>
      <c r="O11" s="182">
        <v>0</v>
      </c>
      <c r="P11" s="181">
        <v>0</v>
      </c>
      <c r="Q11" s="155">
        <f aca="true" t="shared" si="4" ref="Q11:Q45">(B11-SUM(C11:P11))</f>
        <v>8</v>
      </c>
      <c r="R11" s="143">
        <f>SUM(E11:F11)</f>
        <v>5</v>
      </c>
      <c r="S11" s="151"/>
      <c r="T11" s="136"/>
      <c r="U11" s="136"/>
      <c r="V11" s="137"/>
      <c r="W11" s="137"/>
    </row>
    <row r="12" spans="1:23" s="49" customFormat="1" ht="24" customHeight="1">
      <c r="A12" s="7" t="s">
        <v>16</v>
      </c>
      <c r="B12" s="122">
        <f>IF(SUM(B13:B14),SUM(B13:B14),"        -")</f>
        <v>332</v>
      </c>
      <c r="C12" s="171">
        <f aca="true" t="shared" si="5" ref="C12:J12">SUM(C13:C14)</f>
        <v>7</v>
      </c>
      <c r="D12" s="125">
        <f t="shared" si="5"/>
        <v>38</v>
      </c>
      <c r="E12" s="125">
        <f t="shared" si="5"/>
        <v>35</v>
      </c>
      <c r="F12" s="125">
        <f t="shared" si="5"/>
        <v>7</v>
      </c>
      <c r="G12" s="125">
        <f t="shared" si="5"/>
        <v>25</v>
      </c>
      <c r="H12" s="125">
        <f t="shared" si="5"/>
        <v>16</v>
      </c>
      <c r="I12" s="172">
        <f t="shared" si="5"/>
        <v>22</v>
      </c>
      <c r="J12" s="126">
        <f t="shared" si="5"/>
        <v>69</v>
      </c>
      <c r="K12" s="5"/>
      <c r="L12" s="6"/>
      <c r="M12" s="119" t="s">
        <v>16</v>
      </c>
      <c r="N12" s="171">
        <f>SUM(N13:N14)</f>
        <v>11</v>
      </c>
      <c r="O12" s="125">
        <f>SUM(O13:O14)</f>
        <v>5</v>
      </c>
      <c r="P12" s="171">
        <f>SUM(P13:P14)</f>
        <v>6</v>
      </c>
      <c r="Q12" s="125">
        <f t="shared" si="4"/>
        <v>91</v>
      </c>
      <c r="R12" s="126">
        <f>(E12+F12)</f>
        <v>42</v>
      </c>
      <c r="S12" s="22"/>
      <c r="T12" s="53"/>
      <c r="U12" s="53"/>
      <c r="V12" s="48"/>
      <c r="W12" s="48"/>
    </row>
    <row r="13" spans="1:23" s="138" customFormat="1" ht="24" customHeight="1">
      <c r="A13" s="146" t="s">
        <v>45</v>
      </c>
      <c r="B13" s="147">
        <v>203</v>
      </c>
      <c r="C13" s="177">
        <v>6</v>
      </c>
      <c r="D13" s="178">
        <v>24</v>
      </c>
      <c r="E13" s="178">
        <v>13</v>
      </c>
      <c r="F13" s="178">
        <v>3</v>
      </c>
      <c r="G13" s="178">
        <v>14</v>
      </c>
      <c r="H13" s="178">
        <v>11</v>
      </c>
      <c r="I13" s="179">
        <v>17</v>
      </c>
      <c r="J13" s="180">
        <v>45</v>
      </c>
      <c r="K13" s="130"/>
      <c r="L13" s="141"/>
      <c r="M13" s="148" t="s">
        <v>45</v>
      </c>
      <c r="N13" s="177">
        <v>9</v>
      </c>
      <c r="O13" s="178">
        <v>2</v>
      </c>
      <c r="P13" s="177">
        <v>2</v>
      </c>
      <c r="Q13" s="149">
        <f t="shared" si="4"/>
        <v>57</v>
      </c>
      <c r="R13" s="150">
        <f>SUM(E13:F13)</f>
        <v>16</v>
      </c>
      <c r="S13" s="151"/>
      <c r="T13" s="136"/>
      <c r="U13" s="136"/>
      <c r="V13" s="137"/>
      <c r="W13" s="137"/>
    </row>
    <row r="14" spans="1:23" s="138" customFormat="1" ht="24" customHeight="1">
      <c r="A14" s="156" t="s">
        <v>52</v>
      </c>
      <c r="B14" s="153">
        <v>129</v>
      </c>
      <c r="C14" s="185">
        <v>1</v>
      </c>
      <c r="D14" s="186">
        <v>14</v>
      </c>
      <c r="E14" s="186">
        <v>22</v>
      </c>
      <c r="F14" s="186">
        <v>4</v>
      </c>
      <c r="G14" s="186">
        <v>11</v>
      </c>
      <c r="H14" s="186">
        <v>5</v>
      </c>
      <c r="I14" s="187">
        <v>5</v>
      </c>
      <c r="J14" s="188">
        <v>24</v>
      </c>
      <c r="K14" s="130"/>
      <c r="L14" s="141"/>
      <c r="M14" s="157" t="s">
        <v>52</v>
      </c>
      <c r="N14" s="185">
        <v>2</v>
      </c>
      <c r="O14" s="186">
        <v>3</v>
      </c>
      <c r="P14" s="185">
        <v>4</v>
      </c>
      <c r="Q14" s="155">
        <f t="shared" si="4"/>
        <v>34</v>
      </c>
      <c r="R14" s="143">
        <f>SUM(E14:F14)</f>
        <v>26</v>
      </c>
      <c r="S14" s="151"/>
      <c r="T14" s="136"/>
      <c r="U14" s="136"/>
      <c r="V14" s="137"/>
      <c r="W14" s="137"/>
    </row>
    <row r="15" spans="1:23" s="49" customFormat="1" ht="24" customHeight="1">
      <c r="A15" s="7" t="s">
        <v>53</v>
      </c>
      <c r="B15" s="122">
        <f>IF(SUM(B16:B19),SUM(B16:B19),"        -")</f>
        <v>310</v>
      </c>
      <c r="C15" s="171">
        <f aca="true" t="shared" si="6" ref="C15:J15">IF(SUM(C16:C19)&gt;0,SUM(C16:C19),"      -")</f>
        <v>6</v>
      </c>
      <c r="D15" s="125">
        <f t="shared" si="6"/>
        <v>43</v>
      </c>
      <c r="E15" s="125">
        <f t="shared" si="6"/>
        <v>28</v>
      </c>
      <c r="F15" s="125">
        <f t="shared" si="6"/>
        <v>12</v>
      </c>
      <c r="G15" s="125">
        <f t="shared" si="6"/>
        <v>20</v>
      </c>
      <c r="H15" s="125">
        <f t="shared" si="6"/>
        <v>16</v>
      </c>
      <c r="I15" s="172">
        <f t="shared" si="6"/>
        <v>31</v>
      </c>
      <c r="J15" s="126">
        <f t="shared" si="6"/>
        <v>62</v>
      </c>
      <c r="K15" s="5"/>
      <c r="L15" s="6"/>
      <c r="M15" s="119" t="s">
        <v>53</v>
      </c>
      <c r="N15" s="171">
        <f>IF(SUM(N16:N19)&gt;0,SUM(N16:N19),"      -")</f>
        <v>15</v>
      </c>
      <c r="O15" s="125">
        <f>SUM(O16:O19)</f>
        <v>3</v>
      </c>
      <c r="P15" s="171">
        <f>SUM(P16:P19)</f>
        <v>7</v>
      </c>
      <c r="Q15" s="125">
        <f t="shared" si="4"/>
        <v>67</v>
      </c>
      <c r="R15" s="127">
        <f>(E15+F15)</f>
        <v>40</v>
      </c>
      <c r="S15" s="22"/>
      <c r="T15" s="53"/>
      <c r="U15" s="53"/>
      <c r="V15" s="48"/>
      <c r="W15" s="48"/>
    </row>
    <row r="16" spans="1:23" s="138" customFormat="1" ht="24" customHeight="1">
      <c r="A16" s="146" t="s">
        <v>17</v>
      </c>
      <c r="B16" s="147">
        <v>205</v>
      </c>
      <c r="C16" s="177">
        <v>5</v>
      </c>
      <c r="D16" s="178">
        <v>28</v>
      </c>
      <c r="E16" s="178">
        <v>14</v>
      </c>
      <c r="F16" s="178">
        <v>6</v>
      </c>
      <c r="G16" s="178">
        <v>13</v>
      </c>
      <c r="H16" s="178">
        <v>13</v>
      </c>
      <c r="I16" s="179">
        <v>20</v>
      </c>
      <c r="J16" s="180">
        <v>43</v>
      </c>
      <c r="K16" s="130"/>
      <c r="L16" s="141"/>
      <c r="M16" s="148" t="s">
        <v>17</v>
      </c>
      <c r="N16" s="177">
        <v>10</v>
      </c>
      <c r="O16" s="178">
        <v>3</v>
      </c>
      <c r="P16" s="177">
        <v>4</v>
      </c>
      <c r="Q16" s="149">
        <f t="shared" si="4"/>
        <v>46</v>
      </c>
      <c r="R16" s="150">
        <f>SUM(E16:F16)</f>
        <v>20</v>
      </c>
      <c r="S16" s="151"/>
      <c r="T16" s="136"/>
      <c r="U16" s="136"/>
      <c r="V16" s="137"/>
      <c r="W16" s="137"/>
    </row>
    <row r="17" spans="1:23" s="138" customFormat="1" ht="24" customHeight="1">
      <c r="A17" s="152" t="s">
        <v>18</v>
      </c>
      <c r="B17" s="153">
        <v>68</v>
      </c>
      <c r="C17" s="181">
        <v>1</v>
      </c>
      <c r="D17" s="182">
        <v>7</v>
      </c>
      <c r="E17" s="182">
        <v>6</v>
      </c>
      <c r="F17" s="182">
        <v>4</v>
      </c>
      <c r="G17" s="182">
        <v>4</v>
      </c>
      <c r="H17" s="182">
        <v>3</v>
      </c>
      <c r="I17" s="183">
        <v>6</v>
      </c>
      <c r="J17" s="184">
        <v>13</v>
      </c>
      <c r="K17" s="130"/>
      <c r="L17" s="141"/>
      <c r="M17" s="154" t="s">
        <v>18</v>
      </c>
      <c r="N17" s="181">
        <v>5</v>
      </c>
      <c r="O17" s="182">
        <v>0</v>
      </c>
      <c r="P17" s="181">
        <v>2</v>
      </c>
      <c r="Q17" s="158">
        <f t="shared" si="4"/>
        <v>17</v>
      </c>
      <c r="R17" s="159">
        <f>SUM(E17:F17)</f>
        <v>10</v>
      </c>
      <c r="S17" s="151"/>
      <c r="T17" s="136"/>
      <c r="U17" s="136"/>
      <c r="V17" s="137"/>
      <c r="W17" s="137"/>
    </row>
    <row r="18" spans="1:23" s="138" customFormat="1" ht="24" customHeight="1">
      <c r="A18" s="152" t="s">
        <v>19</v>
      </c>
      <c r="B18" s="153">
        <v>23</v>
      </c>
      <c r="C18" s="181">
        <v>0</v>
      </c>
      <c r="D18" s="182">
        <v>6</v>
      </c>
      <c r="E18" s="182">
        <v>4</v>
      </c>
      <c r="F18" s="182">
        <v>1</v>
      </c>
      <c r="G18" s="182">
        <v>1</v>
      </c>
      <c r="H18" s="182">
        <v>0</v>
      </c>
      <c r="I18" s="183">
        <v>1</v>
      </c>
      <c r="J18" s="184">
        <v>5</v>
      </c>
      <c r="K18" s="130"/>
      <c r="L18" s="141"/>
      <c r="M18" s="154" t="s">
        <v>19</v>
      </c>
      <c r="N18" s="181">
        <v>0</v>
      </c>
      <c r="O18" s="182">
        <v>0</v>
      </c>
      <c r="P18" s="181">
        <v>1</v>
      </c>
      <c r="Q18" s="158">
        <f t="shared" si="4"/>
        <v>4</v>
      </c>
      <c r="R18" s="159">
        <f>SUM(E18:F18)</f>
        <v>5</v>
      </c>
      <c r="S18" s="151"/>
      <c r="T18" s="136"/>
      <c r="U18" s="136"/>
      <c r="V18" s="137"/>
      <c r="W18" s="137"/>
    </row>
    <row r="19" spans="1:23" s="138" customFormat="1" ht="24" customHeight="1">
      <c r="A19" s="152" t="s">
        <v>20</v>
      </c>
      <c r="B19" s="153">
        <v>14</v>
      </c>
      <c r="C19" s="181">
        <v>0</v>
      </c>
      <c r="D19" s="182">
        <v>2</v>
      </c>
      <c r="E19" s="182">
        <v>4</v>
      </c>
      <c r="F19" s="182">
        <v>1</v>
      </c>
      <c r="G19" s="182">
        <v>2</v>
      </c>
      <c r="H19" s="182">
        <v>0</v>
      </c>
      <c r="I19" s="183">
        <v>4</v>
      </c>
      <c r="J19" s="184">
        <v>1</v>
      </c>
      <c r="K19" s="130"/>
      <c r="L19" s="141"/>
      <c r="M19" s="154" t="s">
        <v>20</v>
      </c>
      <c r="N19" s="181">
        <v>0</v>
      </c>
      <c r="O19" s="182">
        <v>0</v>
      </c>
      <c r="P19" s="181">
        <v>0</v>
      </c>
      <c r="Q19" s="155">
        <f t="shared" si="4"/>
        <v>0</v>
      </c>
      <c r="R19" s="143">
        <f>SUM(E19:F19)</f>
        <v>5</v>
      </c>
      <c r="S19" s="151"/>
      <c r="T19" s="136"/>
      <c r="U19" s="136"/>
      <c r="V19" s="137"/>
      <c r="W19" s="137"/>
    </row>
    <row r="20" spans="1:23" s="49" customFormat="1" ht="24" customHeight="1">
      <c r="A20" s="7" t="s">
        <v>21</v>
      </c>
      <c r="B20" s="122">
        <f>IF(SUM(B21:B24),SUM(B21:B24),"        -")</f>
        <v>236</v>
      </c>
      <c r="C20" s="171">
        <f aca="true" t="shared" si="7" ref="C20:J20">SUM(C21:C24)</f>
        <v>6</v>
      </c>
      <c r="D20" s="125">
        <f>SUM(D21:D24)</f>
        <v>19</v>
      </c>
      <c r="E20" s="125">
        <f t="shared" si="7"/>
        <v>30</v>
      </c>
      <c r="F20" s="125">
        <f t="shared" si="7"/>
        <v>6</v>
      </c>
      <c r="G20" s="125">
        <f t="shared" si="7"/>
        <v>19</v>
      </c>
      <c r="H20" s="125">
        <f t="shared" si="7"/>
        <v>6</v>
      </c>
      <c r="I20" s="172">
        <f t="shared" si="7"/>
        <v>25</v>
      </c>
      <c r="J20" s="126">
        <f t="shared" si="7"/>
        <v>60</v>
      </c>
      <c r="K20" s="5"/>
      <c r="L20" s="6"/>
      <c r="M20" s="119" t="s">
        <v>21</v>
      </c>
      <c r="N20" s="171">
        <f>SUM(N21:N24)</f>
        <v>4</v>
      </c>
      <c r="O20" s="125">
        <f>SUM(O21:O24)</f>
        <v>4</v>
      </c>
      <c r="P20" s="171">
        <f>SUM(P21:P24)</f>
        <v>2</v>
      </c>
      <c r="Q20" s="125">
        <f t="shared" si="4"/>
        <v>55</v>
      </c>
      <c r="R20" s="127">
        <f>(E20+F20)</f>
        <v>36</v>
      </c>
      <c r="S20" s="22"/>
      <c r="T20" s="53"/>
      <c r="U20" s="53"/>
      <c r="V20" s="48"/>
      <c r="W20" s="48"/>
    </row>
    <row r="21" spans="1:23" s="138" customFormat="1" ht="24" customHeight="1">
      <c r="A21" s="146" t="s">
        <v>22</v>
      </c>
      <c r="B21" s="147">
        <v>95</v>
      </c>
      <c r="C21" s="177">
        <v>3</v>
      </c>
      <c r="D21" s="178">
        <v>6</v>
      </c>
      <c r="E21" s="178">
        <v>13</v>
      </c>
      <c r="F21" s="178">
        <v>4</v>
      </c>
      <c r="G21" s="178">
        <v>10</v>
      </c>
      <c r="H21" s="178">
        <v>4</v>
      </c>
      <c r="I21" s="179">
        <v>7</v>
      </c>
      <c r="J21" s="180">
        <v>20</v>
      </c>
      <c r="K21" s="130"/>
      <c r="L21" s="141"/>
      <c r="M21" s="148" t="s">
        <v>22</v>
      </c>
      <c r="N21" s="177">
        <v>1</v>
      </c>
      <c r="O21" s="178">
        <v>2</v>
      </c>
      <c r="P21" s="177">
        <v>1</v>
      </c>
      <c r="Q21" s="149">
        <f t="shared" si="4"/>
        <v>24</v>
      </c>
      <c r="R21" s="150">
        <f>SUM(E21:F21)</f>
        <v>17</v>
      </c>
      <c r="S21" s="151"/>
      <c r="T21" s="136"/>
      <c r="U21" s="136"/>
      <c r="V21" s="137"/>
      <c r="W21" s="137"/>
    </row>
    <row r="22" spans="1:23" s="138" customFormat="1" ht="24" customHeight="1">
      <c r="A22" s="152" t="s">
        <v>23</v>
      </c>
      <c r="B22" s="153">
        <v>44</v>
      </c>
      <c r="C22" s="181">
        <v>1</v>
      </c>
      <c r="D22" s="182">
        <v>4</v>
      </c>
      <c r="E22" s="182">
        <v>7</v>
      </c>
      <c r="F22" s="182">
        <v>0</v>
      </c>
      <c r="G22" s="182">
        <v>4</v>
      </c>
      <c r="H22" s="182">
        <v>0</v>
      </c>
      <c r="I22" s="183">
        <v>3</v>
      </c>
      <c r="J22" s="184">
        <v>13</v>
      </c>
      <c r="K22" s="130"/>
      <c r="L22" s="141"/>
      <c r="M22" s="154" t="s">
        <v>23</v>
      </c>
      <c r="N22" s="181">
        <v>0</v>
      </c>
      <c r="O22" s="182">
        <v>0</v>
      </c>
      <c r="P22" s="181">
        <v>1</v>
      </c>
      <c r="Q22" s="158">
        <f t="shared" si="4"/>
        <v>11</v>
      </c>
      <c r="R22" s="159">
        <f aca="true" t="shared" si="8" ref="R22:R45">SUM(E22:F22)</f>
        <v>7</v>
      </c>
      <c r="S22" s="151"/>
      <c r="T22" s="136"/>
      <c r="U22" s="136"/>
      <c r="V22" s="137"/>
      <c r="W22" s="137"/>
    </row>
    <row r="23" spans="1:23" s="138" customFormat="1" ht="24" customHeight="1">
      <c r="A23" s="152" t="s">
        <v>24</v>
      </c>
      <c r="B23" s="153">
        <v>14</v>
      </c>
      <c r="C23" s="181">
        <v>0</v>
      </c>
      <c r="D23" s="182">
        <v>2</v>
      </c>
      <c r="E23" s="182">
        <v>1</v>
      </c>
      <c r="F23" s="182">
        <v>0</v>
      </c>
      <c r="G23" s="182">
        <v>1</v>
      </c>
      <c r="H23" s="182">
        <v>0</v>
      </c>
      <c r="I23" s="183">
        <v>2</v>
      </c>
      <c r="J23" s="184">
        <v>5</v>
      </c>
      <c r="K23" s="130"/>
      <c r="L23" s="141"/>
      <c r="M23" s="154" t="s">
        <v>24</v>
      </c>
      <c r="N23" s="181">
        <v>0</v>
      </c>
      <c r="O23" s="182">
        <v>0</v>
      </c>
      <c r="P23" s="181">
        <v>0</v>
      </c>
      <c r="Q23" s="160">
        <f t="shared" si="4"/>
        <v>3</v>
      </c>
      <c r="R23" s="159">
        <f t="shared" si="8"/>
        <v>1</v>
      </c>
      <c r="S23" s="151"/>
      <c r="T23" s="136"/>
      <c r="U23" s="136"/>
      <c r="V23" s="137"/>
      <c r="W23" s="137"/>
    </row>
    <row r="24" spans="1:23" s="138" customFormat="1" ht="24" customHeight="1">
      <c r="A24" s="152" t="s">
        <v>51</v>
      </c>
      <c r="B24" s="153">
        <v>83</v>
      </c>
      <c r="C24" s="181">
        <v>2</v>
      </c>
      <c r="D24" s="182">
        <v>7</v>
      </c>
      <c r="E24" s="182">
        <v>9</v>
      </c>
      <c r="F24" s="182">
        <v>2</v>
      </c>
      <c r="G24" s="182">
        <v>4</v>
      </c>
      <c r="H24" s="182">
        <v>2</v>
      </c>
      <c r="I24" s="183">
        <v>13</v>
      </c>
      <c r="J24" s="184">
        <v>22</v>
      </c>
      <c r="K24" s="130"/>
      <c r="L24" s="141"/>
      <c r="M24" s="154" t="s">
        <v>51</v>
      </c>
      <c r="N24" s="181">
        <v>3</v>
      </c>
      <c r="O24" s="182">
        <v>2</v>
      </c>
      <c r="P24" s="181">
        <v>0</v>
      </c>
      <c r="Q24" s="155">
        <f t="shared" si="4"/>
        <v>17</v>
      </c>
      <c r="R24" s="143">
        <f t="shared" si="8"/>
        <v>11</v>
      </c>
      <c r="S24" s="151"/>
      <c r="T24" s="136"/>
      <c r="U24" s="136"/>
      <c r="V24" s="137"/>
      <c r="W24" s="137"/>
    </row>
    <row r="25" spans="1:23" s="49" customFormat="1" ht="24" customHeight="1">
      <c r="A25" s="7" t="s">
        <v>25</v>
      </c>
      <c r="B25" s="122">
        <f>IF(SUM(B26:B31),SUM(B26:B31),"        -")</f>
        <v>218</v>
      </c>
      <c r="C25" s="171">
        <f aca="true" t="shared" si="9" ref="C25:J25">SUM(C26:C31)</f>
        <v>10</v>
      </c>
      <c r="D25" s="125">
        <f t="shared" si="9"/>
        <v>30</v>
      </c>
      <c r="E25" s="125">
        <f>SUM(E26:E31)</f>
        <v>17</v>
      </c>
      <c r="F25" s="125">
        <f t="shared" si="9"/>
        <v>6</v>
      </c>
      <c r="G25" s="125">
        <f t="shared" si="9"/>
        <v>18</v>
      </c>
      <c r="H25" s="125">
        <f t="shared" si="9"/>
        <v>10</v>
      </c>
      <c r="I25" s="172">
        <f t="shared" si="9"/>
        <v>18</v>
      </c>
      <c r="J25" s="126">
        <f t="shared" si="9"/>
        <v>51</v>
      </c>
      <c r="K25" s="5"/>
      <c r="L25" s="6"/>
      <c r="M25" s="119" t="s">
        <v>25</v>
      </c>
      <c r="N25" s="171">
        <f>SUM(N26:N31)</f>
        <v>8</v>
      </c>
      <c r="O25" s="125">
        <f>IF(SUM(O26:O31),SUM(O26:O31),"        -")</f>
        <v>5</v>
      </c>
      <c r="P25" s="171">
        <f>SUM(P26:P31)</f>
        <v>5</v>
      </c>
      <c r="Q25" s="125">
        <f t="shared" si="4"/>
        <v>40</v>
      </c>
      <c r="R25" s="127">
        <f>(E25+F25)</f>
        <v>23</v>
      </c>
      <c r="S25" s="22"/>
      <c r="T25" s="53"/>
      <c r="U25" s="53"/>
      <c r="V25" s="48"/>
      <c r="W25" s="48"/>
    </row>
    <row r="26" spans="1:23" s="138" customFormat="1" ht="24" customHeight="1">
      <c r="A26" s="146" t="s">
        <v>26</v>
      </c>
      <c r="B26" s="147">
        <v>83</v>
      </c>
      <c r="C26" s="177">
        <v>6</v>
      </c>
      <c r="D26" s="178">
        <v>10</v>
      </c>
      <c r="E26" s="178">
        <v>8</v>
      </c>
      <c r="F26" s="178">
        <v>3</v>
      </c>
      <c r="G26" s="178">
        <v>5</v>
      </c>
      <c r="H26" s="178">
        <v>2</v>
      </c>
      <c r="I26" s="179">
        <v>11</v>
      </c>
      <c r="J26" s="180">
        <v>17</v>
      </c>
      <c r="K26" s="130"/>
      <c r="L26" s="141"/>
      <c r="M26" s="148" t="s">
        <v>26</v>
      </c>
      <c r="N26" s="177">
        <v>5</v>
      </c>
      <c r="O26" s="178">
        <v>2</v>
      </c>
      <c r="P26" s="177">
        <v>2</v>
      </c>
      <c r="Q26" s="149">
        <f t="shared" si="4"/>
        <v>12</v>
      </c>
      <c r="R26" s="150">
        <f t="shared" si="8"/>
        <v>11</v>
      </c>
      <c r="S26" s="151"/>
      <c r="T26" s="136"/>
      <c r="U26" s="136"/>
      <c r="V26" s="137"/>
      <c r="W26" s="137"/>
    </row>
    <row r="27" spans="1:23" s="138" customFormat="1" ht="24" customHeight="1">
      <c r="A27" s="152" t="s">
        <v>27</v>
      </c>
      <c r="B27" s="153">
        <v>27</v>
      </c>
      <c r="C27" s="181">
        <v>0</v>
      </c>
      <c r="D27" s="182">
        <v>4</v>
      </c>
      <c r="E27" s="182">
        <v>1</v>
      </c>
      <c r="F27" s="182">
        <v>1</v>
      </c>
      <c r="G27" s="182">
        <v>5</v>
      </c>
      <c r="H27" s="182">
        <v>1</v>
      </c>
      <c r="I27" s="183">
        <v>2</v>
      </c>
      <c r="J27" s="184">
        <v>9</v>
      </c>
      <c r="K27" s="130"/>
      <c r="L27" s="141"/>
      <c r="M27" s="154" t="s">
        <v>27</v>
      </c>
      <c r="N27" s="181">
        <v>1</v>
      </c>
      <c r="O27" s="182">
        <v>0</v>
      </c>
      <c r="P27" s="181">
        <v>1</v>
      </c>
      <c r="Q27" s="158">
        <f t="shared" si="4"/>
        <v>2</v>
      </c>
      <c r="R27" s="159">
        <f t="shared" si="8"/>
        <v>2</v>
      </c>
      <c r="S27" s="151"/>
      <c r="T27" s="136"/>
      <c r="U27" s="136"/>
      <c r="V27" s="137"/>
      <c r="W27" s="137"/>
    </row>
    <row r="28" spans="1:23" s="138" customFormat="1" ht="24" customHeight="1">
      <c r="A28" s="152" t="s">
        <v>28</v>
      </c>
      <c r="B28" s="153">
        <v>23</v>
      </c>
      <c r="C28" s="181">
        <v>0</v>
      </c>
      <c r="D28" s="182">
        <v>1</v>
      </c>
      <c r="E28" s="182">
        <v>2</v>
      </c>
      <c r="F28" s="182">
        <v>0</v>
      </c>
      <c r="G28" s="182">
        <v>5</v>
      </c>
      <c r="H28" s="182">
        <v>2</v>
      </c>
      <c r="I28" s="183">
        <v>2</v>
      </c>
      <c r="J28" s="184">
        <v>6</v>
      </c>
      <c r="K28" s="130"/>
      <c r="L28" s="141"/>
      <c r="M28" s="154" t="s">
        <v>28</v>
      </c>
      <c r="N28" s="181">
        <v>0</v>
      </c>
      <c r="O28" s="182">
        <v>1</v>
      </c>
      <c r="P28" s="181">
        <v>1</v>
      </c>
      <c r="Q28" s="158">
        <f t="shared" si="4"/>
        <v>3</v>
      </c>
      <c r="R28" s="159">
        <f t="shared" si="8"/>
        <v>2</v>
      </c>
      <c r="S28" s="151"/>
      <c r="T28" s="136"/>
      <c r="U28" s="136"/>
      <c r="V28" s="137"/>
      <c r="W28" s="137"/>
    </row>
    <row r="29" spans="1:23" s="138" customFormat="1" ht="24" customHeight="1">
      <c r="A29" s="152" t="s">
        <v>29</v>
      </c>
      <c r="B29" s="153">
        <v>30</v>
      </c>
      <c r="C29" s="181">
        <v>1</v>
      </c>
      <c r="D29" s="182">
        <v>3</v>
      </c>
      <c r="E29" s="182">
        <v>2</v>
      </c>
      <c r="F29" s="182">
        <v>1</v>
      </c>
      <c r="G29" s="182">
        <v>1</v>
      </c>
      <c r="H29" s="182">
        <v>2</v>
      </c>
      <c r="I29" s="183">
        <v>1</v>
      </c>
      <c r="J29" s="184">
        <v>9</v>
      </c>
      <c r="K29" s="130"/>
      <c r="L29" s="141"/>
      <c r="M29" s="154" t="s">
        <v>29</v>
      </c>
      <c r="N29" s="181">
        <v>1</v>
      </c>
      <c r="O29" s="182">
        <v>0</v>
      </c>
      <c r="P29" s="181">
        <v>0</v>
      </c>
      <c r="Q29" s="158">
        <f t="shared" si="4"/>
        <v>9</v>
      </c>
      <c r="R29" s="159">
        <f t="shared" si="8"/>
        <v>3</v>
      </c>
      <c r="S29" s="151"/>
      <c r="T29" s="136"/>
      <c r="U29" s="136"/>
      <c r="V29" s="137"/>
      <c r="W29" s="137"/>
    </row>
    <row r="30" spans="1:23" s="138" customFormat="1" ht="24" customHeight="1">
      <c r="A30" s="156" t="s">
        <v>30</v>
      </c>
      <c r="B30" s="161">
        <v>25</v>
      </c>
      <c r="C30" s="185">
        <v>1</v>
      </c>
      <c r="D30" s="186">
        <v>7</v>
      </c>
      <c r="E30" s="186">
        <v>1</v>
      </c>
      <c r="F30" s="186">
        <v>1</v>
      </c>
      <c r="G30" s="186">
        <v>2</v>
      </c>
      <c r="H30" s="186">
        <v>1</v>
      </c>
      <c r="I30" s="187">
        <v>2</v>
      </c>
      <c r="J30" s="188">
        <v>4</v>
      </c>
      <c r="K30" s="130"/>
      <c r="L30" s="141"/>
      <c r="M30" s="157" t="s">
        <v>30</v>
      </c>
      <c r="N30" s="185">
        <v>1</v>
      </c>
      <c r="O30" s="186">
        <v>1</v>
      </c>
      <c r="P30" s="185">
        <v>1</v>
      </c>
      <c r="Q30" s="158">
        <f t="shared" si="4"/>
        <v>3</v>
      </c>
      <c r="R30" s="159">
        <f t="shared" si="8"/>
        <v>2</v>
      </c>
      <c r="S30" s="151"/>
      <c r="T30" s="136"/>
      <c r="U30" s="136"/>
      <c r="V30" s="137"/>
      <c r="W30" s="137"/>
    </row>
    <row r="31" spans="1:23" s="138" customFormat="1" ht="24" customHeight="1">
      <c r="A31" s="152" t="s">
        <v>46</v>
      </c>
      <c r="B31" s="153">
        <v>30</v>
      </c>
      <c r="C31" s="181">
        <v>2</v>
      </c>
      <c r="D31" s="182">
        <v>5</v>
      </c>
      <c r="E31" s="182">
        <v>3</v>
      </c>
      <c r="F31" s="181">
        <v>0</v>
      </c>
      <c r="G31" s="182">
        <v>0</v>
      </c>
      <c r="H31" s="182">
        <v>2</v>
      </c>
      <c r="I31" s="183">
        <v>0</v>
      </c>
      <c r="J31" s="184">
        <v>6</v>
      </c>
      <c r="K31" s="130"/>
      <c r="L31" s="141"/>
      <c r="M31" s="154" t="s">
        <v>46</v>
      </c>
      <c r="N31" s="181">
        <v>0</v>
      </c>
      <c r="O31" s="182">
        <v>1</v>
      </c>
      <c r="P31" s="181">
        <v>0</v>
      </c>
      <c r="Q31" s="155">
        <f t="shared" si="4"/>
        <v>11</v>
      </c>
      <c r="R31" s="143">
        <f t="shared" si="8"/>
        <v>3</v>
      </c>
      <c r="S31" s="151"/>
      <c r="T31" s="136"/>
      <c r="U31" s="136"/>
      <c r="V31" s="137"/>
      <c r="W31" s="137"/>
    </row>
    <row r="32" spans="1:23" s="49" customFormat="1" ht="24" customHeight="1">
      <c r="A32" s="7" t="s">
        <v>31</v>
      </c>
      <c r="B32" s="122">
        <f>IF(SUM(B33:B37),SUM(B33:B37),"-")</f>
        <v>469</v>
      </c>
      <c r="C32" s="171">
        <f aca="true" t="shared" si="10" ref="C32:J32">SUM(C33:C37)</f>
        <v>19</v>
      </c>
      <c r="D32" s="125">
        <f t="shared" si="10"/>
        <v>53</v>
      </c>
      <c r="E32" s="125">
        <f t="shared" si="10"/>
        <v>37</v>
      </c>
      <c r="F32" s="125">
        <f t="shared" si="10"/>
        <v>19</v>
      </c>
      <c r="G32" s="125">
        <f t="shared" si="10"/>
        <v>38</v>
      </c>
      <c r="H32" s="125">
        <f t="shared" si="10"/>
        <v>30</v>
      </c>
      <c r="I32" s="172">
        <f t="shared" si="10"/>
        <v>36</v>
      </c>
      <c r="J32" s="126">
        <f t="shared" si="10"/>
        <v>97</v>
      </c>
      <c r="K32" s="5"/>
      <c r="L32" s="6"/>
      <c r="M32" s="119" t="s">
        <v>31</v>
      </c>
      <c r="N32" s="171">
        <f>SUM(N33:N37)</f>
        <v>16</v>
      </c>
      <c r="O32" s="125">
        <f>SUM(O33:O37)</f>
        <v>10</v>
      </c>
      <c r="P32" s="171">
        <f>SUM(P33:P37)</f>
        <v>13</v>
      </c>
      <c r="Q32" s="125">
        <f t="shared" si="4"/>
        <v>101</v>
      </c>
      <c r="R32" s="127">
        <f>(E32+F32)</f>
        <v>56</v>
      </c>
      <c r="S32" s="22"/>
      <c r="T32" s="53"/>
      <c r="U32" s="53"/>
      <c r="V32" s="48"/>
      <c r="W32" s="48"/>
    </row>
    <row r="33" spans="1:23" s="138" customFormat="1" ht="24" customHeight="1">
      <c r="A33" s="146" t="s">
        <v>32</v>
      </c>
      <c r="B33" s="147">
        <v>265</v>
      </c>
      <c r="C33" s="177">
        <v>7</v>
      </c>
      <c r="D33" s="178">
        <v>30</v>
      </c>
      <c r="E33" s="178">
        <v>25</v>
      </c>
      <c r="F33" s="178">
        <v>10</v>
      </c>
      <c r="G33" s="178">
        <v>26</v>
      </c>
      <c r="H33" s="178">
        <v>21</v>
      </c>
      <c r="I33" s="179">
        <v>20</v>
      </c>
      <c r="J33" s="180">
        <v>50</v>
      </c>
      <c r="K33" s="130"/>
      <c r="L33" s="141"/>
      <c r="M33" s="148" t="s">
        <v>32</v>
      </c>
      <c r="N33" s="177">
        <v>9</v>
      </c>
      <c r="O33" s="178">
        <v>3</v>
      </c>
      <c r="P33" s="177">
        <v>9</v>
      </c>
      <c r="Q33" s="149">
        <f t="shared" si="4"/>
        <v>55</v>
      </c>
      <c r="R33" s="150">
        <f t="shared" si="8"/>
        <v>35</v>
      </c>
      <c r="S33" s="151"/>
      <c r="T33" s="136"/>
      <c r="U33" s="136"/>
      <c r="V33" s="137"/>
      <c r="W33" s="137"/>
    </row>
    <row r="34" spans="1:23" s="138" customFormat="1" ht="24" customHeight="1">
      <c r="A34" s="152" t="s">
        <v>44</v>
      </c>
      <c r="B34" s="153">
        <v>43</v>
      </c>
      <c r="C34" s="181">
        <v>3</v>
      </c>
      <c r="D34" s="182">
        <v>7</v>
      </c>
      <c r="E34" s="182">
        <v>2</v>
      </c>
      <c r="F34" s="182">
        <v>3</v>
      </c>
      <c r="G34" s="182">
        <v>3</v>
      </c>
      <c r="H34" s="182">
        <v>2</v>
      </c>
      <c r="I34" s="183">
        <v>2</v>
      </c>
      <c r="J34" s="184">
        <v>7</v>
      </c>
      <c r="K34" s="130"/>
      <c r="L34" s="141"/>
      <c r="M34" s="154" t="s">
        <v>44</v>
      </c>
      <c r="N34" s="181">
        <v>4</v>
      </c>
      <c r="O34" s="182">
        <v>1</v>
      </c>
      <c r="P34" s="181">
        <v>1</v>
      </c>
      <c r="Q34" s="158">
        <f t="shared" si="4"/>
        <v>8</v>
      </c>
      <c r="R34" s="159">
        <f t="shared" si="8"/>
        <v>5</v>
      </c>
      <c r="S34" s="151"/>
      <c r="T34" s="136"/>
      <c r="U34" s="136"/>
      <c r="V34" s="137"/>
      <c r="W34" s="137"/>
    </row>
    <row r="35" spans="1:23" s="138" customFormat="1" ht="24" customHeight="1">
      <c r="A35" s="152" t="s">
        <v>33</v>
      </c>
      <c r="B35" s="153">
        <v>97</v>
      </c>
      <c r="C35" s="181">
        <v>4</v>
      </c>
      <c r="D35" s="182">
        <v>13</v>
      </c>
      <c r="E35" s="182">
        <v>8</v>
      </c>
      <c r="F35" s="182">
        <v>2</v>
      </c>
      <c r="G35" s="182">
        <v>5</v>
      </c>
      <c r="H35" s="182">
        <v>4</v>
      </c>
      <c r="I35" s="183">
        <v>7</v>
      </c>
      <c r="J35" s="184">
        <v>27</v>
      </c>
      <c r="K35" s="130"/>
      <c r="L35" s="141"/>
      <c r="M35" s="154" t="s">
        <v>33</v>
      </c>
      <c r="N35" s="181">
        <v>0</v>
      </c>
      <c r="O35" s="182">
        <v>6</v>
      </c>
      <c r="P35" s="181">
        <v>2</v>
      </c>
      <c r="Q35" s="158">
        <f t="shared" si="4"/>
        <v>19</v>
      </c>
      <c r="R35" s="159">
        <f t="shared" si="8"/>
        <v>10</v>
      </c>
      <c r="S35" s="151"/>
      <c r="T35" s="136"/>
      <c r="U35" s="136"/>
      <c r="V35" s="137"/>
      <c r="W35" s="137"/>
    </row>
    <row r="36" spans="1:23" s="138" customFormat="1" ht="24" customHeight="1">
      <c r="A36" s="152" t="s">
        <v>34</v>
      </c>
      <c r="B36" s="153">
        <v>36</v>
      </c>
      <c r="C36" s="181">
        <v>3</v>
      </c>
      <c r="D36" s="182">
        <v>2</v>
      </c>
      <c r="E36" s="182">
        <v>0</v>
      </c>
      <c r="F36" s="182">
        <v>2</v>
      </c>
      <c r="G36" s="182">
        <v>2</v>
      </c>
      <c r="H36" s="182">
        <v>2</v>
      </c>
      <c r="I36" s="183">
        <v>5</v>
      </c>
      <c r="J36" s="184">
        <v>6</v>
      </c>
      <c r="K36" s="130"/>
      <c r="L36" s="141"/>
      <c r="M36" s="154" t="s">
        <v>34</v>
      </c>
      <c r="N36" s="181">
        <v>2</v>
      </c>
      <c r="O36" s="182">
        <v>0</v>
      </c>
      <c r="P36" s="181">
        <v>1</v>
      </c>
      <c r="Q36" s="158">
        <f t="shared" si="4"/>
        <v>11</v>
      </c>
      <c r="R36" s="159">
        <f t="shared" si="8"/>
        <v>2</v>
      </c>
      <c r="S36" s="151"/>
      <c r="T36" s="136"/>
      <c r="U36" s="136"/>
      <c r="V36" s="137"/>
      <c r="W36" s="137"/>
    </row>
    <row r="37" spans="1:23" s="138" customFormat="1" ht="24" customHeight="1">
      <c r="A37" s="156" t="s">
        <v>35</v>
      </c>
      <c r="B37" s="161">
        <v>28</v>
      </c>
      <c r="C37" s="185">
        <v>2</v>
      </c>
      <c r="D37" s="186">
        <v>1</v>
      </c>
      <c r="E37" s="186">
        <v>2</v>
      </c>
      <c r="F37" s="186">
        <v>2</v>
      </c>
      <c r="G37" s="186">
        <v>2</v>
      </c>
      <c r="H37" s="186">
        <v>1</v>
      </c>
      <c r="I37" s="187">
        <v>2</v>
      </c>
      <c r="J37" s="188">
        <v>7</v>
      </c>
      <c r="K37" s="130"/>
      <c r="L37" s="141"/>
      <c r="M37" s="157" t="s">
        <v>35</v>
      </c>
      <c r="N37" s="185">
        <v>1</v>
      </c>
      <c r="O37" s="186">
        <v>0</v>
      </c>
      <c r="P37" s="185">
        <v>0</v>
      </c>
      <c r="Q37" s="155">
        <f t="shared" si="4"/>
        <v>8</v>
      </c>
      <c r="R37" s="143">
        <f t="shared" si="8"/>
        <v>4</v>
      </c>
      <c r="S37" s="151"/>
      <c r="T37" s="136"/>
      <c r="U37" s="136"/>
      <c r="V37" s="137"/>
      <c r="W37" s="137"/>
    </row>
    <row r="38" spans="1:23" s="49" customFormat="1" ht="24" customHeight="1">
      <c r="A38" s="7" t="s">
        <v>36</v>
      </c>
      <c r="B38" s="122">
        <f>IF(SUM(B39:B42),SUM(B39:B42),"        -")</f>
        <v>179</v>
      </c>
      <c r="C38" s="171">
        <f aca="true" t="shared" si="11" ref="C38:J38">SUM(C39:C42)</f>
        <v>9</v>
      </c>
      <c r="D38" s="125">
        <f t="shared" si="11"/>
        <v>22</v>
      </c>
      <c r="E38" s="125">
        <f t="shared" si="11"/>
        <v>11</v>
      </c>
      <c r="F38" s="125">
        <f t="shared" si="11"/>
        <v>4</v>
      </c>
      <c r="G38" s="125">
        <f t="shared" si="11"/>
        <v>18</v>
      </c>
      <c r="H38" s="125">
        <f t="shared" si="11"/>
        <v>8</v>
      </c>
      <c r="I38" s="172">
        <f t="shared" si="11"/>
        <v>19</v>
      </c>
      <c r="J38" s="126">
        <f t="shared" si="11"/>
        <v>40</v>
      </c>
      <c r="K38" s="5"/>
      <c r="L38" s="6"/>
      <c r="M38" s="119" t="s">
        <v>36</v>
      </c>
      <c r="N38" s="171">
        <f>SUM(N39:N42)</f>
        <v>7</v>
      </c>
      <c r="O38" s="125">
        <f>SUM(O39:O42)</f>
        <v>5</v>
      </c>
      <c r="P38" s="171">
        <f>SUM(P39:P42)</f>
        <v>5</v>
      </c>
      <c r="Q38" s="125">
        <f t="shared" si="4"/>
        <v>31</v>
      </c>
      <c r="R38" s="127">
        <f>(E38+F38)</f>
        <v>15</v>
      </c>
      <c r="S38" s="22"/>
      <c r="T38" s="53"/>
      <c r="U38" s="53"/>
      <c r="V38" s="48"/>
      <c r="W38" s="48"/>
    </row>
    <row r="39" spans="1:23" s="138" customFormat="1" ht="24" customHeight="1">
      <c r="A39" s="146" t="s">
        <v>37</v>
      </c>
      <c r="B39" s="147">
        <v>111</v>
      </c>
      <c r="C39" s="177">
        <v>4</v>
      </c>
      <c r="D39" s="178">
        <v>16</v>
      </c>
      <c r="E39" s="178">
        <v>4</v>
      </c>
      <c r="F39" s="178">
        <v>4</v>
      </c>
      <c r="G39" s="178">
        <v>8</v>
      </c>
      <c r="H39" s="178">
        <v>5</v>
      </c>
      <c r="I39" s="179">
        <v>14</v>
      </c>
      <c r="J39" s="180">
        <v>26</v>
      </c>
      <c r="K39" s="130"/>
      <c r="L39" s="141"/>
      <c r="M39" s="148" t="s">
        <v>37</v>
      </c>
      <c r="N39" s="177">
        <v>4</v>
      </c>
      <c r="O39" s="178">
        <v>3</v>
      </c>
      <c r="P39" s="177">
        <v>3</v>
      </c>
      <c r="Q39" s="149">
        <f t="shared" si="4"/>
        <v>20</v>
      </c>
      <c r="R39" s="150">
        <f t="shared" si="8"/>
        <v>8</v>
      </c>
      <c r="S39" s="151"/>
      <c r="T39" s="136"/>
      <c r="U39" s="136"/>
      <c r="V39" s="137"/>
      <c r="W39" s="137"/>
    </row>
    <row r="40" spans="1:23" s="138" customFormat="1" ht="24" customHeight="1">
      <c r="A40" s="152" t="s">
        <v>38</v>
      </c>
      <c r="B40" s="153">
        <v>53</v>
      </c>
      <c r="C40" s="181">
        <v>4</v>
      </c>
      <c r="D40" s="182">
        <v>5</v>
      </c>
      <c r="E40" s="182">
        <v>5</v>
      </c>
      <c r="F40" s="182">
        <v>0</v>
      </c>
      <c r="G40" s="182">
        <v>7</v>
      </c>
      <c r="H40" s="182">
        <v>2</v>
      </c>
      <c r="I40" s="183">
        <v>4</v>
      </c>
      <c r="J40" s="184">
        <v>8</v>
      </c>
      <c r="K40" s="130"/>
      <c r="L40" s="141"/>
      <c r="M40" s="154" t="s">
        <v>38</v>
      </c>
      <c r="N40" s="181">
        <v>3</v>
      </c>
      <c r="O40" s="182">
        <v>2</v>
      </c>
      <c r="P40" s="181">
        <v>2</v>
      </c>
      <c r="Q40" s="158">
        <f t="shared" si="4"/>
        <v>11</v>
      </c>
      <c r="R40" s="159">
        <f t="shared" si="8"/>
        <v>5</v>
      </c>
      <c r="S40" s="151"/>
      <c r="T40" s="136"/>
      <c r="U40" s="136"/>
      <c r="V40" s="137"/>
      <c r="W40" s="137"/>
    </row>
    <row r="41" spans="1:23" s="138" customFormat="1" ht="24" customHeight="1">
      <c r="A41" s="152" t="s">
        <v>39</v>
      </c>
      <c r="B41" s="153">
        <v>13</v>
      </c>
      <c r="C41" s="181">
        <v>1</v>
      </c>
      <c r="D41" s="182">
        <v>1</v>
      </c>
      <c r="E41" s="182">
        <v>1</v>
      </c>
      <c r="F41" s="182">
        <v>0</v>
      </c>
      <c r="G41" s="182">
        <v>3</v>
      </c>
      <c r="H41" s="182">
        <v>1</v>
      </c>
      <c r="I41" s="183">
        <v>0</v>
      </c>
      <c r="J41" s="184">
        <v>6</v>
      </c>
      <c r="K41" s="130"/>
      <c r="L41" s="141"/>
      <c r="M41" s="154" t="s">
        <v>39</v>
      </c>
      <c r="N41" s="181">
        <v>0</v>
      </c>
      <c r="O41" s="182">
        <v>0</v>
      </c>
      <c r="P41" s="181">
        <v>0</v>
      </c>
      <c r="Q41" s="158">
        <f>(B41-SUM(C41:P41))</f>
        <v>0</v>
      </c>
      <c r="R41" s="159">
        <f t="shared" si="8"/>
        <v>1</v>
      </c>
      <c r="S41" s="151"/>
      <c r="T41" s="136"/>
      <c r="U41" s="136"/>
      <c r="V41" s="137"/>
      <c r="W41" s="137"/>
    </row>
    <row r="42" spans="1:23" s="138" customFormat="1" ht="24" customHeight="1">
      <c r="A42" s="156" t="s">
        <v>40</v>
      </c>
      <c r="B42" s="161">
        <v>2</v>
      </c>
      <c r="C42" s="185">
        <v>0</v>
      </c>
      <c r="D42" s="186">
        <v>0</v>
      </c>
      <c r="E42" s="186">
        <v>1</v>
      </c>
      <c r="F42" s="186">
        <v>0</v>
      </c>
      <c r="G42" s="186">
        <v>0</v>
      </c>
      <c r="H42" s="186">
        <v>0</v>
      </c>
      <c r="I42" s="187">
        <v>1</v>
      </c>
      <c r="J42" s="188">
        <v>0</v>
      </c>
      <c r="K42" s="130"/>
      <c r="L42" s="141"/>
      <c r="M42" s="157" t="s">
        <v>40</v>
      </c>
      <c r="N42" s="185">
        <v>0</v>
      </c>
      <c r="O42" s="186">
        <v>0</v>
      </c>
      <c r="P42" s="185">
        <v>0</v>
      </c>
      <c r="Q42" s="155">
        <f t="shared" si="4"/>
        <v>0</v>
      </c>
      <c r="R42" s="143">
        <f>SUM(E42:F42)</f>
        <v>1</v>
      </c>
      <c r="S42" s="151"/>
      <c r="T42" s="136"/>
      <c r="U42" s="136"/>
      <c r="V42" s="137"/>
      <c r="W42" s="137"/>
    </row>
    <row r="43" spans="1:23" s="49" customFormat="1" ht="24" customHeight="1">
      <c r="A43" s="12" t="s">
        <v>49</v>
      </c>
      <c r="B43" s="122">
        <f>IF(SUM(B44:B45),SUM(B44:B45),"        -")</f>
        <v>96</v>
      </c>
      <c r="C43" s="171">
        <f aca="true" t="shared" si="12" ref="C43:J43">SUM(C44:C45)</f>
        <v>1</v>
      </c>
      <c r="D43" s="125">
        <f t="shared" si="12"/>
        <v>15</v>
      </c>
      <c r="E43" s="125">
        <f t="shared" si="12"/>
        <v>15</v>
      </c>
      <c r="F43" s="125">
        <f t="shared" si="12"/>
        <v>1</v>
      </c>
      <c r="G43" s="125">
        <f t="shared" si="12"/>
        <v>12</v>
      </c>
      <c r="H43" s="125">
        <f t="shared" si="12"/>
        <v>3</v>
      </c>
      <c r="I43" s="172">
        <f t="shared" si="12"/>
        <v>14</v>
      </c>
      <c r="J43" s="126">
        <f t="shared" si="12"/>
        <v>16</v>
      </c>
      <c r="K43" s="5"/>
      <c r="L43" s="6"/>
      <c r="M43" s="120" t="s">
        <v>49</v>
      </c>
      <c r="N43" s="171">
        <f>SUM(N44:N45)</f>
        <v>2</v>
      </c>
      <c r="O43" s="125">
        <f>SUM(O44:O45)</f>
        <v>0</v>
      </c>
      <c r="P43" s="125">
        <f>SUM(P44:P45)</f>
        <v>3</v>
      </c>
      <c r="Q43" s="125">
        <f t="shared" si="4"/>
        <v>14</v>
      </c>
      <c r="R43" s="127">
        <f>(E43+F43)</f>
        <v>16</v>
      </c>
      <c r="S43" s="23"/>
      <c r="T43" s="53"/>
      <c r="U43" s="53"/>
      <c r="V43" s="48"/>
      <c r="W43" s="48"/>
    </row>
    <row r="44" spans="1:23" s="138" customFormat="1" ht="24" customHeight="1">
      <c r="A44" s="146" t="s">
        <v>47</v>
      </c>
      <c r="B44" s="147">
        <v>9</v>
      </c>
      <c r="C44" s="177">
        <v>0</v>
      </c>
      <c r="D44" s="178">
        <v>2</v>
      </c>
      <c r="E44" s="178">
        <v>2</v>
      </c>
      <c r="F44" s="178">
        <v>0</v>
      </c>
      <c r="G44" s="178">
        <v>0</v>
      </c>
      <c r="H44" s="178">
        <v>0</v>
      </c>
      <c r="I44" s="179">
        <v>0</v>
      </c>
      <c r="J44" s="180">
        <v>2</v>
      </c>
      <c r="K44" s="130"/>
      <c r="L44" s="141"/>
      <c r="M44" s="148" t="s">
        <v>47</v>
      </c>
      <c r="N44" s="177">
        <v>0</v>
      </c>
      <c r="O44" s="178">
        <v>0</v>
      </c>
      <c r="P44" s="177">
        <v>2</v>
      </c>
      <c r="Q44" s="149">
        <f t="shared" si="4"/>
        <v>1</v>
      </c>
      <c r="R44" s="150">
        <f t="shared" si="8"/>
        <v>2</v>
      </c>
      <c r="S44" s="151"/>
      <c r="T44" s="136"/>
      <c r="U44" s="136"/>
      <c r="V44" s="137"/>
      <c r="W44" s="137"/>
    </row>
    <row r="45" spans="1:23" s="138" customFormat="1" ht="24" customHeight="1" thickBot="1">
      <c r="A45" s="162" t="s">
        <v>48</v>
      </c>
      <c r="B45" s="163">
        <v>87</v>
      </c>
      <c r="C45" s="189">
        <v>1</v>
      </c>
      <c r="D45" s="190">
        <v>13</v>
      </c>
      <c r="E45" s="190">
        <v>13</v>
      </c>
      <c r="F45" s="190">
        <v>1</v>
      </c>
      <c r="G45" s="190">
        <v>12</v>
      </c>
      <c r="H45" s="190">
        <v>3</v>
      </c>
      <c r="I45" s="191">
        <v>14</v>
      </c>
      <c r="J45" s="192">
        <v>14</v>
      </c>
      <c r="K45" s="130"/>
      <c r="L45" s="141"/>
      <c r="M45" s="164" t="s">
        <v>48</v>
      </c>
      <c r="N45" s="189">
        <v>2</v>
      </c>
      <c r="O45" s="190">
        <v>0</v>
      </c>
      <c r="P45" s="190">
        <v>1</v>
      </c>
      <c r="Q45" s="207">
        <f t="shared" si="4"/>
        <v>13</v>
      </c>
      <c r="R45" s="208">
        <f t="shared" si="8"/>
        <v>14</v>
      </c>
      <c r="S45" s="151"/>
      <c r="T45" s="136"/>
      <c r="U45" s="136"/>
      <c r="V45" s="137"/>
      <c r="W45" s="137"/>
    </row>
    <row r="46" spans="2:23" ht="4.5" customHeight="1"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71"/>
      <c r="M46" s="65"/>
      <c r="N46" s="71"/>
      <c r="O46" s="71"/>
      <c r="P46" s="71"/>
      <c r="Q46" s="71"/>
      <c r="R46" s="75"/>
      <c r="S46" s="73"/>
      <c r="T46" s="66"/>
      <c r="U46" s="65"/>
      <c r="V46" s="65"/>
      <c r="W46" s="65"/>
    </row>
    <row r="47" spans="2:23" ht="17.25">
      <c r="B47" s="38"/>
      <c r="C47" s="38"/>
      <c r="D47" s="71"/>
      <c r="E47" s="71"/>
      <c r="F47" s="71"/>
      <c r="G47" s="71"/>
      <c r="H47" s="71"/>
      <c r="I47" s="71"/>
      <c r="J47" s="71"/>
      <c r="K47" s="71"/>
      <c r="L47" s="71"/>
      <c r="M47" s="65"/>
      <c r="N47" s="71"/>
      <c r="O47" s="71"/>
      <c r="P47" s="71"/>
      <c r="Q47" s="71"/>
      <c r="R47" s="71"/>
      <c r="S47" s="73"/>
      <c r="T47" s="65"/>
      <c r="U47" s="65"/>
      <c r="V47" s="65"/>
      <c r="W47" s="65"/>
    </row>
    <row r="48" spans="2:23" ht="17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3"/>
      <c r="T48" s="65"/>
      <c r="U48" s="65"/>
      <c r="V48" s="65"/>
      <c r="W48" s="65"/>
    </row>
    <row r="49" spans="2:23" ht="17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65"/>
      <c r="N49" s="71"/>
      <c r="O49" s="71"/>
      <c r="P49" s="71"/>
      <c r="Q49" s="71"/>
      <c r="R49" s="75"/>
      <c r="S49" s="73"/>
      <c r="T49" s="65"/>
      <c r="U49" s="65"/>
      <c r="V49" s="65"/>
      <c r="W49" s="65"/>
    </row>
    <row r="50" spans="2:23" ht="17.25">
      <c r="B50" s="71"/>
      <c r="C50" s="15"/>
      <c r="D50" s="71"/>
      <c r="E50" s="71"/>
      <c r="F50" s="71"/>
      <c r="G50" s="71"/>
      <c r="H50" s="71"/>
      <c r="I50" s="71"/>
      <c r="J50" s="71"/>
      <c r="K50" s="71"/>
      <c r="L50" s="71"/>
      <c r="M50" s="65"/>
      <c r="N50" s="71"/>
      <c r="O50" s="71"/>
      <c r="P50" s="71"/>
      <c r="Q50" s="71"/>
      <c r="R50" s="75"/>
      <c r="S50" s="73"/>
      <c r="T50" s="65"/>
      <c r="U50" s="65"/>
      <c r="V50" s="65"/>
      <c r="W50" s="65"/>
    </row>
    <row r="51" spans="2:23" ht="17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65"/>
      <c r="N51" s="71"/>
      <c r="O51" s="71"/>
      <c r="P51" s="71"/>
      <c r="Q51" s="71"/>
      <c r="R51" s="75"/>
      <c r="S51" s="73"/>
      <c r="T51" s="65"/>
      <c r="U51" s="65"/>
      <c r="V51" s="65"/>
      <c r="W51" s="65"/>
    </row>
    <row r="52" spans="2:23" ht="17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65"/>
      <c r="N52" s="71"/>
      <c r="O52" s="71"/>
      <c r="P52" s="71"/>
      <c r="Q52" s="71"/>
      <c r="R52" s="75"/>
      <c r="S52" s="73"/>
      <c r="T52" s="65"/>
      <c r="U52" s="65"/>
      <c r="V52" s="65"/>
      <c r="W52" s="65"/>
    </row>
    <row r="53" spans="2:23" ht="17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65"/>
      <c r="N53" s="71"/>
      <c r="O53" s="71"/>
      <c r="P53" s="71"/>
      <c r="Q53" s="71"/>
      <c r="R53" s="75"/>
      <c r="S53" s="73"/>
      <c r="T53" s="65"/>
      <c r="U53" s="65"/>
      <c r="V53" s="65"/>
      <c r="W53" s="65"/>
    </row>
    <row r="54" spans="2:23" ht="17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65"/>
      <c r="N54" s="71"/>
      <c r="O54" s="71"/>
      <c r="P54" s="71"/>
      <c r="Q54" s="71"/>
      <c r="R54" s="75"/>
      <c r="S54" s="73"/>
      <c r="T54" s="65"/>
      <c r="U54" s="65"/>
      <c r="V54" s="65"/>
      <c r="W54" s="65"/>
    </row>
    <row r="55" spans="2:23" ht="17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65"/>
      <c r="N55" s="71"/>
      <c r="O55" s="71"/>
      <c r="P55" s="71"/>
      <c r="Q55" s="71"/>
      <c r="R55" s="75"/>
      <c r="S55" s="73"/>
      <c r="T55" s="65"/>
      <c r="U55" s="65"/>
      <c r="V55" s="65"/>
      <c r="W55" s="65"/>
    </row>
    <row r="56" spans="2:23" ht="17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65"/>
      <c r="N56" s="71"/>
      <c r="O56" s="71"/>
      <c r="P56" s="71"/>
      <c r="Q56" s="71"/>
      <c r="R56" s="75"/>
      <c r="S56" s="73"/>
      <c r="T56" s="65"/>
      <c r="U56" s="65"/>
      <c r="V56" s="65"/>
      <c r="W56" s="65"/>
    </row>
    <row r="57" spans="2:23" ht="17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65"/>
      <c r="N57" s="71"/>
      <c r="O57" s="71"/>
      <c r="P57" s="71"/>
      <c r="Q57" s="71"/>
      <c r="R57" s="75"/>
      <c r="S57" s="73"/>
      <c r="T57" s="65"/>
      <c r="U57" s="65"/>
      <c r="V57" s="65"/>
      <c r="W57" s="65"/>
    </row>
    <row r="58" spans="2:23" ht="17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65"/>
      <c r="N58" s="71"/>
      <c r="O58" s="71"/>
      <c r="P58" s="71"/>
      <c r="Q58" s="71"/>
      <c r="R58" s="75"/>
      <c r="S58" s="73"/>
      <c r="T58" s="65"/>
      <c r="U58" s="65"/>
      <c r="V58" s="65"/>
      <c r="W58" s="65"/>
    </row>
    <row r="59" spans="2:23" ht="17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65"/>
      <c r="N59" s="71"/>
      <c r="O59" s="71"/>
      <c r="P59" s="71"/>
      <c r="Q59" s="71"/>
      <c r="R59" s="75"/>
      <c r="S59" s="73"/>
      <c r="T59" s="65"/>
      <c r="U59" s="65"/>
      <c r="V59" s="65"/>
      <c r="W59" s="65"/>
    </row>
    <row r="60" spans="2:23" ht="17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65"/>
      <c r="N60" s="71"/>
      <c r="O60" s="71"/>
      <c r="P60" s="71"/>
      <c r="Q60" s="71"/>
      <c r="R60" s="75"/>
      <c r="S60" s="73"/>
      <c r="T60" s="65"/>
      <c r="U60" s="65"/>
      <c r="V60" s="65"/>
      <c r="W60" s="65"/>
    </row>
    <row r="61" spans="2:23" ht="17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65"/>
      <c r="N61" s="71"/>
      <c r="O61" s="71"/>
      <c r="P61" s="71"/>
      <c r="Q61" s="71"/>
      <c r="R61" s="75"/>
      <c r="S61" s="73"/>
      <c r="T61" s="65"/>
      <c r="U61" s="65"/>
      <c r="V61" s="65"/>
      <c r="W61" s="65"/>
    </row>
    <row r="62" spans="2:23" ht="17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65"/>
      <c r="N62" s="71"/>
      <c r="O62" s="71"/>
      <c r="P62" s="71"/>
      <c r="Q62" s="71"/>
      <c r="R62" s="75"/>
      <c r="S62" s="73"/>
      <c r="T62" s="65"/>
      <c r="U62" s="65"/>
      <c r="V62" s="65"/>
      <c r="W62" s="65"/>
    </row>
    <row r="63" spans="2:23" ht="17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65"/>
      <c r="N63" s="71"/>
      <c r="O63" s="71"/>
      <c r="P63" s="71"/>
      <c r="Q63" s="71"/>
      <c r="R63" s="75"/>
      <c r="S63" s="73"/>
      <c r="T63" s="65"/>
      <c r="U63" s="65"/>
      <c r="V63" s="65"/>
      <c r="W63" s="65"/>
    </row>
    <row r="64" spans="2:23" ht="17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65"/>
      <c r="N64" s="71"/>
      <c r="O64" s="71"/>
      <c r="P64" s="71"/>
      <c r="Q64" s="71"/>
      <c r="R64" s="75"/>
      <c r="S64" s="73"/>
      <c r="T64" s="65"/>
      <c r="U64" s="65"/>
      <c r="V64" s="65"/>
      <c r="W64" s="65"/>
    </row>
    <row r="65" spans="2:23" ht="17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65"/>
      <c r="N65" s="71"/>
      <c r="O65" s="71"/>
      <c r="P65" s="71"/>
      <c r="Q65" s="71"/>
      <c r="R65" s="75"/>
      <c r="S65" s="73"/>
      <c r="T65" s="65"/>
      <c r="U65" s="65"/>
      <c r="V65" s="65"/>
      <c r="W65" s="65"/>
    </row>
    <row r="66" spans="2:23" ht="17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65"/>
      <c r="N66" s="71"/>
      <c r="O66" s="71"/>
      <c r="P66" s="71"/>
      <c r="Q66" s="71"/>
      <c r="R66" s="75"/>
      <c r="S66" s="73"/>
      <c r="T66" s="65"/>
      <c r="U66" s="65"/>
      <c r="V66" s="65"/>
      <c r="W66" s="65"/>
    </row>
    <row r="67" spans="2:23" ht="17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65"/>
      <c r="N67" s="71"/>
      <c r="O67" s="71"/>
      <c r="P67" s="71"/>
      <c r="Q67" s="71"/>
      <c r="R67" s="75"/>
      <c r="S67" s="73"/>
      <c r="T67" s="65"/>
      <c r="U67" s="65"/>
      <c r="V67" s="65"/>
      <c r="W67" s="65"/>
    </row>
    <row r="68" spans="2:23" ht="17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65"/>
      <c r="N68" s="71"/>
      <c r="O68" s="71"/>
      <c r="P68" s="71"/>
      <c r="Q68" s="71"/>
      <c r="R68" s="75"/>
      <c r="S68" s="73"/>
      <c r="T68" s="65"/>
      <c r="U68" s="65"/>
      <c r="V68" s="65"/>
      <c r="W68" s="65"/>
    </row>
    <row r="69" spans="2:23" ht="17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65"/>
      <c r="N69" s="71"/>
      <c r="O69" s="71"/>
      <c r="P69" s="71"/>
      <c r="Q69" s="71"/>
      <c r="R69" s="75"/>
      <c r="S69" s="73"/>
      <c r="T69" s="65"/>
      <c r="U69" s="65"/>
      <c r="V69" s="65"/>
      <c r="W69" s="65"/>
    </row>
    <row r="70" spans="2:23" ht="17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65"/>
      <c r="N70" s="71"/>
      <c r="O70" s="71"/>
      <c r="P70" s="71"/>
      <c r="Q70" s="71"/>
      <c r="R70" s="75"/>
      <c r="S70" s="73"/>
      <c r="T70" s="65"/>
      <c r="U70" s="65"/>
      <c r="V70" s="65"/>
      <c r="W70" s="65"/>
    </row>
    <row r="71" spans="2:23" ht="17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5"/>
      <c r="N71" s="71"/>
      <c r="O71" s="71"/>
      <c r="P71" s="71"/>
      <c r="Q71" s="71"/>
      <c r="R71" s="75"/>
      <c r="S71" s="73"/>
      <c r="T71" s="65"/>
      <c r="U71" s="65"/>
      <c r="V71" s="65"/>
      <c r="W71" s="65"/>
    </row>
    <row r="72" spans="2:23" ht="17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65"/>
      <c r="N72" s="71"/>
      <c r="O72" s="71"/>
      <c r="P72" s="71"/>
      <c r="Q72" s="71"/>
      <c r="R72" s="75"/>
      <c r="S72" s="73"/>
      <c r="T72" s="65"/>
      <c r="U72" s="65"/>
      <c r="V72" s="65"/>
      <c r="W72" s="65"/>
    </row>
    <row r="73" spans="2:23" ht="17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65"/>
      <c r="N73" s="71"/>
      <c r="O73" s="71"/>
      <c r="P73" s="71"/>
      <c r="Q73" s="71"/>
      <c r="R73" s="75"/>
      <c r="S73" s="73"/>
      <c r="T73" s="65"/>
      <c r="U73" s="65"/>
      <c r="V73" s="65"/>
      <c r="W73" s="65"/>
    </row>
    <row r="74" spans="2:23" ht="17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5"/>
      <c r="N74" s="71"/>
      <c r="O74" s="71"/>
      <c r="P74" s="71"/>
      <c r="Q74" s="71"/>
      <c r="R74" s="75"/>
      <c r="S74" s="73"/>
      <c r="T74" s="65"/>
      <c r="U74" s="65"/>
      <c r="V74" s="65"/>
      <c r="W74" s="65"/>
    </row>
    <row r="75" spans="2:23" ht="17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65"/>
      <c r="N75" s="71"/>
      <c r="O75" s="71"/>
      <c r="P75" s="71"/>
      <c r="Q75" s="71"/>
      <c r="R75" s="75"/>
      <c r="S75" s="73"/>
      <c r="T75" s="65"/>
      <c r="U75" s="65"/>
      <c r="V75" s="65"/>
      <c r="W75" s="65"/>
    </row>
    <row r="76" spans="2:23" ht="17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65"/>
      <c r="N76" s="71"/>
      <c r="O76" s="71"/>
      <c r="P76" s="71"/>
      <c r="Q76" s="71"/>
      <c r="R76" s="75"/>
      <c r="S76" s="73"/>
      <c r="T76" s="65"/>
      <c r="U76" s="65"/>
      <c r="V76" s="65"/>
      <c r="W76" s="65"/>
    </row>
    <row r="77" spans="2:23" ht="17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5"/>
      <c r="N77" s="71"/>
      <c r="O77" s="71"/>
      <c r="P77" s="71"/>
      <c r="Q77" s="71"/>
      <c r="R77" s="75"/>
      <c r="S77" s="73"/>
      <c r="T77" s="65"/>
      <c r="U77" s="65"/>
      <c r="V77" s="65"/>
      <c r="W77" s="65"/>
    </row>
    <row r="78" spans="2:23" ht="17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5"/>
      <c r="N78" s="71"/>
      <c r="O78" s="71"/>
      <c r="P78" s="71"/>
      <c r="Q78" s="71"/>
      <c r="R78" s="75"/>
      <c r="S78" s="73"/>
      <c r="T78" s="65"/>
      <c r="U78" s="65"/>
      <c r="V78" s="65"/>
      <c r="W78" s="65"/>
    </row>
    <row r="79" spans="2:23" ht="17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65"/>
      <c r="N79" s="71"/>
      <c r="O79" s="71"/>
      <c r="P79" s="71"/>
      <c r="Q79" s="71"/>
      <c r="R79" s="75"/>
      <c r="S79" s="73"/>
      <c r="T79" s="65"/>
      <c r="U79" s="65"/>
      <c r="V79" s="65"/>
      <c r="W79" s="65"/>
    </row>
    <row r="80" spans="2:23" ht="17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65"/>
      <c r="N80" s="71"/>
      <c r="O80" s="71"/>
      <c r="P80" s="71"/>
      <c r="Q80" s="71"/>
      <c r="R80" s="75"/>
      <c r="S80" s="73"/>
      <c r="T80" s="65"/>
      <c r="U80" s="65"/>
      <c r="V80" s="65"/>
      <c r="W80" s="65"/>
    </row>
    <row r="81" spans="2:23" ht="17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65"/>
      <c r="N81" s="71"/>
      <c r="O81" s="71"/>
      <c r="P81" s="71"/>
      <c r="Q81" s="71"/>
      <c r="R81" s="75"/>
      <c r="S81" s="73"/>
      <c r="T81" s="65"/>
      <c r="U81" s="65"/>
      <c r="V81" s="65"/>
      <c r="W81" s="65"/>
    </row>
    <row r="82" spans="2:23" ht="17.2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65"/>
      <c r="N82" s="71"/>
      <c r="O82" s="71"/>
      <c r="P82" s="71"/>
      <c r="Q82" s="71"/>
      <c r="R82" s="75"/>
      <c r="S82" s="73"/>
      <c r="T82" s="65"/>
      <c r="U82" s="65"/>
      <c r="V82" s="65"/>
      <c r="W82" s="65"/>
    </row>
    <row r="83" spans="2:23" ht="17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65"/>
      <c r="N83" s="71"/>
      <c r="O83" s="71"/>
      <c r="P83" s="71"/>
      <c r="Q83" s="71"/>
      <c r="R83" s="75"/>
      <c r="S83" s="73"/>
      <c r="T83" s="65"/>
      <c r="U83" s="65"/>
      <c r="V83" s="65"/>
      <c r="W83" s="65"/>
    </row>
    <row r="84" spans="2:23" ht="17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65"/>
      <c r="N84" s="71"/>
      <c r="O84" s="71"/>
      <c r="P84" s="71"/>
      <c r="Q84" s="71"/>
      <c r="R84" s="75"/>
      <c r="S84" s="73"/>
      <c r="T84" s="65"/>
      <c r="U84" s="65"/>
      <c r="V84" s="65"/>
      <c r="W84" s="65"/>
    </row>
    <row r="85" spans="2:23" ht="17.25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65"/>
      <c r="N85" s="71"/>
      <c r="O85" s="71"/>
      <c r="P85" s="71"/>
      <c r="Q85" s="71"/>
      <c r="R85" s="75"/>
      <c r="S85" s="73"/>
      <c r="T85" s="65"/>
      <c r="U85" s="65"/>
      <c r="V85" s="65"/>
      <c r="W85" s="65"/>
    </row>
    <row r="86" spans="2:23" ht="17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65"/>
      <c r="N86" s="71"/>
      <c r="O86" s="71"/>
      <c r="P86" s="71"/>
      <c r="Q86" s="71"/>
      <c r="R86" s="75"/>
      <c r="S86" s="73"/>
      <c r="T86" s="65"/>
      <c r="U86" s="65"/>
      <c r="V86" s="65"/>
      <c r="W86" s="65"/>
    </row>
    <row r="87" spans="2:23" ht="17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65"/>
      <c r="N87" s="71"/>
      <c r="O87" s="71"/>
      <c r="P87" s="71"/>
      <c r="Q87" s="71"/>
      <c r="R87" s="75"/>
      <c r="S87" s="73"/>
      <c r="T87" s="65"/>
      <c r="U87" s="65"/>
      <c r="V87" s="65"/>
      <c r="W87" s="65"/>
    </row>
    <row r="88" spans="2:23" ht="17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65"/>
      <c r="N88" s="71"/>
      <c r="O88" s="71"/>
      <c r="P88" s="71"/>
      <c r="Q88" s="71"/>
      <c r="R88" s="75"/>
      <c r="S88" s="73"/>
      <c r="T88" s="65"/>
      <c r="U88" s="65"/>
      <c r="V88" s="65"/>
      <c r="W88" s="65"/>
    </row>
    <row r="89" spans="2:23" ht="17.25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65"/>
      <c r="N89" s="71"/>
      <c r="O89" s="71"/>
      <c r="P89" s="71"/>
      <c r="Q89" s="71"/>
      <c r="R89" s="75"/>
      <c r="S89" s="73"/>
      <c r="T89" s="65"/>
      <c r="U89" s="65"/>
      <c r="V89" s="65"/>
      <c r="W89" s="65"/>
    </row>
    <row r="90" spans="2:23" ht="17.2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65"/>
      <c r="N90" s="71"/>
      <c r="O90" s="71"/>
      <c r="P90" s="71"/>
      <c r="Q90" s="71"/>
      <c r="R90" s="75"/>
      <c r="S90" s="73"/>
      <c r="T90" s="65"/>
      <c r="U90" s="65"/>
      <c r="V90" s="65"/>
      <c r="W90" s="65"/>
    </row>
    <row r="91" spans="2:23" ht="17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65"/>
      <c r="N91" s="71"/>
      <c r="O91" s="71"/>
      <c r="P91" s="71"/>
      <c r="Q91" s="71"/>
      <c r="R91" s="75"/>
      <c r="S91" s="73"/>
      <c r="T91" s="65"/>
      <c r="U91" s="65"/>
      <c r="V91" s="65"/>
      <c r="W91" s="65"/>
    </row>
    <row r="92" spans="2:23" ht="17.2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65"/>
      <c r="N92" s="71"/>
      <c r="O92" s="71"/>
      <c r="P92" s="71"/>
      <c r="Q92" s="71"/>
      <c r="R92" s="75"/>
      <c r="S92" s="73"/>
      <c r="T92" s="65"/>
      <c r="U92" s="65"/>
      <c r="V92" s="65"/>
      <c r="W92" s="65"/>
    </row>
    <row r="93" spans="2:23" ht="17.25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65"/>
      <c r="N93" s="71"/>
      <c r="O93" s="71"/>
      <c r="P93" s="71"/>
      <c r="Q93" s="71"/>
      <c r="R93" s="75"/>
      <c r="S93" s="73"/>
      <c r="T93" s="65"/>
      <c r="U93" s="65"/>
      <c r="V93" s="65"/>
      <c r="W93" s="65"/>
    </row>
    <row r="94" spans="2:23" ht="17.25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65"/>
      <c r="N94" s="71"/>
      <c r="O94" s="71"/>
      <c r="P94" s="71"/>
      <c r="Q94" s="71"/>
      <c r="R94" s="75"/>
      <c r="S94" s="73"/>
      <c r="T94" s="65"/>
      <c r="U94" s="65"/>
      <c r="V94" s="65"/>
      <c r="W94" s="65"/>
    </row>
    <row r="95" spans="2:23" ht="17.25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65"/>
      <c r="N95" s="71"/>
      <c r="O95" s="71"/>
      <c r="P95" s="71"/>
      <c r="Q95" s="71"/>
      <c r="R95" s="75"/>
      <c r="S95" s="73"/>
      <c r="T95" s="65"/>
      <c r="U95" s="65"/>
      <c r="V95" s="65"/>
      <c r="W95" s="65"/>
    </row>
    <row r="96" spans="2:23" ht="17.25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65"/>
      <c r="N96" s="71"/>
      <c r="O96" s="71"/>
      <c r="P96" s="71"/>
      <c r="Q96" s="71"/>
      <c r="R96" s="75"/>
      <c r="S96" s="73"/>
      <c r="T96" s="65"/>
      <c r="U96" s="65"/>
      <c r="V96" s="65"/>
      <c r="W96" s="65"/>
    </row>
    <row r="97" spans="2:23" ht="17.25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65"/>
      <c r="N97" s="71"/>
      <c r="O97" s="71"/>
      <c r="P97" s="71"/>
      <c r="Q97" s="71"/>
      <c r="R97" s="75"/>
      <c r="S97" s="73"/>
      <c r="T97" s="65"/>
      <c r="U97" s="65"/>
      <c r="V97" s="65"/>
      <c r="W97" s="65"/>
    </row>
    <row r="98" spans="2:23" ht="17.25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65"/>
      <c r="N98" s="71"/>
      <c r="O98" s="71"/>
      <c r="P98" s="71"/>
      <c r="Q98" s="71"/>
      <c r="R98" s="75"/>
      <c r="S98" s="73"/>
      <c r="T98" s="65"/>
      <c r="U98" s="65"/>
      <c r="V98" s="65"/>
      <c r="W98" s="65"/>
    </row>
    <row r="99" spans="2:23" ht="17.25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65"/>
      <c r="N99" s="71"/>
      <c r="O99" s="71"/>
      <c r="P99" s="71"/>
      <c r="Q99" s="71"/>
      <c r="R99" s="75"/>
      <c r="S99" s="73"/>
      <c r="T99" s="65"/>
      <c r="U99" s="65"/>
      <c r="V99" s="65"/>
      <c r="W99" s="65"/>
    </row>
    <row r="100" spans="2:23" ht="17.25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65"/>
      <c r="N100" s="71"/>
      <c r="O100" s="71"/>
      <c r="P100" s="71"/>
      <c r="Q100" s="71"/>
      <c r="R100" s="75"/>
      <c r="S100" s="73"/>
      <c r="T100" s="65"/>
      <c r="U100" s="65"/>
      <c r="V100" s="65"/>
      <c r="W100" s="65"/>
    </row>
    <row r="101" spans="2:23" ht="17.25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65"/>
      <c r="N101" s="71"/>
      <c r="O101" s="71"/>
      <c r="P101" s="71"/>
      <c r="Q101" s="71"/>
      <c r="R101" s="75"/>
      <c r="S101" s="73"/>
      <c r="T101" s="65"/>
      <c r="U101" s="65"/>
      <c r="V101" s="65"/>
      <c r="W101" s="65"/>
    </row>
    <row r="102" spans="2:23" ht="17.25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65"/>
      <c r="N102" s="71"/>
      <c r="O102" s="71"/>
      <c r="P102" s="71"/>
      <c r="Q102" s="71"/>
      <c r="R102" s="75"/>
      <c r="S102" s="73"/>
      <c r="T102" s="65"/>
      <c r="U102" s="65"/>
      <c r="V102" s="65"/>
      <c r="W102" s="65"/>
    </row>
    <row r="103" spans="2:23" ht="17.25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65"/>
      <c r="N103" s="71"/>
      <c r="O103" s="71"/>
      <c r="P103" s="71"/>
      <c r="Q103" s="71"/>
      <c r="R103" s="75"/>
      <c r="S103" s="73"/>
      <c r="T103" s="65"/>
      <c r="U103" s="65"/>
      <c r="V103" s="65"/>
      <c r="W103" s="65"/>
    </row>
    <row r="104" spans="2:23" ht="17.25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65"/>
      <c r="N104" s="71"/>
      <c r="O104" s="71"/>
      <c r="P104" s="71"/>
      <c r="Q104" s="71"/>
      <c r="R104" s="75"/>
      <c r="S104" s="73"/>
      <c r="T104" s="65"/>
      <c r="U104" s="65"/>
      <c r="V104" s="65"/>
      <c r="W104" s="65"/>
    </row>
    <row r="105" spans="2:23" ht="17.2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65"/>
      <c r="N105" s="71"/>
      <c r="O105" s="71"/>
      <c r="P105" s="71"/>
      <c r="Q105" s="71"/>
      <c r="R105" s="75"/>
      <c r="S105" s="73"/>
      <c r="T105" s="65"/>
      <c r="U105" s="65"/>
      <c r="V105" s="65"/>
      <c r="W105" s="65"/>
    </row>
    <row r="106" spans="2:23" ht="17.2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65"/>
      <c r="N106" s="71"/>
      <c r="O106" s="71"/>
      <c r="P106" s="71"/>
      <c r="Q106" s="71"/>
      <c r="R106" s="75"/>
      <c r="S106" s="73"/>
      <c r="T106" s="65"/>
      <c r="U106" s="65"/>
      <c r="V106" s="65"/>
      <c r="W106" s="65"/>
    </row>
    <row r="107" spans="2:23" ht="17.25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65"/>
      <c r="N107" s="71"/>
      <c r="O107" s="71"/>
      <c r="P107" s="71"/>
      <c r="Q107" s="71"/>
      <c r="R107" s="75"/>
      <c r="S107" s="73"/>
      <c r="T107" s="65"/>
      <c r="U107" s="65"/>
      <c r="V107" s="65"/>
      <c r="W107" s="65"/>
    </row>
    <row r="108" spans="2:23" ht="17.25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65"/>
      <c r="N108" s="71"/>
      <c r="O108" s="71"/>
      <c r="P108" s="71"/>
      <c r="Q108" s="71"/>
      <c r="R108" s="75"/>
      <c r="S108" s="73"/>
      <c r="T108" s="65"/>
      <c r="U108" s="65"/>
      <c r="V108" s="65"/>
      <c r="W108" s="65"/>
    </row>
    <row r="109" spans="2:23" ht="17.25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65"/>
      <c r="N109" s="71"/>
      <c r="O109" s="71"/>
      <c r="P109" s="71"/>
      <c r="Q109" s="71"/>
      <c r="R109" s="75"/>
      <c r="S109" s="73"/>
      <c r="T109" s="65"/>
      <c r="U109" s="65"/>
      <c r="V109" s="65"/>
      <c r="W109" s="65"/>
    </row>
    <row r="110" spans="2:23" ht="17.25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65"/>
      <c r="N110" s="71"/>
      <c r="O110" s="71"/>
      <c r="P110" s="71"/>
      <c r="Q110" s="71"/>
      <c r="R110" s="75"/>
      <c r="S110" s="73"/>
      <c r="T110" s="65"/>
      <c r="U110" s="65"/>
      <c r="V110" s="65"/>
      <c r="W110" s="65"/>
    </row>
    <row r="111" spans="2:23" ht="17.25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65"/>
      <c r="N111" s="71"/>
      <c r="O111" s="71"/>
      <c r="P111" s="71"/>
      <c r="Q111" s="71"/>
      <c r="R111" s="75"/>
      <c r="S111" s="73"/>
      <c r="T111" s="65"/>
      <c r="U111" s="65"/>
      <c r="V111" s="65"/>
      <c r="W111" s="65"/>
    </row>
    <row r="112" spans="2:23" ht="17.25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65"/>
      <c r="N112" s="71"/>
      <c r="O112" s="71"/>
      <c r="P112" s="71"/>
      <c r="Q112" s="71"/>
      <c r="R112" s="75"/>
      <c r="S112" s="73"/>
      <c r="T112" s="65"/>
      <c r="U112" s="65"/>
      <c r="V112" s="65"/>
      <c r="W112" s="65"/>
    </row>
    <row r="113" spans="2:23" ht="17.25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65"/>
      <c r="N113" s="71"/>
      <c r="O113" s="71"/>
      <c r="P113" s="71"/>
      <c r="Q113" s="71"/>
      <c r="R113" s="75"/>
      <c r="S113" s="73"/>
      <c r="T113" s="65"/>
      <c r="U113" s="65"/>
      <c r="V113" s="65"/>
      <c r="W113" s="65"/>
    </row>
    <row r="114" spans="2:23" ht="17.25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65"/>
      <c r="N114" s="71"/>
      <c r="O114" s="71"/>
      <c r="P114" s="71"/>
      <c r="Q114" s="71"/>
      <c r="R114" s="75"/>
      <c r="S114" s="73"/>
      <c r="T114" s="65"/>
      <c r="U114" s="65"/>
      <c r="V114" s="65"/>
      <c r="W114" s="65"/>
    </row>
    <row r="115" spans="2:23" ht="17.25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65"/>
      <c r="N115" s="71"/>
      <c r="O115" s="71"/>
      <c r="P115" s="71"/>
      <c r="Q115" s="71"/>
      <c r="R115" s="75"/>
      <c r="S115" s="73"/>
      <c r="T115" s="65"/>
      <c r="U115" s="65"/>
      <c r="V115" s="65"/>
      <c r="W115" s="65"/>
    </row>
    <row r="116" spans="2:23" ht="17.25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65"/>
      <c r="N116" s="71"/>
      <c r="O116" s="71"/>
      <c r="P116" s="71"/>
      <c r="Q116" s="71"/>
      <c r="R116" s="75"/>
      <c r="S116" s="73"/>
      <c r="T116" s="65"/>
      <c r="U116" s="65"/>
      <c r="V116" s="65"/>
      <c r="W116" s="65"/>
    </row>
    <row r="117" spans="2:23" ht="17.2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65"/>
      <c r="N117" s="71"/>
      <c r="O117" s="71"/>
      <c r="P117" s="71"/>
      <c r="Q117" s="71"/>
      <c r="R117" s="75"/>
      <c r="S117" s="73"/>
      <c r="T117" s="65"/>
      <c r="U117" s="65"/>
      <c r="V117" s="65"/>
      <c r="W117" s="65"/>
    </row>
    <row r="118" ht="17.25">
      <c r="B118" s="71"/>
    </row>
    <row r="119" ht="17.25">
      <c r="B119" s="71"/>
    </row>
  </sheetData>
  <sheetProtection/>
  <printOptions/>
  <pageMargins left="0.7874015748031497" right="0.7874015748031497" top="0.7874015748031497" bottom="0" header="0.5118110236220472" footer="0.1968503937007874"/>
  <pageSetup firstPageNumber="38" useFirstPageNumber="1" fitToWidth="2" horizontalDpi="600" verticalDpi="600" orientation="portrait" paperSize="9" scale="73" r:id="rId1"/>
  <headerFooter alignWithMargins="0">
    <oddFooter>&amp;C－&amp;P－</oddFoot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7"/>
  <sheetViews>
    <sheetView showGridLines="0" tabSelected="1" view="pageBreakPreview" zoomScale="70" zoomScaleNormal="75" zoomScaleSheetLayoutView="70" zoomScalePageLayoutView="0" workbookViewId="0" topLeftCell="A1">
      <selection activeCell="J2" sqref="J2"/>
    </sheetView>
  </sheetViews>
  <sheetFormatPr defaultColWidth="10.66015625" defaultRowHeight="18"/>
  <cols>
    <col min="1" max="1" width="12.16015625" style="38" customWidth="1"/>
    <col min="2" max="10" width="8.66015625" style="36" customWidth="1"/>
    <col min="11" max="11" width="1.50390625" style="36" customWidth="1"/>
    <col min="12" max="12" width="12.66015625" style="38" customWidth="1"/>
    <col min="13" max="16" width="8.66015625" style="36" customWidth="1"/>
    <col min="17" max="17" width="8.66015625" style="37" customWidth="1"/>
    <col min="18" max="18" width="22.16015625" style="38" customWidth="1"/>
    <col min="19" max="19" width="11.66015625" style="38" customWidth="1"/>
    <col min="20" max="20" width="12.16015625" style="69" bestFit="1" customWidth="1"/>
    <col min="21" max="21" width="11.08203125" style="38" bestFit="1" customWidth="1"/>
    <col min="22" max="16384" width="10.66015625" style="38" customWidth="1"/>
  </cols>
  <sheetData>
    <row r="1" spans="1:21" s="42" customFormat="1" ht="13.5" customHeight="1">
      <c r="A1" s="109"/>
      <c r="B1" s="193"/>
      <c r="C1" s="194"/>
      <c r="D1" s="195"/>
      <c r="E1" s="196"/>
      <c r="F1" s="197"/>
      <c r="G1" s="196"/>
      <c r="H1" s="197"/>
      <c r="I1" s="198"/>
      <c r="J1" s="199" t="s">
        <v>65</v>
      </c>
      <c r="K1" s="104"/>
      <c r="M1" s="196"/>
      <c r="N1" s="197"/>
      <c r="O1" s="196"/>
      <c r="P1" s="196"/>
      <c r="Q1" s="197"/>
      <c r="S1" s="107" t="str">
        <f>J1</f>
        <v>令和元年</v>
      </c>
      <c r="T1" s="40"/>
      <c r="U1" s="40"/>
    </row>
    <row r="2" spans="1:20" ht="24.75" customHeight="1">
      <c r="A2" s="35" t="s">
        <v>55</v>
      </c>
      <c r="L2" s="35" t="s">
        <v>55</v>
      </c>
      <c r="T2" s="39"/>
    </row>
    <row r="3" spans="1:21" s="42" customFormat="1" ht="13.5" customHeight="1" thickBot="1">
      <c r="A3" s="14"/>
      <c r="B3" s="200"/>
      <c r="C3" s="201"/>
      <c r="D3" s="202"/>
      <c r="E3" s="203"/>
      <c r="F3" s="204"/>
      <c r="G3" s="203"/>
      <c r="H3" s="204"/>
      <c r="I3" s="30"/>
      <c r="J3" s="205" t="s">
        <v>42</v>
      </c>
      <c r="K3" s="105"/>
      <c r="M3" s="196"/>
      <c r="N3" s="197"/>
      <c r="O3" s="196"/>
      <c r="P3" s="30"/>
      <c r="Q3" s="30"/>
      <c r="S3" s="117" t="s">
        <v>41</v>
      </c>
      <c r="T3" s="40"/>
      <c r="U3" s="40"/>
    </row>
    <row r="4" spans="1:21" s="42" customFormat="1" ht="36.75" customHeight="1" thickBot="1">
      <c r="A4" s="16"/>
      <c r="B4" s="25" t="s">
        <v>0</v>
      </c>
      <c r="C4" s="26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8" t="s">
        <v>7</v>
      </c>
      <c r="J4" s="206" t="s">
        <v>54</v>
      </c>
      <c r="K4" s="30"/>
      <c r="L4" s="24"/>
      <c r="M4" s="31" t="s">
        <v>8</v>
      </c>
      <c r="N4" s="27" t="s">
        <v>9</v>
      </c>
      <c r="O4" s="26" t="s">
        <v>10</v>
      </c>
      <c r="P4" s="27" t="s">
        <v>11</v>
      </c>
      <c r="Q4" s="29" t="s">
        <v>43</v>
      </c>
      <c r="R4" s="40"/>
      <c r="S4" s="40"/>
      <c r="T4" s="41" t="s">
        <v>60</v>
      </c>
      <c r="U4" s="41" t="s">
        <v>61</v>
      </c>
    </row>
    <row r="5" spans="1:22" s="42" customFormat="1" ht="24" customHeight="1">
      <c r="A5" s="3" t="s">
        <v>63</v>
      </c>
      <c r="B5" s="43">
        <f>'実数'!B5/T5*100000</f>
        <v>304.2280952700231</v>
      </c>
      <c r="C5" s="209">
        <f>'実数'!C5/T5*100000</f>
        <v>9.39051933039091</v>
      </c>
      <c r="D5" s="210">
        <f>'実数'!D5/T5*100000</f>
        <v>34.6969950402799</v>
      </c>
      <c r="E5" s="210">
        <f>'実数'!E5/T5*100000</f>
        <v>28.771245171063438</v>
      </c>
      <c r="F5" s="210">
        <f>'実数'!F5/T5*100000</f>
        <v>12.786591473114262</v>
      </c>
      <c r="G5" s="210">
        <f>'実数'!G5/T5*100000</f>
        <v>20.41845945115724</v>
      </c>
      <c r="H5" s="210">
        <f>'実数'!H5/'率'!$T$5*100000</f>
        <v>14.486243951968904</v>
      </c>
      <c r="I5" s="211">
        <f>'実数'!I5/T5*100000</f>
        <v>29.38305540715139</v>
      </c>
      <c r="J5" s="212">
        <f>'実数'!J5/T5*100000</f>
        <v>60.93371326237132</v>
      </c>
      <c r="K5" s="44"/>
      <c r="L5" s="3" t="s">
        <v>63</v>
      </c>
      <c r="M5" s="244">
        <f>'実数'!N5/U5*100000</f>
        <v>23.422674591847937</v>
      </c>
      <c r="N5" s="210">
        <f>'実数'!O5/U5*100000</f>
        <v>10.670765177297179</v>
      </c>
      <c r="O5" s="209">
        <f>'実数'!P5/T5*100000</f>
        <v>7.143712915166991</v>
      </c>
      <c r="P5" s="210">
        <f>'実数'!Q5/T5*100000</f>
        <v>68.6480180225556</v>
      </c>
      <c r="Q5" s="212">
        <f>'実数'!R5/T5*100000</f>
        <v>41.5578366441777</v>
      </c>
      <c r="R5" s="45"/>
      <c r="S5" s="45"/>
      <c r="T5" s="91">
        <v>123731176</v>
      </c>
      <c r="U5" s="94">
        <v>63763000</v>
      </c>
      <c r="V5" s="46"/>
    </row>
    <row r="6" spans="1:22" s="49" customFormat="1" ht="24" customHeight="1">
      <c r="A6" s="4" t="s">
        <v>62</v>
      </c>
      <c r="B6" s="32">
        <f>'実数'!B6/T6*100000</f>
        <v>360.02178649237476</v>
      </c>
      <c r="C6" s="213">
        <f>'実数'!C6/T6*100000</f>
        <v>10.239651416122005</v>
      </c>
      <c r="D6" s="214">
        <f>'実数'!D6/T6*100000</f>
        <v>44.771241830065364</v>
      </c>
      <c r="E6" s="214">
        <f>'実数'!E6/T6*100000</f>
        <v>33.551198257080614</v>
      </c>
      <c r="F6" s="214">
        <f>'実数'!F6/T6*100000</f>
        <v>12.745098039215687</v>
      </c>
      <c r="G6" s="214">
        <f>'実数'!G6/T6*100000</f>
        <v>27.886710239651414</v>
      </c>
      <c r="H6" s="214">
        <f>'実数'!H6/T6*100000</f>
        <v>16.013071895424837</v>
      </c>
      <c r="I6" s="215">
        <f>'実数'!I6/T6*100000</f>
        <v>32.13507625272331</v>
      </c>
      <c r="J6" s="216">
        <f>'実数'!J6/T6*100000</f>
        <v>77.77777777777777</v>
      </c>
      <c r="K6" s="33"/>
      <c r="L6" s="4" t="s">
        <v>62</v>
      </c>
      <c r="M6" s="245">
        <f>'実数'!N6/U6*100000</f>
        <v>25.05091649694501</v>
      </c>
      <c r="N6" s="214">
        <f>'実数'!O6/U6*100000</f>
        <v>10.590631364562118</v>
      </c>
      <c r="O6" s="213">
        <f>'実数'!P6/T6*100000</f>
        <v>7.625272331154683</v>
      </c>
      <c r="P6" s="214">
        <f>'実数'!Q6/T6*100000</f>
        <v>78.21350762527233</v>
      </c>
      <c r="Q6" s="216">
        <f>'実数'!R6/T6*100000</f>
        <v>46.2962962962963</v>
      </c>
      <c r="R6" s="45"/>
      <c r="S6" s="45"/>
      <c r="T6" s="80">
        <v>918000</v>
      </c>
      <c r="U6" s="47">
        <v>491000</v>
      </c>
      <c r="V6" s="46"/>
    </row>
    <row r="7" spans="1:22" s="49" customFormat="1" ht="24" customHeight="1">
      <c r="A7" s="7" t="s">
        <v>12</v>
      </c>
      <c r="B7" s="34">
        <f>'実数'!B7/T7*100000</f>
        <v>349.329024098925</v>
      </c>
      <c r="C7" s="217">
        <f>'実数'!C7/T7*100000</f>
        <v>9.274221878732522</v>
      </c>
      <c r="D7" s="218">
        <f>'実数'!D7/T7*100000</f>
        <v>44.12281318063655</v>
      </c>
      <c r="E7" s="218">
        <f>'実数'!E7/T7*100000</f>
        <v>33.443406168762735</v>
      </c>
      <c r="F7" s="218">
        <f>'実数'!F7/T7*100000</f>
        <v>14.051851331412914</v>
      </c>
      <c r="G7" s="218">
        <f>'実数'!G7/T7*100000</f>
        <v>25.574369423171504</v>
      </c>
      <c r="H7" s="218">
        <f>'実数'!H7/T7*100000</f>
        <v>13.208740251528138</v>
      </c>
      <c r="I7" s="219">
        <f>'実数'!I7/T7*100000</f>
        <v>30.351998875851894</v>
      </c>
      <c r="J7" s="220">
        <f>'実数'!J7/T7*100000</f>
        <v>74.19377502986018</v>
      </c>
      <c r="K7" s="33"/>
      <c r="L7" s="7" t="s">
        <v>12</v>
      </c>
      <c r="M7" s="246">
        <f>'実数'!N7/U7*100000</f>
        <v>28.6141226592058</v>
      </c>
      <c r="N7" s="218">
        <f>'実数'!O7/U7*100000</f>
        <v>10.067932046757596</v>
      </c>
      <c r="O7" s="217">
        <f>'実数'!P7/T7*100000</f>
        <v>7.025925665706457</v>
      </c>
      <c r="P7" s="218">
        <f>'実数'!Q7/T7*100000</f>
        <v>77.56621934939929</v>
      </c>
      <c r="Q7" s="220">
        <f>'実数'!R7/T7*100000</f>
        <v>47.49525750017565</v>
      </c>
      <c r="R7" s="45"/>
      <c r="S7" s="45"/>
      <c r="T7" s="93">
        <v>355825</v>
      </c>
      <c r="U7" s="47">
        <f>U8</f>
        <v>188718</v>
      </c>
      <c r="V7" s="46"/>
    </row>
    <row r="8" spans="1:22" s="42" customFormat="1" ht="24" customHeight="1">
      <c r="A8" s="8" t="s">
        <v>13</v>
      </c>
      <c r="B8" s="51">
        <f>'実数'!B8/T8*100000</f>
        <v>349.329024098925</v>
      </c>
      <c r="C8" s="221">
        <f>'実数'!C8/T8*100000</f>
        <v>9.274221878732522</v>
      </c>
      <c r="D8" s="222">
        <f>'実数'!D8/T8*100000</f>
        <v>44.12281318063655</v>
      </c>
      <c r="E8" s="222">
        <f>'実数'!E8/T8*100000</f>
        <v>33.443406168762735</v>
      </c>
      <c r="F8" s="222">
        <f>'実数'!F8/T8*100000</f>
        <v>14.051851331412914</v>
      </c>
      <c r="G8" s="222">
        <f>'実数'!G8/T8*100000</f>
        <v>25.574369423171504</v>
      </c>
      <c r="H8" s="222">
        <f>'実数'!H8/T8*100000</f>
        <v>13.208740251528138</v>
      </c>
      <c r="I8" s="223">
        <f>'実数'!I8/T8*100000</f>
        <v>30.351998875851894</v>
      </c>
      <c r="J8" s="224">
        <f>'実数'!J8/T8*100000</f>
        <v>74.19377502986018</v>
      </c>
      <c r="K8" s="44"/>
      <c r="L8" s="8" t="s">
        <v>13</v>
      </c>
      <c r="M8" s="247">
        <f>'実数'!N8/U8*100000</f>
        <v>28.6141226592058</v>
      </c>
      <c r="N8" s="222">
        <f>'実数'!O8/U8*100000</f>
        <v>10.067932046757596</v>
      </c>
      <c r="O8" s="221">
        <f>'実数'!P8/T8*100000</f>
        <v>7.025925665706457</v>
      </c>
      <c r="P8" s="222">
        <f>'実数'!Q8/T8*100000</f>
        <v>77.56621934939929</v>
      </c>
      <c r="Q8" s="224">
        <f>'実数'!R8/T8*100000</f>
        <v>47.49525750017565</v>
      </c>
      <c r="R8" s="45"/>
      <c r="S8" s="45"/>
      <c r="T8" s="81">
        <v>355825</v>
      </c>
      <c r="U8" s="92">
        <v>188718</v>
      </c>
      <c r="V8" s="46"/>
    </row>
    <row r="9" spans="1:22" s="49" customFormat="1" ht="24" customHeight="1">
      <c r="A9" s="7" t="s">
        <v>14</v>
      </c>
      <c r="B9" s="34">
        <f>'実数'!B9/T9*100000</f>
        <v>388.4038700421646</v>
      </c>
      <c r="C9" s="217">
        <f>'実数'!C9/T9*100000</f>
        <v>5.248700946515737</v>
      </c>
      <c r="D9" s="218">
        <f>'実数'!D9/T9*100000</f>
        <v>59.485277393845024</v>
      </c>
      <c r="E9" s="218">
        <f>'実数'!E9/T9*100000</f>
        <v>27.9930717147506</v>
      </c>
      <c r="F9" s="218">
        <f>'実数'!F9/T9*100000</f>
        <v>20.99480378606295</v>
      </c>
      <c r="G9" s="218">
        <f>'実数'!G9/T9*100000</f>
        <v>26.24350473257869</v>
      </c>
      <c r="H9" s="218">
        <f>'実数'!H9/T9*100000</f>
        <v>19.24523680389104</v>
      </c>
      <c r="I9" s="219">
        <f>'実数'!I9/T9*100000</f>
        <v>38.49047360778208</v>
      </c>
      <c r="J9" s="220">
        <f>'実数'!J9/T9*100000</f>
        <v>96.22618401945518</v>
      </c>
      <c r="K9" s="33"/>
      <c r="L9" s="7" t="s">
        <v>14</v>
      </c>
      <c r="M9" s="246">
        <f>'実数'!N9/U9*100000</f>
        <v>19.5822454308094</v>
      </c>
      <c r="N9" s="218">
        <f>'実数'!O9/U9*100000</f>
        <v>3.2637075718015667</v>
      </c>
      <c r="O9" s="217">
        <f>'実数'!P9/T9*100000</f>
        <v>6.99826792868765</v>
      </c>
      <c r="P9" s="218">
        <f>'実数'!Q9/T9*100000</f>
        <v>75.23138023339224</v>
      </c>
      <c r="Q9" s="220">
        <f>'実数'!R9/T9*100000</f>
        <v>48.987875500813544</v>
      </c>
      <c r="R9" s="53"/>
      <c r="S9" s="53"/>
      <c r="T9" s="82">
        <v>57157</v>
      </c>
      <c r="U9" s="50">
        <v>30640</v>
      </c>
      <c r="V9" s="48"/>
    </row>
    <row r="10" spans="1:22" s="42" customFormat="1" ht="24" customHeight="1">
      <c r="A10" s="9" t="s">
        <v>15</v>
      </c>
      <c r="B10" s="55">
        <f>'実数'!B10/T10*100000</f>
        <v>393.0721041641076</v>
      </c>
      <c r="C10" s="225">
        <f>'実数'!C10/T10*100000</f>
        <v>6.141751627564181</v>
      </c>
      <c r="D10" s="226">
        <f>'実数'!D10/T10*100000</f>
        <v>61.417516275641816</v>
      </c>
      <c r="E10" s="226">
        <f>'実数'!E10/T10*100000</f>
        <v>26.614257052778118</v>
      </c>
      <c r="F10" s="226">
        <f>'実数'!F10/T10*100000</f>
        <v>20.47250542521394</v>
      </c>
      <c r="G10" s="226">
        <f>'実数'!G10/T10*100000</f>
        <v>28.661507595299515</v>
      </c>
      <c r="H10" s="226">
        <f>'実数'!H10/T10*100000</f>
        <v>16.378004340171152</v>
      </c>
      <c r="I10" s="227">
        <f>'実数'!I10/T10*100000</f>
        <v>42.99226139294927</v>
      </c>
      <c r="J10" s="228">
        <f>'実数'!J10/T10*100000</f>
        <v>102.36252712606968</v>
      </c>
      <c r="K10" s="44"/>
      <c r="L10" s="9" t="s">
        <v>15</v>
      </c>
      <c r="M10" s="248">
        <f>'実数'!N10/U10*100000</f>
        <v>11.48589149661166</v>
      </c>
      <c r="N10" s="226">
        <f>'実数'!O10/U10*100000</f>
        <v>3.828630498870554</v>
      </c>
      <c r="O10" s="225">
        <f>'実数'!P10/T10*100000</f>
        <v>8.189002170085576</v>
      </c>
      <c r="P10" s="226">
        <f>'実数'!Q10/T10*100000</f>
        <v>71.65376898824877</v>
      </c>
      <c r="Q10" s="228">
        <f>'実数'!R10/T10*100000</f>
        <v>47.08676247799206</v>
      </c>
      <c r="R10" s="45"/>
      <c r="S10" s="45"/>
      <c r="T10" s="83">
        <v>48846</v>
      </c>
      <c r="U10" s="56">
        <v>26119</v>
      </c>
      <c r="V10" s="46"/>
    </row>
    <row r="11" spans="1:22" s="42" customFormat="1" ht="24" customHeight="1">
      <c r="A11" s="10" t="s">
        <v>50</v>
      </c>
      <c r="B11" s="57">
        <f>'実数'!B11/T11*100000</f>
        <v>360.9673926122007</v>
      </c>
      <c r="C11" s="229">
        <f>'実数'!C11/T11*100000</f>
        <v>0</v>
      </c>
      <c r="D11" s="230">
        <f>'実数'!D11/T11*100000</f>
        <v>48.12898568162676</v>
      </c>
      <c r="E11" s="230">
        <f>'実数'!E11/T11*100000</f>
        <v>36.096739261220065</v>
      </c>
      <c r="F11" s="230">
        <f>'実数'!F11/T11*100000</f>
        <v>24.06449284081338</v>
      </c>
      <c r="G11" s="230">
        <f>'実数'!G11/T11*100000</f>
        <v>12.03224642040669</v>
      </c>
      <c r="H11" s="230">
        <f>'実数'!H11/T11*100000</f>
        <v>36.096739261220065</v>
      </c>
      <c r="I11" s="231">
        <f>'実数'!I11/T11*100000</f>
        <v>12.03224642040669</v>
      </c>
      <c r="J11" s="232">
        <f>'実数'!J11/T11*100000</f>
        <v>60.16123210203345</v>
      </c>
      <c r="K11" s="44"/>
      <c r="L11" s="10" t="s">
        <v>50</v>
      </c>
      <c r="M11" s="249">
        <f>'実数'!N11/U11*100000</f>
        <v>66.35700066357</v>
      </c>
      <c r="N11" s="230">
        <f>'実数'!O11/U11*100000</f>
        <v>0</v>
      </c>
      <c r="O11" s="225">
        <f>'実数'!P11/T11*100000</f>
        <v>0</v>
      </c>
      <c r="P11" s="230">
        <f>'実数'!Q11/T11*100000</f>
        <v>96.25797136325352</v>
      </c>
      <c r="Q11" s="250">
        <f>'実数'!R11/T11*100000</f>
        <v>60.16123210203345</v>
      </c>
      <c r="R11" s="45"/>
      <c r="S11" s="45"/>
      <c r="T11" s="84">
        <v>8311</v>
      </c>
      <c r="U11" s="58">
        <v>4521</v>
      </c>
      <c r="V11" s="46"/>
    </row>
    <row r="12" spans="1:22" s="49" customFormat="1" ht="24" customHeight="1">
      <c r="A12" s="7" t="s">
        <v>16</v>
      </c>
      <c r="B12" s="34">
        <f>'実数'!B12/T12*100000</f>
        <v>294.394097930374</v>
      </c>
      <c r="C12" s="217">
        <f>'実数'!C12/T12*100000</f>
        <v>6.207104474435596</v>
      </c>
      <c r="D12" s="218">
        <f>'実数'!D12/T12*100000</f>
        <v>33.695710004078954</v>
      </c>
      <c r="E12" s="218">
        <f>'実数'!E12/T12*100000</f>
        <v>31.035522372177983</v>
      </c>
      <c r="F12" s="218">
        <f>'実数'!F12/T12*100000</f>
        <v>6.207104474435596</v>
      </c>
      <c r="G12" s="218">
        <f>'実数'!G12/T12*100000</f>
        <v>22.16823026584142</v>
      </c>
      <c r="H12" s="218">
        <f>'実数'!H12/T12*100000</f>
        <v>14.187667370138508</v>
      </c>
      <c r="I12" s="219">
        <f>'実数'!I12/T12*100000</f>
        <v>19.508042633940445</v>
      </c>
      <c r="J12" s="220">
        <f>'実数'!J12/T12*100000</f>
        <v>61.18431553372232</v>
      </c>
      <c r="K12" s="33"/>
      <c r="L12" s="7" t="s">
        <v>16</v>
      </c>
      <c r="M12" s="246">
        <f>'実数'!N12/U12*100000</f>
        <v>18.622604455881355</v>
      </c>
      <c r="N12" s="218">
        <f>'実数'!O12/U12*100000</f>
        <v>8.464820207218798</v>
      </c>
      <c r="O12" s="217">
        <f>'実数'!P12/T12*100000</f>
        <v>5.320375263801941</v>
      </c>
      <c r="P12" s="218">
        <f>'実数'!Q12/T12*100000</f>
        <v>80.69235816766276</v>
      </c>
      <c r="Q12" s="251">
        <f>'実数'!R12/T12*100000</f>
        <v>37.24262684661358</v>
      </c>
      <c r="R12" s="53"/>
      <c r="S12" s="53"/>
      <c r="T12" s="82">
        <v>112774</v>
      </c>
      <c r="U12" s="54">
        <v>59068</v>
      </c>
      <c r="V12" s="48"/>
    </row>
    <row r="13" spans="1:22" s="42" customFormat="1" ht="24" customHeight="1">
      <c r="A13" s="9" t="s">
        <v>45</v>
      </c>
      <c r="B13" s="55">
        <f>'実数'!B13/T13*100000</f>
        <v>342.85907309823</v>
      </c>
      <c r="C13" s="225">
        <f>'実数'!C13/T13*100000</f>
        <v>10.133765707336845</v>
      </c>
      <c r="D13" s="226">
        <f>'実数'!D13/T13*100000</f>
        <v>40.53506282934738</v>
      </c>
      <c r="E13" s="226">
        <f>'実数'!E13/T13*100000</f>
        <v>21.9564923658965</v>
      </c>
      <c r="F13" s="226">
        <f>'実数'!F13/T13*100000</f>
        <v>5.066882853668423</v>
      </c>
      <c r="G13" s="226">
        <f>'実数'!G13/T13*100000</f>
        <v>23.64545331711931</v>
      </c>
      <c r="H13" s="226">
        <f>'実数'!H13/T13*100000</f>
        <v>18.578570463450887</v>
      </c>
      <c r="I13" s="227">
        <f>'実数'!I13/T13*100000</f>
        <v>28.712336170787733</v>
      </c>
      <c r="J13" s="228">
        <f>'実数'!J13/T13*100000</f>
        <v>76.00324280502635</v>
      </c>
      <c r="K13" s="44"/>
      <c r="L13" s="9" t="s">
        <v>45</v>
      </c>
      <c r="M13" s="248">
        <f>'実数'!N13/U13*100000</f>
        <v>28.787103377686794</v>
      </c>
      <c r="N13" s="226">
        <f>'実数'!O13/U13*100000</f>
        <v>6.397134083930399</v>
      </c>
      <c r="O13" s="225">
        <f>'実数'!P13/T13*100000</f>
        <v>3.3779219024456153</v>
      </c>
      <c r="P13" s="226">
        <f>'実数'!Q13/T13*100000</f>
        <v>96.27077421970004</v>
      </c>
      <c r="Q13" s="252">
        <f>'実数'!R13/T13*100000</f>
        <v>27.023375219564922</v>
      </c>
      <c r="R13" s="45"/>
      <c r="S13" s="45"/>
      <c r="T13" s="83">
        <v>59208</v>
      </c>
      <c r="U13" s="56">
        <v>31264</v>
      </c>
      <c r="V13" s="46"/>
    </row>
    <row r="14" spans="1:22" s="42" customFormat="1" ht="24" customHeight="1">
      <c r="A14" s="11" t="s">
        <v>52</v>
      </c>
      <c r="B14" s="59">
        <f>'実数'!B14/T14*100000</f>
        <v>240.82440353955866</v>
      </c>
      <c r="C14" s="233">
        <f>'実数'!C14/T14*100000</f>
        <v>1.8668558413919276</v>
      </c>
      <c r="D14" s="234">
        <f>'実数'!D14/T14*100000</f>
        <v>26.135981779486986</v>
      </c>
      <c r="E14" s="234">
        <f>'実数'!E14/T14*100000</f>
        <v>41.070828510622405</v>
      </c>
      <c r="F14" s="234">
        <f>'実数'!F14/T14*100000</f>
        <v>7.4674233655677105</v>
      </c>
      <c r="G14" s="234">
        <f>'実数'!G14/T14*100000</f>
        <v>20.535414255311203</v>
      </c>
      <c r="H14" s="234">
        <f>'実数'!H14/T14*100000</f>
        <v>9.334279206959637</v>
      </c>
      <c r="I14" s="235">
        <f>'実数'!I14/T14*100000</f>
        <v>9.334279206959637</v>
      </c>
      <c r="J14" s="236">
        <f>'実数'!J14/T14*100000</f>
        <v>44.80454019340626</v>
      </c>
      <c r="K14" s="44"/>
      <c r="L14" s="11" t="s">
        <v>52</v>
      </c>
      <c r="M14" s="253">
        <f>'実数'!N14/U14*100000</f>
        <v>7.193209610128039</v>
      </c>
      <c r="N14" s="234">
        <f>'実数'!O14/U14*100000</f>
        <v>10.789814415192058</v>
      </c>
      <c r="O14" s="225">
        <f>'実数'!P14/T14*100000</f>
        <v>7.4674233655677105</v>
      </c>
      <c r="P14" s="234">
        <f>'実数'!Q14/T14*100000</f>
        <v>63.47309860732554</v>
      </c>
      <c r="Q14" s="254">
        <f>'実数'!R14/T14*100000</f>
        <v>48.53825187619012</v>
      </c>
      <c r="R14" s="45"/>
      <c r="S14" s="45"/>
      <c r="T14" s="81">
        <v>53566</v>
      </c>
      <c r="U14" s="52">
        <v>27804</v>
      </c>
      <c r="V14" s="46"/>
    </row>
    <row r="15" spans="1:22" s="49" customFormat="1" ht="24" customHeight="1">
      <c r="A15" s="7" t="s">
        <v>53</v>
      </c>
      <c r="B15" s="34">
        <f>'実数'!B15/T15*100000</f>
        <v>369.65050141301884</v>
      </c>
      <c r="C15" s="217">
        <f>'実数'!C15/T15*100000</f>
        <v>7.154525833800365</v>
      </c>
      <c r="D15" s="218">
        <f>'実数'!D15/T15*100000</f>
        <v>51.27410180890262</v>
      </c>
      <c r="E15" s="218">
        <f>'実数'!E15/T15*100000</f>
        <v>33.387787224401706</v>
      </c>
      <c r="F15" s="218">
        <f>'実数'!F15/T15*100000</f>
        <v>14.30905166760073</v>
      </c>
      <c r="G15" s="218">
        <f>'実数'!G15/T15*100000</f>
        <v>23.848419446001216</v>
      </c>
      <c r="H15" s="218">
        <f>'実数'!H15/T15*100000</f>
        <v>19.07873555680097</v>
      </c>
      <c r="I15" s="219">
        <f>'実数'!I15/T15*100000</f>
        <v>36.96505014130189</v>
      </c>
      <c r="J15" s="220">
        <f>'実数'!J15/T15*100000</f>
        <v>73.93010028260377</v>
      </c>
      <c r="K15" s="33"/>
      <c r="L15" s="7" t="s">
        <v>53</v>
      </c>
      <c r="M15" s="246">
        <f>'実数'!N15/U15*100000</f>
        <v>33.79215571425353</v>
      </c>
      <c r="N15" s="218">
        <f>'実数'!O15/U15*100000</f>
        <v>6.758431142850707</v>
      </c>
      <c r="O15" s="217">
        <f>'実数'!P15/T15*100000</f>
        <v>8.346946806100426</v>
      </c>
      <c r="P15" s="218">
        <f>'実数'!Q15/T15*100000</f>
        <v>79.89220514410407</v>
      </c>
      <c r="Q15" s="251">
        <f>'実数'!R15/T15*100000</f>
        <v>47.69683889200243</v>
      </c>
      <c r="R15" s="53"/>
      <c r="S15" s="53"/>
      <c r="T15" s="82">
        <v>83863</v>
      </c>
      <c r="U15" s="54">
        <v>44389</v>
      </c>
      <c r="V15" s="48"/>
    </row>
    <row r="16" spans="1:22" s="42" customFormat="1" ht="24" customHeight="1">
      <c r="A16" s="9" t="s">
        <v>17</v>
      </c>
      <c r="B16" s="55">
        <f>'実数'!B16/T16*100000</f>
        <v>336.70033670033666</v>
      </c>
      <c r="C16" s="225">
        <f>'実数'!C16/T16*100000</f>
        <v>8.212203334154554</v>
      </c>
      <c r="D16" s="226">
        <f>'実数'!D16/T16*100000</f>
        <v>45.9883386712655</v>
      </c>
      <c r="E16" s="226">
        <f>'実数'!E16/T16*100000</f>
        <v>22.99416933563275</v>
      </c>
      <c r="F16" s="226">
        <f>'実数'!F16/T16*100000</f>
        <v>9.854644000985465</v>
      </c>
      <c r="G16" s="226">
        <f>'実数'!G16/T16*100000</f>
        <v>21.35172866880184</v>
      </c>
      <c r="H16" s="226">
        <f>'実数'!H16/T16*100000</f>
        <v>21.35172866880184</v>
      </c>
      <c r="I16" s="227">
        <f>'実数'!I16/T16*100000</f>
        <v>32.848813336618214</v>
      </c>
      <c r="J16" s="228">
        <f>'実数'!J16/T16*100000</f>
        <v>70.62494867372916</v>
      </c>
      <c r="K16" s="44"/>
      <c r="L16" s="9" t="s">
        <v>17</v>
      </c>
      <c r="M16" s="249">
        <f>'実数'!N16/U16*100000</f>
        <v>30.983733539891553</v>
      </c>
      <c r="N16" s="225">
        <f>'実数'!O16/U16*100000</f>
        <v>9.295120061967467</v>
      </c>
      <c r="O16" s="225">
        <f>'実数'!P16/T16*100000</f>
        <v>6.569762667323643</v>
      </c>
      <c r="P16" s="226">
        <f>'実数'!Q16/T16*100000</f>
        <v>75.55227067422189</v>
      </c>
      <c r="Q16" s="252">
        <f>'実数'!R16/T16*100000</f>
        <v>32.848813336618214</v>
      </c>
      <c r="R16" s="45"/>
      <c r="S16" s="45"/>
      <c r="T16" s="83">
        <v>60885</v>
      </c>
      <c r="U16" s="56">
        <v>32275</v>
      </c>
      <c r="V16" s="46"/>
    </row>
    <row r="17" spans="1:22" s="42" customFormat="1" ht="24" customHeight="1">
      <c r="A17" s="10" t="s">
        <v>18</v>
      </c>
      <c r="B17" s="57">
        <f>'実数'!B17/T17*100000</f>
        <v>426.0384687676211</v>
      </c>
      <c r="C17" s="229">
        <f>'実数'!C17/T17*100000</f>
        <v>6.26527159952384</v>
      </c>
      <c r="D17" s="230">
        <f>'実数'!D17/T17*100000</f>
        <v>43.856901196666875</v>
      </c>
      <c r="E17" s="230">
        <f>'実数'!E17/T17*100000</f>
        <v>37.59162959714304</v>
      </c>
      <c r="F17" s="230">
        <f>'実数'!F17/T17*100000</f>
        <v>25.06108639809536</v>
      </c>
      <c r="G17" s="230">
        <f>'実数'!G17/T17*100000</f>
        <v>25.06108639809536</v>
      </c>
      <c r="H17" s="230">
        <f>'実数'!H17/T17*100000</f>
        <v>18.79581479857152</v>
      </c>
      <c r="I17" s="231">
        <f>'実数'!I17/T17*100000</f>
        <v>37.59162959714304</v>
      </c>
      <c r="J17" s="232">
        <f>'実数'!J17/T17*100000</f>
        <v>81.44853079380992</v>
      </c>
      <c r="K17" s="44"/>
      <c r="L17" s="10" t="s">
        <v>18</v>
      </c>
      <c r="M17" s="249">
        <f>'実数'!N17/U17*100000</f>
        <v>58.73370139786209</v>
      </c>
      <c r="N17" s="230">
        <f>'実数'!O17/U17*100000</f>
        <v>0</v>
      </c>
      <c r="O17" s="225">
        <f>'実数'!P17/T17*100000</f>
        <v>12.53054319904768</v>
      </c>
      <c r="P17" s="230">
        <f>'実数'!Q17/T17*100000</f>
        <v>106.50961719190528</v>
      </c>
      <c r="Q17" s="250">
        <f>'実数'!R17/T17*100000</f>
        <v>62.65271599523839</v>
      </c>
      <c r="R17" s="45"/>
      <c r="S17" s="45"/>
      <c r="T17" s="84">
        <v>15961</v>
      </c>
      <c r="U17" s="58">
        <v>8513</v>
      </c>
      <c r="V17" s="46"/>
    </row>
    <row r="18" spans="1:22" s="42" customFormat="1" ht="24" customHeight="1">
      <c r="A18" s="10" t="s">
        <v>19</v>
      </c>
      <c r="B18" s="57">
        <f>'実数'!B18/T18*100000</f>
        <v>578.0346820809249</v>
      </c>
      <c r="C18" s="229">
        <f>'実数'!C18/T18*100000</f>
        <v>0</v>
      </c>
      <c r="D18" s="230">
        <f>'実数'!D18/T18*100000</f>
        <v>150.79165619502388</v>
      </c>
      <c r="E18" s="230">
        <f>'実数'!E18/T18*100000</f>
        <v>100.52777079668257</v>
      </c>
      <c r="F18" s="230">
        <f>'実数'!F18/T18*100000</f>
        <v>25.131942699170644</v>
      </c>
      <c r="G18" s="230">
        <f>'実数'!G18/T18*100000</f>
        <v>25.131942699170644</v>
      </c>
      <c r="H18" s="230">
        <f>'実数'!H18/T18*100000</f>
        <v>0</v>
      </c>
      <c r="I18" s="231">
        <f>'実数'!I18/T18*100000</f>
        <v>25.131942699170644</v>
      </c>
      <c r="J18" s="232">
        <f>'実数'!J18/T18*100000</f>
        <v>125.65971349585324</v>
      </c>
      <c r="K18" s="44"/>
      <c r="L18" s="10" t="s">
        <v>19</v>
      </c>
      <c r="M18" s="249">
        <f>'実数'!N18/U18*100000</f>
        <v>0</v>
      </c>
      <c r="N18" s="230">
        <f>'実数'!O18/U18*100000</f>
        <v>0</v>
      </c>
      <c r="O18" s="225">
        <f>'実数'!P18/T18*100000</f>
        <v>25.131942699170644</v>
      </c>
      <c r="P18" s="230">
        <f>'実数'!Q18/T18*100000</f>
        <v>100.52777079668257</v>
      </c>
      <c r="Q18" s="250">
        <f>'実数'!R18/T18*100000</f>
        <v>125.65971349585324</v>
      </c>
      <c r="R18" s="45"/>
      <c r="S18" s="45"/>
      <c r="T18" s="84">
        <v>3979</v>
      </c>
      <c r="U18" s="58">
        <v>2154</v>
      </c>
      <c r="V18" s="46"/>
    </row>
    <row r="19" spans="1:22" s="42" customFormat="1" ht="24" customHeight="1">
      <c r="A19" s="10" t="s">
        <v>20</v>
      </c>
      <c r="B19" s="57">
        <f>'実数'!B19/T19*100000</f>
        <v>460.8294930875576</v>
      </c>
      <c r="C19" s="229">
        <f>'実数'!C19/T19*100000</f>
        <v>0</v>
      </c>
      <c r="D19" s="230">
        <f>'実数'!D19/T19*100000</f>
        <v>65.83278472679395</v>
      </c>
      <c r="E19" s="230">
        <f>'実数'!E19/T19*100000</f>
        <v>131.6655694535879</v>
      </c>
      <c r="F19" s="230">
        <f>'実数'!F19/T19*100000</f>
        <v>32.91639236339697</v>
      </c>
      <c r="G19" s="230">
        <f>'実数'!G19/T19*100000</f>
        <v>65.83278472679395</v>
      </c>
      <c r="H19" s="230">
        <f>'実数'!H19/T19*100000</f>
        <v>0</v>
      </c>
      <c r="I19" s="231">
        <f>'実数'!I19/T19*100000</f>
        <v>131.6655694535879</v>
      </c>
      <c r="J19" s="232">
        <f>'実数'!J19/T19*100000</f>
        <v>32.91639236339697</v>
      </c>
      <c r="K19" s="44"/>
      <c r="L19" s="10" t="s">
        <v>20</v>
      </c>
      <c r="M19" s="249">
        <f>'実数'!N19/U19*100000</f>
        <v>0</v>
      </c>
      <c r="N19" s="230">
        <f>'実数'!O19/U19*100000</f>
        <v>0</v>
      </c>
      <c r="O19" s="229">
        <f>'実数'!P19/T19*100000</f>
        <v>0</v>
      </c>
      <c r="P19" s="230">
        <f>'実数'!Q19/T19*100000</f>
        <v>0</v>
      </c>
      <c r="Q19" s="250">
        <f>'実数'!R19/T19*100000</f>
        <v>164.58196181698486</v>
      </c>
      <c r="R19" s="45"/>
      <c r="S19" s="45"/>
      <c r="T19" s="84">
        <v>3038</v>
      </c>
      <c r="U19" s="58">
        <v>1447</v>
      </c>
      <c r="V19" s="46"/>
    </row>
    <row r="20" spans="1:22" s="49" customFormat="1" ht="24" customHeight="1">
      <c r="A20" s="7" t="s">
        <v>21</v>
      </c>
      <c r="B20" s="34">
        <f>'実数'!B20/T20*100000</f>
        <v>337.20066297079495</v>
      </c>
      <c r="C20" s="217">
        <f>'実数'!C20/T20*100000</f>
        <v>8.572898211121906</v>
      </c>
      <c r="D20" s="218">
        <f>'実数'!D20/T20*100000</f>
        <v>27.147511001886038</v>
      </c>
      <c r="E20" s="218">
        <f>'実数'!E20/T20*100000</f>
        <v>42.864491055609534</v>
      </c>
      <c r="F20" s="218">
        <f>'実数'!F20/T20*100000</f>
        <v>8.572898211121906</v>
      </c>
      <c r="G20" s="218">
        <f>'実数'!G20/T20*100000</f>
        <v>27.147511001886038</v>
      </c>
      <c r="H20" s="218">
        <f>'実数'!H20/T20*100000</f>
        <v>8.572898211121906</v>
      </c>
      <c r="I20" s="219">
        <f>'実数'!I20/T20*100000</f>
        <v>35.72040921300795</v>
      </c>
      <c r="J20" s="220">
        <f>'実数'!J20/T20*100000</f>
        <v>85.72898211121907</v>
      </c>
      <c r="K20" s="33"/>
      <c r="L20" s="7" t="s">
        <v>21</v>
      </c>
      <c r="M20" s="246">
        <f>'実数'!N20/U20*100000</f>
        <v>10.790105473281</v>
      </c>
      <c r="N20" s="218">
        <f>'実数'!O20/U20*100000</f>
        <v>10.790105473281</v>
      </c>
      <c r="O20" s="217">
        <f>'実数'!P20/T20*100000</f>
        <v>2.857632737040636</v>
      </c>
      <c r="P20" s="218">
        <f>'実数'!Q20/T20*100000</f>
        <v>78.58490026861747</v>
      </c>
      <c r="Q20" s="251">
        <f>'実数'!R20/T20*100000</f>
        <v>51.43738926673144</v>
      </c>
      <c r="R20" s="53"/>
      <c r="S20" s="53"/>
      <c r="T20" s="82">
        <v>69988</v>
      </c>
      <c r="U20" s="54">
        <v>37071</v>
      </c>
      <c r="V20" s="48"/>
    </row>
    <row r="21" spans="1:22" s="42" customFormat="1" ht="24" customHeight="1">
      <c r="A21" s="9" t="s">
        <v>22</v>
      </c>
      <c r="B21" s="55">
        <f>'実数'!B21/T21*100000</f>
        <v>359.38563970643867</v>
      </c>
      <c r="C21" s="225">
        <f>'実数'!C21/T21*100000</f>
        <v>11.349020201255957</v>
      </c>
      <c r="D21" s="226">
        <f>'実数'!D21/T21*100000</f>
        <v>22.698040402511914</v>
      </c>
      <c r="E21" s="226">
        <f>'実数'!E21/T21*100000</f>
        <v>49.17908753877581</v>
      </c>
      <c r="F21" s="226">
        <f>'実数'!F21/T21*100000</f>
        <v>15.132026935007945</v>
      </c>
      <c r="G21" s="226">
        <f>'実数'!G21/T21*100000</f>
        <v>37.830067337519864</v>
      </c>
      <c r="H21" s="226">
        <f>'実数'!H21/T21*100000</f>
        <v>15.132026935007945</v>
      </c>
      <c r="I21" s="227">
        <f>'実数'!I21/T21*100000</f>
        <v>26.4810471362639</v>
      </c>
      <c r="J21" s="228">
        <f>'実数'!J21/T21*100000</f>
        <v>75.66013467503973</v>
      </c>
      <c r="K21" s="44"/>
      <c r="L21" s="9" t="s">
        <v>22</v>
      </c>
      <c r="M21" s="248">
        <f>'実数'!N21/U21*100000</f>
        <v>7.172572084349448</v>
      </c>
      <c r="N21" s="226">
        <f>'実数'!O21/U21*100000</f>
        <v>14.345144168698896</v>
      </c>
      <c r="O21" s="225">
        <f>'実数'!P21/T21*100000</f>
        <v>3.783006733751986</v>
      </c>
      <c r="P21" s="226">
        <f>'実数'!Q21/T21*100000</f>
        <v>90.79216161004766</v>
      </c>
      <c r="Q21" s="252">
        <f>'実数'!R21/T21*100000</f>
        <v>64.31111447378376</v>
      </c>
      <c r="R21" s="45"/>
      <c r="S21" s="45"/>
      <c r="T21" s="83">
        <v>26434</v>
      </c>
      <c r="U21" s="56">
        <v>13942</v>
      </c>
      <c r="V21" s="46"/>
    </row>
    <row r="22" spans="1:22" s="42" customFormat="1" ht="24" customHeight="1">
      <c r="A22" s="10" t="s">
        <v>23</v>
      </c>
      <c r="B22" s="57">
        <f>'実数'!B22/T22*100000</f>
        <v>388.00705467372137</v>
      </c>
      <c r="C22" s="229">
        <f>'実数'!C22/T22*100000</f>
        <v>8.818342151675486</v>
      </c>
      <c r="D22" s="230">
        <f>'実数'!D22/T22*100000</f>
        <v>35.27336860670194</v>
      </c>
      <c r="E22" s="230">
        <f>'実数'!E22/T22*100000</f>
        <v>61.72839506172839</v>
      </c>
      <c r="F22" s="230">
        <f>'実数'!F22/T22*100000</f>
        <v>0</v>
      </c>
      <c r="G22" s="230">
        <f>'実数'!G22/T22*100000</f>
        <v>35.27336860670194</v>
      </c>
      <c r="H22" s="230">
        <f>'実数'!H22/T22*100000</f>
        <v>0</v>
      </c>
      <c r="I22" s="231">
        <f>'実数'!I22/T22*100000</f>
        <v>26.455026455026456</v>
      </c>
      <c r="J22" s="232">
        <f>'実数'!J22/T22*100000</f>
        <v>114.6384479717813</v>
      </c>
      <c r="K22" s="44"/>
      <c r="L22" s="10" t="s">
        <v>23</v>
      </c>
      <c r="M22" s="249">
        <f>'実数'!N22/U22*100000</f>
        <v>0</v>
      </c>
      <c r="N22" s="226">
        <f>'実数'!O22/U22*100000</f>
        <v>0</v>
      </c>
      <c r="O22" s="225">
        <f>'実数'!P22/T22*100000</f>
        <v>8.818342151675486</v>
      </c>
      <c r="P22" s="230">
        <f>'実数'!Q22/T22*100000</f>
        <v>97.00176366843034</v>
      </c>
      <c r="Q22" s="250">
        <f>'実数'!R22/T22*100000</f>
        <v>61.72839506172839</v>
      </c>
      <c r="R22" s="45"/>
      <c r="S22" s="45"/>
      <c r="T22" s="84">
        <v>11340</v>
      </c>
      <c r="U22" s="58">
        <v>6063</v>
      </c>
      <c r="V22" s="46"/>
    </row>
    <row r="23" spans="1:22" s="42" customFormat="1" ht="24" customHeight="1">
      <c r="A23" s="10" t="s">
        <v>24</v>
      </c>
      <c r="B23" s="57">
        <f>'実数'!B23/T23*100000</f>
        <v>207.65351527736576</v>
      </c>
      <c r="C23" s="229">
        <f>'実数'!C23/T23*100000</f>
        <v>0</v>
      </c>
      <c r="D23" s="230">
        <f>'実数'!D23/T23*100000</f>
        <v>29.66478789676654</v>
      </c>
      <c r="E23" s="230">
        <f>'実数'!E23/T23*100000</f>
        <v>14.83239394838327</v>
      </c>
      <c r="F23" s="230">
        <f>'実数'!F23/T23*100000</f>
        <v>0</v>
      </c>
      <c r="G23" s="230">
        <f>'実数'!G23/T23*100000</f>
        <v>14.83239394838327</v>
      </c>
      <c r="H23" s="230">
        <f>'実数'!H23/T23*100000</f>
        <v>0</v>
      </c>
      <c r="I23" s="231">
        <f>'実数'!I23/T23*100000</f>
        <v>29.66478789676654</v>
      </c>
      <c r="J23" s="232">
        <f>'実数'!J23/T23*100000</f>
        <v>74.16196974191634</v>
      </c>
      <c r="K23" s="44"/>
      <c r="L23" s="10" t="s">
        <v>24</v>
      </c>
      <c r="M23" s="249">
        <f>'実数'!N23/U23*100000</f>
        <v>0</v>
      </c>
      <c r="N23" s="226">
        <f>'実数'!O23/U23*100000</f>
        <v>0</v>
      </c>
      <c r="O23" s="225">
        <f>'実数'!P23/T23*100000</f>
        <v>0</v>
      </c>
      <c r="P23" s="230">
        <f>'実数'!Q23/T23*100000</f>
        <v>44.49718184514981</v>
      </c>
      <c r="Q23" s="250">
        <f>'実数'!R23/T23*100000</f>
        <v>14.83239394838327</v>
      </c>
      <c r="R23" s="45"/>
      <c r="S23" s="45"/>
      <c r="T23" s="84">
        <v>6742</v>
      </c>
      <c r="U23" s="58">
        <v>3588</v>
      </c>
      <c r="V23" s="46"/>
    </row>
    <row r="24" spans="1:22" s="42" customFormat="1" ht="24" customHeight="1">
      <c r="A24" s="10" t="s">
        <v>51</v>
      </c>
      <c r="B24" s="57">
        <f>'実数'!B24/T24*100000</f>
        <v>325.84798994974875</v>
      </c>
      <c r="C24" s="229">
        <f>'実数'!C24/T24*100000</f>
        <v>7.851758793969849</v>
      </c>
      <c r="D24" s="230">
        <f>'実数'!D24/T24*100000</f>
        <v>27.481155778894472</v>
      </c>
      <c r="E24" s="230">
        <f>'実数'!E24/T24*100000</f>
        <v>35.332914572864325</v>
      </c>
      <c r="F24" s="230">
        <f>'実数'!F24/T24*100000</f>
        <v>7.851758793969849</v>
      </c>
      <c r="G24" s="230">
        <f>'実数'!G24/T24*100000</f>
        <v>15.703517587939698</v>
      </c>
      <c r="H24" s="230">
        <f>'実数'!H24/T24*100000</f>
        <v>7.851758793969849</v>
      </c>
      <c r="I24" s="231">
        <f>'実数'!I24/T24*100000</f>
        <v>51.036432160804026</v>
      </c>
      <c r="J24" s="232">
        <f>'実数'!J24/T24*100000</f>
        <v>86.36934673366835</v>
      </c>
      <c r="K24" s="44"/>
      <c r="L24" s="10" t="s">
        <v>51</v>
      </c>
      <c r="M24" s="249">
        <f>'実数'!N24/U24*100000</f>
        <v>22.258495325715984</v>
      </c>
      <c r="N24" s="226">
        <f>'実数'!O24/U24*100000</f>
        <v>14.838996883810655</v>
      </c>
      <c r="O24" s="229">
        <f>'実数'!P24/T24*100000</f>
        <v>0</v>
      </c>
      <c r="P24" s="230">
        <f>'実数'!Q24/T24*100000</f>
        <v>66.73994974874371</v>
      </c>
      <c r="Q24" s="250">
        <f>'実数'!R24/T24*100000</f>
        <v>43.184673366834176</v>
      </c>
      <c r="R24" s="45"/>
      <c r="S24" s="45"/>
      <c r="T24" s="84">
        <v>25472</v>
      </c>
      <c r="U24" s="58">
        <v>13478</v>
      </c>
      <c r="V24" s="46"/>
    </row>
    <row r="25" spans="1:22" s="49" customFormat="1" ht="24" customHeight="1">
      <c r="A25" s="7" t="s">
        <v>25</v>
      </c>
      <c r="B25" s="34">
        <f>'実数'!B25/T25*100000</f>
        <v>362.2887341498679</v>
      </c>
      <c r="C25" s="217">
        <f>'実数'!C25/T25*100000</f>
        <v>16.61874927292972</v>
      </c>
      <c r="D25" s="218">
        <f>'実数'!D25/T25*100000</f>
        <v>49.85624781878916</v>
      </c>
      <c r="E25" s="218">
        <f>'実数'!E25/T25*100000</f>
        <v>28.251873763980523</v>
      </c>
      <c r="F25" s="218">
        <f>'実数'!F25/T25*100000</f>
        <v>9.971249563757832</v>
      </c>
      <c r="G25" s="218">
        <f>'実数'!G25/T25*100000</f>
        <v>29.913748691273494</v>
      </c>
      <c r="H25" s="218">
        <f>'実数'!H25/T25*100000</f>
        <v>16.61874927292972</v>
      </c>
      <c r="I25" s="219">
        <f>'実数'!I25/T25*100000</f>
        <v>29.913748691273494</v>
      </c>
      <c r="J25" s="220">
        <f>'実数'!J25/T25*100000</f>
        <v>84.75562129194157</v>
      </c>
      <c r="K25" s="33"/>
      <c r="L25" s="7" t="s">
        <v>25</v>
      </c>
      <c r="M25" s="246">
        <f>'実数'!N25/U25*100000</f>
        <v>25.508577259103372</v>
      </c>
      <c r="N25" s="218">
        <f>'実数'!O25/U25*100000</f>
        <v>15.942860786939608</v>
      </c>
      <c r="O25" s="217">
        <f>'実数'!P25/T25*100000</f>
        <v>8.30937463646486</v>
      </c>
      <c r="P25" s="218">
        <f>'実数'!Q25/T25*100000</f>
        <v>66.47499709171888</v>
      </c>
      <c r="Q25" s="251">
        <f>'実数'!R25/T25*100000</f>
        <v>38.22312332773836</v>
      </c>
      <c r="R25" s="53"/>
      <c r="S25" s="53"/>
      <c r="T25" s="82">
        <v>60173</v>
      </c>
      <c r="U25" s="54">
        <v>31362</v>
      </c>
      <c r="V25" s="48"/>
    </row>
    <row r="26" spans="1:22" s="42" customFormat="1" ht="24" customHeight="1">
      <c r="A26" s="9" t="s">
        <v>26</v>
      </c>
      <c r="B26" s="55">
        <f>'実数'!B26/T26*100000</f>
        <v>357.0506753850125</v>
      </c>
      <c r="C26" s="225">
        <f>'実数'!C26/T26*100000</f>
        <v>25.810892196506924</v>
      </c>
      <c r="D26" s="226">
        <f>'実数'!D26/T26*100000</f>
        <v>43.01815366084488</v>
      </c>
      <c r="E26" s="226">
        <f>'実数'!E26/T26*100000</f>
        <v>34.4145229286759</v>
      </c>
      <c r="F26" s="226">
        <f>'実数'!F26/T26*100000</f>
        <v>12.905446098253462</v>
      </c>
      <c r="G26" s="226">
        <f>'実数'!G26/T26*100000</f>
        <v>21.50907683042244</v>
      </c>
      <c r="H26" s="226">
        <f>'実数'!H26/T26*100000</f>
        <v>8.603630732168975</v>
      </c>
      <c r="I26" s="227">
        <f>'実数'!I26/T26*100000</f>
        <v>47.319969026929364</v>
      </c>
      <c r="J26" s="228">
        <f>'実数'!J26/T26*100000</f>
        <v>73.13086122343628</v>
      </c>
      <c r="K26" s="44"/>
      <c r="L26" s="9" t="s">
        <v>26</v>
      </c>
      <c r="M26" s="248">
        <f>'実数'!N26/U26*100000</f>
        <v>41.66666666666667</v>
      </c>
      <c r="N26" s="230">
        <f>'実数'!O26/U26*100000</f>
        <v>16.666666666666668</v>
      </c>
      <c r="O26" s="225">
        <f>'実数'!P26/T26*100000</f>
        <v>8.603630732168975</v>
      </c>
      <c r="P26" s="226">
        <f>'実数'!Q26/T26*100000</f>
        <v>51.62178439301385</v>
      </c>
      <c r="Q26" s="252">
        <f>'実数'!R26/T26*100000</f>
        <v>47.319969026929364</v>
      </c>
      <c r="R26" s="45"/>
      <c r="S26" s="45"/>
      <c r="T26" s="83">
        <v>23246</v>
      </c>
      <c r="U26" s="56">
        <v>12000</v>
      </c>
      <c r="V26" s="46"/>
    </row>
    <row r="27" spans="1:22" s="42" customFormat="1" ht="24" customHeight="1">
      <c r="A27" s="10" t="s">
        <v>27</v>
      </c>
      <c r="B27" s="57">
        <f>'実数'!B27/T27*100000</f>
        <v>384.61538461538464</v>
      </c>
      <c r="C27" s="229">
        <f>'実数'!C27/T27*100000</f>
        <v>0</v>
      </c>
      <c r="D27" s="230">
        <f>'実数'!D27/T27*100000</f>
        <v>56.98005698005698</v>
      </c>
      <c r="E27" s="230">
        <f>'実数'!E27/T27*100000</f>
        <v>14.245014245014245</v>
      </c>
      <c r="F27" s="230">
        <f>'実数'!F27/T27*100000</f>
        <v>14.245014245014245</v>
      </c>
      <c r="G27" s="230">
        <f>'実数'!G27/T27*100000</f>
        <v>71.22507122507123</v>
      </c>
      <c r="H27" s="230">
        <f>'実数'!H27/T27*100000</f>
        <v>14.245014245014245</v>
      </c>
      <c r="I27" s="231">
        <f>'実数'!I27/T27*100000</f>
        <v>28.49002849002849</v>
      </c>
      <c r="J27" s="232">
        <f>'実数'!J27/T27*100000</f>
        <v>128.2051282051282</v>
      </c>
      <c r="K27" s="44"/>
      <c r="L27" s="10" t="s">
        <v>27</v>
      </c>
      <c r="M27" s="248">
        <f>'実数'!N27/U27*100000</f>
        <v>26.53223666755107</v>
      </c>
      <c r="N27" s="230">
        <f>'実数'!O27/U27*100000</f>
        <v>0</v>
      </c>
      <c r="O27" s="229">
        <f>'実数'!P27/T27*100000</f>
        <v>14.245014245014245</v>
      </c>
      <c r="P27" s="230">
        <f>'実数'!Q27/T27*100000</f>
        <v>28.49002849002849</v>
      </c>
      <c r="Q27" s="250">
        <f>'実数'!R27/T27*100000</f>
        <v>28.49002849002849</v>
      </c>
      <c r="R27" s="45"/>
      <c r="S27" s="45"/>
      <c r="T27" s="84">
        <v>7020</v>
      </c>
      <c r="U27" s="58">
        <v>3769</v>
      </c>
      <c r="V27" s="46"/>
    </row>
    <row r="28" spans="1:22" s="42" customFormat="1" ht="24" customHeight="1">
      <c r="A28" s="10" t="s">
        <v>28</v>
      </c>
      <c r="B28" s="57">
        <f>'実数'!B28/T28*100000</f>
        <v>299.98695708882224</v>
      </c>
      <c r="C28" s="229">
        <f>'実数'!C28/T28*100000</f>
        <v>0</v>
      </c>
      <c r="D28" s="230">
        <f>'実数'!D28/T28*100000</f>
        <v>13.042911177774878</v>
      </c>
      <c r="E28" s="230">
        <f>'実数'!E28/T28*100000</f>
        <v>26.085822355549755</v>
      </c>
      <c r="F28" s="230">
        <f>'実数'!F28/T28*100000</f>
        <v>0</v>
      </c>
      <c r="G28" s="230">
        <f>'実数'!G28/T28*100000</f>
        <v>65.2145558888744</v>
      </c>
      <c r="H28" s="230">
        <f>'実数'!H28/T28*100000</f>
        <v>26.085822355549755</v>
      </c>
      <c r="I28" s="231">
        <f>'実数'!I28/T28*100000</f>
        <v>26.085822355549755</v>
      </c>
      <c r="J28" s="232">
        <f>'実数'!J28/T28*100000</f>
        <v>78.25746706664928</v>
      </c>
      <c r="K28" s="44"/>
      <c r="L28" s="10" t="s">
        <v>28</v>
      </c>
      <c r="M28" s="249">
        <f>'実数'!N28/U28*100000</f>
        <v>0</v>
      </c>
      <c r="N28" s="230">
        <f>'実数'!O28/U28*100000</f>
        <v>24.919013207077</v>
      </c>
      <c r="O28" s="229">
        <f>'実数'!P28/T28*100000</f>
        <v>13.042911177774878</v>
      </c>
      <c r="P28" s="230">
        <f>'実数'!Q28/T28*100000</f>
        <v>39.12873353332464</v>
      </c>
      <c r="Q28" s="250">
        <f>'実数'!R28/T28*100000</f>
        <v>26.085822355549755</v>
      </c>
      <c r="R28" s="45"/>
      <c r="S28" s="45"/>
      <c r="T28" s="84">
        <v>7667</v>
      </c>
      <c r="U28" s="58">
        <v>4013</v>
      </c>
      <c r="V28" s="46"/>
    </row>
    <row r="29" spans="1:22" s="42" customFormat="1" ht="24" customHeight="1">
      <c r="A29" s="10" t="s">
        <v>29</v>
      </c>
      <c r="B29" s="57">
        <f>'実数'!B29/T29*100000</f>
        <v>563.803796278895</v>
      </c>
      <c r="C29" s="229">
        <f>'実数'!C29/T29*100000</f>
        <v>18.793459875963165</v>
      </c>
      <c r="D29" s="230">
        <f>'実数'!D29/T29*100000</f>
        <v>56.38037962788949</v>
      </c>
      <c r="E29" s="230">
        <f>'実数'!E29/T29*100000</f>
        <v>37.58691975192633</v>
      </c>
      <c r="F29" s="230">
        <f>'実数'!F29/T29*100000</f>
        <v>18.793459875963165</v>
      </c>
      <c r="G29" s="230">
        <f>'実数'!G29/T29*100000</f>
        <v>18.793459875963165</v>
      </c>
      <c r="H29" s="230">
        <f>'実数'!H29/T29*100000</f>
        <v>37.58691975192633</v>
      </c>
      <c r="I29" s="231">
        <f>'実数'!I29/T29*100000</f>
        <v>18.793459875963165</v>
      </c>
      <c r="J29" s="232">
        <f>'実数'!J29/T29*100000</f>
        <v>169.1411388836685</v>
      </c>
      <c r="K29" s="44"/>
      <c r="L29" s="10" t="s">
        <v>29</v>
      </c>
      <c r="M29" s="249">
        <f>'実数'!N29/U29*100000</f>
        <v>37.174721189591075</v>
      </c>
      <c r="N29" s="230">
        <f>'実数'!O29/U29*100000</f>
        <v>0</v>
      </c>
      <c r="O29" s="229">
        <f>'実数'!P29/T29*100000</f>
        <v>0</v>
      </c>
      <c r="P29" s="230">
        <f>'実数'!Q29/T29*100000</f>
        <v>169.1411388836685</v>
      </c>
      <c r="Q29" s="250">
        <f>'実数'!R29/T29*100000</f>
        <v>56.38037962788949</v>
      </c>
      <c r="R29" s="45"/>
      <c r="S29" s="45"/>
      <c r="T29" s="84">
        <v>5321</v>
      </c>
      <c r="U29" s="58">
        <v>2690</v>
      </c>
      <c r="V29" s="46"/>
    </row>
    <row r="30" spans="1:22" s="42" customFormat="1" ht="24" customHeight="1">
      <c r="A30" s="11" t="s">
        <v>30</v>
      </c>
      <c r="B30" s="59">
        <f>'実数'!B30/T30*100000</f>
        <v>327.8258589037503</v>
      </c>
      <c r="C30" s="229">
        <f>'実数'!C30/T30*100000</f>
        <v>13.113034356150013</v>
      </c>
      <c r="D30" s="234">
        <f>'実数'!D30/T30*100000</f>
        <v>91.7912404930501</v>
      </c>
      <c r="E30" s="234">
        <f>'実数'!E30/T30*100000</f>
        <v>13.113034356150013</v>
      </c>
      <c r="F30" s="234">
        <f>'実数'!F30/T30*100000</f>
        <v>13.113034356150013</v>
      </c>
      <c r="G30" s="230">
        <f>'実数'!G30/T30*100000</f>
        <v>26.226068712300027</v>
      </c>
      <c r="H30" s="234">
        <f>'実数'!H30/T30*100000</f>
        <v>13.113034356150013</v>
      </c>
      <c r="I30" s="235">
        <f>'実数'!I30/T30*100000</f>
        <v>26.226068712300027</v>
      </c>
      <c r="J30" s="236">
        <f>'実数'!J30/T30*100000</f>
        <v>52.45213742460005</v>
      </c>
      <c r="K30" s="44"/>
      <c r="L30" s="11" t="s">
        <v>30</v>
      </c>
      <c r="M30" s="253">
        <f>'実数'!N30/U30*100000</f>
        <v>24.57606291472106</v>
      </c>
      <c r="N30" s="230">
        <f>'実数'!O30/U30*100000</f>
        <v>24.57606291472106</v>
      </c>
      <c r="O30" s="229">
        <f>'実数'!P30/T30*100000</f>
        <v>13.113034356150013</v>
      </c>
      <c r="P30" s="234">
        <f>'実数'!Q30/T30*100000</f>
        <v>39.33910306845004</v>
      </c>
      <c r="Q30" s="254">
        <f>'実数'!R30/T30*100000</f>
        <v>26.226068712300027</v>
      </c>
      <c r="R30" s="45"/>
      <c r="S30" s="45"/>
      <c r="T30" s="85">
        <v>7626</v>
      </c>
      <c r="U30" s="76">
        <v>4069</v>
      </c>
      <c r="V30" s="46"/>
    </row>
    <row r="31" spans="1:22" s="42" customFormat="1" ht="24" customHeight="1">
      <c r="A31" s="10" t="s">
        <v>46</v>
      </c>
      <c r="B31" s="57">
        <f>'実数'!B31/T31*100000</f>
        <v>322.8236306897665</v>
      </c>
      <c r="C31" s="229">
        <f>'実数'!C31/T31*100000</f>
        <v>21.521575379317767</v>
      </c>
      <c r="D31" s="230">
        <f>'実数'!D31/T31*100000</f>
        <v>53.80393844829441</v>
      </c>
      <c r="E31" s="230">
        <f>'実数'!E31/T31*100000</f>
        <v>32.28236306897665</v>
      </c>
      <c r="F31" s="230">
        <f>'実数'!F31/T31*100000</f>
        <v>0</v>
      </c>
      <c r="G31" s="230">
        <f>'実数'!G31/T31*100000</f>
        <v>0</v>
      </c>
      <c r="H31" s="230">
        <f>'実数'!H31/T31*100000</f>
        <v>21.521575379317767</v>
      </c>
      <c r="I31" s="231">
        <f>'実数'!I31/T31*100000</f>
        <v>0</v>
      </c>
      <c r="J31" s="232">
        <f>'実数'!J31/T31*100000</f>
        <v>64.5647261379533</v>
      </c>
      <c r="K31" s="44"/>
      <c r="L31" s="10" t="s">
        <v>46</v>
      </c>
      <c r="M31" s="249">
        <f>'実数'!N31/U31*100000</f>
        <v>0</v>
      </c>
      <c r="N31" s="230">
        <f>'実数'!O31/U31*100000</f>
        <v>20.742584526031944</v>
      </c>
      <c r="O31" s="229">
        <f>'実数'!P31/T31*100000</f>
        <v>0</v>
      </c>
      <c r="P31" s="230">
        <f>'実数'!Q31/T31*100000</f>
        <v>118.36866458624772</v>
      </c>
      <c r="Q31" s="250">
        <f>'実数'!R31/T31*100000</f>
        <v>32.28236306897665</v>
      </c>
      <c r="R31" s="45"/>
      <c r="S31" s="45"/>
      <c r="T31" s="86">
        <v>9293</v>
      </c>
      <c r="U31" s="77">
        <v>4821</v>
      </c>
      <c r="V31" s="46"/>
    </row>
    <row r="32" spans="1:22" s="49" customFormat="1" ht="24" customHeight="1">
      <c r="A32" s="7" t="s">
        <v>31</v>
      </c>
      <c r="B32" s="34">
        <f>'実数'!B32/T32*100000</f>
        <v>385.9796393682773</v>
      </c>
      <c r="C32" s="217">
        <f>'実数'!C32/T32*100000</f>
        <v>15.63670180809652</v>
      </c>
      <c r="D32" s="218">
        <f>'実数'!D32/T32*100000</f>
        <v>43.6181682015324</v>
      </c>
      <c r="E32" s="218">
        <f>'実数'!E32/T32*100000</f>
        <v>30.450419310503747</v>
      </c>
      <c r="F32" s="218">
        <f>'実数'!F32/T32*100000</f>
        <v>15.63670180809652</v>
      </c>
      <c r="G32" s="218">
        <f>'実数'!G32/T32*100000</f>
        <v>31.27340361619304</v>
      </c>
      <c r="H32" s="218">
        <f>'実数'!H32/T32*100000</f>
        <v>24.689529170678714</v>
      </c>
      <c r="I32" s="219">
        <f>'実数'!I32/T32*100000</f>
        <v>29.62743500481446</v>
      </c>
      <c r="J32" s="220">
        <f>'実数'!J32/T32*100000</f>
        <v>79.82947765186117</v>
      </c>
      <c r="K32" s="33"/>
      <c r="L32" s="7" t="s">
        <v>31</v>
      </c>
      <c r="M32" s="246">
        <f>'実数'!N32/U32*100000</f>
        <v>24.775855928397775</v>
      </c>
      <c r="N32" s="218">
        <f>'実数'!O32/U32*100000</f>
        <v>15.484909955248611</v>
      </c>
      <c r="O32" s="217">
        <f>'実数'!P32/T32*100000</f>
        <v>10.698795973960777</v>
      </c>
      <c r="P32" s="218">
        <f>'実数'!Q32/T32*100000</f>
        <v>83.12141487461834</v>
      </c>
      <c r="Q32" s="251">
        <f>'実数'!R32/T32*100000</f>
        <v>46.087121118600265</v>
      </c>
      <c r="R32" s="53"/>
      <c r="S32" s="53"/>
      <c r="T32" s="82">
        <v>121509</v>
      </c>
      <c r="U32" s="54">
        <v>64579</v>
      </c>
      <c r="V32" s="48"/>
    </row>
    <row r="33" spans="1:22" s="42" customFormat="1" ht="24" customHeight="1">
      <c r="A33" s="9" t="s">
        <v>32</v>
      </c>
      <c r="B33" s="55">
        <f>'実数'!B33/T33*100000</f>
        <v>376.3669933248118</v>
      </c>
      <c r="C33" s="225">
        <f>'実数'!C33/T33*100000</f>
        <v>9.94176963499503</v>
      </c>
      <c r="D33" s="226">
        <f>'実数'!D33/T33*100000</f>
        <v>42.60758414997869</v>
      </c>
      <c r="E33" s="226">
        <f>'実数'!E33/T33*100000</f>
        <v>35.506320124982246</v>
      </c>
      <c r="F33" s="226">
        <f>'実数'!F33/T33*100000</f>
        <v>14.2025280499929</v>
      </c>
      <c r="G33" s="226">
        <f>'実数'!G33/T33*100000</f>
        <v>36.92657292998154</v>
      </c>
      <c r="H33" s="226">
        <f>'実数'!H33/T33*100000</f>
        <v>29.82530890498509</v>
      </c>
      <c r="I33" s="227">
        <f>'実数'!I33/T33*100000</f>
        <v>28.4050560999858</v>
      </c>
      <c r="J33" s="228">
        <f>'実数'!J33/T33*100000</f>
        <v>71.01264024996449</v>
      </c>
      <c r="K33" s="44"/>
      <c r="L33" s="9" t="s">
        <v>32</v>
      </c>
      <c r="M33" s="248">
        <f>'実数'!N33/U33*100000</f>
        <v>24.02947615741977</v>
      </c>
      <c r="N33" s="226">
        <f>'実数'!O33/U33*100000</f>
        <v>8.00982538580659</v>
      </c>
      <c r="O33" s="225">
        <f>'実数'!P33/T33*100000</f>
        <v>12.782275244993608</v>
      </c>
      <c r="P33" s="226">
        <f>'実数'!Q33/T33*100000</f>
        <v>78.11390427496094</v>
      </c>
      <c r="Q33" s="252">
        <f>'実数'!R33/T33*100000</f>
        <v>49.708848174975145</v>
      </c>
      <c r="R33" s="45"/>
      <c r="S33" s="45"/>
      <c r="T33" s="83">
        <v>70410</v>
      </c>
      <c r="U33" s="56">
        <v>37454</v>
      </c>
      <c r="V33" s="46"/>
    </row>
    <row r="34" spans="1:22" s="42" customFormat="1" ht="24" customHeight="1">
      <c r="A34" s="10" t="s">
        <v>44</v>
      </c>
      <c r="B34" s="57">
        <f>'実数'!B34/T34*100000</f>
        <v>361.7701497560155</v>
      </c>
      <c r="C34" s="225">
        <f>'実数'!C34/T34*100000</f>
        <v>25.239777889954567</v>
      </c>
      <c r="D34" s="226">
        <f>'実数'!D34/T34*100000</f>
        <v>58.89281507656065</v>
      </c>
      <c r="E34" s="226">
        <f>'実数'!E34/T34*100000</f>
        <v>16.826518593303046</v>
      </c>
      <c r="F34" s="226">
        <f>'実数'!F34/T34*100000</f>
        <v>25.239777889954567</v>
      </c>
      <c r="G34" s="226">
        <f>'実数'!G34/T34*100000</f>
        <v>25.239777889954567</v>
      </c>
      <c r="H34" s="226">
        <f>'実数'!H34/T34*100000</f>
        <v>16.826518593303046</v>
      </c>
      <c r="I34" s="227">
        <f>'実数'!I34/T34*100000</f>
        <v>16.826518593303046</v>
      </c>
      <c r="J34" s="228">
        <f>'実数'!J34/T34*100000</f>
        <v>58.89281507656065</v>
      </c>
      <c r="K34" s="44"/>
      <c r="L34" s="10" t="s">
        <v>44</v>
      </c>
      <c r="M34" s="248">
        <f>'実数'!N34/U34*100000</f>
        <v>63.948840927258196</v>
      </c>
      <c r="N34" s="226">
        <f>'実数'!O34/U34*100000</f>
        <v>15.987210231814549</v>
      </c>
      <c r="O34" s="225">
        <f>'実数'!P34/T34*100000</f>
        <v>8.413259296651523</v>
      </c>
      <c r="P34" s="226">
        <f>'実数'!Q34/T34*100000</f>
        <v>67.30607437321218</v>
      </c>
      <c r="Q34" s="252">
        <f>'実数'!R34/T34*100000</f>
        <v>42.06629648325761</v>
      </c>
      <c r="R34" s="45"/>
      <c r="S34" s="45"/>
      <c r="T34" s="84">
        <v>11886</v>
      </c>
      <c r="U34" s="58">
        <v>6255</v>
      </c>
      <c r="V34" s="46"/>
    </row>
    <row r="35" spans="1:22" s="42" customFormat="1" ht="24" customHeight="1">
      <c r="A35" s="10" t="s">
        <v>33</v>
      </c>
      <c r="B35" s="57">
        <f>'実数'!B35/T35*100000</f>
        <v>473.8641914997558</v>
      </c>
      <c r="C35" s="229">
        <f>'実数'!C35/T35*100000</f>
        <v>19.540791402051784</v>
      </c>
      <c r="D35" s="230">
        <f>'実数'!D35/T35*100000</f>
        <v>63.507572056668295</v>
      </c>
      <c r="E35" s="230">
        <f>'実数'!E35/T35*100000</f>
        <v>39.08158280410357</v>
      </c>
      <c r="F35" s="230">
        <f>'実数'!F35/T35*100000</f>
        <v>9.770395701025892</v>
      </c>
      <c r="G35" s="230">
        <f>'実数'!G35/T35*100000</f>
        <v>24.42598925256473</v>
      </c>
      <c r="H35" s="230">
        <f>'実数'!H35/T35*100000</f>
        <v>19.540791402051784</v>
      </c>
      <c r="I35" s="231">
        <f>'実数'!I35/T35*100000</f>
        <v>34.19638495359062</v>
      </c>
      <c r="J35" s="232">
        <f>'実数'!J35/T35*100000</f>
        <v>131.90034196384954</v>
      </c>
      <c r="K35" s="44"/>
      <c r="L35" s="10" t="s">
        <v>33</v>
      </c>
      <c r="M35" s="248">
        <f>'実数'!N35/U35*100000</f>
        <v>0</v>
      </c>
      <c r="N35" s="226">
        <f>'実数'!O35/U35*100000</f>
        <v>54.56529647144416</v>
      </c>
      <c r="O35" s="229">
        <f>'実数'!P35/T35*100000</f>
        <v>9.770395701025892</v>
      </c>
      <c r="P35" s="230">
        <f>'実数'!Q35/T35*100000</f>
        <v>92.81875915974598</v>
      </c>
      <c r="Q35" s="250">
        <f>'実数'!R35/T35*100000</f>
        <v>48.85197850512946</v>
      </c>
      <c r="R35" s="45"/>
      <c r="S35" s="45"/>
      <c r="T35" s="84">
        <v>20470</v>
      </c>
      <c r="U35" s="58">
        <v>10996</v>
      </c>
      <c r="V35" s="46"/>
    </row>
    <row r="36" spans="1:22" s="42" customFormat="1" ht="24" customHeight="1">
      <c r="A36" s="10" t="s">
        <v>34</v>
      </c>
      <c r="B36" s="57">
        <f>'実数'!B36/T36*100000</f>
        <v>239.3139666289969</v>
      </c>
      <c r="C36" s="229">
        <f>'実数'!C36/T36*100000</f>
        <v>19.942830552416407</v>
      </c>
      <c r="D36" s="230">
        <f>'実数'!D36/T36*100000</f>
        <v>13.295220368277603</v>
      </c>
      <c r="E36" s="230">
        <f>'実数'!E36/T36*100000</f>
        <v>0</v>
      </c>
      <c r="F36" s="230">
        <f>'実数'!F36/T36*100000</f>
        <v>13.295220368277603</v>
      </c>
      <c r="G36" s="230">
        <f>'実数'!G36/T36*100000</f>
        <v>13.295220368277603</v>
      </c>
      <c r="H36" s="230">
        <f>'実数'!H36/T36*100000</f>
        <v>13.295220368277603</v>
      </c>
      <c r="I36" s="231">
        <f>'実数'!I36/T36*100000</f>
        <v>33.23805092069401</v>
      </c>
      <c r="J36" s="232">
        <f>'実数'!J36/T36*100000</f>
        <v>39.88566110483281</v>
      </c>
      <c r="K36" s="44"/>
      <c r="L36" s="10" t="s">
        <v>34</v>
      </c>
      <c r="M36" s="249">
        <f>'実数'!N36/U36*100000</f>
        <v>25.252525252525253</v>
      </c>
      <c r="N36" s="226">
        <f>'実数'!O36/U36*100000</f>
        <v>0</v>
      </c>
      <c r="O36" s="229">
        <f>'実数'!P36/T36*100000</f>
        <v>6.647610184138801</v>
      </c>
      <c r="P36" s="230">
        <f>'実数'!Q36/T36*100000</f>
        <v>73.12371202552683</v>
      </c>
      <c r="Q36" s="250">
        <f>'実数'!R36/T36*100000</f>
        <v>13.295220368277603</v>
      </c>
      <c r="R36" s="45"/>
      <c r="S36" s="45"/>
      <c r="T36" s="84">
        <v>15043</v>
      </c>
      <c r="U36" s="58">
        <v>7920</v>
      </c>
      <c r="V36" s="46"/>
    </row>
    <row r="37" spans="1:22" s="42" customFormat="1" ht="24" customHeight="1">
      <c r="A37" s="11" t="s">
        <v>35</v>
      </c>
      <c r="B37" s="57">
        <f>'実数'!B37/T37*100000</f>
        <v>756.7567567567568</v>
      </c>
      <c r="C37" s="229">
        <f>'実数'!C37/T37*100000</f>
        <v>54.054054054054056</v>
      </c>
      <c r="D37" s="234">
        <f>'実数'!D37/T37*100000</f>
        <v>27.027027027027028</v>
      </c>
      <c r="E37" s="234">
        <f>'実数'!E37/T37*100000</f>
        <v>54.054054054054056</v>
      </c>
      <c r="F37" s="234">
        <f>'実数'!F37/T37*100000</f>
        <v>54.054054054054056</v>
      </c>
      <c r="G37" s="234">
        <f>'実数'!G37/T37*100000</f>
        <v>54.054054054054056</v>
      </c>
      <c r="H37" s="230">
        <f>'実数'!H37/T37*100000</f>
        <v>27.027027027027028</v>
      </c>
      <c r="I37" s="235">
        <f>'実数'!I37/T37*100000</f>
        <v>54.054054054054056</v>
      </c>
      <c r="J37" s="236">
        <f>'実数'!J37/T37*100000</f>
        <v>189.1891891891892</v>
      </c>
      <c r="K37" s="44"/>
      <c r="L37" s="11" t="s">
        <v>35</v>
      </c>
      <c r="M37" s="253">
        <f>'実数'!N37/U37*100000</f>
        <v>51.17707267144319</v>
      </c>
      <c r="N37" s="226">
        <f>'実数'!O37/U37*100000</f>
        <v>0</v>
      </c>
      <c r="O37" s="233">
        <f>'実数'!P37/T37*100000</f>
        <v>0</v>
      </c>
      <c r="P37" s="234">
        <f>'実数'!Q37/T37*100000</f>
        <v>216.21621621621622</v>
      </c>
      <c r="Q37" s="254">
        <f>'実数'!R37/T37*100000</f>
        <v>108.10810810810811</v>
      </c>
      <c r="R37" s="45"/>
      <c r="S37" s="45"/>
      <c r="T37" s="81">
        <v>3700</v>
      </c>
      <c r="U37" s="52">
        <v>1954</v>
      </c>
      <c r="V37" s="46"/>
    </row>
    <row r="38" spans="1:22" s="49" customFormat="1" ht="24" customHeight="1">
      <c r="A38" s="7" t="s">
        <v>36</v>
      </c>
      <c r="B38" s="34">
        <f>'実数'!B38/T38*100000</f>
        <v>399.6160114303574</v>
      </c>
      <c r="C38" s="217">
        <f>'実数'!C38/T38*100000</f>
        <v>20.092425155716295</v>
      </c>
      <c r="D38" s="218">
        <f>'実数'!D38/T38*100000</f>
        <v>49.114817047306495</v>
      </c>
      <c r="E38" s="218">
        <f>'実数'!E38/T38*100000</f>
        <v>24.557408523653248</v>
      </c>
      <c r="F38" s="218">
        <f>'実数'!F38/T38*100000</f>
        <v>8.929966735873908</v>
      </c>
      <c r="G38" s="218">
        <f>'実数'!G38/T38*100000</f>
        <v>40.18485031143259</v>
      </c>
      <c r="H38" s="218">
        <f>'実数'!H38/T38*100000</f>
        <v>17.859933471747816</v>
      </c>
      <c r="I38" s="219">
        <f>'実数'!I38/T38*100000</f>
        <v>42.41734199540107</v>
      </c>
      <c r="J38" s="220">
        <f>'実数'!J38/T38*100000</f>
        <v>89.29966735873909</v>
      </c>
      <c r="K38" s="33"/>
      <c r="L38" s="7" t="s">
        <v>36</v>
      </c>
      <c r="M38" s="246">
        <f>'実数'!N38/U38*100000</f>
        <v>28.992710404241222</v>
      </c>
      <c r="N38" s="218">
        <f>'実数'!O38/U38*100000</f>
        <v>20.709078860172298</v>
      </c>
      <c r="O38" s="217">
        <f>'実数'!P38/T38*100000</f>
        <v>11.162458419842386</v>
      </c>
      <c r="P38" s="218">
        <f>'実数'!Q38/T38*100000</f>
        <v>69.20724220302279</v>
      </c>
      <c r="Q38" s="251">
        <f>'実数'!R38/T38*100000</f>
        <v>33.48737525952716</v>
      </c>
      <c r="R38" s="53"/>
      <c r="S38" s="53"/>
      <c r="T38" s="82">
        <v>44793</v>
      </c>
      <c r="U38" s="54">
        <v>24144</v>
      </c>
      <c r="V38" s="48"/>
    </row>
    <row r="39" spans="1:22" s="42" customFormat="1" ht="24" customHeight="1">
      <c r="A39" s="9" t="s">
        <v>37</v>
      </c>
      <c r="B39" s="55">
        <f>'実数'!B39/T39*100000</f>
        <v>407.87829793488646</v>
      </c>
      <c r="C39" s="225">
        <f>'実数'!C39/T39*100000</f>
        <v>14.69831704269861</v>
      </c>
      <c r="D39" s="226">
        <f>'実数'!D39/T39*100000</f>
        <v>58.79326817079444</v>
      </c>
      <c r="E39" s="226">
        <f>'実数'!E39/T39*100000</f>
        <v>14.69831704269861</v>
      </c>
      <c r="F39" s="226">
        <f>'実数'!F39/T39*100000</f>
        <v>14.69831704269861</v>
      </c>
      <c r="G39" s="226">
        <f>'実数'!G39/T39*100000</f>
        <v>29.39663408539722</v>
      </c>
      <c r="H39" s="226">
        <f>'実数'!H39/T39*100000</f>
        <v>18.372896303373263</v>
      </c>
      <c r="I39" s="227">
        <f>'実数'!I39/T39*100000</f>
        <v>51.44410964944513</v>
      </c>
      <c r="J39" s="228">
        <f>'実数'!J39/T39*100000</f>
        <v>95.53906077754097</v>
      </c>
      <c r="K39" s="44"/>
      <c r="L39" s="9" t="s">
        <v>37</v>
      </c>
      <c r="M39" s="248">
        <f>'実数'!N39/U39*100000</f>
        <v>27.40476842970677</v>
      </c>
      <c r="N39" s="226">
        <f>'実数'!O39/U39*100000</f>
        <v>20.553576322280076</v>
      </c>
      <c r="O39" s="225">
        <f>'実数'!P39/T39*100000</f>
        <v>11.023737782023957</v>
      </c>
      <c r="P39" s="226">
        <f>'実数'!Q39/T39*100000</f>
        <v>73.49158521349305</v>
      </c>
      <c r="Q39" s="252">
        <f>'実数'!R39/T39*100000</f>
        <v>29.39663408539722</v>
      </c>
      <c r="R39" s="45"/>
      <c r="S39" s="45"/>
      <c r="T39" s="83">
        <v>27214</v>
      </c>
      <c r="U39" s="56">
        <v>14596</v>
      </c>
      <c r="V39" s="46"/>
    </row>
    <row r="40" spans="1:22" s="42" customFormat="1" ht="24" customHeight="1">
      <c r="A40" s="10" t="s">
        <v>38</v>
      </c>
      <c r="B40" s="57">
        <f>'実数'!B40/T40*100000</f>
        <v>370.2410059378275</v>
      </c>
      <c r="C40" s="229">
        <f>'実数'!C40/T40*100000</f>
        <v>27.942717429269997</v>
      </c>
      <c r="D40" s="230">
        <f>'実数'!D40/T40*100000</f>
        <v>34.92839678658749</v>
      </c>
      <c r="E40" s="230">
        <f>'実数'!E40/T40*100000</f>
        <v>34.92839678658749</v>
      </c>
      <c r="F40" s="230">
        <f>'実数'!F40/T40*100000</f>
        <v>0</v>
      </c>
      <c r="G40" s="230">
        <f>'実数'!G40/T40*100000</f>
        <v>48.89975550122249</v>
      </c>
      <c r="H40" s="230">
        <f>'実数'!H40/T40*100000</f>
        <v>13.971358714634999</v>
      </c>
      <c r="I40" s="231">
        <f>'実数'!I40/T40*100000</f>
        <v>27.942717429269997</v>
      </c>
      <c r="J40" s="232">
        <f>'実数'!J40/T40*100000</f>
        <v>55.885434858539995</v>
      </c>
      <c r="K40" s="44"/>
      <c r="L40" s="10" t="s">
        <v>38</v>
      </c>
      <c r="M40" s="249">
        <f>'実数'!N40/U40*100000</f>
        <v>38.734667527437054</v>
      </c>
      <c r="N40" s="226">
        <f>'実数'!O40/U40*100000</f>
        <v>25.82311168495804</v>
      </c>
      <c r="O40" s="229">
        <f>'実数'!P40/T40*100000</f>
        <v>13.971358714634999</v>
      </c>
      <c r="P40" s="230">
        <f>'実数'!Q40/T40*100000</f>
        <v>76.84247293049249</v>
      </c>
      <c r="Q40" s="250">
        <f>'実数'!R40/T40*100000</f>
        <v>34.92839678658749</v>
      </c>
      <c r="R40" s="45"/>
      <c r="S40" s="45"/>
      <c r="T40" s="84">
        <v>14315</v>
      </c>
      <c r="U40" s="58">
        <v>7745</v>
      </c>
      <c r="V40" s="46"/>
    </row>
    <row r="41" spans="1:22" s="42" customFormat="1" ht="24" customHeight="1">
      <c r="A41" s="10" t="s">
        <v>39</v>
      </c>
      <c r="B41" s="57">
        <f>'実数'!B41/T41*100000</f>
        <v>456.46067415730334</v>
      </c>
      <c r="C41" s="229">
        <f>'実数'!C41/T41*100000</f>
        <v>35.1123595505618</v>
      </c>
      <c r="D41" s="230">
        <f>'実数'!D41/T41*100000</f>
        <v>35.1123595505618</v>
      </c>
      <c r="E41" s="230">
        <f>'実数'!E41/T41*100000</f>
        <v>35.1123595505618</v>
      </c>
      <c r="F41" s="230">
        <f>'実数'!F41/T41*100000</f>
        <v>0</v>
      </c>
      <c r="G41" s="230">
        <f>'実数'!G41/T41*100000</f>
        <v>105.33707865168539</v>
      </c>
      <c r="H41" s="230">
        <f>'実数'!H41/T41*100000</f>
        <v>35.1123595505618</v>
      </c>
      <c r="I41" s="231">
        <f>'実数'!I41/T41*100000</f>
        <v>0</v>
      </c>
      <c r="J41" s="232">
        <f>'実数'!J41/T41*100000</f>
        <v>210.67415730337078</v>
      </c>
      <c r="K41" s="44"/>
      <c r="L41" s="10" t="s">
        <v>39</v>
      </c>
      <c r="M41" s="249">
        <f>'実数'!N41/U41*100000</f>
        <v>0</v>
      </c>
      <c r="N41" s="226">
        <f>'実数'!O41/U41*100000</f>
        <v>0</v>
      </c>
      <c r="O41" s="229">
        <f>'実数'!P41/T41*100000</f>
        <v>0</v>
      </c>
      <c r="P41" s="230">
        <f>'実数'!Q41/T41*100000</f>
        <v>0</v>
      </c>
      <c r="Q41" s="250">
        <f>'実数'!R41/T41*100000</f>
        <v>35.1123595505618</v>
      </c>
      <c r="R41" s="45"/>
      <c r="S41" s="45"/>
      <c r="T41" s="84">
        <v>2848</v>
      </c>
      <c r="U41" s="58">
        <v>1573</v>
      </c>
      <c r="V41" s="46"/>
    </row>
    <row r="42" spans="1:22" s="42" customFormat="1" ht="24" customHeight="1">
      <c r="A42" s="11" t="s">
        <v>40</v>
      </c>
      <c r="B42" s="57">
        <f>'実数'!B42/T42*100000</f>
        <v>480.7692307692308</v>
      </c>
      <c r="C42" s="233">
        <f>'実数'!C42/T42*100000</f>
        <v>0</v>
      </c>
      <c r="D42" s="234">
        <f>'実数'!D42/T42*100000</f>
        <v>0</v>
      </c>
      <c r="E42" s="230">
        <f>'実数'!E42/T42*100000</f>
        <v>240.3846153846154</v>
      </c>
      <c r="F42" s="230">
        <f>'実数'!F42/T42*100000</f>
        <v>0</v>
      </c>
      <c r="G42" s="230">
        <f>'実数'!G42/T42*100000</f>
        <v>0</v>
      </c>
      <c r="H42" s="230">
        <f>'実数'!H42/T42*100000</f>
        <v>0</v>
      </c>
      <c r="I42" s="231">
        <f>'実数'!I42/T42*100000</f>
        <v>240.3846153846154</v>
      </c>
      <c r="J42" s="232">
        <f>'実数'!J42/T42*100000</f>
        <v>0</v>
      </c>
      <c r="K42" s="44"/>
      <c r="L42" s="11" t="s">
        <v>40</v>
      </c>
      <c r="M42" s="249">
        <f>'実数'!N42/U42*100000</f>
        <v>0</v>
      </c>
      <c r="N42" s="226">
        <f>'実数'!O42/U42*100000</f>
        <v>0</v>
      </c>
      <c r="O42" s="233">
        <f>'実数'!P42/T42*100000</f>
        <v>0</v>
      </c>
      <c r="P42" s="230">
        <f>'実数'!Q42/T42*100000</f>
        <v>0</v>
      </c>
      <c r="Q42" s="250">
        <f>'実数'!R42/T42*100000</f>
        <v>240.3846153846154</v>
      </c>
      <c r="R42" s="45"/>
      <c r="S42" s="45"/>
      <c r="T42" s="84">
        <v>416</v>
      </c>
      <c r="U42" s="52">
        <v>230</v>
      </c>
      <c r="V42" s="46"/>
    </row>
    <row r="43" spans="1:22" s="49" customFormat="1" ht="24" customHeight="1">
      <c r="A43" s="12" t="s">
        <v>49</v>
      </c>
      <c r="B43" s="34">
        <f>'実数'!B43/T43*100000</f>
        <v>544.2485401666761</v>
      </c>
      <c r="C43" s="217">
        <f>'実数'!C43/T43*100000</f>
        <v>5.669255626736209</v>
      </c>
      <c r="D43" s="218">
        <f>'実数'!D43/T43*100000</f>
        <v>85.03883440104315</v>
      </c>
      <c r="E43" s="218">
        <f>'実数'!E43/T43*100000</f>
        <v>85.03883440104315</v>
      </c>
      <c r="F43" s="218">
        <f>'実数'!F43/T43*100000</f>
        <v>5.669255626736209</v>
      </c>
      <c r="G43" s="218">
        <f>'実数'!G43/T43*100000</f>
        <v>68.03106752083451</v>
      </c>
      <c r="H43" s="218">
        <f>'実数'!H43/T43*100000</f>
        <v>17.007766880208628</v>
      </c>
      <c r="I43" s="219">
        <f>'実数'!I43/T43*100000</f>
        <v>79.36957877430693</v>
      </c>
      <c r="J43" s="220">
        <f>'実数'!J43/T43*100000</f>
        <v>90.70809002777935</v>
      </c>
      <c r="K43" s="33"/>
      <c r="L43" s="12" t="s">
        <v>49</v>
      </c>
      <c r="M43" s="246">
        <f>'実数'!N43/U43*100000</f>
        <v>21.410983834707206</v>
      </c>
      <c r="N43" s="218">
        <f>'実数'!O43/U43*100000</f>
        <v>0</v>
      </c>
      <c r="O43" s="217">
        <f>'実数'!P43/T43*100000</f>
        <v>17.007766880208628</v>
      </c>
      <c r="P43" s="218">
        <f>'実数'!Q43/T43*100000</f>
        <v>79.36957877430693</v>
      </c>
      <c r="Q43" s="251">
        <f>'実数'!R43/T43*100000</f>
        <v>90.70809002777935</v>
      </c>
      <c r="R43" s="53"/>
      <c r="S43" s="53"/>
      <c r="T43" s="87">
        <v>17639</v>
      </c>
      <c r="U43" s="60">
        <v>9341</v>
      </c>
      <c r="V43" s="48"/>
    </row>
    <row r="44" spans="1:22" s="42" customFormat="1" ht="24" customHeight="1">
      <c r="A44" s="9" t="s">
        <v>47</v>
      </c>
      <c r="B44" s="55">
        <f>'実数'!B44/T44*100000</f>
        <v>353.4956794972506</v>
      </c>
      <c r="C44" s="237">
        <f>'実数'!C44/T44*100000</f>
        <v>0</v>
      </c>
      <c r="D44" s="226">
        <f>'実数'!D44/T44*100000</f>
        <v>78.55459544383346</v>
      </c>
      <c r="E44" s="238">
        <f>'実数'!E44/T44*100000</f>
        <v>78.55459544383346</v>
      </c>
      <c r="F44" s="226">
        <f>'実数'!F44/T44*100000</f>
        <v>0</v>
      </c>
      <c r="G44" s="238">
        <f>'実数'!G44/T44*100000</f>
        <v>0</v>
      </c>
      <c r="H44" s="226">
        <f>'実数'!H44/T44*100000</f>
        <v>0</v>
      </c>
      <c r="I44" s="227">
        <f>'実数'!I44/T44*100000</f>
        <v>0</v>
      </c>
      <c r="J44" s="228">
        <f>'実数'!J44/T44*100000</f>
        <v>78.55459544383346</v>
      </c>
      <c r="K44" s="44"/>
      <c r="L44" s="9" t="s">
        <v>47</v>
      </c>
      <c r="M44" s="237">
        <f>'実数'!N44/U44*100000</f>
        <v>0</v>
      </c>
      <c r="N44" s="238">
        <f>'実数'!O44/U44*100000</f>
        <v>0</v>
      </c>
      <c r="O44" s="226">
        <f>'実数'!P44/T44*100000</f>
        <v>78.55459544383346</v>
      </c>
      <c r="P44" s="226">
        <f>'実数'!Q44/T44*100000</f>
        <v>39.27729772191673</v>
      </c>
      <c r="Q44" s="252">
        <f>'実数'!R44/T44*100000</f>
        <v>78.55459544383346</v>
      </c>
      <c r="R44" s="45"/>
      <c r="S44" s="45"/>
      <c r="T44" s="83">
        <v>2546</v>
      </c>
      <c r="U44" s="56">
        <v>1383</v>
      </c>
      <c r="V44" s="46"/>
    </row>
    <row r="45" spans="1:22" s="42" customFormat="1" ht="24" customHeight="1" thickBot="1">
      <c r="A45" s="13" t="s">
        <v>48</v>
      </c>
      <c r="B45" s="61">
        <f>'実数'!B45/T45*100000</f>
        <v>576.4261578215066</v>
      </c>
      <c r="C45" s="239">
        <f>'実数'!C45/T45*100000</f>
        <v>6.625588020936858</v>
      </c>
      <c r="D45" s="240">
        <f>'実数'!D45/T45*100000</f>
        <v>86.13264427217915</v>
      </c>
      <c r="E45" s="241">
        <f>'実数'!E45/T45*100000</f>
        <v>86.13264427217915</v>
      </c>
      <c r="F45" s="240">
        <f>'実数'!F45/T45*100000</f>
        <v>6.625588020936858</v>
      </c>
      <c r="G45" s="240">
        <f>'実数'!G45/T45*100000</f>
        <v>79.5070562512423</v>
      </c>
      <c r="H45" s="240">
        <f>'実数'!H45/T45*100000</f>
        <v>19.876764062810576</v>
      </c>
      <c r="I45" s="242">
        <f>'実数'!I45/T45*100000</f>
        <v>92.75823229311601</v>
      </c>
      <c r="J45" s="243">
        <f>'実数'!J45/T45*100000</f>
        <v>92.75823229311601</v>
      </c>
      <c r="K45" s="44"/>
      <c r="L45" s="13" t="s">
        <v>48</v>
      </c>
      <c r="M45" s="255">
        <f>'実数'!N45/U45*100000</f>
        <v>25.131942699170644</v>
      </c>
      <c r="N45" s="241">
        <f>'実数'!O45/U45*100000</f>
        <v>0</v>
      </c>
      <c r="O45" s="256">
        <f>'実数'!P45/T45*100000</f>
        <v>6.625588020936858</v>
      </c>
      <c r="P45" s="240">
        <f>'実数'!Q45/T45*100000</f>
        <v>86.13264427217915</v>
      </c>
      <c r="Q45" s="257">
        <f>'実数'!R45/T45*100000</f>
        <v>92.75823229311601</v>
      </c>
      <c r="R45" s="45"/>
      <c r="S45" s="45"/>
      <c r="T45" s="88">
        <v>15093</v>
      </c>
      <c r="U45" s="62">
        <v>7958</v>
      </c>
      <c r="V45" s="46"/>
    </row>
    <row r="46" spans="2:22" ht="4.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5"/>
      <c r="M46" s="63"/>
      <c r="N46" s="63"/>
      <c r="O46" s="63"/>
      <c r="P46" s="63"/>
      <c r="Q46" s="64"/>
      <c r="R46" s="66"/>
      <c r="S46" s="66"/>
      <c r="T46" s="67"/>
      <c r="U46" s="65"/>
      <c r="V46" s="65"/>
    </row>
    <row r="47" spans="2:22" ht="17.2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5"/>
      <c r="M47" s="63"/>
      <c r="N47" s="63"/>
      <c r="O47" s="63"/>
      <c r="P47" s="63"/>
      <c r="Q47" s="64"/>
      <c r="R47" s="65"/>
      <c r="S47" s="65"/>
      <c r="T47" s="68"/>
      <c r="U47" s="65">
        <f>SUM(U7:U45)-U43-U38-U32-U25-U20-U15-U12-U9-U7</f>
        <v>489312</v>
      </c>
      <c r="V47" s="65"/>
    </row>
    <row r="48" spans="2:22" ht="17.2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5"/>
      <c r="M48" s="63"/>
      <c r="N48" s="63"/>
      <c r="O48" s="63"/>
      <c r="P48" s="63"/>
      <c r="Q48" s="64"/>
      <c r="R48" s="65"/>
      <c r="S48" s="65"/>
      <c r="T48" s="68"/>
      <c r="U48" s="65"/>
      <c r="V48" s="65"/>
    </row>
    <row r="49" spans="2:22" ht="17.2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5"/>
      <c r="M49" s="63"/>
      <c r="N49" s="63"/>
      <c r="O49" s="63"/>
      <c r="P49" s="63"/>
      <c r="Q49" s="64"/>
      <c r="R49" s="65"/>
      <c r="S49" s="65"/>
      <c r="T49" s="68"/>
      <c r="U49" s="65"/>
      <c r="V49" s="65"/>
    </row>
    <row r="50" spans="2:22" ht="17.2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5"/>
      <c r="M50" s="63"/>
      <c r="N50" s="63"/>
      <c r="O50" s="63"/>
      <c r="P50" s="63"/>
      <c r="Q50" s="64"/>
      <c r="R50" s="65"/>
      <c r="S50" s="65"/>
      <c r="T50" s="68"/>
      <c r="U50" s="65"/>
      <c r="V50" s="65"/>
    </row>
    <row r="51" spans="2:22" ht="17.2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5"/>
      <c r="M51" s="63"/>
      <c r="N51" s="63"/>
      <c r="O51" s="63"/>
      <c r="P51" s="63"/>
      <c r="Q51" s="64"/>
      <c r="R51" s="65"/>
      <c r="S51" s="65"/>
      <c r="T51" s="68"/>
      <c r="U51" s="65"/>
      <c r="V51" s="65"/>
    </row>
    <row r="52" spans="2:22" ht="17.2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5"/>
      <c r="M52" s="63"/>
      <c r="N52" s="63"/>
      <c r="O52" s="63"/>
      <c r="P52" s="63"/>
      <c r="Q52" s="64"/>
      <c r="R52" s="65"/>
      <c r="S52" s="65"/>
      <c r="T52" s="68"/>
      <c r="U52" s="65"/>
      <c r="V52" s="65"/>
    </row>
    <row r="53" spans="2:22" ht="17.2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5"/>
      <c r="M53" s="63"/>
      <c r="N53" s="63"/>
      <c r="O53" s="63"/>
      <c r="P53" s="63"/>
      <c r="Q53" s="64"/>
      <c r="R53" s="65"/>
      <c r="S53" s="65"/>
      <c r="T53" s="68"/>
      <c r="U53" s="65"/>
      <c r="V53" s="65"/>
    </row>
    <row r="54" spans="2:22" ht="17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5"/>
      <c r="M54" s="63"/>
      <c r="N54" s="63"/>
      <c r="O54" s="63"/>
      <c r="P54" s="63"/>
      <c r="Q54" s="64"/>
      <c r="R54" s="65"/>
      <c r="S54" s="65"/>
      <c r="T54" s="68"/>
      <c r="U54" s="65"/>
      <c r="V54" s="65"/>
    </row>
    <row r="55" spans="2:22" ht="17.2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5"/>
      <c r="M55" s="63"/>
      <c r="N55" s="63"/>
      <c r="O55" s="63"/>
      <c r="P55" s="63"/>
      <c r="Q55" s="64"/>
      <c r="R55" s="65"/>
      <c r="S55" s="65"/>
      <c r="T55" s="68"/>
      <c r="U55" s="65"/>
      <c r="V55" s="65"/>
    </row>
    <row r="56" spans="2:22" ht="17.25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5"/>
      <c r="M56" s="63"/>
      <c r="N56" s="63"/>
      <c r="O56" s="63"/>
      <c r="P56" s="63"/>
      <c r="Q56" s="64"/>
      <c r="R56" s="65"/>
      <c r="S56" s="65"/>
      <c r="U56" s="65"/>
      <c r="V56" s="65"/>
    </row>
    <row r="57" spans="2:22" ht="17.2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5"/>
      <c r="M57" s="63"/>
      <c r="N57" s="63"/>
      <c r="O57" s="63"/>
      <c r="P57" s="63"/>
      <c r="Q57" s="64"/>
      <c r="R57" s="65"/>
      <c r="S57" s="65"/>
      <c r="U57" s="65"/>
      <c r="V57" s="65"/>
    </row>
    <row r="58" spans="2:22" ht="17.25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5"/>
      <c r="M58" s="63"/>
      <c r="N58" s="63"/>
      <c r="O58" s="63"/>
      <c r="P58" s="63"/>
      <c r="Q58" s="64"/>
      <c r="R58" s="65"/>
      <c r="S58" s="65"/>
      <c r="U58" s="65"/>
      <c r="V58" s="65"/>
    </row>
    <row r="59" spans="2:22" ht="17.25"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5"/>
      <c r="M59" s="63"/>
      <c r="N59" s="63"/>
      <c r="O59" s="63"/>
      <c r="P59" s="63"/>
      <c r="Q59" s="64"/>
      <c r="R59" s="65"/>
      <c r="S59" s="65"/>
      <c r="U59" s="65"/>
      <c r="V59" s="65"/>
    </row>
    <row r="60" spans="2:22" ht="17.25"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5"/>
      <c r="M60" s="63"/>
      <c r="N60" s="63"/>
      <c r="O60" s="63"/>
      <c r="P60" s="63"/>
      <c r="Q60" s="64"/>
      <c r="R60" s="65"/>
      <c r="S60" s="65"/>
      <c r="U60" s="65"/>
      <c r="V60" s="65"/>
    </row>
    <row r="61" spans="2:22" ht="17.25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5"/>
      <c r="M61" s="63"/>
      <c r="N61" s="63"/>
      <c r="O61" s="63"/>
      <c r="P61" s="63"/>
      <c r="Q61" s="64"/>
      <c r="R61" s="65"/>
      <c r="S61" s="65"/>
      <c r="U61" s="65"/>
      <c r="V61" s="65"/>
    </row>
    <row r="62" spans="2:22" ht="17.25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5"/>
      <c r="M62" s="63"/>
      <c r="N62" s="63"/>
      <c r="O62" s="63"/>
      <c r="P62" s="63"/>
      <c r="Q62" s="64"/>
      <c r="R62" s="65"/>
      <c r="S62" s="65"/>
      <c r="U62" s="65"/>
      <c r="V62" s="65"/>
    </row>
    <row r="63" spans="2:22" ht="17.25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5"/>
      <c r="M63" s="63"/>
      <c r="N63" s="63"/>
      <c r="O63" s="63"/>
      <c r="P63" s="63"/>
      <c r="Q63" s="64"/>
      <c r="R63" s="65"/>
      <c r="S63" s="65"/>
      <c r="U63" s="65"/>
      <c r="V63" s="65"/>
    </row>
    <row r="64" spans="2:22" ht="17.2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5"/>
      <c r="M64" s="63"/>
      <c r="N64" s="63"/>
      <c r="O64" s="63"/>
      <c r="P64" s="63"/>
      <c r="Q64" s="64"/>
      <c r="R64" s="65"/>
      <c r="S64" s="65"/>
      <c r="U64" s="65"/>
      <c r="V64" s="65"/>
    </row>
    <row r="65" spans="2:22" ht="17.2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5"/>
      <c r="M65" s="63"/>
      <c r="N65" s="63"/>
      <c r="O65" s="63"/>
      <c r="P65" s="63"/>
      <c r="Q65" s="64"/>
      <c r="R65" s="65"/>
      <c r="S65" s="65"/>
      <c r="U65" s="65"/>
      <c r="V65" s="65"/>
    </row>
    <row r="66" spans="2:22" ht="17.2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5"/>
      <c r="M66" s="63"/>
      <c r="N66" s="63"/>
      <c r="O66" s="63"/>
      <c r="P66" s="63"/>
      <c r="Q66" s="64"/>
      <c r="R66" s="65"/>
      <c r="S66" s="65"/>
      <c r="U66" s="65"/>
      <c r="V66" s="65"/>
    </row>
    <row r="67" spans="2:22" ht="17.2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5"/>
      <c r="M67" s="63"/>
      <c r="N67" s="63"/>
      <c r="O67" s="63"/>
      <c r="P67" s="63"/>
      <c r="Q67" s="64"/>
      <c r="R67" s="65"/>
      <c r="S67" s="65"/>
      <c r="U67" s="65"/>
      <c r="V67" s="65"/>
    </row>
    <row r="68" spans="2:22" ht="17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5"/>
      <c r="M68" s="63"/>
      <c r="N68" s="63"/>
      <c r="O68" s="63"/>
      <c r="P68" s="63"/>
      <c r="Q68" s="64"/>
      <c r="R68" s="65"/>
      <c r="S68" s="65"/>
      <c r="U68" s="65"/>
      <c r="V68" s="65"/>
    </row>
    <row r="69" spans="2:22" ht="17.2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5"/>
      <c r="M69" s="63"/>
      <c r="N69" s="63"/>
      <c r="O69" s="63"/>
      <c r="P69" s="63"/>
      <c r="Q69" s="64"/>
      <c r="R69" s="65"/>
      <c r="S69" s="65"/>
      <c r="U69" s="65"/>
      <c r="V69" s="65"/>
    </row>
    <row r="70" spans="2:22" ht="17.2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5"/>
      <c r="M70" s="63"/>
      <c r="N70" s="63"/>
      <c r="O70" s="63"/>
      <c r="P70" s="63"/>
      <c r="Q70" s="64"/>
      <c r="R70" s="65"/>
      <c r="S70" s="65"/>
      <c r="U70" s="65"/>
      <c r="V70" s="65"/>
    </row>
    <row r="71" spans="2:22" ht="17.25"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5"/>
      <c r="M71" s="63"/>
      <c r="N71" s="63"/>
      <c r="O71" s="63"/>
      <c r="P71" s="63"/>
      <c r="Q71" s="64"/>
      <c r="R71" s="65"/>
      <c r="S71" s="65"/>
      <c r="U71" s="65"/>
      <c r="V71" s="65"/>
    </row>
    <row r="72" spans="2:22" ht="17.25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5"/>
      <c r="M72" s="63"/>
      <c r="N72" s="63"/>
      <c r="O72" s="63"/>
      <c r="P72" s="63"/>
      <c r="Q72" s="64"/>
      <c r="R72" s="65"/>
      <c r="S72" s="65"/>
      <c r="U72" s="65"/>
      <c r="V72" s="65"/>
    </row>
    <row r="73" spans="2:22" ht="17.25"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5"/>
      <c r="M73" s="63"/>
      <c r="N73" s="63"/>
      <c r="O73" s="63"/>
      <c r="P73" s="63"/>
      <c r="Q73" s="64"/>
      <c r="R73" s="65"/>
      <c r="S73" s="65"/>
      <c r="U73" s="65"/>
      <c r="V73" s="65"/>
    </row>
    <row r="74" spans="2:22" ht="17.25"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5"/>
      <c r="M74" s="63"/>
      <c r="N74" s="63"/>
      <c r="O74" s="63"/>
      <c r="P74" s="63"/>
      <c r="Q74" s="64"/>
      <c r="R74" s="65"/>
      <c r="S74" s="65"/>
      <c r="U74" s="65"/>
      <c r="V74" s="65"/>
    </row>
    <row r="75" spans="2:22" ht="17.2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5"/>
      <c r="M75" s="63"/>
      <c r="N75" s="63"/>
      <c r="O75" s="63"/>
      <c r="P75" s="63"/>
      <c r="Q75" s="64"/>
      <c r="R75" s="65"/>
      <c r="S75" s="65"/>
      <c r="U75" s="65"/>
      <c r="V75" s="65"/>
    </row>
    <row r="76" spans="2:22" ht="17.2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5"/>
      <c r="M76" s="63"/>
      <c r="N76" s="63"/>
      <c r="O76" s="63"/>
      <c r="P76" s="63"/>
      <c r="Q76" s="64"/>
      <c r="R76" s="65"/>
      <c r="S76" s="65"/>
      <c r="U76" s="65"/>
      <c r="V76" s="65"/>
    </row>
    <row r="77" spans="2:22" ht="17.2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5"/>
      <c r="M77" s="63"/>
      <c r="N77" s="63"/>
      <c r="O77" s="63"/>
      <c r="P77" s="63"/>
      <c r="Q77" s="64"/>
      <c r="R77" s="65"/>
      <c r="S77" s="65"/>
      <c r="U77" s="65"/>
      <c r="V77" s="65"/>
    </row>
    <row r="78" spans="2:22" ht="17.25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5"/>
      <c r="M78" s="63"/>
      <c r="N78" s="63"/>
      <c r="O78" s="63"/>
      <c r="P78" s="63"/>
      <c r="Q78" s="64"/>
      <c r="R78" s="65"/>
      <c r="S78" s="65"/>
      <c r="U78" s="65"/>
      <c r="V78" s="65"/>
    </row>
    <row r="79" spans="2:22" ht="17.25"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5"/>
      <c r="M79" s="63"/>
      <c r="N79" s="63"/>
      <c r="O79" s="63"/>
      <c r="P79" s="63"/>
      <c r="Q79" s="64"/>
      <c r="R79" s="65"/>
      <c r="S79" s="65"/>
      <c r="U79" s="65"/>
      <c r="V79" s="65"/>
    </row>
    <row r="80" spans="2:22" ht="17.25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5"/>
      <c r="M80" s="63"/>
      <c r="N80" s="63"/>
      <c r="O80" s="63"/>
      <c r="P80" s="63"/>
      <c r="Q80" s="64"/>
      <c r="R80" s="65"/>
      <c r="S80" s="65"/>
      <c r="U80" s="65"/>
      <c r="V80" s="65"/>
    </row>
    <row r="81" spans="2:22" ht="17.25"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5"/>
      <c r="M81" s="63"/>
      <c r="N81" s="63"/>
      <c r="O81" s="63"/>
      <c r="P81" s="63"/>
      <c r="Q81" s="64"/>
      <c r="R81" s="65"/>
      <c r="S81" s="65"/>
      <c r="U81" s="65"/>
      <c r="V81" s="65"/>
    </row>
    <row r="82" spans="2:22" ht="17.2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5"/>
      <c r="M82" s="63"/>
      <c r="N82" s="63"/>
      <c r="O82" s="63"/>
      <c r="P82" s="63"/>
      <c r="Q82" s="64"/>
      <c r="R82" s="65"/>
      <c r="S82" s="65"/>
      <c r="U82" s="65"/>
      <c r="V82" s="65"/>
    </row>
    <row r="83" spans="2:22" ht="17.2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5"/>
      <c r="M83" s="63"/>
      <c r="N83" s="63"/>
      <c r="O83" s="63"/>
      <c r="P83" s="63"/>
      <c r="Q83" s="64"/>
      <c r="R83" s="65"/>
      <c r="S83" s="65"/>
      <c r="U83" s="65"/>
      <c r="V83" s="65"/>
    </row>
    <row r="84" spans="2:22" ht="17.2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5"/>
      <c r="M84" s="63"/>
      <c r="N84" s="63"/>
      <c r="O84" s="63"/>
      <c r="P84" s="63"/>
      <c r="Q84" s="64"/>
      <c r="R84" s="65"/>
      <c r="S84" s="65"/>
      <c r="U84" s="65"/>
      <c r="V84" s="65"/>
    </row>
    <row r="85" spans="2:22" ht="17.2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5"/>
      <c r="M85" s="63"/>
      <c r="N85" s="63"/>
      <c r="O85" s="63"/>
      <c r="P85" s="63"/>
      <c r="Q85" s="64"/>
      <c r="R85" s="65"/>
      <c r="S85" s="65"/>
      <c r="U85" s="65"/>
      <c r="V85" s="65"/>
    </row>
    <row r="86" spans="2:22" ht="17.2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5"/>
      <c r="M86" s="63"/>
      <c r="N86" s="63"/>
      <c r="O86" s="63"/>
      <c r="P86" s="63"/>
      <c r="Q86" s="64"/>
      <c r="R86" s="65"/>
      <c r="S86" s="65"/>
      <c r="U86" s="65"/>
      <c r="V86" s="65"/>
    </row>
    <row r="87" spans="2:22" ht="17.2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5"/>
      <c r="M87" s="63"/>
      <c r="N87" s="63"/>
      <c r="O87" s="63"/>
      <c r="P87" s="63"/>
      <c r="Q87" s="64"/>
      <c r="R87" s="65"/>
      <c r="S87" s="65"/>
      <c r="U87" s="65"/>
      <c r="V87" s="65"/>
    </row>
    <row r="88" spans="2:22" ht="17.2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5"/>
      <c r="M88" s="63"/>
      <c r="N88" s="63"/>
      <c r="O88" s="63"/>
      <c r="P88" s="63"/>
      <c r="Q88" s="64"/>
      <c r="R88" s="65"/>
      <c r="S88" s="65"/>
      <c r="U88" s="65"/>
      <c r="V88" s="65"/>
    </row>
    <row r="89" spans="2:22" ht="17.2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5"/>
      <c r="M89" s="63"/>
      <c r="N89" s="63"/>
      <c r="O89" s="63"/>
      <c r="P89" s="63"/>
      <c r="Q89" s="64"/>
      <c r="R89" s="65"/>
      <c r="S89" s="65"/>
      <c r="U89" s="65"/>
      <c r="V89" s="65"/>
    </row>
    <row r="90" spans="2:22" ht="17.2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5"/>
      <c r="M90" s="63"/>
      <c r="N90" s="63"/>
      <c r="O90" s="63"/>
      <c r="P90" s="63"/>
      <c r="Q90" s="64"/>
      <c r="R90" s="65"/>
      <c r="S90" s="65"/>
      <c r="U90" s="65"/>
      <c r="V90" s="65"/>
    </row>
    <row r="91" spans="2:22" ht="17.2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5"/>
      <c r="M91" s="63"/>
      <c r="N91" s="63"/>
      <c r="O91" s="63"/>
      <c r="P91" s="63"/>
      <c r="Q91" s="64"/>
      <c r="R91" s="65"/>
      <c r="S91" s="65"/>
      <c r="U91" s="65"/>
      <c r="V91" s="65"/>
    </row>
    <row r="92" spans="2:22" ht="17.2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5"/>
      <c r="M92" s="63"/>
      <c r="N92" s="63"/>
      <c r="O92" s="63"/>
      <c r="P92" s="63"/>
      <c r="Q92" s="64"/>
      <c r="R92" s="65"/>
      <c r="S92" s="65"/>
      <c r="U92" s="65"/>
      <c r="V92" s="65"/>
    </row>
    <row r="93" spans="2:22" ht="17.2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5"/>
      <c r="M93" s="63"/>
      <c r="N93" s="63"/>
      <c r="O93" s="63"/>
      <c r="P93" s="63"/>
      <c r="Q93" s="64"/>
      <c r="R93" s="65"/>
      <c r="S93" s="65"/>
      <c r="U93" s="65"/>
      <c r="V93" s="65"/>
    </row>
    <row r="94" spans="2:22" ht="17.2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5"/>
      <c r="M94" s="63"/>
      <c r="N94" s="63"/>
      <c r="O94" s="63"/>
      <c r="P94" s="63"/>
      <c r="Q94" s="64"/>
      <c r="R94" s="65"/>
      <c r="S94" s="65"/>
      <c r="U94" s="65"/>
      <c r="V94" s="65"/>
    </row>
    <row r="95" spans="2:22" ht="17.2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5"/>
      <c r="M95" s="63"/>
      <c r="N95" s="63"/>
      <c r="O95" s="63"/>
      <c r="P95" s="63"/>
      <c r="Q95" s="64"/>
      <c r="R95" s="65"/>
      <c r="S95" s="65"/>
      <c r="U95" s="65"/>
      <c r="V95" s="65"/>
    </row>
    <row r="96" spans="2:22" ht="17.2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5"/>
      <c r="M96" s="63"/>
      <c r="N96" s="63"/>
      <c r="O96" s="63"/>
      <c r="P96" s="63"/>
      <c r="Q96" s="64"/>
      <c r="R96" s="65"/>
      <c r="S96" s="65"/>
      <c r="U96" s="65"/>
      <c r="V96" s="65"/>
    </row>
    <row r="97" spans="2:22" ht="17.2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5"/>
      <c r="M97" s="63"/>
      <c r="N97" s="63"/>
      <c r="O97" s="63"/>
      <c r="P97" s="63"/>
      <c r="Q97" s="64"/>
      <c r="R97" s="65"/>
      <c r="S97" s="65"/>
      <c r="U97" s="65"/>
      <c r="V97" s="65"/>
    </row>
    <row r="98" spans="2:22" ht="17.2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5"/>
      <c r="M98" s="63"/>
      <c r="N98" s="63"/>
      <c r="O98" s="63"/>
      <c r="P98" s="63"/>
      <c r="Q98" s="64"/>
      <c r="R98" s="65"/>
      <c r="S98" s="65"/>
      <c r="U98" s="65"/>
      <c r="V98" s="65"/>
    </row>
    <row r="99" spans="2:22" ht="17.2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5"/>
      <c r="M99" s="63"/>
      <c r="N99" s="63"/>
      <c r="O99" s="63"/>
      <c r="P99" s="63"/>
      <c r="Q99" s="64"/>
      <c r="R99" s="65"/>
      <c r="S99" s="65"/>
      <c r="U99" s="65"/>
      <c r="V99" s="65"/>
    </row>
    <row r="100" spans="2:22" ht="17.2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5"/>
      <c r="M100" s="63"/>
      <c r="N100" s="63"/>
      <c r="O100" s="63"/>
      <c r="P100" s="63"/>
      <c r="Q100" s="64"/>
      <c r="R100" s="65"/>
      <c r="S100" s="65"/>
      <c r="U100" s="65"/>
      <c r="V100" s="65"/>
    </row>
    <row r="101" spans="2:22" ht="17.2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5"/>
      <c r="M101" s="63"/>
      <c r="N101" s="63"/>
      <c r="O101" s="63"/>
      <c r="P101" s="63"/>
      <c r="Q101" s="64"/>
      <c r="R101" s="65"/>
      <c r="S101" s="65"/>
      <c r="U101" s="65"/>
      <c r="V101" s="65"/>
    </row>
    <row r="102" spans="2:22" ht="17.2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5"/>
      <c r="M102" s="63"/>
      <c r="N102" s="63"/>
      <c r="O102" s="63"/>
      <c r="P102" s="63"/>
      <c r="Q102" s="64"/>
      <c r="R102" s="65"/>
      <c r="S102" s="65"/>
      <c r="U102" s="65"/>
      <c r="V102" s="65"/>
    </row>
    <row r="103" spans="2:22" ht="17.2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5"/>
      <c r="M103" s="63"/>
      <c r="N103" s="63"/>
      <c r="O103" s="63"/>
      <c r="P103" s="63"/>
      <c r="Q103" s="64"/>
      <c r="R103" s="65"/>
      <c r="S103" s="65"/>
      <c r="U103" s="65"/>
      <c r="V103" s="65"/>
    </row>
    <row r="104" spans="2:22" ht="17.2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5"/>
      <c r="M104" s="63"/>
      <c r="N104" s="63"/>
      <c r="O104" s="63"/>
      <c r="P104" s="63"/>
      <c r="Q104" s="64"/>
      <c r="R104" s="65"/>
      <c r="S104" s="65"/>
      <c r="U104" s="65"/>
      <c r="V104" s="65"/>
    </row>
    <row r="105" spans="2:22" ht="17.2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5"/>
      <c r="M105" s="63"/>
      <c r="N105" s="63"/>
      <c r="O105" s="63"/>
      <c r="P105" s="63"/>
      <c r="Q105" s="64"/>
      <c r="R105" s="65"/>
      <c r="S105" s="65"/>
      <c r="U105" s="65"/>
      <c r="V105" s="65"/>
    </row>
    <row r="106" spans="2:22" ht="17.2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5"/>
      <c r="M106" s="63"/>
      <c r="N106" s="63"/>
      <c r="O106" s="63"/>
      <c r="P106" s="63"/>
      <c r="Q106" s="64"/>
      <c r="R106" s="65"/>
      <c r="S106" s="65"/>
      <c r="U106" s="65"/>
      <c r="V106" s="65"/>
    </row>
    <row r="107" spans="2:22" ht="17.2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5"/>
      <c r="M107" s="63"/>
      <c r="N107" s="63"/>
      <c r="O107" s="63"/>
      <c r="P107" s="63"/>
      <c r="Q107" s="64"/>
      <c r="R107" s="65"/>
      <c r="S107" s="65"/>
      <c r="U107" s="65"/>
      <c r="V107" s="65"/>
    </row>
    <row r="108" spans="2:22" ht="17.2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5"/>
      <c r="M108" s="63"/>
      <c r="N108" s="63"/>
      <c r="O108" s="63"/>
      <c r="P108" s="63"/>
      <c r="Q108" s="64"/>
      <c r="R108" s="65"/>
      <c r="S108" s="65"/>
      <c r="U108" s="65"/>
      <c r="V108" s="65"/>
    </row>
    <row r="109" spans="2:22" ht="17.2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5"/>
      <c r="M109" s="63"/>
      <c r="N109" s="63"/>
      <c r="O109" s="63"/>
      <c r="P109" s="63"/>
      <c r="Q109" s="64"/>
      <c r="R109" s="65"/>
      <c r="S109" s="65"/>
      <c r="U109" s="65"/>
      <c r="V109" s="65"/>
    </row>
    <row r="110" spans="2:22" ht="17.2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5"/>
      <c r="M110" s="63"/>
      <c r="N110" s="63"/>
      <c r="O110" s="63"/>
      <c r="P110" s="63"/>
      <c r="Q110" s="64"/>
      <c r="R110" s="65"/>
      <c r="S110" s="65"/>
      <c r="U110" s="65"/>
      <c r="V110" s="65"/>
    </row>
    <row r="111" spans="2:22" ht="17.2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5"/>
      <c r="M111" s="63"/>
      <c r="N111" s="63"/>
      <c r="O111" s="63"/>
      <c r="P111" s="63"/>
      <c r="Q111" s="64"/>
      <c r="R111" s="65"/>
      <c r="S111" s="65"/>
      <c r="U111" s="65"/>
      <c r="V111" s="65"/>
    </row>
    <row r="112" spans="2:22" ht="17.2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5"/>
      <c r="M112" s="63"/>
      <c r="N112" s="63"/>
      <c r="O112" s="63"/>
      <c r="P112" s="63"/>
      <c r="Q112" s="64"/>
      <c r="R112" s="65"/>
      <c r="S112" s="65"/>
      <c r="U112" s="65"/>
      <c r="V112" s="65"/>
    </row>
    <row r="113" spans="2:22" ht="17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5"/>
      <c r="M113" s="63"/>
      <c r="N113" s="63"/>
      <c r="O113" s="63"/>
      <c r="P113" s="63"/>
      <c r="Q113" s="64"/>
      <c r="R113" s="65"/>
      <c r="S113" s="65"/>
      <c r="U113" s="65"/>
      <c r="V113" s="65"/>
    </row>
    <row r="114" spans="2:22" ht="17.2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5"/>
      <c r="M114" s="63"/>
      <c r="N114" s="63"/>
      <c r="O114" s="63"/>
      <c r="P114" s="63"/>
      <c r="Q114" s="64"/>
      <c r="R114" s="65"/>
      <c r="S114" s="65"/>
      <c r="U114" s="65"/>
      <c r="V114" s="65"/>
    </row>
    <row r="115" spans="2:22" ht="17.2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5"/>
      <c r="M115" s="63"/>
      <c r="N115" s="63"/>
      <c r="O115" s="63"/>
      <c r="P115" s="63"/>
      <c r="Q115" s="64"/>
      <c r="R115" s="65"/>
      <c r="S115" s="65"/>
      <c r="U115" s="65"/>
      <c r="V115" s="65"/>
    </row>
    <row r="116" spans="2:22" ht="17.2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5"/>
      <c r="M116" s="63"/>
      <c r="N116" s="63"/>
      <c r="O116" s="63"/>
      <c r="P116" s="63"/>
      <c r="Q116" s="64"/>
      <c r="R116" s="65"/>
      <c r="S116" s="65"/>
      <c r="U116" s="65"/>
      <c r="V116" s="65"/>
    </row>
    <row r="117" spans="2:22" ht="17.2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5"/>
      <c r="M117" s="63"/>
      <c r="N117" s="63"/>
      <c r="O117" s="63"/>
      <c r="P117" s="63"/>
      <c r="Q117" s="64"/>
      <c r="R117" s="65"/>
      <c r="S117" s="65"/>
      <c r="U117" s="65"/>
      <c r="V117" s="65"/>
    </row>
  </sheetData>
  <sheetProtection/>
  <printOptions/>
  <pageMargins left="0.7874015748031497" right="0.7874015748031497" top="0.7874015748031497" bottom="0" header="0.5118110236220472" footer="0.1968503937007874"/>
  <pageSetup firstPageNumber="40" useFirstPageNumber="1" horizontalDpi="600" verticalDpi="600" orientation="portrait" paperSize="9" scale="74" r:id="rId1"/>
  <headerFooter alignWithMargins="0">
    <oddFooter>&amp;C－&amp;P－</oddFooter>
  </headerFooter>
  <colBreaks count="1" manualBreakCount="1">
    <brk id="10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140333</cp:lastModifiedBy>
  <cp:lastPrinted>2021-01-22T09:15:57Z</cp:lastPrinted>
  <dcterms:created xsi:type="dcterms:W3CDTF">1999-09-14T07:18:54Z</dcterms:created>
  <dcterms:modified xsi:type="dcterms:W3CDTF">2021-02-03T07:21:01Z</dcterms:modified>
  <cp:category/>
  <cp:version/>
  <cp:contentType/>
  <cp:contentStatus/>
</cp:coreProperties>
</file>