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521" windowWidth="7650" windowHeight="855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'実数'!$A$1:$V$45</definedName>
    <definedName name="_xlnm.Print_Area" localSheetId="1">'率'!$A$1:$R$45</definedName>
    <definedName name="Print_Area_MI" localSheetId="0">'実数'!$M$1:$P$44</definedName>
    <definedName name="Print_Area_MI" localSheetId="1">'率'!$M$1:$P$44</definedName>
  </definedNames>
  <calcPr fullCalcOnLoad="1"/>
</workbook>
</file>

<file path=xl/sharedStrings.xml><?xml version="1.0" encoding="utf-8"?>
<sst xmlns="http://schemas.openxmlformats.org/spreadsheetml/2006/main" count="325" uniqueCount="75">
  <si>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</si>
  <si>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</si>
  <si>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</si>
  <si>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</si>
  <si>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</si>
  <si>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</si>
  <si>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</si>
  <si>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</si>
  <si>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</si>
  <si>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</si>
  <si>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</si>
  <si>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</si>
  <si>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全　　　国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</si>
  <si>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</si>
  <si>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</si>
  <si>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</si>
  <si>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</si>
  <si>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</si>
  <si>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</si>
  <si>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</si>
  <si>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</si>
  <si>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</si>
  <si>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</si>
  <si>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</si>
  <si>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</si>
  <si>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</si>
  <si>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</si>
  <si>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</si>
  <si>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</si>
  <si>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</si>
  <si>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</si>
  <si>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</si>
  <si>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</si>
  <si>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</si>
  <si>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</si>
  <si>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</si>
  <si>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</si>
  <si>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</si>
  <si>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</si>
  <si>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</si>
  <si>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</si>
  <si>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</si>
  <si>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</si>
  <si>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</si>
  <si>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</si>
  <si>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</si>
  <si>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※大腸（再掲）は「結腸」と「直腸等」との合計</t>
  </si>
  <si>
    <t>第１２表－１　悪性新生物の部位別死亡数、保健所・市町村別</t>
  </si>
  <si>
    <t>第１２表－２　悪性新生物の部位別死亡率（人口１０万対）、保健所・市町村別</t>
  </si>
  <si>
    <t>※乳房・子宮の死亡数は女性の数値</t>
  </si>
  <si>
    <t>みなべ町</t>
  </si>
  <si>
    <t>　みなべ町</t>
  </si>
  <si>
    <t>紀の川市</t>
  </si>
  <si>
    <t>　紀の川市</t>
  </si>
  <si>
    <t>日高川町</t>
  </si>
  <si>
    <t>古座川町</t>
  </si>
  <si>
    <t>串本町</t>
  </si>
  <si>
    <t>新宮保健所串本支所</t>
  </si>
  <si>
    <t>　日高川町</t>
  </si>
  <si>
    <t>　古座川町</t>
  </si>
  <si>
    <t>　串本町</t>
  </si>
  <si>
    <t>　紀美野町</t>
  </si>
  <si>
    <t>　有田川町</t>
  </si>
  <si>
    <t>　岩出市</t>
  </si>
  <si>
    <t>橋本保健所</t>
  </si>
  <si>
    <t>-</t>
  </si>
  <si>
    <t>気管・気管支
及び肺</t>
  </si>
  <si>
    <t>人口
H25.10.1</t>
  </si>
  <si>
    <t>女子人口
H25.10.1</t>
  </si>
  <si>
    <t>平成２５年</t>
  </si>
  <si>
    <t>-</t>
  </si>
  <si>
    <t>　男性の「乳房」死亡数
　　全　　国：　　８２名
　　和歌山県：　　３名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</si>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</sst>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48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5" fillId="32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9" fontId="10" fillId="32" borderId="12" xfId="0" applyNumberFormat="1" applyFont="1" applyFill="1" applyBorder="1" applyAlignment="1" applyProtection="1">
      <alignment horizontal="right" vertical="center"/>
      <protection/>
    </xf>
    <xf numFmtId="179" fontId="10" fillId="32" borderId="13" xfId="0" applyNumberFormat="1" applyFont="1" applyFill="1" applyBorder="1" applyAlignment="1" applyProtection="1">
      <alignment horizontal="right" vertical="center"/>
      <protection/>
    </xf>
    <xf numFmtId="37" fontId="10" fillId="32" borderId="10" xfId="0" applyNumberFormat="1" applyFont="1" applyFill="1" applyBorder="1" applyAlignment="1" applyProtection="1">
      <alignment vertical="center"/>
      <protection/>
    </xf>
    <xf numFmtId="37" fontId="5" fillId="32" borderId="14" xfId="0" applyNumberFormat="1" applyFont="1" applyFill="1" applyBorder="1" applyAlignment="1" applyProtection="1">
      <alignment horizontal="left" vertical="center"/>
      <protection/>
    </xf>
    <xf numFmtId="179" fontId="10" fillId="32" borderId="15" xfId="0" applyNumberFormat="1" applyFont="1" applyFill="1" applyBorder="1" applyAlignment="1" applyProtection="1">
      <alignment horizontal="right" vertical="center"/>
      <protection/>
    </xf>
    <xf numFmtId="179" fontId="10" fillId="32" borderId="16" xfId="0" applyNumberFormat="1" applyFont="1" applyFill="1" applyBorder="1" applyAlignment="1" applyProtection="1">
      <alignment horizontal="right" vertical="center"/>
      <protection/>
    </xf>
    <xf numFmtId="37" fontId="10" fillId="32" borderId="14" xfId="0" applyNumberFormat="1" applyFont="1" applyFill="1" applyBorder="1" applyAlignment="1" applyProtection="1">
      <alignment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37" fontId="9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horizontal="right" vertical="center"/>
      <protection/>
    </xf>
    <xf numFmtId="37" fontId="9" fillId="0" borderId="19" xfId="0" applyNumberFormat="1" applyFont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37" fontId="5" fillId="32" borderId="14" xfId="0" applyNumberFormat="1" applyFont="1" applyFill="1" applyBorder="1" applyAlignment="1" applyProtection="1">
      <alignment horizontal="left" vertical="center" shrinkToFit="1"/>
      <protection/>
    </xf>
    <xf numFmtId="37" fontId="7" fillId="0" borderId="21" xfId="0" applyNumberFormat="1" applyFont="1" applyBorder="1" applyAlignment="1" applyProtection="1">
      <alignment horizontal="right" vertical="center"/>
      <protection/>
    </xf>
    <xf numFmtId="37" fontId="5" fillId="0" borderId="22" xfId="0" applyNumberFormat="1" applyFont="1" applyBorder="1" applyAlignment="1" applyProtection="1">
      <alignment horizontal="left" vertical="center"/>
      <protection/>
    </xf>
    <xf numFmtId="177" fontId="8" fillId="0" borderId="22" xfId="0" applyNumberFormat="1" applyFont="1" applyBorder="1" applyAlignment="1" applyProtection="1">
      <alignment/>
      <protection/>
    </xf>
    <xf numFmtId="177" fontId="5" fillId="0" borderId="22" xfId="0" applyNumberFormat="1" applyFont="1" applyBorder="1" applyAlignment="1" applyProtection="1">
      <alignment horizontal="left"/>
      <protection/>
    </xf>
    <xf numFmtId="177" fontId="5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 quotePrefix="1">
      <alignment horizontal="right"/>
      <protection/>
    </xf>
    <xf numFmtId="177" fontId="9" fillId="0" borderId="23" xfId="0" applyNumberFormat="1" applyFont="1" applyBorder="1" applyAlignment="1" applyProtection="1">
      <alignment horizontal="right" vertical="center"/>
      <protection locked="0"/>
    </xf>
    <xf numFmtId="177" fontId="9" fillId="0" borderId="24" xfId="0" applyNumberFormat="1" applyFont="1" applyBorder="1" applyAlignment="1" applyProtection="1">
      <alignment horizontal="right" vertical="center"/>
      <protection locked="0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10" fillId="32" borderId="28" xfId="0" applyNumberFormat="1" applyFont="1" applyFill="1" applyBorder="1" applyAlignment="1" applyProtection="1">
      <alignment horizontal="right" vertical="center"/>
      <protection/>
    </xf>
    <xf numFmtId="177" fontId="10" fillId="32" borderId="13" xfId="0" applyNumberFormat="1" applyFont="1" applyFill="1" applyBorder="1" applyAlignment="1" applyProtection="1">
      <alignment horizontal="right" vertical="center"/>
      <protection/>
    </xf>
    <xf numFmtId="177" fontId="10" fillId="32" borderId="0" xfId="0" applyNumberFormat="1" applyFont="1" applyFill="1" applyBorder="1" applyAlignment="1" applyProtection="1">
      <alignment horizontal="right" vertical="center"/>
      <protection/>
    </xf>
    <xf numFmtId="177" fontId="10" fillId="32" borderId="29" xfId="0" applyNumberFormat="1" applyFont="1" applyFill="1" applyBorder="1" applyAlignment="1" applyProtection="1">
      <alignment horizontal="right" vertical="center"/>
      <protection/>
    </xf>
    <xf numFmtId="177" fontId="10" fillId="32" borderId="30" xfId="0" applyNumberFormat="1" applyFont="1" applyFill="1" applyBorder="1" applyAlignment="1" applyProtection="1">
      <alignment horizontal="right" vertical="center"/>
      <protection/>
    </xf>
    <xf numFmtId="177" fontId="10" fillId="32" borderId="16" xfId="0" applyNumberFormat="1" applyFont="1" applyFill="1" applyBorder="1" applyAlignment="1" applyProtection="1">
      <alignment horizontal="right" vertical="center"/>
      <protection/>
    </xf>
    <xf numFmtId="177" fontId="10" fillId="32" borderId="31" xfId="0" applyNumberFormat="1" applyFont="1" applyFill="1" applyBorder="1" applyAlignment="1" applyProtection="1">
      <alignment horizontal="right" vertical="center"/>
      <protection/>
    </xf>
    <xf numFmtId="177" fontId="10" fillId="32" borderId="32" xfId="0" applyNumberFormat="1" applyFont="1" applyFill="1" applyBorder="1" applyAlignment="1" applyProtection="1">
      <alignment horizontal="right" vertical="center"/>
      <protection/>
    </xf>
    <xf numFmtId="177" fontId="10" fillId="32" borderId="15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177" fontId="9" fillId="0" borderId="12" xfId="0" applyNumberFormat="1" applyFont="1" applyBorder="1" applyAlignment="1" applyProtection="1">
      <alignment horizontal="right" vertical="center"/>
      <protection locked="0"/>
    </xf>
    <xf numFmtId="177" fontId="9" fillId="0" borderId="33" xfId="0" applyNumberFormat="1" applyFont="1" applyBorder="1" applyAlignment="1" applyProtection="1">
      <alignment horizontal="right" vertical="center"/>
      <protection locked="0"/>
    </xf>
    <xf numFmtId="177" fontId="9" fillId="0" borderId="34" xfId="0" applyNumberFormat="1" applyFont="1" applyBorder="1" applyAlignment="1" applyProtection="1">
      <alignment horizontal="right" vertical="center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6" xfId="0" applyNumberFormat="1" applyFont="1" applyBorder="1" applyAlignment="1" applyProtection="1">
      <alignment horizontal="right" vertical="center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38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7" fontId="9" fillId="0" borderId="40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177" fontId="9" fillId="0" borderId="42" xfId="0" applyNumberFormat="1" applyFont="1" applyBorder="1" applyAlignment="1" applyProtection="1">
      <alignment horizontal="right" vertical="center"/>
      <protection locked="0"/>
    </xf>
    <xf numFmtId="177" fontId="9" fillId="0" borderId="43" xfId="0" applyNumberFormat="1" applyFont="1" applyBorder="1" applyAlignment="1" applyProtection="1">
      <alignment horizontal="right" vertical="center"/>
      <protection locked="0"/>
    </xf>
    <xf numFmtId="177" fontId="9" fillId="0" borderId="44" xfId="0" applyNumberFormat="1" applyFont="1" applyBorder="1" applyAlignment="1" applyProtection="1">
      <alignment horizontal="right" vertical="center"/>
      <protection locked="0"/>
    </xf>
    <xf numFmtId="177" fontId="9" fillId="0" borderId="45" xfId="0" applyNumberFormat="1" applyFont="1" applyBorder="1" applyAlignment="1" applyProtection="1">
      <alignment horizontal="right" vertical="center"/>
      <protection locked="0"/>
    </xf>
    <xf numFmtId="177" fontId="9" fillId="0" borderId="46" xfId="0" applyNumberFormat="1" applyFont="1" applyBorder="1" applyAlignment="1" applyProtection="1">
      <alignment horizontal="right" vertical="center"/>
      <protection locked="0"/>
    </xf>
    <xf numFmtId="177" fontId="9" fillId="0" borderId="47" xfId="0" applyNumberFormat="1" applyFont="1" applyBorder="1" applyAlignment="1" applyProtection="1">
      <alignment horizontal="right" vertical="center"/>
      <protection locked="0"/>
    </xf>
    <xf numFmtId="177" fontId="9" fillId="0" borderId="48" xfId="0" applyNumberFormat="1" applyFont="1" applyBorder="1" applyAlignment="1" applyProtection="1">
      <alignment horizontal="right" vertical="center"/>
      <protection locked="0"/>
    </xf>
    <xf numFmtId="177" fontId="9" fillId="0" borderId="49" xfId="0" applyNumberFormat="1" applyFont="1" applyBorder="1" applyAlignment="1" applyProtection="1">
      <alignment horizontal="right" vertical="center"/>
      <protection locked="0"/>
    </xf>
    <xf numFmtId="177" fontId="9" fillId="0" borderId="50" xfId="0" applyNumberFormat="1" applyFont="1" applyBorder="1" applyAlignment="1" applyProtection="1">
      <alignment horizontal="right" vertical="center"/>
      <protection locked="0"/>
    </xf>
    <xf numFmtId="177" fontId="9" fillId="0" borderId="51" xfId="0" applyNumberFormat="1" applyFont="1" applyBorder="1" applyAlignment="1" applyProtection="1">
      <alignment horizontal="right" vertical="center"/>
      <protection locked="0"/>
    </xf>
    <xf numFmtId="177" fontId="9" fillId="0" borderId="52" xfId="0" applyNumberFormat="1" applyFont="1" applyBorder="1" applyAlignment="1" applyProtection="1">
      <alignment horizontal="right" vertical="center"/>
      <protection locked="0"/>
    </xf>
    <xf numFmtId="37" fontId="7" fillId="0" borderId="53" xfId="0" applyNumberFormat="1" applyFont="1" applyBorder="1" applyAlignment="1" applyProtection="1">
      <alignment vertical="center"/>
      <protection/>
    </xf>
    <xf numFmtId="177" fontId="7" fillId="0" borderId="54" xfId="0" applyNumberFormat="1" applyFont="1" applyBorder="1" applyAlignment="1" applyProtection="1">
      <alignment horizontal="center" vertical="center" wrapText="1"/>
      <protection/>
    </xf>
    <xf numFmtId="177" fontId="7" fillId="0" borderId="55" xfId="0" applyNumberFormat="1" applyFont="1" applyBorder="1" applyAlignment="1" applyProtection="1">
      <alignment horizontal="center" vertical="center" wrapText="1"/>
      <protection/>
    </xf>
    <xf numFmtId="177" fontId="7" fillId="0" borderId="56" xfId="0" applyNumberFormat="1" applyFont="1" applyBorder="1" applyAlignment="1" applyProtection="1">
      <alignment horizontal="center" vertical="center" wrapText="1"/>
      <protection/>
    </xf>
    <xf numFmtId="177" fontId="7" fillId="0" borderId="57" xfId="0" applyNumberFormat="1" applyFont="1" applyBorder="1" applyAlignment="1" applyProtection="1">
      <alignment horizontal="center" vertical="center" wrapText="1"/>
      <protection/>
    </xf>
    <xf numFmtId="177" fontId="7" fillId="0" borderId="58" xfId="0" applyNumberFormat="1" applyFont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Border="1" applyAlignment="1" applyProtection="1" quotePrefix="1">
      <alignment horizontal="right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9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9" fillId="0" borderId="59" xfId="0" applyNumberFormat="1" applyFont="1" applyBorder="1" applyAlignment="1" applyProtection="1">
      <alignment vertical="center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10" fillId="32" borderId="14" xfId="0" applyNumberFormat="1" applyFont="1" applyFill="1" applyBorder="1" applyAlignment="1" applyProtection="1">
      <alignment vertical="center" shrinkToFit="1"/>
      <protection/>
    </xf>
    <xf numFmtId="37" fontId="9" fillId="0" borderId="61" xfId="0" applyNumberFormat="1" applyFont="1" applyBorder="1" applyAlignment="1" applyProtection="1">
      <alignment vertical="center"/>
      <protection/>
    </xf>
    <xf numFmtId="37" fontId="10" fillId="32" borderId="62" xfId="0" applyNumberFormat="1" applyFont="1" applyFill="1" applyBorder="1" applyAlignment="1" applyProtection="1">
      <alignment vertical="center"/>
      <protection/>
    </xf>
    <xf numFmtId="37" fontId="7" fillId="0" borderId="63" xfId="0" applyNumberFormat="1" applyFont="1" applyBorder="1" applyAlignment="1" applyProtection="1">
      <alignment vertical="center"/>
      <protection/>
    </xf>
    <xf numFmtId="37" fontId="9" fillId="0" borderId="64" xfId="0" applyNumberFormat="1" applyFont="1" applyBorder="1" applyAlignment="1" applyProtection="1">
      <alignment vertical="center"/>
      <protection/>
    </xf>
    <xf numFmtId="37" fontId="9" fillId="0" borderId="65" xfId="0" applyNumberFormat="1" applyFont="1" applyBorder="1" applyAlignment="1" applyProtection="1">
      <alignment vertical="center"/>
      <protection/>
    </xf>
    <xf numFmtId="37" fontId="9" fillId="0" borderId="66" xfId="0" applyNumberFormat="1" applyFont="1" applyBorder="1" applyAlignment="1" applyProtection="1">
      <alignment vertical="center"/>
      <protection/>
    </xf>
    <xf numFmtId="37" fontId="9" fillId="0" borderId="67" xfId="0" applyNumberFormat="1" applyFont="1" applyBorder="1" applyAlignment="1" applyProtection="1">
      <alignment vertical="center"/>
      <protection/>
    </xf>
    <xf numFmtId="37" fontId="9" fillId="0" borderId="68" xfId="0" applyNumberFormat="1" applyFont="1" applyBorder="1" applyAlignment="1" applyProtection="1">
      <alignment vertical="center"/>
      <protection/>
    </xf>
    <xf numFmtId="37" fontId="10" fillId="32" borderId="62" xfId="0" applyNumberFormat="1" applyFont="1" applyFill="1" applyBorder="1" applyAlignment="1" applyProtection="1">
      <alignment vertical="center" shrinkToFit="1"/>
      <protection/>
    </xf>
    <xf numFmtId="179" fontId="8" fillId="0" borderId="22" xfId="0" applyNumberFormat="1" applyFont="1" applyBorder="1" applyAlignment="1" applyProtection="1">
      <alignment/>
      <protection/>
    </xf>
    <xf numFmtId="179" fontId="5" fillId="0" borderId="22" xfId="0" applyNumberFormat="1" applyFont="1" applyBorder="1" applyAlignment="1" applyProtection="1">
      <alignment horizontal="left"/>
      <protection/>
    </xf>
    <xf numFmtId="179" fontId="5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/>
      <protection/>
    </xf>
    <xf numFmtId="179" fontId="7" fillId="0" borderId="22" xfId="0" applyNumberFormat="1" applyFont="1" applyBorder="1" applyAlignment="1" applyProtection="1">
      <alignment horizontal="left"/>
      <protection/>
    </xf>
    <xf numFmtId="179" fontId="7" fillId="0" borderId="22" xfId="0" applyNumberFormat="1" applyFont="1" applyBorder="1" applyAlignment="1" applyProtection="1" quotePrefix="1">
      <alignment horizontal="right"/>
      <protection/>
    </xf>
    <xf numFmtId="179" fontId="7" fillId="0" borderId="22" xfId="0" applyNumberFormat="1" applyFont="1" applyBorder="1" applyAlignment="1" applyProtection="1">
      <alignment horizontal="right"/>
      <protection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Alignment="1" applyProtection="1">
      <alignment/>
      <protection/>
    </xf>
    <xf numFmtId="179" fontId="7" fillId="0" borderId="0" xfId="0" applyNumberFormat="1" applyFont="1" applyBorder="1" applyAlignment="1" applyProtection="1">
      <alignment horizontal="left"/>
      <protection/>
    </xf>
    <xf numFmtId="179" fontId="7" fillId="0" borderId="0" xfId="0" applyNumberFormat="1" applyFont="1" applyBorder="1" applyAlignment="1" applyProtection="1" quotePrefix="1">
      <alignment horizontal="right"/>
      <protection/>
    </xf>
    <xf numFmtId="179" fontId="7" fillId="0" borderId="60" xfId="0" applyNumberFormat="1" applyFont="1" applyBorder="1" applyAlignment="1" applyProtection="1">
      <alignment horizontal="center" vertical="center" wrapText="1"/>
      <protection/>
    </xf>
    <xf numFmtId="179" fontId="7" fillId="0" borderId="54" xfId="0" applyNumberFormat="1" applyFont="1" applyBorder="1" applyAlignment="1" applyProtection="1">
      <alignment horizontal="center" vertical="center" wrapText="1"/>
      <protection/>
    </xf>
    <xf numFmtId="179" fontId="7" fillId="0" borderId="55" xfId="0" applyNumberFormat="1" applyFont="1" applyBorder="1" applyAlignment="1" applyProtection="1">
      <alignment horizontal="center" vertical="center" wrapText="1"/>
      <protection/>
    </xf>
    <xf numFmtId="179" fontId="7" fillId="0" borderId="56" xfId="0" applyNumberFormat="1" applyFont="1" applyBorder="1" applyAlignment="1" applyProtection="1">
      <alignment horizontal="center" vertical="center" wrapText="1"/>
      <protection/>
    </xf>
    <xf numFmtId="179" fontId="7" fillId="0" borderId="57" xfId="0" applyNumberFormat="1" applyFont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58" xfId="0" applyNumberFormat="1" applyFont="1" applyBorder="1" applyAlignment="1" applyProtection="1">
      <alignment horizontal="center" vertical="center" wrapText="1"/>
      <protection/>
    </xf>
    <xf numFmtId="179" fontId="10" fillId="32" borderId="64" xfId="0" applyNumberFormat="1" applyFont="1" applyFill="1" applyBorder="1" applyAlignment="1" applyProtection="1">
      <alignment horizontal="right" vertical="center"/>
      <protection/>
    </xf>
    <xf numFmtId="179" fontId="10" fillId="32" borderId="28" xfId="0" applyNumberFormat="1" applyFont="1" applyFill="1" applyBorder="1" applyAlignment="1" applyProtection="1">
      <alignment horizontal="right" vertical="center"/>
      <protection/>
    </xf>
    <xf numFmtId="179" fontId="10" fillId="32" borderId="0" xfId="0" applyNumberFormat="1" applyFont="1" applyFill="1" applyBorder="1" applyAlignment="1" applyProtection="1">
      <alignment horizontal="right" vertical="center"/>
      <protection/>
    </xf>
    <xf numFmtId="179" fontId="10" fillId="32" borderId="29" xfId="0" applyNumberFormat="1" applyFont="1" applyFill="1" applyBorder="1" applyAlignment="1" applyProtection="1">
      <alignment horizontal="right" vertical="center"/>
      <protection/>
    </xf>
    <xf numFmtId="179" fontId="10" fillId="0" borderId="10" xfId="0" applyNumberFormat="1" applyFont="1" applyBorder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32" borderId="62" xfId="0" applyNumberFormat="1" applyFont="1" applyFill="1" applyBorder="1" applyAlignment="1" applyProtection="1">
      <alignment horizontal="right" vertical="center"/>
      <protection/>
    </xf>
    <xf numFmtId="179" fontId="10" fillId="32" borderId="30" xfId="0" applyNumberFormat="1" applyFont="1" applyFill="1" applyBorder="1" applyAlignment="1" applyProtection="1">
      <alignment horizontal="right" vertical="center"/>
      <protection/>
    </xf>
    <xf numFmtId="179" fontId="10" fillId="32" borderId="31" xfId="0" applyNumberFormat="1" applyFont="1" applyFill="1" applyBorder="1" applyAlignment="1" applyProtection="1">
      <alignment horizontal="right" vertical="center"/>
      <protection/>
    </xf>
    <xf numFmtId="179" fontId="10" fillId="32" borderId="32" xfId="0" applyNumberFormat="1" applyFont="1" applyFill="1" applyBorder="1" applyAlignment="1" applyProtection="1">
      <alignment horizontal="right" vertical="center"/>
      <protection/>
    </xf>
    <xf numFmtId="179" fontId="9" fillId="0" borderId="69" xfId="0" applyNumberFormat="1" applyFont="1" applyBorder="1" applyAlignment="1" applyProtection="1">
      <alignment horizontal="right" vertical="center"/>
      <protection/>
    </xf>
    <xf numFmtId="179" fontId="10" fillId="32" borderId="70" xfId="0" applyNumberFormat="1" applyFont="1" applyFill="1" applyBorder="1" applyAlignment="1" applyProtection="1">
      <alignment horizontal="right" vertical="center"/>
      <protection/>
    </xf>
    <xf numFmtId="179" fontId="9" fillId="0" borderId="71" xfId="0" applyNumberFormat="1" applyFont="1" applyBorder="1" applyAlignment="1" applyProtection="1">
      <alignment horizontal="right" vertical="center"/>
      <protection/>
    </xf>
    <xf numFmtId="179" fontId="9" fillId="0" borderId="72" xfId="0" applyNumberFormat="1" applyFont="1" applyBorder="1" applyAlignment="1" applyProtection="1">
      <alignment horizontal="right" vertical="center"/>
      <protection/>
    </xf>
    <xf numFmtId="179" fontId="9" fillId="0" borderId="73" xfId="0" applyNumberFormat="1" applyFont="1" applyBorder="1" applyAlignment="1" applyProtection="1">
      <alignment horizontal="right" vertical="center"/>
      <protection/>
    </xf>
    <xf numFmtId="179" fontId="9" fillId="0" borderId="74" xfId="0" applyNumberFormat="1" applyFont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/>
      <protection/>
    </xf>
    <xf numFmtId="178" fontId="7" fillId="0" borderId="0" xfId="0" applyNumberFormat="1" applyFont="1" applyAlignment="1" applyProtection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60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59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24" xfId="0" applyNumberFormat="1" applyFont="1" applyBorder="1" applyAlignment="1" applyProtection="1">
      <alignment horizontal="right"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9" fontId="9" fillId="0" borderId="26" xfId="0" applyNumberFormat="1" applyFont="1" applyBorder="1" applyAlignment="1" applyProtection="1">
      <alignment horizontal="right"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179" fontId="9" fillId="0" borderId="0" xfId="0" applyNumberFormat="1" applyFont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8" fontId="9" fillId="0" borderId="61" xfId="0" applyNumberFormat="1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32" borderId="62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32" borderId="59" xfId="0" applyNumberFormat="1" applyFont="1" applyFill="1" applyBorder="1" applyAlignment="1" applyProtection="1">
      <alignment vertical="center"/>
      <protection/>
    </xf>
    <xf numFmtId="179" fontId="9" fillId="0" borderId="64" xfId="0" applyNumberFormat="1" applyFont="1" applyBorder="1" applyAlignment="1" applyProtection="1">
      <alignment horizontal="right" vertical="center"/>
      <protection/>
    </xf>
    <xf numFmtId="179" fontId="9" fillId="0" borderId="28" xfId="0" applyNumberFormat="1" applyFont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 applyProtection="1">
      <alignment horizontal="right"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9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59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32" borderId="75" xfId="0" applyNumberFormat="1" applyFont="1" applyFill="1" applyBorder="1" applyAlignment="1" applyProtection="1">
      <alignment vertical="center"/>
      <protection/>
    </xf>
    <xf numFmtId="179" fontId="9" fillId="0" borderId="65" xfId="0" applyNumberFormat="1" applyFont="1" applyBorder="1" applyAlignment="1" applyProtection="1">
      <alignment horizontal="right"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178" fontId="9" fillId="0" borderId="76" xfId="0" applyNumberFormat="1" applyFont="1" applyBorder="1" applyAlignment="1" applyProtection="1">
      <alignment vertical="center"/>
      <protection/>
    </xf>
    <xf numFmtId="179" fontId="9" fillId="0" borderId="66" xfId="0" applyNumberFormat="1" applyFont="1" applyBorder="1" applyAlignment="1" applyProtection="1">
      <alignment horizontal="right" vertical="center"/>
      <protection/>
    </xf>
    <xf numFmtId="179" fontId="9" fillId="0" borderId="38" xfId="0" applyNumberFormat="1" applyFont="1" applyBorder="1" applyAlignment="1" applyProtection="1">
      <alignment horizontal="right" vertical="center"/>
      <protection/>
    </xf>
    <xf numFmtId="179" fontId="9" fillId="0" borderId="39" xfId="0" applyNumberFormat="1" applyFont="1" applyBorder="1" applyAlignment="1" applyProtection="1">
      <alignment horizontal="right" vertical="center"/>
      <protection/>
    </xf>
    <xf numFmtId="179" fontId="9" fillId="0" borderId="40" xfId="0" applyNumberFormat="1" applyFont="1" applyBorder="1" applyAlignment="1" applyProtection="1">
      <alignment horizontal="right"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9" fontId="9" fillId="0" borderId="42" xfId="0" applyNumberFormat="1" applyFont="1" applyBorder="1" applyAlignment="1" applyProtection="1">
      <alignment horizontal="right" vertical="center"/>
      <protection/>
    </xf>
    <xf numFmtId="178" fontId="9" fillId="0" borderId="66" xfId="0" applyNumberFormat="1" applyFont="1" applyBorder="1" applyAlignment="1" applyProtection="1">
      <alignment vertical="center"/>
      <protection/>
    </xf>
    <xf numFmtId="179" fontId="9" fillId="0" borderId="67" xfId="0" applyNumberFormat="1" applyFont="1" applyBorder="1" applyAlignment="1" applyProtection="1">
      <alignment horizontal="right" vertical="center"/>
      <protection/>
    </xf>
    <xf numFmtId="179" fontId="9" fillId="0" borderId="43" xfId="0" applyNumberFormat="1" applyFont="1" applyBorder="1" applyAlignment="1" applyProtection="1">
      <alignment horizontal="right" vertical="center"/>
      <protection/>
    </xf>
    <xf numFmtId="179" fontId="9" fillId="0" borderId="44" xfId="0" applyNumberFormat="1" applyFont="1" applyBorder="1" applyAlignment="1" applyProtection="1">
      <alignment horizontal="right" vertical="center"/>
      <protection/>
    </xf>
    <xf numFmtId="179" fontId="9" fillId="0" borderId="45" xfId="0" applyNumberFormat="1" applyFont="1" applyBorder="1" applyAlignment="1" applyProtection="1">
      <alignment horizontal="right" vertical="center"/>
      <protection/>
    </xf>
    <xf numFmtId="179" fontId="9" fillId="0" borderId="46" xfId="0" applyNumberFormat="1" applyFont="1" applyBorder="1" applyAlignment="1" applyProtection="1">
      <alignment horizontal="right" vertical="center"/>
      <protection/>
    </xf>
    <xf numFmtId="179" fontId="9" fillId="0" borderId="47" xfId="0" applyNumberFormat="1" applyFont="1" applyBorder="1" applyAlignment="1" applyProtection="1">
      <alignment horizontal="right" vertical="center"/>
      <protection/>
    </xf>
    <xf numFmtId="178" fontId="10" fillId="32" borderId="75" xfId="0" applyNumberFormat="1" applyFont="1" applyFill="1" applyBorder="1" applyAlignment="1" applyProtection="1">
      <alignment vertical="center" shrinkToFit="1"/>
      <protection/>
    </xf>
    <xf numFmtId="179" fontId="9" fillId="0" borderId="68" xfId="0" applyNumberFormat="1" applyFont="1" applyBorder="1" applyAlignment="1" applyProtection="1">
      <alignment horizontal="right" vertical="center"/>
      <protection/>
    </xf>
    <xf numFmtId="179" fontId="9" fillId="0" borderId="48" xfId="0" applyNumberFormat="1" applyFont="1" applyBorder="1" applyAlignment="1" applyProtection="1">
      <alignment horizontal="right" vertical="center"/>
      <protection/>
    </xf>
    <xf numFmtId="179" fontId="9" fillId="0" borderId="49" xfId="0" applyNumberFormat="1" applyFont="1" applyBorder="1" applyAlignment="1" applyProtection="1">
      <alignment horizontal="right" vertical="center"/>
      <protection/>
    </xf>
    <xf numFmtId="179" fontId="9" fillId="0" borderId="50" xfId="0" applyNumberFormat="1" applyFont="1" applyBorder="1" applyAlignment="1" applyProtection="1">
      <alignment horizontal="right" vertical="center"/>
      <protection/>
    </xf>
    <xf numFmtId="179" fontId="9" fillId="0" borderId="51" xfId="0" applyNumberFormat="1" applyFont="1" applyBorder="1" applyAlignment="1" applyProtection="1">
      <alignment horizontal="right" vertical="center"/>
      <protection/>
    </xf>
    <xf numFmtId="179" fontId="9" fillId="0" borderId="52" xfId="0" applyNumberFormat="1" applyFont="1" applyBorder="1" applyAlignment="1" applyProtection="1">
      <alignment horizontal="right" vertical="center"/>
      <protection/>
    </xf>
    <xf numFmtId="178" fontId="9" fillId="0" borderId="77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9" fillId="0" borderId="24" xfId="0" applyNumberFormat="1" applyFont="1" applyBorder="1" applyAlignment="1" applyProtection="1">
      <alignment horizontal="right" vertical="center"/>
      <protection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horizontal="right" vertical="center"/>
      <protection/>
    </xf>
    <xf numFmtId="177" fontId="9" fillId="0" borderId="34" xfId="0" applyNumberFormat="1" applyFont="1" applyBorder="1" applyAlignment="1" applyProtection="1">
      <alignment horizontal="right" vertical="center"/>
      <protection/>
    </xf>
    <xf numFmtId="177" fontId="9" fillId="0" borderId="39" xfId="0" applyNumberFormat="1" applyFont="1" applyBorder="1" applyAlignment="1" applyProtection="1">
      <alignment horizontal="right" vertical="center"/>
      <protection/>
    </xf>
    <xf numFmtId="177" fontId="9" fillId="0" borderId="44" xfId="0" applyNumberFormat="1" applyFont="1" applyBorder="1" applyAlignment="1" applyProtection="1">
      <alignment horizontal="right" vertical="center"/>
      <protection/>
    </xf>
    <xf numFmtId="177" fontId="9" fillId="0" borderId="49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7" fillId="0" borderId="22" xfId="0" applyNumberFormat="1" applyFont="1" applyBorder="1" applyAlignment="1" applyProtection="1">
      <alignment horizontal="right"/>
      <protection locked="0"/>
    </xf>
    <xf numFmtId="177" fontId="0" fillId="0" borderId="0" xfId="0" applyNumberFormat="1" applyAlignment="1" applyProtection="1">
      <alignment horizontal="right"/>
      <protection/>
    </xf>
    <xf numFmtId="177" fontId="9" fillId="0" borderId="69" xfId="0" applyNumberFormat="1" applyFont="1" applyBorder="1" applyAlignment="1" applyProtection="1">
      <alignment horizontal="right" vertical="center"/>
      <protection/>
    </xf>
    <xf numFmtId="177" fontId="10" fillId="32" borderId="70" xfId="0" applyNumberFormat="1" applyFont="1" applyFill="1" applyBorder="1" applyAlignment="1" applyProtection="1">
      <alignment horizontal="right" vertical="center"/>
      <protection/>
    </xf>
    <xf numFmtId="177" fontId="9" fillId="0" borderId="71" xfId="0" applyNumberFormat="1" applyFont="1" applyBorder="1" applyAlignment="1" applyProtection="1">
      <alignment horizontal="right" vertical="center"/>
      <protection/>
    </xf>
    <xf numFmtId="177" fontId="9" fillId="0" borderId="72" xfId="0" applyNumberFormat="1" applyFont="1" applyBorder="1" applyAlignment="1" applyProtection="1">
      <alignment horizontal="right" vertical="center"/>
      <protection/>
    </xf>
    <xf numFmtId="177" fontId="9" fillId="0" borderId="73" xfId="0" applyNumberFormat="1" applyFont="1" applyBorder="1" applyAlignment="1" applyProtection="1">
      <alignment horizontal="right" vertical="center"/>
      <protection/>
    </xf>
    <xf numFmtId="177" fontId="9" fillId="0" borderId="20" xfId="0" applyNumberFormat="1" applyFont="1" applyBorder="1" applyAlignment="1" applyProtection="1">
      <alignment horizontal="right" vertical="center"/>
      <protection/>
    </xf>
    <xf numFmtId="177" fontId="9" fillId="0" borderId="74" xfId="0" applyNumberFormat="1" applyFont="1" applyBorder="1" applyAlignment="1" applyProtection="1">
      <alignment horizontal="right" vertical="center"/>
      <protection/>
    </xf>
    <xf numFmtId="177" fontId="11" fillId="0" borderId="0" xfId="0" applyNumberFormat="1" applyFont="1" applyAlignment="1" applyProtection="1">
      <alignment horizontal="right"/>
      <protection/>
    </xf>
    <xf numFmtId="37" fontId="12" fillId="32" borderId="62" xfId="0" applyNumberFormat="1" applyFont="1" applyFill="1" applyBorder="1" applyAlignment="1" applyProtection="1">
      <alignment vertical="center"/>
      <protection/>
    </xf>
    <xf numFmtId="178" fontId="9" fillId="0" borderId="64" xfId="0" applyNumberFormat="1" applyFont="1" applyBorder="1" applyAlignment="1" applyProtection="1">
      <alignment vertical="center"/>
      <protection/>
    </xf>
    <xf numFmtId="178" fontId="9" fillId="0" borderId="78" xfId="0" applyNumberFormat="1" applyFont="1" applyBorder="1" applyAlignment="1" applyProtection="1">
      <alignment vertical="center"/>
      <protection/>
    </xf>
    <xf numFmtId="177" fontId="10" fillId="0" borderId="71" xfId="0" applyNumberFormat="1" applyFont="1" applyBorder="1" applyAlignment="1" applyProtection="1">
      <alignment vertical="center"/>
      <protection/>
    </xf>
    <xf numFmtId="177" fontId="9" fillId="0" borderId="71" xfId="0" applyNumberFormat="1" applyFont="1" applyBorder="1" applyAlignment="1" applyProtection="1">
      <alignment vertical="center"/>
      <protection/>
    </xf>
    <xf numFmtId="177" fontId="7" fillId="0" borderId="71" xfId="0" applyNumberFormat="1" applyFont="1" applyBorder="1" applyAlignment="1" applyProtection="1">
      <alignment vertical="center"/>
      <protection/>
    </xf>
    <xf numFmtId="178" fontId="10" fillId="32" borderId="59" xfId="0" applyNumberFormat="1" applyFont="1" applyFill="1" applyBorder="1" applyAlignment="1" applyProtection="1">
      <alignment vertical="center"/>
      <protection locked="0"/>
    </xf>
    <xf numFmtId="178" fontId="9" fillId="0" borderId="59" xfId="0" applyNumberFormat="1" applyFont="1" applyBorder="1" applyAlignment="1" applyProtection="1">
      <alignment vertical="center"/>
      <protection locked="0"/>
    </xf>
    <xf numFmtId="178" fontId="10" fillId="32" borderId="75" xfId="0" applyNumberFormat="1" applyFont="1" applyFill="1" applyBorder="1" applyAlignment="1" applyProtection="1">
      <alignment vertical="center"/>
      <protection locked="0"/>
    </xf>
    <xf numFmtId="178" fontId="9" fillId="0" borderId="76" xfId="0" applyNumberFormat="1" applyFont="1" applyBorder="1" applyAlignment="1" applyProtection="1">
      <alignment vertical="center"/>
      <protection locked="0"/>
    </xf>
    <xf numFmtId="178" fontId="9" fillId="0" borderId="66" xfId="0" applyNumberFormat="1" applyFont="1" applyBorder="1" applyAlignment="1" applyProtection="1">
      <alignment vertical="center"/>
      <protection locked="0"/>
    </xf>
    <xf numFmtId="178" fontId="9" fillId="0" borderId="64" xfId="0" applyNumberFormat="1" applyFont="1" applyBorder="1" applyAlignment="1" applyProtection="1">
      <alignment vertical="center"/>
      <protection locked="0"/>
    </xf>
    <xf numFmtId="178" fontId="9" fillId="0" borderId="78" xfId="0" applyNumberFormat="1" applyFont="1" applyBorder="1" applyAlignment="1" applyProtection="1">
      <alignment vertical="center"/>
      <protection locked="0"/>
    </xf>
    <xf numFmtId="178" fontId="10" fillId="32" borderId="75" xfId="0" applyNumberFormat="1" applyFont="1" applyFill="1" applyBorder="1" applyAlignment="1" applyProtection="1">
      <alignment vertical="center" shrinkToFit="1"/>
      <protection locked="0"/>
    </xf>
    <xf numFmtId="178" fontId="9" fillId="0" borderId="77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37" fontId="9" fillId="0" borderId="0" xfId="0" applyFont="1" applyFill="1" applyAlignment="1" applyProtection="1">
      <alignment vertical="center"/>
      <protection/>
    </xf>
    <xf numFmtId="177" fontId="13" fillId="0" borderId="57" xfId="0" applyNumberFormat="1" applyFont="1" applyBorder="1" applyAlignment="1" applyProtection="1">
      <alignment horizontal="center" vertical="center" wrapText="1"/>
      <protection/>
    </xf>
    <xf numFmtId="178" fontId="9" fillId="0" borderId="61" xfId="0" applyNumberFormat="1" applyFont="1" applyBorder="1" applyAlignment="1" applyProtection="1">
      <alignment vertical="center"/>
      <protection locked="0"/>
    </xf>
    <xf numFmtId="178" fontId="10" fillId="32" borderId="77" xfId="0" applyNumberFormat="1" applyFont="1" applyFill="1" applyBorder="1" applyAlignment="1" applyProtection="1">
      <alignment vertical="center"/>
      <protection locked="0"/>
    </xf>
    <xf numFmtId="37" fontId="9" fillId="0" borderId="10" xfId="0" applyNumberFormat="1" applyFont="1" applyFill="1" applyBorder="1" applyAlignment="1" applyProtection="1">
      <alignment horizontal="left" vertical="top" wrapText="1"/>
      <protection/>
    </xf>
    <xf numFmtId="37" fontId="9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8"/>
  <sheetViews>
    <sheetView showGridLines="0"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" sqref="S3"/>
    </sheetView>
  </sheetViews>
  <sheetFormatPr defaultColWidth="10.66015625" defaultRowHeight="18"/>
  <cols>
    <col min="1" max="1" width="12.16015625" style="136" customWidth="1"/>
    <col min="2" max="10" width="8.66015625" style="1" customWidth="1"/>
    <col min="11" max="11" width="1.07421875" style="1" customWidth="1"/>
    <col min="12" max="12" width="3.58203125" style="1" customWidth="1"/>
    <col min="13" max="16" width="8.66015625" style="1" customWidth="1"/>
    <col min="17" max="17" width="8.66015625" style="217" customWidth="1"/>
    <col min="18" max="18" width="12.16015625" style="136" customWidth="1"/>
    <col min="19" max="19" width="12.16015625" style="204" customWidth="1"/>
    <col min="20" max="20" width="0.99609375" style="136" customWidth="1"/>
    <col min="21" max="21" width="10.66015625" style="136" customWidth="1"/>
    <col min="22" max="22" width="13.41015625" style="136" customWidth="1"/>
    <col min="23" max="16384" width="10.66015625" style="136" customWidth="1"/>
  </cols>
  <sheetData>
    <row r="1" ht="24.75" customHeight="1">
      <c r="A1" s="133" t="s">
        <v>47</v>
      </c>
    </row>
    <row r="2" spans="1:21" s="140" customFormat="1" ht="17.25" customHeight="1" thickBot="1">
      <c r="A2" s="29"/>
      <c r="B2" s="30"/>
      <c r="C2" s="31"/>
      <c r="D2" s="32"/>
      <c r="E2" s="33"/>
      <c r="F2" s="34"/>
      <c r="G2" s="33"/>
      <c r="H2" s="34"/>
      <c r="I2" s="35" t="s">
        <v>44</v>
      </c>
      <c r="J2" s="216" t="s">
        <v>69</v>
      </c>
      <c r="K2" s="4"/>
      <c r="L2" s="5"/>
      <c r="M2" s="4"/>
      <c r="N2" s="2"/>
      <c r="O2" s="4"/>
      <c r="Q2" s="2" t="s">
        <v>43</v>
      </c>
      <c r="R2" s="3" t="str">
        <f>J2</f>
        <v>平成２５年</v>
      </c>
      <c r="S2" s="81"/>
      <c r="T2" s="138"/>
      <c r="U2" s="138"/>
    </row>
    <row r="3" spans="1:21" s="143" customFormat="1" ht="36.75" customHeight="1" thickBot="1">
      <c r="A3" s="75"/>
      <c r="B3" s="77" t="s">
        <v>0</v>
      </c>
      <c r="C3" s="76" t="s">
        <v>1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8" t="s">
        <v>7</v>
      </c>
      <c r="J3" s="243" t="s">
        <v>66</v>
      </c>
      <c r="K3" s="6"/>
      <c r="L3" s="231"/>
      <c r="M3" s="80" t="s">
        <v>8</v>
      </c>
      <c r="N3" s="77" t="s">
        <v>9</v>
      </c>
      <c r="O3" s="76" t="s">
        <v>10</v>
      </c>
      <c r="P3" s="77" t="s">
        <v>11</v>
      </c>
      <c r="Q3" s="79" t="s">
        <v>45</v>
      </c>
      <c r="R3" s="87"/>
      <c r="S3" s="82"/>
      <c r="T3" s="141"/>
      <c r="U3" s="141"/>
    </row>
    <row r="4" spans="1:23" s="143" customFormat="1" ht="24" customHeight="1">
      <c r="A4" s="7" t="s">
        <v>12</v>
      </c>
      <c r="B4" s="37">
        <v>364872</v>
      </c>
      <c r="C4" s="36">
        <v>11543</v>
      </c>
      <c r="D4" s="37">
        <v>48632</v>
      </c>
      <c r="E4" s="37">
        <v>32682</v>
      </c>
      <c r="F4" s="37">
        <v>14972</v>
      </c>
      <c r="G4" s="37">
        <v>30175</v>
      </c>
      <c r="H4" s="37">
        <v>18225</v>
      </c>
      <c r="I4" s="38">
        <v>30672</v>
      </c>
      <c r="J4" s="39">
        <v>72734</v>
      </c>
      <c r="K4" s="206"/>
      <c r="L4" s="230"/>
      <c r="M4" s="40">
        <v>13148</v>
      </c>
      <c r="N4" s="37">
        <v>6033</v>
      </c>
      <c r="O4" s="36">
        <v>8133</v>
      </c>
      <c r="P4" s="205">
        <f>(B4-SUM(C4:O4))</f>
        <v>77923</v>
      </c>
      <c r="Q4" s="218">
        <f>(E4+F4)</f>
        <v>47654</v>
      </c>
      <c r="R4" s="86" t="s">
        <v>12</v>
      </c>
      <c r="S4" s="83" t="s">
        <v>46</v>
      </c>
      <c r="T4" s="152"/>
      <c r="U4" s="152"/>
      <c r="V4" s="154"/>
      <c r="W4" s="154"/>
    </row>
    <row r="5" spans="1:23" s="157" customFormat="1" ht="24" customHeight="1">
      <c r="A5" s="9" t="s">
        <v>13</v>
      </c>
      <c r="B5" s="42">
        <f aca="true" t="shared" si="0" ref="B5:J5">SUM(B6,B8,B11,B14,B19,B24,B31,B37,B42)</f>
        <v>3451</v>
      </c>
      <c r="C5" s="41">
        <f t="shared" si="0"/>
        <v>91</v>
      </c>
      <c r="D5" s="42">
        <f t="shared" si="0"/>
        <v>488</v>
      </c>
      <c r="E5" s="42">
        <f t="shared" si="0"/>
        <v>309</v>
      </c>
      <c r="F5" s="42">
        <f t="shared" si="0"/>
        <v>133</v>
      </c>
      <c r="G5" s="42">
        <f t="shared" si="0"/>
        <v>309</v>
      </c>
      <c r="H5" s="42">
        <f t="shared" si="0"/>
        <v>154</v>
      </c>
      <c r="I5" s="43">
        <f t="shared" si="0"/>
        <v>295</v>
      </c>
      <c r="J5" s="44">
        <f t="shared" si="0"/>
        <v>755</v>
      </c>
      <c r="K5" s="10"/>
      <c r="L5" s="229"/>
      <c r="M5" s="43">
        <f>SUM(M6,M8,M11,M14,M19,M24,M31,M37,M42)</f>
        <v>97</v>
      </c>
      <c r="N5" s="46">
        <f>SUM(N6,N8,N11,N14,N19,N24,N31,N37,N42)</f>
        <v>47</v>
      </c>
      <c r="O5" s="41">
        <f>SUM(O6,O8,O11,O14,O19,O24,O31,O37,O42)</f>
        <v>74</v>
      </c>
      <c r="P5" s="42">
        <f aca="true" t="shared" si="1" ref="P5:P44">(B5-SUM(C5:O5))</f>
        <v>699</v>
      </c>
      <c r="Q5" s="43">
        <f aca="true" t="shared" si="2" ref="Q5:Q44">(E5+F5)</f>
        <v>442</v>
      </c>
      <c r="R5" s="14" t="s">
        <v>13</v>
      </c>
      <c r="S5" s="83" t="s">
        <v>49</v>
      </c>
      <c r="T5" s="152"/>
      <c r="U5" s="152"/>
      <c r="V5" s="154"/>
      <c r="W5" s="156"/>
    </row>
    <row r="6" spans="1:23" s="157" customFormat="1" ht="24" customHeight="1">
      <c r="A6" s="15" t="s">
        <v>14</v>
      </c>
      <c r="B6" s="46">
        <f>B7</f>
        <v>1211</v>
      </c>
      <c r="C6" s="45">
        <f aca="true" t="shared" si="3" ref="C6:J6">SUM(C7:C7)</f>
        <v>32</v>
      </c>
      <c r="D6" s="46">
        <f t="shared" si="3"/>
        <v>166</v>
      </c>
      <c r="E6" s="46">
        <f t="shared" si="3"/>
        <v>100</v>
      </c>
      <c r="F6" s="46">
        <f t="shared" si="3"/>
        <v>41</v>
      </c>
      <c r="G6" s="46">
        <f t="shared" si="3"/>
        <v>124</v>
      </c>
      <c r="H6" s="46">
        <f t="shared" si="3"/>
        <v>52</v>
      </c>
      <c r="I6" s="47">
        <f t="shared" si="3"/>
        <v>96</v>
      </c>
      <c r="J6" s="48">
        <f t="shared" si="3"/>
        <v>270</v>
      </c>
      <c r="K6" s="10"/>
      <c r="L6" s="11"/>
      <c r="M6" s="49">
        <f>SUM(M7:M7)</f>
        <v>40</v>
      </c>
      <c r="N6" s="46">
        <f>SUM(N7:N7)</f>
        <v>18</v>
      </c>
      <c r="O6" s="45">
        <f>SUM(O7:O7)</f>
        <v>23</v>
      </c>
      <c r="P6" s="46">
        <f t="shared" si="1"/>
        <v>249</v>
      </c>
      <c r="Q6" s="219">
        <f t="shared" si="2"/>
        <v>141</v>
      </c>
      <c r="R6" s="18" t="s">
        <v>14</v>
      </c>
      <c r="S6" s="246" t="s">
        <v>71</v>
      </c>
      <c r="T6" s="247"/>
      <c r="U6" s="247"/>
      <c r="V6" s="247"/>
      <c r="W6" s="241"/>
    </row>
    <row r="7" spans="1:23" s="143" customFormat="1" ht="24" customHeight="1">
      <c r="A7" s="19" t="s">
        <v>15</v>
      </c>
      <c r="B7" s="51">
        <v>1211</v>
      </c>
      <c r="C7" s="50">
        <v>32</v>
      </c>
      <c r="D7" s="51">
        <v>166</v>
      </c>
      <c r="E7" s="51">
        <v>100</v>
      </c>
      <c r="F7" s="51">
        <v>41</v>
      </c>
      <c r="G7" s="51">
        <v>124</v>
      </c>
      <c r="H7" s="51">
        <v>52</v>
      </c>
      <c r="I7" s="52">
        <v>96</v>
      </c>
      <c r="J7" s="53">
        <v>270</v>
      </c>
      <c r="K7" s="206"/>
      <c r="L7" s="207"/>
      <c r="M7" s="54">
        <v>40</v>
      </c>
      <c r="N7" s="51">
        <v>18</v>
      </c>
      <c r="O7" s="50">
        <v>23</v>
      </c>
      <c r="P7" s="208">
        <f t="shared" si="1"/>
        <v>249</v>
      </c>
      <c r="Q7" s="220">
        <f t="shared" si="2"/>
        <v>141</v>
      </c>
      <c r="R7" s="8" t="s">
        <v>15</v>
      </c>
      <c r="S7" s="246"/>
      <c r="T7" s="247"/>
      <c r="U7" s="247"/>
      <c r="V7" s="247"/>
      <c r="W7" s="242"/>
    </row>
    <row r="8" spans="1:23" s="157" customFormat="1" ht="24" customHeight="1">
      <c r="A8" s="15" t="s">
        <v>16</v>
      </c>
      <c r="B8" s="46">
        <f>IF(SUM(B9:B10),SUM(B9:B10),"        -")</f>
        <v>229</v>
      </c>
      <c r="C8" s="45">
        <f aca="true" t="shared" si="4" ref="C8:J8">SUM(C9:C10)</f>
        <v>4</v>
      </c>
      <c r="D8" s="46">
        <f t="shared" si="4"/>
        <v>31</v>
      </c>
      <c r="E8" s="46">
        <f t="shared" si="4"/>
        <v>23</v>
      </c>
      <c r="F8" s="46">
        <f t="shared" si="4"/>
        <v>3</v>
      </c>
      <c r="G8" s="46">
        <f t="shared" si="4"/>
        <v>19</v>
      </c>
      <c r="H8" s="46">
        <f t="shared" si="4"/>
        <v>8</v>
      </c>
      <c r="I8" s="47">
        <f t="shared" si="4"/>
        <v>21</v>
      </c>
      <c r="J8" s="48">
        <f t="shared" si="4"/>
        <v>54</v>
      </c>
      <c r="K8" s="10"/>
      <c r="L8" s="11"/>
      <c r="M8" s="49">
        <f>SUM(M9:M10)</f>
        <v>6</v>
      </c>
      <c r="N8" s="46">
        <f>SUM(N9:N10)</f>
        <v>3</v>
      </c>
      <c r="O8" s="45">
        <f>SUM(O9:O10)</f>
        <v>3</v>
      </c>
      <c r="P8" s="46">
        <f t="shared" si="1"/>
        <v>54</v>
      </c>
      <c r="Q8" s="219">
        <f t="shared" si="2"/>
        <v>26</v>
      </c>
      <c r="R8" s="18" t="s">
        <v>16</v>
      </c>
      <c r="S8" s="246"/>
      <c r="T8" s="247"/>
      <c r="U8" s="247"/>
      <c r="V8" s="247"/>
      <c r="W8" s="241"/>
    </row>
    <row r="9" spans="1:23" s="143" customFormat="1" ht="24" customHeight="1">
      <c r="A9" s="20" t="s">
        <v>17</v>
      </c>
      <c r="B9" s="56">
        <v>196</v>
      </c>
      <c r="C9" s="55">
        <v>3</v>
      </c>
      <c r="D9" s="56">
        <v>26</v>
      </c>
      <c r="E9" s="56">
        <v>17</v>
      </c>
      <c r="F9" s="56">
        <v>2</v>
      </c>
      <c r="G9" s="56">
        <v>17</v>
      </c>
      <c r="H9" s="56">
        <v>7</v>
      </c>
      <c r="I9" s="57">
        <v>20</v>
      </c>
      <c r="J9" s="58">
        <v>47</v>
      </c>
      <c r="K9" s="206"/>
      <c r="L9" s="207"/>
      <c r="M9" s="59">
        <v>5</v>
      </c>
      <c r="N9" s="56">
        <v>2</v>
      </c>
      <c r="O9" s="55">
        <v>3</v>
      </c>
      <c r="P9" s="209">
        <f t="shared" si="1"/>
        <v>47</v>
      </c>
      <c r="Q9" s="221">
        <f t="shared" si="2"/>
        <v>19</v>
      </c>
      <c r="R9" s="21" t="s">
        <v>17</v>
      </c>
      <c r="S9" s="83"/>
      <c r="T9" s="152"/>
      <c r="U9" s="152"/>
      <c r="V9" s="154"/>
      <c r="W9" s="154"/>
    </row>
    <row r="10" spans="1:23" s="143" customFormat="1" ht="24" customHeight="1">
      <c r="A10" s="22" t="s">
        <v>61</v>
      </c>
      <c r="B10" s="61">
        <v>33</v>
      </c>
      <c r="C10" s="60">
        <v>1</v>
      </c>
      <c r="D10" s="61">
        <v>5</v>
      </c>
      <c r="E10" s="61">
        <v>6</v>
      </c>
      <c r="F10" s="61">
        <v>1</v>
      </c>
      <c r="G10" s="61">
        <v>2</v>
      </c>
      <c r="H10" s="61">
        <v>1</v>
      </c>
      <c r="I10" s="62">
        <v>1</v>
      </c>
      <c r="J10" s="63">
        <v>7</v>
      </c>
      <c r="K10" s="206"/>
      <c r="L10" s="207"/>
      <c r="M10" s="64">
        <v>1</v>
      </c>
      <c r="N10" s="61">
        <v>1</v>
      </c>
      <c r="O10" s="60" t="s">
        <v>70</v>
      </c>
      <c r="P10" s="210">
        <f t="shared" si="1"/>
        <v>7</v>
      </c>
      <c r="Q10" s="222">
        <f t="shared" si="2"/>
        <v>7</v>
      </c>
      <c r="R10" s="23" t="s">
        <v>61</v>
      </c>
      <c r="S10" s="83"/>
      <c r="T10" s="152"/>
      <c r="U10" s="152"/>
      <c r="V10" s="154"/>
      <c r="W10" s="154"/>
    </row>
    <row r="11" spans="1:23" s="157" customFormat="1" ht="24" customHeight="1">
      <c r="A11" s="15" t="s">
        <v>18</v>
      </c>
      <c r="B11" s="46">
        <f>IF(SUM(B12:B13),SUM(B12:B13),"        -")</f>
        <v>353</v>
      </c>
      <c r="C11" s="45">
        <f aca="true" t="shared" si="5" ref="C11:J11">SUM(C12:C13)</f>
        <v>8</v>
      </c>
      <c r="D11" s="46">
        <f t="shared" si="5"/>
        <v>50</v>
      </c>
      <c r="E11" s="46">
        <f t="shared" si="5"/>
        <v>37</v>
      </c>
      <c r="F11" s="46">
        <f t="shared" si="5"/>
        <v>14</v>
      </c>
      <c r="G11" s="46">
        <f t="shared" si="5"/>
        <v>32</v>
      </c>
      <c r="H11" s="46">
        <f t="shared" si="5"/>
        <v>13</v>
      </c>
      <c r="I11" s="47">
        <f t="shared" si="5"/>
        <v>33</v>
      </c>
      <c r="J11" s="48">
        <f t="shared" si="5"/>
        <v>71</v>
      </c>
      <c r="K11" s="10"/>
      <c r="L11" s="11"/>
      <c r="M11" s="49">
        <f>SUM(M12:M13)</f>
        <v>7</v>
      </c>
      <c r="N11" s="46">
        <f>SUM(N12:N13)</f>
        <v>5</v>
      </c>
      <c r="O11" s="45">
        <f>SUM(O12:O13)</f>
        <v>6</v>
      </c>
      <c r="P11" s="46">
        <f t="shared" si="1"/>
        <v>77</v>
      </c>
      <c r="Q11" s="219">
        <f t="shared" si="2"/>
        <v>51</v>
      </c>
      <c r="R11" s="18" t="s">
        <v>18</v>
      </c>
      <c r="S11" s="84"/>
      <c r="T11" s="166"/>
      <c r="U11" s="166"/>
      <c r="V11" s="156"/>
      <c r="W11" s="156"/>
    </row>
    <row r="12" spans="1:23" s="143" customFormat="1" ht="24" customHeight="1">
      <c r="A12" s="20" t="s">
        <v>52</v>
      </c>
      <c r="B12" s="56">
        <v>234</v>
      </c>
      <c r="C12" s="55">
        <v>6</v>
      </c>
      <c r="D12" s="56">
        <v>31</v>
      </c>
      <c r="E12" s="56">
        <v>24</v>
      </c>
      <c r="F12" s="56">
        <v>11</v>
      </c>
      <c r="G12" s="56">
        <v>16</v>
      </c>
      <c r="H12" s="56">
        <v>7</v>
      </c>
      <c r="I12" s="57">
        <v>22</v>
      </c>
      <c r="J12" s="58">
        <v>51</v>
      </c>
      <c r="K12" s="206"/>
      <c r="L12" s="207"/>
      <c r="M12" s="59">
        <v>3</v>
      </c>
      <c r="N12" s="56">
        <v>3</v>
      </c>
      <c r="O12" s="55">
        <v>6</v>
      </c>
      <c r="P12" s="209">
        <f t="shared" si="1"/>
        <v>54</v>
      </c>
      <c r="Q12" s="221">
        <f t="shared" si="2"/>
        <v>35</v>
      </c>
      <c r="R12" s="21" t="s">
        <v>53</v>
      </c>
      <c r="S12" s="83"/>
      <c r="T12" s="152"/>
      <c r="U12" s="152"/>
      <c r="V12" s="154"/>
      <c r="W12" s="154"/>
    </row>
    <row r="13" spans="1:23" s="143" customFormat="1" ht="24" customHeight="1">
      <c r="A13" s="24" t="s">
        <v>63</v>
      </c>
      <c r="B13" s="61">
        <v>119</v>
      </c>
      <c r="C13" s="65">
        <v>2</v>
      </c>
      <c r="D13" s="66">
        <v>19</v>
      </c>
      <c r="E13" s="66">
        <v>13</v>
      </c>
      <c r="F13" s="66">
        <v>3</v>
      </c>
      <c r="G13" s="66">
        <v>16</v>
      </c>
      <c r="H13" s="66">
        <v>6</v>
      </c>
      <c r="I13" s="67">
        <v>11</v>
      </c>
      <c r="J13" s="68">
        <v>20</v>
      </c>
      <c r="K13" s="206"/>
      <c r="L13" s="207"/>
      <c r="M13" s="69">
        <v>4</v>
      </c>
      <c r="N13" s="66">
        <v>2</v>
      </c>
      <c r="O13" s="65" t="s">
        <v>70</v>
      </c>
      <c r="P13" s="211">
        <f t="shared" si="1"/>
        <v>23</v>
      </c>
      <c r="Q13" s="223">
        <f t="shared" si="2"/>
        <v>16</v>
      </c>
      <c r="R13" s="25" t="s">
        <v>63</v>
      </c>
      <c r="S13" s="83"/>
      <c r="T13" s="152"/>
      <c r="U13" s="152"/>
      <c r="V13" s="154"/>
      <c r="W13" s="154"/>
    </row>
    <row r="14" spans="1:23" s="157" customFormat="1" ht="24" customHeight="1">
      <c r="A14" s="15" t="s">
        <v>64</v>
      </c>
      <c r="B14" s="46">
        <f>IF(SUM(B15:B18),SUM(B15:B18),"        -")</f>
        <v>336</v>
      </c>
      <c r="C14" s="45">
        <f aca="true" t="shared" si="6" ref="C14:J14">IF(SUM(C15:C18)&gt;0,SUM(C15:C18),"      -")</f>
        <v>12</v>
      </c>
      <c r="D14" s="46">
        <f t="shared" si="6"/>
        <v>57</v>
      </c>
      <c r="E14" s="46">
        <f t="shared" si="6"/>
        <v>26</v>
      </c>
      <c r="F14" s="46">
        <f t="shared" si="6"/>
        <v>15</v>
      </c>
      <c r="G14" s="46">
        <f t="shared" si="6"/>
        <v>37</v>
      </c>
      <c r="H14" s="46">
        <f t="shared" si="6"/>
        <v>14</v>
      </c>
      <c r="I14" s="47">
        <f t="shared" si="6"/>
        <v>32</v>
      </c>
      <c r="J14" s="48">
        <f t="shared" si="6"/>
        <v>72</v>
      </c>
      <c r="K14" s="10"/>
      <c r="L14" s="11"/>
      <c r="M14" s="49">
        <f>IF(SUM(M15:M18)&gt;0,SUM(M15:M18),"      -")</f>
        <v>4</v>
      </c>
      <c r="N14" s="46">
        <f>SUM(N15:N18)</f>
        <v>5</v>
      </c>
      <c r="O14" s="45">
        <f>SUM(O15:O18)</f>
        <v>6</v>
      </c>
      <c r="P14" s="46">
        <f t="shared" si="1"/>
        <v>56</v>
      </c>
      <c r="Q14" s="219">
        <f t="shared" si="2"/>
        <v>41</v>
      </c>
      <c r="R14" s="18" t="s">
        <v>64</v>
      </c>
      <c r="S14" s="84"/>
      <c r="T14" s="166"/>
      <c r="U14" s="166"/>
      <c r="V14" s="156"/>
      <c r="W14" s="156"/>
    </row>
    <row r="15" spans="1:23" s="143" customFormat="1" ht="24" customHeight="1">
      <c r="A15" s="20" t="s">
        <v>19</v>
      </c>
      <c r="B15" s="56">
        <v>206</v>
      </c>
      <c r="C15" s="55">
        <v>6</v>
      </c>
      <c r="D15" s="56">
        <v>35</v>
      </c>
      <c r="E15" s="56">
        <v>16</v>
      </c>
      <c r="F15" s="56">
        <v>9</v>
      </c>
      <c r="G15" s="56">
        <v>17</v>
      </c>
      <c r="H15" s="56">
        <v>7</v>
      </c>
      <c r="I15" s="57">
        <v>20</v>
      </c>
      <c r="J15" s="58">
        <v>45</v>
      </c>
      <c r="K15" s="206"/>
      <c r="L15" s="207"/>
      <c r="M15" s="59">
        <v>2</v>
      </c>
      <c r="N15" s="56">
        <v>4</v>
      </c>
      <c r="O15" s="55">
        <v>5</v>
      </c>
      <c r="P15" s="209">
        <f t="shared" si="1"/>
        <v>40</v>
      </c>
      <c r="Q15" s="221">
        <f t="shared" si="2"/>
        <v>25</v>
      </c>
      <c r="R15" s="21" t="s">
        <v>19</v>
      </c>
      <c r="S15" s="83"/>
      <c r="T15" s="152"/>
      <c r="U15" s="152"/>
      <c r="V15" s="154"/>
      <c r="W15" s="154"/>
    </row>
    <row r="16" spans="1:23" s="143" customFormat="1" ht="24" customHeight="1">
      <c r="A16" s="22" t="s">
        <v>20</v>
      </c>
      <c r="B16" s="61">
        <v>70</v>
      </c>
      <c r="C16" s="60">
        <v>2</v>
      </c>
      <c r="D16" s="61">
        <v>9</v>
      </c>
      <c r="E16" s="61">
        <v>4</v>
      </c>
      <c r="F16" s="61">
        <v>5</v>
      </c>
      <c r="G16" s="61">
        <v>13</v>
      </c>
      <c r="H16" s="61">
        <v>4</v>
      </c>
      <c r="I16" s="62">
        <v>6</v>
      </c>
      <c r="J16" s="63">
        <v>14</v>
      </c>
      <c r="K16" s="206"/>
      <c r="L16" s="207"/>
      <c r="M16" s="64">
        <v>1</v>
      </c>
      <c r="N16" s="61">
        <v>1</v>
      </c>
      <c r="O16" s="60" t="s">
        <v>70</v>
      </c>
      <c r="P16" s="210">
        <f t="shared" si="1"/>
        <v>11</v>
      </c>
      <c r="Q16" s="222">
        <f t="shared" si="2"/>
        <v>9</v>
      </c>
      <c r="R16" s="23" t="s">
        <v>20</v>
      </c>
      <c r="S16" s="83"/>
      <c r="T16" s="152"/>
      <c r="U16" s="152"/>
      <c r="V16" s="154"/>
      <c r="W16" s="154"/>
    </row>
    <row r="17" spans="1:23" s="143" customFormat="1" ht="24" customHeight="1">
      <c r="A17" s="22" t="s">
        <v>21</v>
      </c>
      <c r="B17" s="61">
        <v>29</v>
      </c>
      <c r="C17" s="60">
        <v>2</v>
      </c>
      <c r="D17" s="61">
        <v>9</v>
      </c>
      <c r="E17" s="61">
        <v>3</v>
      </c>
      <c r="F17" s="61" t="s">
        <v>70</v>
      </c>
      <c r="G17" s="61">
        <v>2</v>
      </c>
      <c r="H17" s="61" t="s">
        <v>70</v>
      </c>
      <c r="I17" s="62">
        <v>1</v>
      </c>
      <c r="J17" s="63">
        <v>7</v>
      </c>
      <c r="K17" s="206"/>
      <c r="L17" s="207"/>
      <c r="M17" s="64">
        <v>1</v>
      </c>
      <c r="N17" s="61" t="s">
        <v>65</v>
      </c>
      <c r="O17" s="60" t="s">
        <v>65</v>
      </c>
      <c r="P17" s="210">
        <f t="shared" si="1"/>
        <v>4</v>
      </c>
      <c r="Q17" s="222">
        <f t="shared" si="2"/>
        <v>3</v>
      </c>
      <c r="R17" s="23" t="s">
        <v>21</v>
      </c>
      <c r="S17" s="83"/>
      <c r="T17" s="152"/>
      <c r="U17" s="152"/>
      <c r="V17" s="154"/>
      <c r="W17" s="154"/>
    </row>
    <row r="18" spans="1:23" s="143" customFormat="1" ht="24" customHeight="1">
      <c r="A18" s="22" t="s">
        <v>22</v>
      </c>
      <c r="B18" s="61">
        <v>31</v>
      </c>
      <c r="C18" s="60">
        <v>2</v>
      </c>
      <c r="D18" s="61">
        <v>4</v>
      </c>
      <c r="E18" s="61">
        <v>3</v>
      </c>
      <c r="F18" s="61">
        <v>1</v>
      </c>
      <c r="G18" s="61">
        <v>5</v>
      </c>
      <c r="H18" s="61">
        <v>3</v>
      </c>
      <c r="I18" s="62">
        <v>5</v>
      </c>
      <c r="J18" s="63">
        <v>6</v>
      </c>
      <c r="K18" s="206"/>
      <c r="L18" s="207"/>
      <c r="M18" s="64" t="s">
        <v>70</v>
      </c>
      <c r="N18" s="61" t="s">
        <v>65</v>
      </c>
      <c r="O18" s="60">
        <v>1</v>
      </c>
      <c r="P18" s="210">
        <f t="shared" si="1"/>
        <v>1</v>
      </c>
      <c r="Q18" s="222">
        <f t="shared" si="2"/>
        <v>4</v>
      </c>
      <c r="R18" s="23" t="s">
        <v>22</v>
      </c>
      <c r="S18" s="83"/>
      <c r="T18" s="152"/>
      <c r="U18" s="152"/>
      <c r="V18" s="154"/>
      <c r="W18" s="154"/>
    </row>
    <row r="19" spans="1:23" s="157" customFormat="1" ht="24" customHeight="1">
      <c r="A19" s="15" t="s">
        <v>23</v>
      </c>
      <c r="B19" s="46">
        <f>IF(SUM(B20:B23),SUM(B20:B23),"        -")</f>
        <v>252</v>
      </c>
      <c r="C19" s="45">
        <f aca="true" t="shared" si="7" ref="C19:J19">SUM(C20:C23)</f>
        <v>6</v>
      </c>
      <c r="D19" s="46">
        <f t="shared" si="7"/>
        <v>41</v>
      </c>
      <c r="E19" s="46">
        <f t="shared" si="7"/>
        <v>18</v>
      </c>
      <c r="F19" s="46">
        <f t="shared" si="7"/>
        <v>13</v>
      </c>
      <c r="G19" s="46">
        <f t="shared" si="7"/>
        <v>17</v>
      </c>
      <c r="H19" s="46">
        <f t="shared" si="7"/>
        <v>15</v>
      </c>
      <c r="I19" s="47">
        <f t="shared" si="7"/>
        <v>26</v>
      </c>
      <c r="J19" s="48">
        <f t="shared" si="7"/>
        <v>53</v>
      </c>
      <c r="K19" s="10"/>
      <c r="L19" s="11"/>
      <c r="M19" s="49">
        <f>SUM(M20:M23)</f>
        <v>9</v>
      </c>
      <c r="N19" s="46">
        <f>SUM(N20:N23)</f>
        <v>3</v>
      </c>
      <c r="O19" s="45">
        <f>SUM(O20:O23)</f>
        <v>3</v>
      </c>
      <c r="P19" s="46">
        <f t="shared" si="1"/>
        <v>48</v>
      </c>
      <c r="Q19" s="219">
        <f t="shared" si="2"/>
        <v>31</v>
      </c>
      <c r="R19" s="18" t="s">
        <v>23</v>
      </c>
      <c r="S19" s="84"/>
      <c r="T19" s="166"/>
      <c r="U19" s="166"/>
      <c r="V19" s="156"/>
      <c r="W19" s="156"/>
    </row>
    <row r="20" spans="1:23" s="143" customFormat="1" ht="24" customHeight="1">
      <c r="A20" s="20" t="s">
        <v>24</v>
      </c>
      <c r="B20" s="56">
        <v>109</v>
      </c>
      <c r="C20" s="55">
        <v>2</v>
      </c>
      <c r="D20" s="56">
        <v>15</v>
      </c>
      <c r="E20" s="56">
        <v>9</v>
      </c>
      <c r="F20" s="56">
        <v>6</v>
      </c>
      <c r="G20" s="56">
        <v>8</v>
      </c>
      <c r="H20" s="56">
        <v>8</v>
      </c>
      <c r="I20" s="57">
        <v>14</v>
      </c>
      <c r="J20" s="58">
        <v>20</v>
      </c>
      <c r="K20" s="206"/>
      <c r="L20" s="207"/>
      <c r="M20" s="59">
        <v>4</v>
      </c>
      <c r="N20" s="56">
        <v>1</v>
      </c>
      <c r="O20" s="55">
        <v>2</v>
      </c>
      <c r="P20" s="209">
        <f t="shared" si="1"/>
        <v>20</v>
      </c>
      <c r="Q20" s="221">
        <f t="shared" si="2"/>
        <v>15</v>
      </c>
      <c r="R20" s="21" t="s">
        <v>24</v>
      </c>
      <c r="S20" s="83"/>
      <c r="T20" s="152"/>
      <c r="U20" s="152"/>
      <c r="V20" s="154"/>
      <c r="W20" s="154"/>
    </row>
    <row r="21" spans="1:23" s="143" customFormat="1" ht="24" customHeight="1">
      <c r="A21" s="22" t="s">
        <v>25</v>
      </c>
      <c r="B21" s="61">
        <v>44</v>
      </c>
      <c r="C21" s="60">
        <v>2</v>
      </c>
      <c r="D21" s="61">
        <v>8</v>
      </c>
      <c r="E21" s="61">
        <v>3</v>
      </c>
      <c r="F21" s="61">
        <v>4</v>
      </c>
      <c r="G21" s="61">
        <v>4</v>
      </c>
      <c r="H21" s="61">
        <v>2</v>
      </c>
      <c r="I21" s="62">
        <v>2</v>
      </c>
      <c r="J21" s="63">
        <v>15</v>
      </c>
      <c r="K21" s="206"/>
      <c r="L21" s="207"/>
      <c r="M21" s="64">
        <v>1</v>
      </c>
      <c r="N21" s="61" t="s">
        <v>70</v>
      </c>
      <c r="O21" s="60" t="s">
        <v>65</v>
      </c>
      <c r="P21" s="210">
        <f t="shared" si="1"/>
        <v>3</v>
      </c>
      <c r="Q21" s="222">
        <f t="shared" si="2"/>
        <v>7</v>
      </c>
      <c r="R21" s="23" t="s">
        <v>25</v>
      </c>
      <c r="S21" s="83"/>
      <c r="T21" s="152"/>
      <c r="U21" s="152"/>
      <c r="V21" s="154"/>
      <c r="W21" s="154"/>
    </row>
    <row r="22" spans="1:23" s="143" customFormat="1" ht="24" customHeight="1">
      <c r="A22" s="22" t="s">
        <v>26</v>
      </c>
      <c r="B22" s="61">
        <v>21</v>
      </c>
      <c r="C22" s="60" t="s">
        <v>70</v>
      </c>
      <c r="D22" s="61">
        <v>7</v>
      </c>
      <c r="E22" s="61" t="s">
        <v>70</v>
      </c>
      <c r="F22" s="61">
        <v>2</v>
      </c>
      <c r="G22" s="61">
        <v>1</v>
      </c>
      <c r="H22" s="61">
        <v>1</v>
      </c>
      <c r="I22" s="62">
        <v>1</v>
      </c>
      <c r="J22" s="63">
        <v>3</v>
      </c>
      <c r="K22" s="206"/>
      <c r="L22" s="207"/>
      <c r="M22" s="64">
        <v>1</v>
      </c>
      <c r="N22" s="61" t="s">
        <v>65</v>
      </c>
      <c r="O22" s="60" t="s">
        <v>65</v>
      </c>
      <c r="P22" s="210">
        <f t="shared" si="1"/>
        <v>5</v>
      </c>
      <c r="Q22" s="222">
        <f t="shared" si="2"/>
        <v>2</v>
      </c>
      <c r="R22" s="23" t="s">
        <v>26</v>
      </c>
      <c r="S22" s="83"/>
      <c r="T22" s="152"/>
      <c r="U22" s="152"/>
      <c r="V22" s="154"/>
      <c r="W22" s="154"/>
    </row>
    <row r="23" spans="1:23" s="143" customFormat="1" ht="24" customHeight="1">
      <c r="A23" s="22" t="s">
        <v>62</v>
      </c>
      <c r="B23" s="61">
        <v>78</v>
      </c>
      <c r="C23" s="60">
        <v>2</v>
      </c>
      <c r="D23" s="61">
        <v>11</v>
      </c>
      <c r="E23" s="61">
        <v>6</v>
      </c>
      <c r="F23" s="61">
        <v>1</v>
      </c>
      <c r="G23" s="61">
        <v>4</v>
      </c>
      <c r="H23" s="61">
        <v>4</v>
      </c>
      <c r="I23" s="62">
        <v>9</v>
      </c>
      <c r="J23" s="63">
        <v>15</v>
      </c>
      <c r="K23" s="206"/>
      <c r="L23" s="207"/>
      <c r="M23" s="64">
        <v>3</v>
      </c>
      <c r="N23" s="61">
        <v>2</v>
      </c>
      <c r="O23" s="60">
        <v>1</v>
      </c>
      <c r="P23" s="210">
        <f t="shared" si="1"/>
        <v>20</v>
      </c>
      <c r="Q23" s="222">
        <f t="shared" si="2"/>
        <v>7</v>
      </c>
      <c r="R23" s="23" t="s">
        <v>62</v>
      </c>
      <c r="S23" s="83"/>
      <c r="T23" s="152"/>
      <c r="U23" s="152"/>
      <c r="V23" s="154"/>
      <c r="W23" s="154"/>
    </row>
    <row r="24" spans="1:23" s="157" customFormat="1" ht="24" customHeight="1">
      <c r="A24" s="15" t="s">
        <v>27</v>
      </c>
      <c r="B24" s="46">
        <f>IF(SUM(B25:B30),SUM(B25:B30),"        -")</f>
        <v>250</v>
      </c>
      <c r="C24" s="45">
        <f aca="true" t="shared" si="8" ref="C24:J24">SUM(C25:C30)</f>
        <v>7</v>
      </c>
      <c r="D24" s="46">
        <f t="shared" si="8"/>
        <v>42</v>
      </c>
      <c r="E24" s="46">
        <f t="shared" si="8"/>
        <v>17</v>
      </c>
      <c r="F24" s="46">
        <f t="shared" si="8"/>
        <v>10</v>
      </c>
      <c r="G24" s="46">
        <f t="shared" si="8"/>
        <v>18</v>
      </c>
      <c r="H24" s="46">
        <f t="shared" si="8"/>
        <v>10</v>
      </c>
      <c r="I24" s="47">
        <f t="shared" si="8"/>
        <v>29</v>
      </c>
      <c r="J24" s="48">
        <f t="shared" si="8"/>
        <v>52</v>
      </c>
      <c r="K24" s="10"/>
      <c r="L24" s="11"/>
      <c r="M24" s="49">
        <f>SUM(M25:M30)</f>
        <v>10</v>
      </c>
      <c r="N24" s="46">
        <f>SUM(N25:N30)</f>
        <v>1</v>
      </c>
      <c r="O24" s="45">
        <f>SUM(O25:O30)</f>
        <v>6</v>
      </c>
      <c r="P24" s="46">
        <f t="shared" si="1"/>
        <v>48</v>
      </c>
      <c r="Q24" s="219">
        <f t="shared" si="2"/>
        <v>27</v>
      </c>
      <c r="R24" s="18" t="s">
        <v>27</v>
      </c>
      <c r="S24" s="84"/>
      <c r="T24" s="166"/>
      <c r="U24" s="166"/>
      <c r="V24" s="156"/>
      <c r="W24" s="156"/>
    </row>
    <row r="25" spans="1:23" s="143" customFormat="1" ht="24" customHeight="1">
      <c r="A25" s="20" t="s">
        <v>28</v>
      </c>
      <c r="B25" s="56">
        <v>112</v>
      </c>
      <c r="C25" s="55">
        <v>4</v>
      </c>
      <c r="D25" s="56">
        <v>23</v>
      </c>
      <c r="E25" s="56">
        <v>10</v>
      </c>
      <c r="F25" s="56">
        <v>4</v>
      </c>
      <c r="G25" s="56">
        <v>14</v>
      </c>
      <c r="H25" s="56">
        <v>1</v>
      </c>
      <c r="I25" s="57">
        <v>10</v>
      </c>
      <c r="J25" s="58">
        <v>20</v>
      </c>
      <c r="K25" s="206"/>
      <c r="L25" s="207"/>
      <c r="M25" s="59">
        <v>3</v>
      </c>
      <c r="N25" s="56" t="s">
        <v>70</v>
      </c>
      <c r="O25" s="55">
        <v>4</v>
      </c>
      <c r="P25" s="209">
        <f t="shared" si="1"/>
        <v>19</v>
      </c>
      <c r="Q25" s="221">
        <f t="shared" si="2"/>
        <v>14</v>
      </c>
      <c r="R25" s="21" t="s">
        <v>28</v>
      </c>
      <c r="S25" s="83"/>
      <c r="T25" s="152"/>
      <c r="U25" s="152"/>
      <c r="V25" s="154"/>
      <c r="W25" s="154"/>
    </row>
    <row r="26" spans="1:23" s="143" customFormat="1" ht="24" customHeight="1">
      <c r="A26" s="22" t="s">
        <v>29</v>
      </c>
      <c r="B26" s="61">
        <v>23</v>
      </c>
      <c r="C26" s="60">
        <v>1</v>
      </c>
      <c r="D26" s="61">
        <v>1</v>
      </c>
      <c r="E26" s="61">
        <v>1</v>
      </c>
      <c r="F26" s="61">
        <v>2</v>
      </c>
      <c r="G26" s="61">
        <v>1</v>
      </c>
      <c r="H26" s="61">
        <v>1</v>
      </c>
      <c r="I26" s="62">
        <v>3</v>
      </c>
      <c r="J26" s="63">
        <v>4</v>
      </c>
      <c r="K26" s="206"/>
      <c r="L26" s="207"/>
      <c r="M26" s="64" t="s">
        <v>65</v>
      </c>
      <c r="N26" s="61">
        <v>1</v>
      </c>
      <c r="O26" s="60">
        <v>1</v>
      </c>
      <c r="P26" s="210">
        <f t="shared" si="1"/>
        <v>7</v>
      </c>
      <c r="Q26" s="222">
        <f t="shared" si="2"/>
        <v>3</v>
      </c>
      <c r="R26" s="23" t="s">
        <v>29</v>
      </c>
      <c r="S26" s="83"/>
      <c r="T26" s="152"/>
      <c r="U26" s="152"/>
      <c r="V26" s="154"/>
      <c r="W26" s="154"/>
    </row>
    <row r="27" spans="1:23" s="143" customFormat="1" ht="24" customHeight="1">
      <c r="A27" s="22" t="s">
        <v>30</v>
      </c>
      <c r="B27" s="61">
        <v>25</v>
      </c>
      <c r="C27" s="60" t="s">
        <v>65</v>
      </c>
      <c r="D27" s="61">
        <v>3</v>
      </c>
      <c r="E27" s="61" t="s">
        <v>70</v>
      </c>
      <c r="F27" s="61" t="s">
        <v>70</v>
      </c>
      <c r="G27" s="61">
        <v>2</v>
      </c>
      <c r="H27" s="61">
        <v>2</v>
      </c>
      <c r="I27" s="62">
        <v>5</v>
      </c>
      <c r="J27" s="63">
        <v>6</v>
      </c>
      <c r="K27" s="206"/>
      <c r="L27" s="207"/>
      <c r="M27" s="64">
        <v>2</v>
      </c>
      <c r="N27" s="61" t="s">
        <v>65</v>
      </c>
      <c r="O27" s="60" t="s">
        <v>65</v>
      </c>
      <c r="P27" s="210">
        <f t="shared" si="1"/>
        <v>5</v>
      </c>
      <c r="Q27" s="222" t="s">
        <v>72</v>
      </c>
      <c r="R27" s="23" t="s">
        <v>30</v>
      </c>
      <c r="S27" s="83"/>
      <c r="T27" s="152"/>
      <c r="U27" s="152"/>
      <c r="V27" s="154"/>
      <c r="W27" s="154"/>
    </row>
    <row r="28" spans="1:23" s="143" customFormat="1" ht="24" customHeight="1">
      <c r="A28" s="22" t="s">
        <v>31</v>
      </c>
      <c r="B28" s="61">
        <v>24</v>
      </c>
      <c r="C28" s="60" t="s">
        <v>70</v>
      </c>
      <c r="D28" s="61">
        <v>3</v>
      </c>
      <c r="E28" s="61">
        <v>1</v>
      </c>
      <c r="F28" s="61">
        <v>1</v>
      </c>
      <c r="G28" s="61">
        <v>1</v>
      </c>
      <c r="H28" s="61">
        <v>1</v>
      </c>
      <c r="I28" s="62">
        <v>5</v>
      </c>
      <c r="J28" s="63">
        <v>7</v>
      </c>
      <c r="K28" s="206"/>
      <c r="L28" s="207"/>
      <c r="M28" s="64">
        <v>2</v>
      </c>
      <c r="N28" s="61" t="s">
        <v>70</v>
      </c>
      <c r="O28" s="60">
        <v>1</v>
      </c>
      <c r="P28" s="210">
        <f t="shared" si="1"/>
        <v>2</v>
      </c>
      <c r="Q28" s="222">
        <f t="shared" si="2"/>
        <v>2</v>
      </c>
      <c r="R28" s="23" t="s">
        <v>31</v>
      </c>
      <c r="S28" s="83"/>
      <c r="T28" s="152"/>
      <c r="U28" s="152"/>
      <c r="V28" s="154"/>
      <c r="W28" s="154"/>
    </row>
    <row r="29" spans="1:23" s="143" customFormat="1" ht="24" customHeight="1">
      <c r="A29" s="24" t="s">
        <v>32</v>
      </c>
      <c r="B29" s="66">
        <v>28</v>
      </c>
      <c r="C29" s="65" t="s">
        <v>70</v>
      </c>
      <c r="D29" s="66">
        <v>4</v>
      </c>
      <c r="E29" s="66">
        <v>1</v>
      </c>
      <c r="F29" s="66">
        <v>1</v>
      </c>
      <c r="G29" s="66" t="s">
        <v>70</v>
      </c>
      <c r="H29" s="66">
        <v>4</v>
      </c>
      <c r="I29" s="67">
        <v>3</v>
      </c>
      <c r="J29" s="68">
        <v>6</v>
      </c>
      <c r="K29" s="206"/>
      <c r="L29" s="207"/>
      <c r="M29" s="69">
        <v>2</v>
      </c>
      <c r="N29" s="66" t="s">
        <v>65</v>
      </c>
      <c r="O29" s="65" t="s">
        <v>70</v>
      </c>
      <c r="P29" s="211">
        <f t="shared" si="1"/>
        <v>7</v>
      </c>
      <c r="Q29" s="223">
        <f t="shared" si="2"/>
        <v>2</v>
      </c>
      <c r="R29" s="25" t="s">
        <v>32</v>
      </c>
      <c r="S29" s="83"/>
      <c r="T29" s="152"/>
      <c r="U29" s="152"/>
      <c r="V29" s="154"/>
      <c r="W29" s="154"/>
    </row>
    <row r="30" spans="1:23" s="143" customFormat="1" ht="24" customHeight="1">
      <c r="A30" s="22" t="s">
        <v>54</v>
      </c>
      <c r="B30" s="61">
        <v>38</v>
      </c>
      <c r="C30" s="60">
        <v>2</v>
      </c>
      <c r="D30" s="61">
        <v>8</v>
      </c>
      <c r="E30" s="61">
        <v>4</v>
      </c>
      <c r="F30" s="60">
        <v>2</v>
      </c>
      <c r="G30" s="61" t="s">
        <v>70</v>
      </c>
      <c r="H30" s="61">
        <v>1</v>
      </c>
      <c r="I30" s="62">
        <v>3</v>
      </c>
      <c r="J30" s="63">
        <v>9</v>
      </c>
      <c r="K30" s="206"/>
      <c r="L30" s="207"/>
      <c r="M30" s="64">
        <v>1</v>
      </c>
      <c r="N30" s="61" t="s">
        <v>65</v>
      </c>
      <c r="O30" s="60" t="s">
        <v>65</v>
      </c>
      <c r="P30" s="210">
        <f t="shared" si="1"/>
        <v>8</v>
      </c>
      <c r="Q30" s="222">
        <f t="shared" si="2"/>
        <v>6</v>
      </c>
      <c r="R30" s="23" t="s">
        <v>58</v>
      </c>
      <c r="S30" s="83"/>
      <c r="T30" s="152"/>
      <c r="U30" s="152"/>
      <c r="V30" s="154"/>
      <c r="W30" s="154"/>
    </row>
    <row r="31" spans="1:23" s="157" customFormat="1" ht="24" customHeight="1">
      <c r="A31" s="15" t="s">
        <v>33</v>
      </c>
      <c r="B31" s="46">
        <f>IF(SUM(B32:B36),SUM(B32:B36),"-")</f>
        <v>496</v>
      </c>
      <c r="C31" s="45">
        <f aca="true" t="shared" si="9" ref="C31:J31">SUM(C32:C36)</f>
        <v>12</v>
      </c>
      <c r="D31" s="46">
        <f t="shared" si="9"/>
        <v>53</v>
      </c>
      <c r="E31" s="46">
        <f t="shared" si="9"/>
        <v>51</v>
      </c>
      <c r="F31" s="46">
        <f t="shared" si="9"/>
        <v>21</v>
      </c>
      <c r="G31" s="46">
        <f t="shared" si="9"/>
        <v>39</v>
      </c>
      <c r="H31" s="46">
        <f t="shared" si="9"/>
        <v>28</v>
      </c>
      <c r="I31" s="47">
        <f t="shared" si="9"/>
        <v>34</v>
      </c>
      <c r="J31" s="48">
        <f t="shared" si="9"/>
        <v>110</v>
      </c>
      <c r="K31" s="10"/>
      <c r="L31" s="11"/>
      <c r="M31" s="49">
        <f>SUM(M32:M36)</f>
        <v>14</v>
      </c>
      <c r="N31" s="46">
        <f>SUM(N32:N36)</f>
        <v>7</v>
      </c>
      <c r="O31" s="45">
        <f>SUM(O32:O36)</f>
        <v>15</v>
      </c>
      <c r="P31" s="46">
        <f t="shared" si="1"/>
        <v>112</v>
      </c>
      <c r="Q31" s="219">
        <f t="shared" si="2"/>
        <v>72</v>
      </c>
      <c r="R31" s="18" t="s">
        <v>33</v>
      </c>
      <c r="S31" s="84"/>
      <c r="T31" s="166"/>
      <c r="U31" s="166"/>
      <c r="V31" s="156"/>
      <c r="W31" s="156"/>
    </row>
    <row r="32" spans="1:23" s="143" customFormat="1" ht="24" customHeight="1">
      <c r="A32" s="20" t="s">
        <v>34</v>
      </c>
      <c r="B32" s="56">
        <v>269</v>
      </c>
      <c r="C32" s="55">
        <v>7</v>
      </c>
      <c r="D32" s="56">
        <v>25</v>
      </c>
      <c r="E32" s="56">
        <v>31</v>
      </c>
      <c r="F32" s="56">
        <v>12</v>
      </c>
      <c r="G32" s="56">
        <v>22</v>
      </c>
      <c r="H32" s="56">
        <v>18</v>
      </c>
      <c r="I32" s="57">
        <v>17</v>
      </c>
      <c r="J32" s="58">
        <v>55</v>
      </c>
      <c r="K32" s="206"/>
      <c r="L32" s="207"/>
      <c r="M32" s="59">
        <v>9</v>
      </c>
      <c r="N32" s="56">
        <v>4</v>
      </c>
      <c r="O32" s="55">
        <v>9</v>
      </c>
      <c r="P32" s="209">
        <f t="shared" si="1"/>
        <v>60</v>
      </c>
      <c r="Q32" s="221">
        <f t="shared" si="2"/>
        <v>43</v>
      </c>
      <c r="R32" s="21" t="s">
        <v>34</v>
      </c>
      <c r="S32" s="83"/>
      <c r="T32" s="152"/>
      <c r="U32" s="152"/>
      <c r="V32" s="154"/>
      <c r="W32" s="154"/>
    </row>
    <row r="33" spans="1:23" s="143" customFormat="1" ht="24" customHeight="1">
      <c r="A33" s="22" t="s">
        <v>50</v>
      </c>
      <c r="B33" s="61">
        <v>36</v>
      </c>
      <c r="C33" s="60" t="s">
        <v>65</v>
      </c>
      <c r="D33" s="61">
        <v>4</v>
      </c>
      <c r="E33" s="61">
        <v>4</v>
      </c>
      <c r="F33" s="61">
        <v>4</v>
      </c>
      <c r="G33" s="61">
        <v>3</v>
      </c>
      <c r="H33" s="61">
        <v>1</v>
      </c>
      <c r="I33" s="62">
        <v>2</v>
      </c>
      <c r="J33" s="63">
        <v>6</v>
      </c>
      <c r="K33" s="206"/>
      <c r="L33" s="207"/>
      <c r="M33" s="64" t="s">
        <v>70</v>
      </c>
      <c r="N33" s="61" t="s">
        <v>65</v>
      </c>
      <c r="O33" s="60">
        <v>1</v>
      </c>
      <c r="P33" s="210">
        <f t="shared" si="1"/>
        <v>11</v>
      </c>
      <c r="Q33" s="222">
        <f t="shared" si="2"/>
        <v>8</v>
      </c>
      <c r="R33" s="23" t="s">
        <v>51</v>
      </c>
      <c r="S33" s="83"/>
      <c r="T33" s="152"/>
      <c r="U33" s="152"/>
      <c r="V33" s="154"/>
      <c r="W33" s="154"/>
    </row>
    <row r="34" spans="1:23" s="143" customFormat="1" ht="24" customHeight="1">
      <c r="A34" s="22" t="s">
        <v>35</v>
      </c>
      <c r="B34" s="61">
        <v>110</v>
      </c>
      <c r="C34" s="60">
        <v>3</v>
      </c>
      <c r="D34" s="61">
        <v>18</v>
      </c>
      <c r="E34" s="61">
        <v>8</v>
      </c>
      <c r="F34" s="61">
        <v>2</v>
      </c>
      <c r="G34" s="61">
        <v>8</v>
      </c>
      <c r="H34" s="61">
        <v>5</v>
      </c>
      <c r="I34" s="62">
        <v>11</v>
      </c>
      <c r="J34" s="63">
        <v>31</v>
      </c>
      <c r="K34" s="206"/>
      <c r="L34" s="207"/>
      <c r="M34" s="64" t="s">
        <v>70</v>
      </c>
      <c r="N34" s="61">
        <v>2</v>
      </c>
      <c r="O34" s="60">
        <v>1</v>
      </c>
      <c r="P34" s="210">
        <f t="shared" si="1"/>
        <v>21</v>
      </c>
      <c r="Q34" s="222">
        <f t="shared" si="2"/>
        <v>10</v>
      </c>
      <c r="R34" s="23" t="s">
        <v>35</v>
      </c>
      <c r="S34" s="83"/>
      <c r="T34" s="152"/>
      <c r="U34" s="152"/>
      <c r="V34" s="154"/>
      <c r="W34" s="154"/>
    </row>
    <row r="35" spans="1:23" s="143" customFormat="1" ht="24" customHeight="1">
      <c r="A35" s="22" t="s">
        <v>36</v>
      </c>
      <c r="B35" s="61">
        <v>57</v>
      </c>
      <c r="C35" s="60">
        <v>2</v>
      </c>
      <c r="D35" s="61">
        <v>5</v>
      </c>
      <c r="E35" s="61">
        <v>5</v>
      </c>
      <c r="F35" s="61">
        <v>2</v>
      </c>
      <c r="G35" s="61">
        <v>4</v>
      </c>
      <c r="H35" s="61">
        <v>4</v>
      </c>
      <c r="I35" s="62">
        <v>1</v>
      </c>
      <c r="J35" s="63">
        <v>14</v>
      </c>
      <c r="K35" s="206"/>
      <c r="L35" s="207"/>
      <c r="M35" s="64">
        <v>4</v>
      </c>
      <c r="N35" s="61">
        <v>1</v>
      </c>
      <c r="O35" s="60">
        <v>2</v>
      </c>
      <c r="P35" s="210">
        <f t="shared" si="1"/>
        <v>13</v>
      </c>
      <c r="Q35" s="222">
        <f t="shared" si="2"/>
        <v>7</v>
      </c>
      <c r="R35" s="23" t="s">
        <v>36</v>
      </c>
      <c r="S35" s="83"/>
      <c r="T35" s="152"/>
      <c r="U35" s="152"/>
      <c r="V35" s="154"/>
      <c r="W35" s="154"/>
    </row>
    <row r="36" spans="1:23" s="143" customFormat="1" ht="24" customHeight="1">
      <c r="A36" s="24" t="s">
        <v>37</v>
      </c>
      <c r="B36" s="66">
        <v>24</v>
      </c>
      <c r="C36" s="65" t="s">
        <v>70</v>
      </c>
      <c r="D36" s="66">
        <v>1</v>
      </c>
      <c r="E36" s="66">
        <v>3</v>
      </c>
      <c r="F36" s="66">
        <v>1</v>
      </c>
      <c r="G36" s="66">
        <v>2</v>
      </c>
      <c r="H36" s="66" t="s">
        <v>65</v>
      </c>
      <c r="I36" s="67">
        <v>3</v>
      </c>
      <c r="J36" s="68">
        <v>4</v>
      </c>
      <c r="K36" s="206"/>
      <c r="L36" s="207"/>
      <c r="M36" s="69">
        <v>1</v>
      </c>
      <c r="N36" s="66" t="s">
        <v>65</v>
      </c>
      <c r="O36" s="65">
        <v>2</v>
      </c>
      <c r="P36" s="211">
        <f t="shared" si="1"/>
        <v>7</v>
      </c>
      <c r="Q36" s="223">
        <f t="shared" si="2"/>
        <v>4</v>
      </c>
      <c r="R36" s="25" t="s">
        <v>37</v>
      </c>
      <c r="S36" s="83"/>
      <c r="T36" s="152"/>
      <c r="U36" s="152"/>
      <c r="V36" s="154"/>
      <c r="W36" s="154"/>
    </row>
    <row r="37" spans="1:23" s="157" customFormat="1" ht="24" customHeight="1">
      <c r="A37" s="15" t="s">
        <v>38</v>
      </c>
      <c r="B37" s="46">
        <f>IF(SUM(B38:B41),SUM(B38:B41),"        -")</f>
        <v>224</v>
      </c>
      <c r="C37" s="45">
        <f aca="true" t="shared" si="10" ref="C37:J37">SUM(C38:C41)</f>
        <v>7</v>
      </c>
      <c r="D37" s="46">
        <f t="shared" si="10"/>
        <v>30</v>
      </c>
      <c r="E37" s="46">
        <f t="shared" si="10"/>
        <v>29</v>
      </c>
      <c r="F37" s="46">
        <f t="shared" si="10"/>
        <v>11</v>
      </c>
      <c r="G37" s="46">
        <f t="shared" si="10"/>
        <v>16</v>
      </c>
      <c r="H37" s="46">
        <f t="shared" si="10"/>
        <v>9</v>
      </c>
      <c r="I37" s="47">
        <f t="shared" si="10"/>
        <v>21</v>
      </c>
      <c r="J37" s="48">
        <f t="shared" si="10"/>
        <v>49</v>
      </c>
      <c r="K37" s="10"/>
      <c r="L37" s="11"/>
      <c r="M37" s="49">
        <f>SUM(M38:M41)</f>
        <v>5</v>
      </c>
      <c r="N37" s="46">
        <f>SUM(N38:N41)</f>
        <v>4</v>
      </c>
      <c r="O37" s="45">
        <f>SUM(O38:O41)</f>
        <v>8</v>
      </c>
      <c r="P37" s="46">
        <f t="shared" si="1"/>
        <v>35</v>
      </c>
      <c r="Q37" s="219">
        <f t="shared" si="2"/>
        <v>40</v>
      </c>
      <c r="R37" s="18" t="s">
        <v>38</v>
      </c>
      <c r="S37" s="84"/>
      <c r="T37" s="166"/>
      <c r="U37" s="166"/>
      <c r="V37" s="156"/>
      <c r="W37" s="156"/>
    </row>
    <row r="38" spans="1:23" s="143" customFormat="1" ht="24" customHeight="1">
      <c r="A38" s="20" t="s">
        <v>39</v>
      </c>
      <c r="B38" s="56">
        <v>127</v>
      </c>
      <c r="C38" s="55">
        <v>5</v>
      </c>
      <c r="D38" s="56">
        <v>15</v>
      </c>
      <c r="E38" s="56">
        <v>16</v>
      </c>
      <c r="F38" s="56">
        <v>8</v>
      </c>
      <c r="G38" s="56">
        <v>6</v>
      </c>
      <c r="H38" s="56">
        <v>6</v>
      </c>
      <c r="I38" s="57">
        <v>13</v>
      </c>
      <c r="J38" s="58">
        <v>32</v>
      </c>
      <c r="K38" s="206"/>
      <c r="L38" s="207"/>
      <c r="M38" s="59">
        <v>3</v>
      </c>
      <c r="N38" s="56">
        <v>2</v>
      </c>
      <c r="O38" s="55">
        <v>2</v>
      </c>
      <c r="P38" s="209">
        <f t="shared" si="1"/>
        <v>19</v>
      </c>
      <c r="Q38" s="221">
        <f t="shared" si="2"/>
        <v>24</v>
      </c>
      <c r="R38" s="21" t="s">
        <v>39</v>
      </c>
      <c r="S38" s="83"/>
      <c r="T38" s="152"/>
      <c r="U38" s="152"/>
      <c r="V38" s="154"/>
      <c r="W38" s="154"/>
    </row>
    <row r="39" spans="1:23" s="143" customFormat="1" ht="24" customHeight="1">
      <c r="A39" s="22" t="s">
        <v>40</v>
      </c>
      <c r="B39" s="61">
        <v>79</v>
      </c>
      <c r="C39" s="60">
        <v>1</v>
      </c>
      <c r="D39" s="61">
        <v>12</v>
      </c>
      <c r="E39" s="61">
        <v>11</v>
      </c>
      <c r="F39" s="61">
        <v>2</v>
      </c>
      <c r="G39" s="61">
        <v>7</v>
      </c>
      <c r="H39" s="61">
        <v>3</v>
      </c>
      <c r="I39" s="62">
        <v>8</v>
      </c>
      <c r="J39" s="63">
        <v>15</v>
      </c>
      <c r="K39" s="206"/>
      <c r="L39" s="207"/>
      <c r="M39" s="64">
        <v>2</v>
      </c>
      <c r="N39" s="61">
        <v>2</v>
      </c>
      <c r="O39" s="60">
        <v>4</v>
      </c>
      <c r="P39" s="210">
        <f t="shared" si="1"/>
        <v>12</v>
      </c>
      <c r="Q39" s="222">
        <f t="shared" si="2"/>
        <v>13</v>
      </c>
      <c r="R39" s="23" t="s">
        <v>40</v>
      </c>
      <c r="S39" s="83"/>
      <c r="T39" s="152"/>
      <c r="U39" s="152"/>
      <c r="V39" s="154"/>
      <c r="W39" s="154"/>
    </row>
    <row r="40" spans="1:23" s="143" customFormat="1" ht="24" customHeight="1">
      <c r="A40" s="22" t="s">
        <v>41</v>
      </c>
      <c r="B40" s="61">
        <v>15</v>
      </c>
      <c r="C40" s="60" t="s">
        <v>65</v>
      </c>
      <c r="D40" s="61">
        <v>2</v>
      </c>
      <c r="E40" s="61">
        <v>2</v>
      </c>
      <c r="F40" s="61">
        <v>1</v>
      </c>
      <c r="G40" s="61">
        <v>3</v>
      </c>
      <c r="H40" s="61" t="s">
        <v>70</v>
      </c>
      <c r="I40" s="62" t="s">
        <v>70</v>
      </c>
      <c r="J40" s="63">
        <v>2</v>
      </c>
      <c r="K40" s="206"/>
      <c r="L40" s="207"/>
      <c r="M40" s="64" t="s">
        <v>70</v>
      </c>
      <c r="N40" s="61" t="s">
        <v>65</v>
      </c>
      <c r="O40" s="60">
        <v>1</v>
      </c>
      <c r="P40" s="210">
        <f t="shared" si="1"/>
        <v>4</v>
      </c>
      <c r="Q40" s="222">
        <f t="shared" si="2"/>
        <v>3</v>
      </c>
      <c r="R40" s="23" t="s">
        <v>41</v>
      </c>
      <c r="S40" s="83"/>
      <c r="T40" s="152"/>
      <c r="U40" s="152"/>
      <c r="V40" s="154"/>
      <c r="W40" s="154"/>
    </row>
    <row r="41" spans="1:23" s="143" customFormat="1" ht="24" customHeight="1">
      <c r="A41" s="24" t="s">
        <v>42</v>
      </c>
      <c r="B41" s="66">
        <v>3</v>
      </c>
      <c r="C41" s="65">
        <v>1</v>
      </c>
      <c r="D41" s="66">
        <v>1</v>
      </c>
      <c r="E41" s="66" t="s">
        <v>65</v>
      </c>
      <c r="F41" s="66" t="s">
        <v>65</v>
      </c>
      <c r="G41" s="66" t="s">
        <v>65</v>
      </c>
      <c r="H41" s="66" t="s">
        <v>65</v>
      </c>
      <c r="I41" s="67" t="s">
        <v>65</v>
      </c>
      <c r="J41" s="68" t="s">
        <v>65</v>
      </c>
      <c r="K41" s="206"/>
      <c r="L41" s="207"/>
      <c r="M41" s="69" t="s">
        <v>65</v>
      </c>
      <c r="N41" s="66" t="s">
        <v>65</v>
      </c>
      <c r="O41" s="65">
        <v>1</v>
      </c>
      <c r="P41" s="211" t="s">
        <v>72</v>
      </c>
      <c r="Q41" s="223" t="s">
        <v>72</v>
      </c>
      <c r="R41" s="25" t="s">
        <v>42</v>
      </c>
      <c r="S41" s="83"/>
      <c r="T41" s="152"/>
      <c r="U41" s="152"/>
      <c r="V41" s="154"/>
      <c r="W41" s="154"/>
    </row>
    <row r="42" spans="1:23" s="157" customFormat="1" ht="24" customHeight="1">
      <c r="A42" s="27" t="s">
        <v>57</v>
      </c>
      <c r="B42" s="46">
        <f>IF(SUM(B43:B44),SUM(B43:B44),"        -")</f>
        <v>100</v>
      </c>
      <c r="C42" s="46">
        <f aca="true" t="shared" si="11" ref="C42:J42">SUM(C43:C44)</f>
        <v>3</v>
      </c>
      <c r="D42" s="46">
        <f t="shared" si="11"/>
        <v>18</v>
      </c>
      <c r="E42" s="46">
        <f t="shared" si="11"/>
        <v>8</v>
      </c>
      <c r="F42" s="46">
        <f t="shared" si="11"/>
        <v>5</v>
      </c>
      <c r="G42" s="46">
        <f t="shared" si="11"/>
        <v>7</v>
      </c>
      <c r="H42" s="46">
        <f t="shared" si="11"/>
        <v>5</v>
      </c>
      <c r="I42" s="47">
        <f t="shared" si="11"/>
        <v>3</v>
      </c>
      <c r="J42" s="48">
        <f t="shared" si="11"/>
        <v>24</v>
      </c>
      <c r="K42" s="10"/>
      <c r="L42" s="11"/>
      <c r="M42" s="49">
        <f>SUM(M43:M44)</f>
        <v>2</v>
      </c>
      <c r="N42" s="46">
        <f>SUM(N43:N44)</f>
        <v>1</v>
      </c>
      <c r="O42" s="46">
        <f>SUM(O43:O44)</f>
        <v>4</v>
      </c>
      <c r="P42" s="46">
        <f t="shared" si="1"/>
        <v>20</v>
      </c>
      <c r="Q42" s="219">
        <f t="shared" si="2"/>
        <v>13</v>
      </c>
      <c r="R42" s="88" t="s">
        <v>57</v>
      </c>
      <c r="S42" s="85"/>
      <c r="T42" s="166"/>
      <c r="U42" s="166"/>
      <c r="V42" s="156"/>
      <c r="W42" s="156"/>
    </row>
    <row r="43" spans="1:23" s="143" customFormat="1" ht="24" customHeight="1">
      <c r="A43" s="20" t="s">
        <v>55</v>
      </c>
      <c r="B43" s="56">
        <v>15</v>
      </c>
      <c r="C43" s="55" t="s">
        <v>65</v>
      </c>
      <c r="D43" s="56">
        <v>5</v>
      </c>
      <c r="E43" s="56" t="s">
        <v>70</v>
      </c>
      <c r="F43" s="56">
        <v>1</v>
      </c>
      <c r="G43" s="56" t="s">
        <v>70</v>
      </c>
      <c r="H43" s="56" t="s">
        <v>70</v>
      </c>
      <c r="I43" s="57">
        <v>1</v>
      </c>
      <c r="J43" s="58">
        <v>3</v>
      </c>
      <c r="K43" s="206"/>
      <c r="L43" s="207"/>
      <c r="M43" s="59" t="s">
        <v>65</v>
      </c>
      <c r="N43" s="56" t="s">
        <v>65</v>
      </c>
      <c r="O43" s="55" t="s">
        <v>70</v>
      </c>
      <c r="P43" s="209">
        <f t="shared" si="1"/>
        <v>5</v>
      </c>
      <c r="Q43" s="221">
        <f t="shared" si="2"/>
        <v>1</v>
      </c>
      <c r="R43" s="21" t="s">
        <v>59</v>
      </c>
      <c r="S43" s="83"/>
      <c r="T43" s="152"/>
      <c r="U43" s="152"/>
      <c r="V43" s="154"/>
      <c r="W43" s="154"/>
    </row>
    <row r="44" spans="1:23" s="143" customFormat="1" ht="24" customHeight="1" thickBot="1">
      <c r="A44" s="28" t="s">
        <v>56</v>
      </c>
      <c r="B44" s="71">
        <v>85</v>
      </c>
      <c r="C44" s="70">
        <v>3</v>
      </c>
      <c r="D44" s="71">
        <v>13</v>
      </c>
      <c r="E44" s="71">
        <v>8</v>
      </c>
      <c r="F44" s="71">
        <v>4</v>
      </c>
      <c r="G44" s="71">
        <v>7</v>
      </c>
      <c r="H44" s="71">
        <v>5</v>
      </c>
      <c r="I44" s="72">
        <v>2</v>
      </c>
      <c r="J44" s="73">
        <v>21</v>
      </c>
      <c r="K44" s="206"/>
      <c r="L44" s="207"/>
      <c r="M44" s="74">
        <v>2</v>
      </c>
      <c r="N44" s="71">
        <v>1</v>
      </c>
      <c r="O44" s="71">
        <v>4</v>
      </c>
      <c r="P44" s="212">
        <f t="shared" si="1"/>
        <v>15</v>
      </c>
      <c r="Q44" s="224">
        <f t="shared" si="2"/>
        <v>12</v>
      </c>
      <c r="R44" s="96" t="s">
        <v>60</v>
      </c>
      <c r="S44" s="83"/>
      <c r="T44" s="152"/>
      <c r="U44" s="152"/>
      <c r="V44" s="154"/>
      <c r="W44" s="154"/>
    </row>
    <row r="45" spans="2:23" ht="4.5" customHeight="1">
      <c r="B45" s="213"/>
      <c r="C45" s="213"/>
      <c r="D45" s="213"/>
      <c r="E45" s="213"/>
      <c r="F45" s="213"/>
      <c r="G45" s="213"/>
      <c r="H45" s="213"/>
      <c r="I45" s="213"/>
      <c r="J45" s="213"/>
      <c r="K45" s="214"/>
      <c r="L45" s="213"/>
      <c r="M45" s="213"/>
      <c r="N45" s="213"/>
      <c r="O45" s="213"/>
      <c r="P45" s="213"/>
      <c r="Q45" s="225"/>
      <c r="R45" s="199"/>
      <c r="S45" s="215"/>
      <c r="T45" s="200"/>
      <c r="U45" s="199"/>
      <c r="V45" s="199"/>
      <c r="W45" s="199"/>
    </row>
    <row r="46" spans="2:23" ht="17.25">
      <c r="B46" s="136"/>
      <c r="C46" s="136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199"/>
      <c r="S46" s="215"/>
      <c r="T46" s="199"/>
      <c r="U46" s="199"/>
      <c r="V46" s="199"/>
      <c r="W46" s="199"/>
    </row>
    <row r="47" spans="2:23" ht="17.2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25"/>
      <c r="R47" s="199"/>
      <c r="S47" s="215"/>
      <c r="T47" s="199"/>
      <c r="U47" s="199"/>
      <c r="V47" s="199"/>
      <c r="W47" s="199"/>
    </row>
    <row r="48" spans="2:23" ht="17.2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25"/>
      <c r="R48" s="199"/>
      <c r="S48" s="215"/>
      <c r="T48" s="199"/>
      <c r="U48" s="199"/>
      <c r="V48" s="199"/>
      <c r="W48" s="199"/>
    </row>
    <row r="49" spans="2:23" ht="17.25">
      <c r="B49" s="213"/>
      <c r="C49" s="52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25"/>
      <c r="R49" s="199"/>
      <c r="S49" s="215"/>
      <c r="T49" s="199"/>
      <c r="U49" s="199"/>
      <c r="V49" s="199"/>
      <c r="W49" s="199"/>
    </row>
    <row r="50" spans="2:23" ht="17.2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25"/>
      <c r="R50" s="199"/>
      <c r="S50" s="215"/>
      <c r="T50" s="199"/>
      <c r="U50" s="199"/>
      <c r="V50" s="199"/>
      <c r="W50" s="199"/>
    </row>
    <row r="51" spans="2:23" ht="17.25"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25"/>
      <c r="R51" s="199"/>
      <c r="S51" s="215"/>
      <c r="T51" s="199"/>
      <c r="U51" s="199"/>
      <c r="V51" s="199"/>
      <c r="W51" s="199"/>
    </row>
    <row r="52" spans="2:23" ht="17.2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25"/>
      <c r="R52" s="199"/>
      <c r="S52" s="215"/>
      <c r="T52" s="199"/>
      <c r="U52" s="199"/>
      <c r="V52" s="199"/>
      <c r="W52" s="199"/>
    </row>
    <row r="53" spans="2:23" ht="17.25"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25"/>
      <c r="R53" s="199"/>
      <c r="S53" s="215"/>
      <c r="T53" s="199"/>
      <c r="U53" s="199"/>
      <c r="V53" s="199"/>
      <c r="W53" s="199"/>
    </row>
    <row r="54" spans="2:23" ht="17.25"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25"/>
      <c r="R54" s="199"/>
      <c r="S54" s="215"/>
      <c r="T54" s="199"/>
      <c r="U54" s="199"/>
      <c r="V54" s="199"/>
      <c r="W54" s="199"/>
    </row>
    <row r="55" spans="2:23" ht="17.25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25"/>
      <c r="R55" s="199"/>
      <c r="S55" s="215"/>
      <c r="T55" s="199"/>
      <c r="U55" s="199"/>
      <c r="V55" s="199"/>
      <c r="W55" s="199"/>
    </row>
    <row r="56" spans="2:23" ht="17.25"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25"/>
      <c r="R56" s="199"/>
      <c r="S56" s="215"/>
      <c r="T56" s="199"/>
      <c r="U56" s="199"/>
      <c r="V56" s="199"/>
      <c r="W56" s="199"/>
    </row>
    <row r="57" spans="2:23" ht="17.25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25"/>
      <c r="R57" s="199"/>
      <c r="S57" s="215"/>
      <c r="T57" s="199"/>
      <c r="U57" s="199"/>
      <c r="V57" s="199"/>
      <c r="W57" s="199"/>
    </row>
    <row r="58" spans="2:23" ht="17.25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25"/>
      <c r="R58" s="199"/>
      <c r="S58" s="215"/>
      <c r="T58" s="199"/>
      <c r="U58" s="199"/>
      <c r="V58" s="199"/>
      <c r="W58" s="199"/>
    </row>
    <row r="59" spans="2:23" ht="17.25"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25"/>
      <c r="R59" s="199"/>
      <c r="S59" s="215"/>
      <c r="T59" s="199"/>
      <c r="U59" s="199"/>
      <c r="V59" s="199"/>
      <c r="W59" s="199"/>
    </row>
    <row r="60" spans="2:23" ht="17.25"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25"/>
      <c r="R60" s="199"/>
      <c r="S60" s="215"/>
      <c r="T60" s="199"/>
      <c r="U60" s="199"/>
      <c r="V60" s="199"/>
      <c r="W60" s="199"/>
    </row>
    <row r="61" spans="2:23" ht="17.25"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25"/>
      <c r="R61" s="199"/>
      <c r="S61" s="215"/>
      <c r="T61" s="199"/>
      <c r="U61" s="199"/>
      <c r="V61" s="199"/>
      <c r="W61" s="199"/>
    </row>
    <row r="62" spans="2:23" ht="17.25"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25"/>
      <c r="R62" s="199"/>
      <c r="S62" s="215"/>
      <c r="T62" s="199"/>
      <c r="U62" s="199"/>
      <c r="V62" s="199"/>
      <c r="W62" s="199"/>
    </row>
    <row r="63" spans="2:23" ht="17.25"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25"/>
      <c r="R63" s="199"/>
      <c r="S63" s="215"/>
      <c r="T63" s="199"/>
      <c r="U63" s="199"/>
      <c r="V63" s="199"/>
      <c r="W63" s="199"/>
    </row>
    <row r="64" spans="2:23" ht="17.25"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25"/>
      <c r="R64" s="199"/>
      <c r="S64" s="215"/>
      <c r="T64" s="199"/>
      <c r="U64" s="199"/>
      <c r="V64" s="199"/>
      <c r="W64" s="199"/>
    </row>
    <row r="65" spans="2:23" ht="17.25"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25"/>
      <c r="R65" s="199"/>
      <c r="S65" s="215"/>
      <c r="T65" s="199"/>
      <c r="U65" s="199"/>
      <c r="V65" s="199"/>
      <c r="W65" s="199"/>
    </row>
    <row r="66" spans="2:23" ht="17.25"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25"/>
      <c r="R66" s="199"/>
      <c r="S66" s="215"/>
      <c r="T66" s="199"/>
      <c r="U66" s="199"/>
      <c r="V66" s="199"/>
      <c r="W66" s="199"/>
    </row>
    <row r="67" spans="2:23" ht="17.25"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25"/>
      <c r="R67" s="199"/>
      <c r="S67" s="215"/>
      <c r="T67" s="199"/>
      <c r="U67" s="199"/>
      <c r="V67" s="199"/>
      <c r="W67" s="199"/>
    </row>
    <row r="68" spans="2:23" ht="17.25"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25"/>
      <c r="R68" s="199"/>
      <c r="S68" s="215"/>
      <c r="T68" s="199"/>
      <c r="U68" s="199"/>
      <c r="V68" s="199"/>
      <c r="W68" s="199"/>
    </row>
    <row r="69" spans="2:23" ht="17.25"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25"/>
      <c r="R69" s="199"/>
      <c r="S69" s="215"/>
      <c r="T69" s="199"/>
      <c r="U69" s="199"/>
      <c r="V69" s="199"/>
      <c r="W69" s="199"/>
    </row>
    <row r="70" spans="2:23" ht="17.25"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25"/>
      <c r="R70" s="199"/>
      <c r="S70" s="215"/>
      <c r="T70" s="199"/>
      <c r="U70" s="199"/>
      <c r="V70" s="199"/>
      <c r="W70" s="199"/>
    </row>
    <row r="71" spans="2:23" ht="17.25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25"/>
      <c r="R71" s="199"/>
      <c r="S71" s="215"/>
      <c r="T71" s="199"/>
      <c r="U71" s="199"/>
      <c r="V71" s="199"/>
      <c r="W71" s="199"/>
    </row>
    <row r="72" spans="2:23" ht="17.25"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25"/>
      <c r="R72" s="199"/>
      <c r="S72" s="215"/>
      <c r="T72" s="199"/>
      <c r="U72" s="199"/>
      <c r="V72" s="199"/>
      <c r="W72" s="199"/>
    </row>
    <row r="73" spans="2:23" ht="17.25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25"/>
      <c r="R73" s="199"/>
      <c r="S73" s="215"/>
      <c r="T73" s="199"/>
      <c r="U73" s="199"/>
      <c r="V73" s="199"/>
      <c r="W73" s="199"/>
    </row>
    <row r="74" spans="2:23" ht="17.25"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25"/>
      <c r="R74" s="199"/>
      <c r="S74" s="215"/>
      <c r="T74" s="199"/>
      <c r="U74" s="199"/>
      <c r="V74" s="199"/>
      <c r="W74" s="199"/>
    </row>
    <row r="75" spans="2:23" ht="17.25"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25"/>
      <c r="R75" s="199"/>
      <c r="S75" s="215"/>
      <c r="T75" s="199"/>
      <c r="U75" s="199"/>
      <c r="V75" s="199"/>
      <c r="W75" s="199"/>
    </row>
    <row r="76" spans="2:23" ht="17.25"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25"/>
      <c r="R76" s="199"/>
      <c r="S76" s="215"/>
      <c r="T76" s="199"/>
      <c r="U76" s="199"/>
      <c r="V76" s="199"/>
      <c r="W76" s="199"/>
    </row>
    <row r="77" spans="2:23" ht="17.25"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25"/>
      <c r="R77" s="199"/>
      <c r="S77" s="215"/>
      <c r="T77" s="199"/>
      <c r="U77" s="199"/>
      <c r="V77" s="199"/>
      <c r="W77" s="199"/>
    </row>
    <row r="78" spans="2:23" ht="17.25"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25"/>
      <c r="R78" s="199"/>
      <c r="S78" s="215"/>
      <c r="T78" s="199"/>
      <c r="U78" s="199"/>
      <c r="V78" s="199"/>
      <c r="W78" s="199"/>
    </row>
    <row r="79" spans="2:23" ht="17.25"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25"/>
      <c r="R79" s="199"/>
      <c r="S79" s="215"/>
      <c r="T79" s="199"/>
      <c r="U79" s="199"/>
      <c r="V79" s="199"/>
      <c r="W79" s="199"/>
    </row>
    <row r="80" spans="2:23" ht="17.25"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25"/>
      <c r="R80" s="199"/>
      <c r="S80" s="215"/>
      <c r="T80" s="199"/>
      <c r="U80" s="199"/>
      <c r="V80" s="199"/>
      <c r="W80" s="199"/>
    </row>
    <row r="81" spans="2:23" ht="17.25"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25"/>
      <c r="R81" s="199"/>
      <c r="S81" s="215"/>
      <c r="T81" s="199"/>
      <c r="U81" s="199"/>
      <c r="V81" s="199"/>
      <c r="W81" s="199"/>
    </row>
    <row r="82" spans="2:23" ht="17.25"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25"/>
      <c r="R82" s="199"/>
      <c r="S82" s="215"/>
      <c r="T82" s="199"/>
      <c r="U82" s="199"/>
      <c r="V82" s="199"/>
      <c r="W82" s="199"/>
    </row>
    <row r="83" spans="2:23" ht="17.25"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25"/>
      <c r="R83" s="199"/>
      <c r="S83" s="215"/>
      <c r="T83" s="199"/>
      <c r="U83" s="199"/>
      <c r="V83" s="199"/>
      <c r="W83" s="199"/>
    </row>
    <row r="84" spans="2:23" ht="17.25"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25"/>
      <c r="R84" s="199"/>
      <c r="S84" s="215"/>
      <c r="T84" s="199"/>
      <c r="U84" s="199"/>
      <c r="V84" s="199"/>
      <c r="W84" s="199"/>
    </row>
    <row r="85" spans="2:23" ht="17.25"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25"/>
      <c r="R85" s="199"/>
      <c r="S85" s="215"/>
      <c r="T85" s="199"/>
      <c r="U85" s="199"/>
      <c r="V85" s="199"/>
      <c r="W85" s="199"/>
    </row>
    <row r="86" spans="2:23" ht="17.25"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25"/>
      <c r="R86" s="199"/>
      <c r="S86" s="215"/>
      <c r="T86" s="199"/>
      <c r="U86" s="199"/>
      <c r="V86" s="199"/>
      <c r="W86" s="199"/>
    </row>
    <row r="87" spans="2:23" ht="17.25"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25"/>
      <c r="R87" s="199"/>
      <c r="S87" s="215"/>
      <c r="T87" s="199"/>
      <c r="U87" s="199"/>
      <c r="V87" s="199"/>
      <c r="W87" s="199"/>
    </row>
    <row r="88" spans="2:23" ht="17.25"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25"/>
      <c r="R88" s="199"/>
      <c r="S88" s="215"/>
      <c r="T88" s="199"/>
      <c r="U88" s="199"/>
      <c r="V88" s="199"/>
      <c r="W88" s="199"/>
    </row>
    <row r="89" spans="2:23" ht="17.25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25"/>
      <c r="R89" s="199"/>
      <c r="S89" s="215"/>
      <c r="T89" s="199"/>
      <c r="U89" s="199"/>
      <c r="V89" s="199"/>
      <c r="W89" s="199"/>
    </row>
    <row r="90" spans="2:23" ht="17.25"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25"/>
      <c r="R90" s="199"/>
      <c r="S90" s="215"/>
      <c r="T90" s="199"/>
      <c r="U90" s="199"/>
      <c r="V90" s="199"/>
      <c r="W90" s="199"/>
    </row>
    <row r="91" spans="2:23" ht="17.25"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25"/>
      <c r="R91" s="199"/>
      <c r="S91" s="215"/>
      <c r="T91" s="199"/>
      <c r="U91" s="199"/>
      <c r="V91" s="199"/>
      <c r="W91" s="199"/>
    </row>
    <row r="92" spans="2:23" ht="17.25"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25"/>
      <c r="R92" s="199"/>
      <c r="S92" s="215"/>
      <c r="T92" s="199"/>
      <c r="U92" s="199"/>
      <c r="V92" s="199"/>
      <c r="W92" s="199"/>
    </row>
    <row r="93" spans="2:23" ht="17.25"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25"/>
      <c r="R93" s="199"/>
      <c r="S93" s="215"/>
      <c r="T93" s="199"/>
      <c r="U93" s="199"/>
      <c r="V93" s="199"/>
      <c r="W93" s="199"/>
    </row>
    <row r="94" spans="2:23" ht="17.25"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25"/>
      <c r="R94" s="199"/>
      <c r="S94" s="215"/>
      <c r="T94" s="199"/>
      <c r="U94" s="199"/>
      <c r="V94" s="199"/>
      <c r="W94" s="199"/>
    </row>
    <row r="95" spans="2:23" ht="17.25"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25"/>
      <c r="R95" s="199"/>
      <c r="S95" s="215"/>
      <c r="T95" s="199"/>
      <c r="U95" s="199"/>
      <c r="V95" s="199"/>
      <c r="W95" s="199"/>
    </row>
    <row r="96" spans="2:23" ht="17.25"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25"/>
      <c r="R96" s="199"/>
      <c r="S96" s="215"/>
      <c r="T96" s="199"/>
      <c r="U96" s="199"/>
      <c r="V96" s="199"/>
      <c r="W96" s="199"/>
    </row>
    <row r="97" spans="2:23" ht="17.25"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25"/>
      <c r="R97" s="199"/>
      <c r="S97" s="215"/>
      <c r="T97" s="199"/>
      <c r="U97" s="199"/>
      <c r="V97" s="199"/>
      <c r="W97" s="199"/>
    </row>
    <row r="98" spans="2:23" ht="17.25"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25"/>
      <c r="R98" s="199"/>
      <c r="S98" s="215"/>
      <c r="T98" s="199"/>
      <c r="U98" s="199"/>
      <c r="V98" s="199"/>
      <c r="W98" s="199"/>
    </row>
    <row r="99" spans="2:23" ht="17.25"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25"/>
      <c r="R99" s="199"/>
      <c r="S99" s="215"/>
      <c r="T99" s="199"/>
      <c r="U99" s="199"/>
      <c r="V99" s="199"/>
      <c r="W99" s="199"/>
    </row>
    <row r="100" spans="2:23" ht="17.25"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25"/>
      <c r="R100" s="199"/>
      <c r="S100" s="215"/>
      <c r="T100" s="199"/>
      <c r="U100" s="199"/>
      <c r="V100" s="199"/>
      <c r="W100" s="199"/>
    </row>
    <row r="101" spans="2:23" ht="17.25"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25"/>
      <c r="R101" s="199"/>
      <c r="S101" s="215"/>
      <c r="T101" s="199"/>
      <c r="U101" s="199"/>
      <c r="V101" s="199"/>
      <c r="W101" s="199"/>
    </row>
    <row r="102" spans="2:23" ht="17.25"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25"/>
      <c r="R102" s="199"/>
      <c r="S102" s="215"/>
      <c r="T102" s="199"/>
      <c r="U102" s="199"/>
      <c r="V102" s="199"/>
      <c r="W102" s="199"/>
    </row>
    <row r="103" spans="2:23" ht="17.25"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25"/>
      <c r="R103" s="199"/>
      <c r="S103" s="215"/>
      <c r="T103" s="199"/>
      <c r="U103" s="199"/>
      <c r="V103" s="199"/>
      <c r="W103" s="199"/>
    </row>
    <row r="104" spans="2:23" ht="17.25"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25"/>
      <c r="R104" s="199"/>
      <c r="S104" s="215"/>
      <c r="T104" s="199"/>
      <c r="U104" s="199"/>
      <c r="V104" s="199"/>
      <c r="W104" s="199"/>
    </row>
    <row r="105" spans="2:23" ht="17.25"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25"/>
      <c r="R105" s="199"/>
      <c r="S105" s="215"/>
      <c r="T105" s="199"/>
      <c r="U105" s="199"/>
      <c r="V105" s="199"/>
      <c r="W105" s="199"/>
    </row>
    <row r="106" spans="2:23" ht="17.25"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25"/>
      <c r="R106" s="199"/>
      <c r="S106" s="215"/>
      <c r="T106" s="199"/>
      <c r="U106" s="199"/>
      <c r="V106" s="199"/>
      <c r="W106" s="199"/>
    </row>
    <row r="107" spans="2:23" ht="17.25"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25"/>
      <c r="R107" s="199"/>
      <c r="S107" s="215"/>
      <c r="T107" s="199"/>
      <c r="U107" s="199"/>
      <c r="V107" s="199"/>
      <c r="W107" s="199"/>
    </row>
    <row r="108" spans="2:23" ht="17.25"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25"/>
      <c r="R108" s="199"/>
      <c r="S108" s="215"/>
      <c r="T108" s="199"/>
      <c r="U108" s="199"/>
      <c r="V108" s="199"/>
      <c r="W108" s="199"/>
    </row>
    <row r="109" spans="2:23" ht="17.25"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25"/>
      <c r="R109" s="199"/>
      <c r="S109" s="215"/>
      <c r="T109" s="199"/>
      <c r="U109" s="199"/>
      <c r="V109" s="199"/>
      <c r="W109" s="199"/>
    </row>
    <row r="110" spans="2:23" ht="17.25"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25"/>
      <c r="R110" s="199"/>
      <c r="S110" s="215"/>
      <c r="T110" s="199"/>
      <c r="U110" s="199"/>
      <c r="V110" s="199"/>
      <c r="W110" s="199"/>
    </row>
    <row r="111" spans="2:23" ht="17.25"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25"/>
      <c r="R111" s="199"/>
      <c r="S111" s="215"/>
      <c r="T111" s="199"/>
      <c r="U111" s="199"/>
      <c r="V111" s="199"/>
      <c r="W111" s="199"/>
    </row>
    <row r="112" spans="2:23" ht="17.25"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25"/>
      <c r="R112" s="199"/>
      <c r="S112" s="215"/>
      <c r="T112" s="199"/>
      <c r="U112" s="199"/>
      <c r="V112" s="199"/>
      <c r="W112" s="199"/>
    </row>
    <row r="113" spans="2:23" ht="17.25"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25"/>
      <c r="R113" s="199"/>
      <c r="S113" s="215"/>
      <c r="T113" s="199"/>
      <c r="U113" s="199"/>
      <c r="V113" s="199"/>
      <c r="W113" s="199"/>
    </row>
    <row r="114" spans="2:23" ht="17.25"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25"/>
      <c r="R114" s="199"/>
      <c r="S114" s="215"/>
      <c r="T114" s="199"/>
      <c r="U114" s="199"/>
      <c r="V114" s="199"/>
      <c r="W114" s="199"/>
    </row>
    <row r="115" spans="2:23" ht="17.25"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25"/>
      <c r="R115" s="199"/>
      <c r="S115" s="215"/>
      <c r="T115" s="199"/>
      <c r="U115" s="199"/>
      <c r="V115" s="199"/>
      <c r="W115" s="199"/>
    </row>
    <row r="116" spans="2:23" ht="17.25"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25"/>
      <c r="R116" s="199"/>
      <c r="S116" s="215"/>
      <c r="T116" s="199"/>
      <c r="U116" s="199"/>
      <c r="V116" s="199"/>
      <c r="W116" s="199"/>
    </row>
    <row r="117" ht="17.25">
      <c r="B117" s="213"/>
    </row>
    <row r="118" ht="17.25">
      <c r="B118" s="213"/>
    </row>
  </sheetData>
  <sheetProtection/>
  <mergeCells count="1">
    <mergeCell ref="S6:V8"/>
  </mergeCells>
  <printOptions/>
  <pageMargins left="0.5905511811023623" right="0.3937007874015748" top="0.7874015748031497" bottom="0" header="0.5118110236220472" footer="0.1968503937007874"/>
  <pageSetup firstPageNumber="33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6"/>
  <sheetViews>
    <sheetView showGridLines="0" zoomScale="75" zoomScaleNormal="75" zoomScaleSheetLayoutView="85" zoomScalePageLayoutView="0" workbookViewId="0" topLeftCell="A1">
      <selection activeCell="S5" sqref="S5"/>
    </sheetView>
  </sheetViews>
  <sheetFormatPr defaultColWidth="10.66015625" defaultRowHeight="18"/>
  <cols>
    <col min="1" max="1" width="12.16015625" style="136" customWidth="1"/>
    <col min="2" max="10" width="8.66015625" style="134" customWidth="1"/>
    <col min="11" max="11" width="1.07421875" style="134" customWidth="1"/>
    <col min="12" max="12" width="4.66015625" style="134" customWidth="1"/>
    <col min="13" max="16" width="8.66015625" style="134" customWidth="1"/>
    <col min="17" max="17" width="8.66015625" style="135" customWidth="1"/>
    <col min="18" max="18" width="12.66015625" style="136" customWidth="1"/>
    <col min="19" max="19" width="15.08203125" style="136" customWidth="1"/>
    <col min="20" max="20" width="12.16015625" style="203" bestFit="1" customWidth="1"/>
    <col min="21" max="21" width="11.08203125" style="136" bestFit="1" customWidth="1"/>
    <col min="22" max="16384" width="10.66015625" style="136" customWidth="1"/>
  </cols>
  <sheetData>
    <row r="1" spans="1:20" ht="24.75" customHeight="1">
      <c r="A1" s="133" t="s">
        <v>48</v>
      </c>
      <c r="T1" s="137"/>
    </row>
    <row r="2" spans="1:21" s="140" customFormat="1" ht="17.25" customHeight="1" thickBot="1">
      <c r="A2" s="29"/>
      <c r="B2" s="98"/>
      <c r="C2" s="99"/>
      <c r="D2" s="100"/>
      <c r="E2" s="101"/>
      <c r="F2" s="102"/>
      <c r="G2" s="101"/>
      <c r="H2" s="102"/>
      <c r="I2" s="103" t="s">
        <v>44</v>
      </c>
      <c r="J2" s="104" t="str">
        <f>'実数'!J2</f>
        <v>平成２５年</v>
      </c>
      <c r="K2" s="105"/>
      <c r="L2" s="106"/>
      <c r="M2" s="105"/>
      <c r="N2" s="107"/>
      <c r="O2" s="105"/>
      <c r="Q2" s="107" t="s">
        <v>43</v>
      </c>
      <c r="R2" s="108" t="str">
        <f>J2</f>
        <v>平成２５年</v>
      </c>
      <c r="S2" s="138"/>
      <c r="T2" s="139"/>
      <c r="U2" s="138"/>
    </row>
    <row r="3" spans="1:21" s="143" customFormat="1" ht="36.75" customHeight="1" thickBot="1">
      <c r="A3" s="75"/>
      <c r="B3" s="109" t="s">
        <v>0</v>
      </c>
      <c r="C3" s="110" t="s">
        <v>1</v>
      </c>
      <c r="D3" s="111" t="s">
        <v>2</v>
      </c>
      <c r="E3" s="111" t="s">
        <v>3</v>
      </c>
      <c r="F3" s="111" t="s">
        <v>4</v>
      </c>
      <c r="G3" s="111" t="s">
        <v>5</v>
      </c>
      <c r="H3" s="111" t="s">
        <v>6</v>
      </c>
      <c r="I3" s="112" t="s">
        <v>7</v>
      </c>
      <c r="J3" s="243" t="s">
        <v>66</v>
      </c>
      <c r="K3" s="114"/>
      <c r="L3" s="115"/>
      <c r="M3" s="116" t="s">
        <v>8</v>
      </c>
      <c r="N3" s="111" t="s">
        <v>9</v>
      </c>
      <c r="O3" s="110" t="s">
        <v>10</v>
      </c>
      <c r="P3" s="111" t="s">
        <v>11</v>
      </c>
      <c r="Q3" s="113" t="s">
        <v>45</v>
      </c>
      <c r="R3" s="91"/>
      <c r="S3" s="141"/>
      <c r="T3" s="142" t="s">
        <v>67</v>
      </c>
      <c r="U3" s="142" t="s">
        <v>68</v>
      </c>
    </row>
    <row r="4" spans="1:23" s="143" customFormat="1" ht="24" customHeight="1">
      <c r="A4" s="7" t="s">
        <v>12</v>
      </c>
      <c r="B4" s="144">
        <f>'実数'!B4/T4*100000</f>
        <v>290.26283968688347</v>
      </c>
      <c r="C4" s="145">
        <f>'実数'!C4/T4*100000</f>
        <v>9.182683128619614</v>
      </c>
      <c r="D4" s="146">
        <f>'実数'!D4/T4*100000</f>
        <v>38.68771081270286</v>
      </c>
      <c r="E4" s="146">
        <f>'実数'!E4/T4*100000</f>
        <v>25.999172659581237</v>
      </c>
      <c r="F4" s="146">
        <f>'実数'!F4/T4*100000</f>
        <v>11.910519951632407</v>
      </c>
      <c r="G4" s="146">
        <f>'実数'!G4/T4*100000</f>
        <v>24.004804938585885</v>
      </c>
      <c r="H4" s="146">
        <f>'実数'!H4/'率'!$T$4*100000</f>
        <v>14.498345319162478</v>
      </c>
      <c r="I4" s="147">
        <f>'実数'!I4/T4*100000</f>
        <v>24.40017819639789</v>
      </c>
      <c r="J4" s="148">
        <f>'実数'!J4/T4*100000</f>
        <v>57.861325017501436</v>
      </c>
      <c r="K4" s="149"/>
      <c r="L4" s="150"/>
      <c r="M4" s="151">
        <f>'実数'!M4/U4*100000</f>
        <v>20.37880901453858</v>
      </c>
      <c r="N4" s="146">
        <f>'実数'!N4/U4*100000</f>
        <v>9.350878824514089</v>
      </c>
      <c r="O4" s="145">
        <f>'実数'!O4/T4*100000</f>
        <v>6.4699611786418885</v>
      </c>
      <c r="P4" s="146">
        <f>'実数'!P4/T4*100000</f>
        <v>61.989276395341435</v>
      </c>
      <c r="Q4" s="127">
        <f>'実数'!Q4/T4*100000</f>
        <v>37.90969261121364</v>
      </c>
      <c r="R4" s="89" t="s">
        <v>12</v>
      </c>
      <c r="S4" s="152"/>
      <c r="T4" s="244">
        <v>125704000</v>
      </c>
      <c r="U4" s="153">
        <v>64518000</v>
      </c>
      <c r="V4" s="154"/>
      <c r="W4" s="154"/>
    </row>
    <row r="5" spans="1:23" s="157" customFormat="1" ht="24" customHeight="1" thickBot="1">
      <c r="A5" s="9" t="s">
        <v>13</v>
      </c>
      <c r="B5" s="117">
        <f>'実数'!B5/T5*100000</f>
        <v>353.94871794871796</v>
      </c>
      <c r="C5" s="118">
        <f>'実数'!C5/T5*100000</f>
        <v>9.333333333333332</v>
      </c>
      <c r="D5" s="13">
        <f>'実数'!D5/T5*100000</f>
        <v>50.05128205128205</v>
      </c>
      <c r="E5" s="13">
        <f>'実数'!E5/T5*100000</f>
        <v>31.692307692307693</v>
      </c>
      <c r="F5" s="13">
        <f>'実数'!F5/T5*100000</f>
        <v>13.641025641025642</v>
      </c>
      <c r="G5" s="13">
        <f>'実数'!G5/T5*100000</f>
        <v>31.692307692307693</v>
      </c>
      <c r="H5" s="13">
        <f>'実数'!H5/T5*100000</f>
        <v>15.794871794871796</v>
      </c>
      <c r="I5" s="119">
        <f>'実数'!I5/T5*100000</f>
        <v>30.256410256410255</v>
      </c>
      <c r="J5" s="120">
        <f>'実数'!J5/T5*100000</f>
        <v>77.43589743589743</v>
      </c>
      <c r="K5" s="121"/>
      <c r="L5" s="122"/>
      <c r="M5" s="12">
        <f>'実数'!M5/U5*100000</f>
        <v>18.7984496124031</v>
      </c>
      <c r="N5" s="13">
        <f>'実数'!N5/U5*100000</f>
        <v>9.108527131782946</v>
      </c>
      <c r="O5" s="118">
        <f>'実数'!O5/T5*100000</f>
        <v>7.58974358974359</v>
      </c>
      <c r="P5" s="13">
        <f>'実数'!P5/T5*100000</f>
        <v>71.6923076923077</v>
      </c>
      <c r="Q5" s="119">
        <f>'実数'!Q5/T5*100000</f>
        <v>45.33333333333333</v>
      </c>
      <c r="R5" s="90" t="s">
        <v>13</v>
      </c>
      <c r="S5" s="152"/>
      <c r="T5" s="245">
        <v>975000</v>
      </c>
      <c r="U5" s="155">
        <v>516000</v>
      </c>
      <c r="V5" s="154"/>
      <c r="W5" s="156"/>
    </row>
    <row r="6" spans="1:23" s="157" customFormat="1" ht="24" customHeight="1">
      <c r="A6" s="15" t="s">
        <v>14</v>
      </c>
      <c r="B6" s="123">
        <f>'実数'!B6/T6*100000</f>
        <v>330.9376110185008</v>
      </c>
      <c r="C6" s="124">
        <f>'実数'!C6/T6*100000</f>
        <v>8.744841909654852</v>
      </c>
      <c r="D6" s="17">
        <f>'実数'!D6/T6*100000</f>
        <v>45.36386740633455</v>
      </c>
      <c r="E6" s="17">
        <f>'実数'!E6/T6*100000</f>
        <v>27.32763096767141</v>
      </c>
      <c r="F6" s="17">
        <f>'実数'!F6/T6*100000</f>
        <v>11.20432869674528</v>
      </c>
      <c r="G6" s="17">
        <f>'実数'!G6/T6*100000</f>
        <v>33.88626239991255</v>
      </c>
      <c r="H6" s="17">
        <f>'実数'!H6/T6*100000</f>
        <v>14.210368103189134</v>
      </c>
      <c r="I6" s="125">
        <f>'実数'!I6/T6*100000</f>
        <v>26.234525728964556</v>
      </c>
      <c r="J6" s="126">
        <f>'実数'!J6/T6*100000</f>
        <v>73.78460361271281</v>
      </c>
      <c r="K6" s="121"/>
      <c r="L6" s="122"/>
      <c r="M6" s="16">
        <f>'実数'!M6/U6*100000</f>
        <v>20.60443098288287</v>
      </c>
      <c r="N6" s="17">
        <f>'実数'!N6/U6*100000</f>
        <v>9.271993942297291</v>
      </c>
      <c r="O6" s="124">
        <f>'実数'!O6/T6*100000</f>
        <v>6.285355122564424</v>
      </c>
      <c r="P6" s="17">
        <f>'実数'!P6/T6*100000</f>
        <v>68.04580110950181</v>
      </c>
      <c r="Q6" s="128">
        <f>'実数'!Q6/T6*100000</f>
        <v>38.53195966441669</v>
      </c>
      <c r="R6" s="226" t="s">
        <v>14</v>
      </c>
      <c r="S6" s="152"/>
      <c r="T6" s="232">
        <f>T7</f>
        <v>365930</v>
      </c>
      <c r="U6" s="158">
        <f>U7</f>
        <v>194133</v>
      </c>
      <c r="V6" s="154"/>
      <c r="W6" s="156"/>
    </row>
    <row r="7" spans="1:23" s="143" customFormat="1" ht="24" customHeight="1">
      <c r="A7" s="19" t="s">
        <v>15</v>
      </c>
      <c r="B7" s="159">
        <f>'実数'!B7/T7*100000</f>
        <v>330.9376110185008</v>
      </c>
      <c r="C7" s="160">
        <f>'実数'!C7/T7*100000</f>
        <v>8.744841909654852</v>
      </c>
      <c r="D7" s="161">
        <f>'実数'!D7/T7*100000</f>
        <v>45.36386740633455</v>
      </c>
      <c r="E7" s="161">
        <f>'実数'!E7/T7*100000</f>
        <v>27.32763096767141</v>
      </c>
      <c r="F7" s="161">
        <f>'実数'!F7/T7*100000</f>
        <v>11.20432869674528</v>
      </c>
      <c r="G7" s="161">
        <f>'実数'!G7/T7*100000</f>
        <v>33.88626239991255</v>
      </c>
      <c r="H7" s="161">
        <f>'実数'!H7/T7*100000</f>
        <v>14.210368103189134</v>
      </c>
      <c r="I7" s="162">
        <f>'実数'!I7/T7*100000</f>
        <v>26.234525728964556</v>
      </c>
      <c r="J7" s="163">
        <f>'実数'!J7/T7*100000</f>
        <v>73.78460361271281</v>
      </c>
      <c r="K7" s="149"/>
      <c r="L7" s="150"/>
      <c r="M7" s="164">
        <f>'実数'!M7/U7*100000</f>
        <v>20.60443098288287</v>
      </c>
      <c r="N7" s="161">
        <f>'実数'!N7/U7*100000</f>
        <v>9.271993942297291</v>
      </c>
      <c r="O7" s="160">
        <f>'実数'!O7/T7*100000</f>
        <v>6.285355122564424</v>
      </c>
      <c r="P7" s="161">
        <f>'実数'!P7/T7*100000</f>
        <v>68.04580110950181</v>
      </c>
      <c r="Q7" s="129">
        <f>'実数'!Q7/T7*100000</f>
        <v>38.53195966441669</v>
      </c>
      <c r="R7" s="92" t="s">
        <v>15</v>
      </c>
      <c r="S7" s="152"/>
      <c r="T7" s="233">
        <v>365930</v>
      </c>
      <c r="U7" s="165">
        <v>194133</v>
      </c>
      <c r="V7" s="154"/>
      <c r="W7" s="154"/>
    </row>
    <row r="8" spans="1:23" s="157" customFormat="1" ht="24" customHeight="1">
      <c r="A8" s="15" t="s">
        <v>16</v>
      </c>
      <c r="B8" s="123">
        <f>'実数'!B8/T8*100000</f>
        <v>365.90821935318934</v>
      </c>
      <c r="C8" s="124">
        <f>'実数'!C8/T8*100000</f>
        <v>6.391409945033875</v>
      </c>
      <c r="D8" s="17">
        <f>'実数'!D8/T8*100000</f>
        <v>49.53342707401252</v>
      </c>
      <c r="E8" s="17">
        <f>'実数'!E8/T8*100000</f>
        <v>36.75060718394478</v>
      </c>
      <c r="F8" s="17">
        <f>'実数'!F8/T8*100000</f>
        <v>4.793557458775406</v>
      </c>
      <c r="G8" s="17">
        <f>'実数'!G8/T8*100000</f>
        <v>30.359197238910905</v>
      </c>
      <c r="H8" s="17">
        <f>'実数'!H8/T8*100000</f>
        <v>12.78281989006775</v>
      </c>
      <c r="I8" s="125">
        <f>'実数'!I8/T8*100000</f>
        <v>33.554902211427844</v>
      </c>
      <c r="J8" s="126">
        <f>'実数'!J8/T8*100000</f>
        <v>86.2840342579573</v>
      </c>
      <c r="K8" s="121"/>
      <c r="L8" s="122"/>
      <c r="M8" s="16">
        <f>'実数'!M8/U8*100000</f>
        <v>17.932394871335067</v>
      </c>
      <c r="N8" s="17">
        <f>'実数'!N8/U8*100000</f>
        <v>8.966197435667533</v>
      </c>
      <c r="O8" s="124">
        <f>'実数'!O8/T8*100000</f>
        <v>4.793557458775406</v>
      </c>
      <c r="P8" s="17">
        <f>'実数'!P8/T8*100000</f>
        <v>86.2840342579573</v>
      </c>
      <c r="Q8" s="128">
        <f>'実数'!Q8/T8*100000</f>
        <v>41.54416464272018</v>
      </c>
      <c r="R8" s="90" t="s">
        <v>16</v>
      </c>
      <c r="S8" s="166"/>
      <c r="T8" s="234">
        <f>SUM(T9:T10)</f>
        <v>62584</v>
      </c>
      <c r="U8" s="158">
        <f>SUM(U9:U10)</f>
        <v>33459</v>
      </c>
      <c r="V8" s="156"/>
      <c r="W8" s="156"/>
    </row>
    <row r="9" spans="1:23" s="143" customFormat="1" ht="24" customHeight="1">
      <c r="A9" s="20" t="s">
        <v>17</v>
      </c>
      <c r="B9" s="168">
        <f>'実数'!B9/T9*100000</f>
        <v>370.5314100988714</v>
      </c>
      <c r="C9" s="169">
        <f>'実数'!C9/T9*100000</f>
        <v>5.671399134166399</v>
      </c>
      <c r="D9" s="170">
        <f>'実数'!D9/T9*100000</f>
        <v>49.15212582944212</v>
      </c>
      <c r="E9" s="170">
        <f>'実数'!E9/T9*100000</f>
        <v>32.13792842694293</v>
      </c>
      <c r="F9" s="170">
        <f>'実数'!F9/T9*100000</f>
        <v>3.7809327561109325</v>
      </c>
      <c r="G9" s="170">
        <f>'実数'!G9/T9*100000</f>
        <v>32.13792842694293</v>
      </c>
      <c r="H9" s="170">
        <f>'実数'!H9/T9*100000</f>
        <v>13.233264646388266</v>
      </c>
      <c r="I9" s="171">
        <f>'実数'!I9/T9*100000</f>
        <v>37.80932756110933</v>
      </c>
      <c r="J9" s="172">
        <f>'実数'!J9/T9*100000</f>
        <v>88.85191976860692</v>
      </c>
      <c r="K9" s="149"/>
      <c r="L9" s="150"/>
      <c r="M9" s="173">
        <f>'実数'!M9/U9*100000</f>
        <v>17.724839590201707</v>
      </c>
      <c r="N9" s="170">
        <f>'実数'!N9/U9*100000</f>
        <v>7.0899358360806835</v>
      </c>
      <c r="O9" s="169">
        <f>'実数'!O9/T9*100000</f>
        <v>5.671399134166399</v>
      </c>
      <c r="P9" s="170">
        <f>'実数'!P9/T9*100000</f>
        <v>88.85191976860692</v>
      </c>
      <c r="Q9" s="130">
        <f>'実数'!Q9/T9*100000</f>
        <v>35.918861183053856</v>
      </c>
      <c r="R9" s="93" t="s">
        <v>17</v>
      </c>
      <c r="S9" s="152"/>
      <c r="T9" s="235">
        <v>52897</v>
      </c>
      <c r="U9" s="174">
        <v>28209</v>
      </c>
      <c r="V9" s="154"/>
      <c r="W9" s="154"/>
    </row>
    <row r="10" spans="1:23" s="143" customFormat="1" ht="24" customHeight="1">
      <c r="A10" s="22" t="s">
        <v>61</v>
      </c>
      <c r="B10" s="175">
        <f>'実数'!B10/T10*100000</f>
        <v>340.66274388355527</v>
      </c>
      <c r="C10" s="176">
        <f>'実数'!C10/T10*100000</f>
        <v>10.323113451016827</v>
      </c>
      <c r="D10" s="177">
        <f>'実数'!D10/T10*100000</f>
        <v>51.61556725508413</v>
      </c>
      <c r="E10" s="177">
        <f>'実数'!E10/T10*100000</f>
        <v>61.93868070610096</v>
      </c>
      <c r="F10" s="177">
        <f>'実数'!F10/T10*100000</f>
        <v>10.323113451016827</v>
      </c>
      <c r="G10" s="177">
        <f>'実数'!G10/T10*100000</f>
        <v>20.646226902033654</v>
      </c>
      <c r="H10" s="177">
        <f>'実数'!H10/T10*100000</f>
        <v>10.323113451016827</v>
      </c>
      <c r="I10" s="178">
        <f>'実数'!I10/T10*100000</f>
        <v>10.323113451016827</v>
      </c>
      <c r="J10" s="179">
        <f>'実数'!J10/T10*100000</f>
        <v>72.26179415711779</v>
      </c>
      <c r="K10" s="149"/>
      <c r="L10" s="150"/>
      <c r="M10" s="180">
        <f>'実数'!M10/U10*100000</f>
        <v>19.047619047619047</v>
      </c>
      <c r="N10" s="177">
        <f>'実数'!N10/U10*100000</f>
        <v>19.047619047619047</v>
      </c>
      <c r="O10" s="176" t="s">
        <v>73</v>
      </c>
      <c r="P10" s="177">
        <f>'実数'!P10/T10*100000</f>
        <v>72.26179415711779</v>
      </c>
      <c r="Q10" s="131">
        <f>'実数'!Q10/T10*100000</f>
        <v>72.26179415711779</v>
      </c>
      <c r="R10" s="94" t="s">
        <v>61</v>
      </c>
      <c r="S10" s="152"/>
      <c r="T10" s="236">
        <v>9687</v>
      </c>
      <c r="U10" s="181">
        <v>5250</v>
      </c>
      <c r="V10" s="154"/>
      <c r="W10" s="154"/>
    </row>
    <row r="11" spans="1:23" s="157" customFormat="1" ht="24" customHeight="1">
      <c r="A11" s="15" t="s">
        <v>18</v>
      </c>
      <c r="B11" s="123">
        <f>'実数'!B11/T11*100000</f>
        <v>300.2951910234707</v>
      </c>
      <c r="C11" s="124">
        <f>'実数'!C11/T11*100000</f>
        <v>6.805556737075823</v>
      </c>
      <c r="D11" s="17">
        <f>'実数'!D11/T11*100000</f>
        <v>42.534729606723886</v>
      </c>
      <c r="E11" s="17">
        <f>'実数'!E11/T11*100000</f>
        <v>31.47569990897568</v>
      </c>
      <c r="F11" s="17">
        <f>'実数'!F11/T11*100000</f>
        <v>11.90972428988269</v>
      </c>
      <c r="G11" s="17">
        <f>'実数'!G11/T11*100000</f>
        <v>27.22222694830329</v>
      </c>
      <c r="H11" s="17">
        <f>'実数'!H11/T11*100000</f>
        <v>11.059029697748212</v>
      </c>
      <c r="I11" s="125">
        <f>'実数'!I11/T11*100000</f>
        <v>28.07292154043777</v>
      </c>
      <c r="J11" s="126">
        <f>'実数'!J11/T11*100000</f>
        <v>60.39931604154792</v>
      </c>
      <c r="K11" s="121"/>
      <c r="L11" s="122"/>
      <c r="M11" s="16">
        <f>'実数'!M11/U11*100000</f>
        <v>11.384150010570997</v>
      </c>
      <c r="N11" s="17">
        <f>'実数'!N11/U11*100000</f>
        <v>8.131535721836427</v>
      </c>
      <c r="O11" s="124">
        <f>'実数'!O11/T11*100000</f>
        <v>5.104167552806866</v>
      </c>
      <c r="P11" s="17">
        <f>'実数'!P11/T11*100000</f>
        <v>65.50348359435479</v>
      </c>
      <c r="Q11" s="128">
        <f>'実数'!Q11/T11*100000</f>
        <v>43.38542419885837</v>
      </c>
      <c r="R11" s="90" t="s">
        <v>18</v>
      </c>
      <c r="S11" s="166"/>
      <c r="T11" s="234">
        <f>SUM(T12:T13)</f>
        <v>117551</v>
      </c>
      <c r="U11" s="167">
        <f>SUM(U12:U13)</f>
        <v>61489</v>
      </c>
      <c r="V11" s="156"/>
      <c r="W11" s="156"/>
    </row>
    <row r="12" spans="1:23" s="143" customFormat="1" ht="24" customHeight="1">
      <c r="A12" s="20" t="s">
        <v>52</v>
      </c>
      <c r="B12" s="168">
        <f>'実数'!B12/T12*100000</f>
        <v>364.24201858568244</v>
      </c>
      <c r="C12" s="169">
        <f>'実数'!C12/T12*100000</f>
        <v>9.339538938094423</v>
      </c>
      <c r="D12" s="170">
        <f>'実数'!D12/T12*100000</f>
        <v>48.25428451348785</v>
      </c>
      <c r="E12" s="170">
        <f>'実数'!E12/T12*100000</f>
        <v>37.35815575237769</v>
      </c>
      <c r="F12" s="170">
        <f>'実数'!F12/T12*100000</f>
        <v>17.12248805317311</v>
      </c>
      <c r="G12" s="170">
        <f>'実数'!G12/T12*100000</f>
        <v>24.905437168251794</v>
      </c>
      <c r="H12" s="170">
        <f>'実数'!H12/T12*100000</f>
        <v>10.89612876111016</v>
      </c>
      <c r="I12" s="171">
        <f>'実数'!I12/T12*100000</f>
        <v>34.24497610634622</v>
      </c>
      <c r="J12" s="172">
        <f>'実数'!J12/T12*100000</f>
        <v>79.38608097380259</v>
      </c>
      <c r="K12" s="149"/>
      <c r="L12" s="150"/>
      <c r="M12" s="173">
        <f>'実数'!M12/U12*100000</f>
        <v>8.844600371473216</v>
      </c>
      <c r="N12" s="170">
        <f>'実数'!N12/U12*100000</f>
        <v>8.844600371473216</v>
      </c>
      <c r="O12" s="169">
        <f>'実数'!O12/T12*100000</f>
        <v>9.339538938094423</v>
      </c>
      <c r="P12" s="170">
        <f>'実数'!P12/T12*100000</f>
        <v>84.0558504428498</v>
      </c>
      <c r="Q12" s="130">
        <f>'実数'!Q12/T12*100000</f>
        <v>54.4806438055508</v>
      </c>
      <c r="R12" s="93" t="s">
        <v>53</v>
      </c>
      <c r="S12" s="152"/>
      <c r="T12" s="235">
        <v>64243</v>
      </c>
      <c r="U12" s="174">
        <v>33919</v>
      </c>
      <c r="V12" s="154"/>
      <c r="W12" s="154"/>
    </row>
    <row r="13" spans="1:23" s="143" customFormat="1" ht="24" customHeight="1">
      <c r="A13" s="24" t="s">
        <v>63</v>
      </c>
      <c r="B13" s="182">
        <f>'実数'!B13/T13*100000</f>
        <v>223.2310347415022</v>
      </c>
      <c r="C13" s="183">
        <f>'実数'!C13/T13*100000</f>
        <v>3.7517820964958353</v>
      </c>
      <c r="D13" s="184">
        <f>'実数'!D13/T13*100000</f>
        <v>35.64192991671044</v>
      </c>
      <c r="E13" s="184">
        <f>'実数'!E13/T13*100000</f>
        <v>24.386583627222933</v>
      </c>
      <c r="F13" s="184">
        <f>'実数'!F13/T13*100000</f>
        <v>5.627673144743754</v>
      </c>
      <c r="G13" s="184">
        <f>'実数'!G13/T13*100000</f>
        <v>30.014256771966682</v>
      </c>
      <c r="H13" s="184">
        <f>'実数'!H13/T13*100000</f>
        <v>11.255346289487507</v>
      </c>
      <c r="I13" s="185">
        <f>'実数'!I13/T13*100000</f>
        <v>20.634801530727096</v>
      </c>
      <c r="J13" s="186">
        <f>'実数'!J13/T13*100000</f>
        <v>37.517820964958354</v>
      </c>
      <c r="K13" s="149"/>
      <c r="L13" s="150"/>
      <c r="M13" s="187">
        <f>'実数'!M13/U13*100000</f>
        <v>14.508523757707653</v>
      </c>
      <c r="N13" s="184">
        <f>'実数'!N13/U13*100000</f>
        <v>7.254261878853827</v>
      </c>
      <c r="O13" s="183" t="s">
        <v>73</v>
      </c>
      <c r="P13" s="184">
        <f>'実数'!P13/T13*100000</f>
        <v>43.145494109702106</v>
      </c>
      <c r="Q13" s="26">
        <f>'実数'!Q13/T13*100000</f>
        <v>30.014256771966682</v>
      </c>
      <c r="R13" s="95" t="s">
        <v>63</v>
      </c>
      <c r="S13" s="152"/>
      <c r="T13" s="233">
        <v>53308</v>
      </c>
      <c r="U13" s="165">
        <v>27570</v>
      </c>
      <c r="V13" s="154"/>
      <c r="W13" s="154"/>
    </row>
    <row r="14" spans="1:23" s="157" customFormat="1" ht="24" customHeight="1">
      <c r="A14" s="15" t="s">
        <v>64</v>
      </c>
      <c r="B14" s="123">
        <f>'実数'!B14/T14*100000</f>
        <v>371.6814159292035</v>
      </c>
      <c r="C14" s="124">
        <f>'実数'!C14/T14*100000</f>
        <v>13.274336283185841</v>
      </c>
      <c r="D14" s="17">
        <f>'実数'!D14/T14*100000</f>
        <v>63.05309734513274</v>
      </c>
      <c r="E14" s="17">
        <f>'実数'!E14/T14*100000</f>
        <v>28.761061946902654</v>
      </c>
      <c r="F14" s="17">
        <f>'実数'!F14/T14*100000</f>
        <v>16.5929203539823</v>
      </c>
      <c r="G14" s="17">
        <f>'実数'!G14/T14*100000</f>
        <v>40.92920353982301</v>
      </c>
      <c r="H14" s="17">
        <f>'実数'!H14/T14*100000</f>
        <v>15.486725663716813</v>
      </c>
      <c r="I14" s="125">
        <f>'実数'!I14/T14*100000</f>
        <v>35.39823008849557</v>
      </c>
      <c r="J14" s="126">
        <f>'実数'!J14/T14*100000</f>
        <v>79.64601769911505</v>
      </c>
      <c r="K14" s="121"/>
      <c r="L14" s="122"/>
      <c r="M14" s="16">
        <f>'実数'!M14/U14*100000</f>
        <v>8.36645053336122</v>
      </c>
      <c r="N14" s="17">
        <f>'実数'!N14/U14*100000</f>
        <v>10.458063166701528</v>
      </c>
      <c r="O14" s="124">
        <f>'実数'!O14/T14*100000</f>
        <v>6.6371681415929205</v>
      </c>
      <c r="P14" s="17">
        <f>'実数'!P14/T14*100000</f>
        <v>61.94690265486725</v>
      </c>
      <c r="Q14" s="128">
        <f>'実数'!Q14/T14*100000</f>
        <v>45.35398230088496</v>
      </c>
      <c r="R14" s="90" t="s">
        <v>64</v>
      </c>
      <c r="S14" s="166"/>
      <c r="T14" s="234">
        <f>SUM(T15:T18)</f>
        <v>90400</v>
      </c>
      <c r="U14" s="167">
        <f>SUM(U15:U18)</f>
        <v>47810</v>
      </c>
      <c r="V14" s="156"/>
      <c r="W14" s="156"/>
    </row>
    <row r="15" spans="1:23" s="143" customFormat="1" ht="24" customHeight="1">
      <c r="A15" s="20" t="s">
        <v>19</v>
      </c>
      <c r="B15" s="168">
        <f>'実数'!B15/T15*100000</f>
        <v>318.32370120839386</v>
      </c>
      <c r="C15" s="169">
        <f>'実数'!C15/T15*100000</f>
        <v>9.27156411286584</v>
      </c>
      <c r="D15" s="170">
        <f>'実数'!D15/T15*100000</f>
        <v>54.084123991717405</v>
      </c>
      <c r="E15" s="170">
        <f>'実数'!E15/T15*100000</f>
        <v>24.724170967642245</v>
      </c>
      <c r="F15" s="170">
        <f>'実数'!F15/T15*100000</f>
        <v>13.90734616929876</v>
      </c>
      <c r="G15" s="170">
        <f>'実数'!G15/T15*100000</f>
        <v>26.26943165311988</v>
      </c>
      <c r="H15" s="170">
        <f>'実数'!H15/T15*100000</f>
        <v>10.81682479834348</v>
      </c>
      <c r="I15" s="171">
        <f>'実数'!I15/T15*100000</f>
        <v>30.9052137095528</v>
      </c>
      <c r="J15" s="172">
        <f>'実数'!J15/T15*100000</f>
        <v>69.53673084649381</v>
      </c>
      <c r="K15" s="149"/>
      <c r="L15" s="150"/>
      <c r="M15" s="173">
        <f>'実数'!M15/U15*100000</f>
        <v>5.837882016404448</v>
      </c>
      <c r="N15" s="170">
        <f>'実数'!N15/U15*100000</f>
        <v>11.675764032808896</v>
      </c>
      <c r="O15" s="169">
        <f>'実数'!O15/T15*100000</f>
        <v>7.7263034273882</v>
      </c>
      <c r="P15" s="170">
        <f>'実数'!P15/T15*100000</f>
        <v>61.8104274191056</v>
      </c>
      <c r="Q15" s="130">
        <f>'実数'!Q15/T15*100000</f>
        <v>38.631517136941</v>
      </c>
      <c r="R15" s="93" t="s">
        <v>19</v>
      </c>
      <c r="S15" s="152"/>
      <c r="T15" s="235">
        <v>64714</v>
      </c>
      <c r="U15" s="174">
        <v>34259</v>
      </c>
      <c r="V15" s="154"/>
      <c r="W15" s="154"/>
    </row>
    <row r="16" spans="1:23" s="143" customFormat="1" ht="24" customHeight="1">
      <c r="A16" s="22" t="s">
        <v>20</v>
      </c>
      <c r="B16" s="175">
        <f>'実数'!B16/T16*100000</f>
        <v>400.84750615587245</v>
      </c>
      <c r="C16" s="176">
        <f>'実数'!C16/T16*100000</f>
        <v>11.452785890167783</v>
      </c>
      <c r="D16" s="177">
        <f>'実数'!D16/T16*100000</f>
        <v>51.53753650575503</v>
      </c>
      <c r="E16" s="177">
        <f>'実数'!E16/T16*100000</f>
        <v>22.905571780335567</v>
      </c>
      <c r="F16" s="177">
        <f>'実数'!F16/T16*100000</f>
        <v>28.631964725419458</v>
      </c>
      <c r="G16" s="177">
        <f>'実数'!G16/T16*100000</f>
        <v>74.44310828609059</v>
      </c>
      <c r="H16" s="177">
        <f>'実数'!H16/T16*100000</f>
        <v>22.905571780335567</v>
      </c>
      <c r="I16" s="178">
        <f>'実数'!I16/T16*100000</f>
        <v>34.35835767050335</v>
      </c>
      <c r="J16" s="179">
        <f>'実数'!J16/T16*100000</f>
        <v>80.16950123117448</v>
      </c>
      <c r="K16" s="149"/>
      <c r="L16" s="150"/>
      <c r="M16" s="180">
        <f>'実数'!M16/U16*100000</f>
        <v>10.718113612004286</v>
      </c>
      <c r="N16" s="177">
        <f>'実数'!N16/U16*100000</f>
        <v>10.718113612004286</v>
      </c>
      <c r="O16" s="176" t="s">
        <v>73</v>
      </c>
      <c r="P16" s="177">
        <f>'実数'!P16/T16*100000</f>
        <v>62.99032239592281</v>
      </c>
      <c r="Q16" s="131">
        <f>'実数'!Q16/T16*100000</f>
        <v>51.53753650575503</v>
      </c>
      <c r="R16" s="94" t="s">
        <v>20</v>
      </c>
      <c r="S16" s="152"/>
      <c r="T16" s="236">
        <v>17463</v>
      </c>
      <c r="U16" s="181">
        <v>9330</v>
      </c>
      <c r="V16" s="154"/>
      <c r="W16" s="154"/>
    </row>
    <row r="17" spans="1:23" s="143" customFormat="1" ht="24" customHeight="1">
      <c r="A17" s="22" t="s">
        <v>21</v>
      </c>
      <c r="B17" s="175">
        <f>'実数'!B17/T17*100000</f>
        <v>627.8415241394241</v>
      </c>
      <c r="C17" s="176">
        <f>'実数'!C17/T17*100000</f>
        <v>43.299415457891314</v>
      </c>
      <c r="D17" s="177">
        <f>'実数'!D17/T17*100000</f>
        <v>194.84736956051094</v>
      </c>
      <c r="E17" s="177">
        <f>'実数'!E17/T17*100000</f>
        <v>64.94912318683697</v>
      </c>
      <c r="F17" s="177" t="s">
        <v>73</v>
      </c>
      <c r="G17" s="177">
        <f>'実数'!G17/T17*100000</f>
        <v>43.299415457891314</v>
      </c>
      <c r="H17" s="177">
        <f>'実数'!H17/T17*100000</f>
        <v>0</v>
      </c>
      <c r="I17" s="178">
        <f>'実数'!I17/T17*100000</f>
        <v>21.649707728945657</v>
      </c>
      <c r="J17" s="179">
        <f>'実数'!J17/T17*100000</f>
        <v>151.54795410261963</v>
      </c>
      <c r="K17" s="149"/>
      <c r="L17" s="150"/>
      <c r="M17" s="180">
        <f>'実数'!M17/U17*100000</f>
        <v>40.0962309542903</v>
      </c>
      <c r="N17" s="177" t="s">
        <v>74</v>
      </c>
      <c r="O17" s="176" t="s">
        <v>74</v>
      </c>
      <c r="P17" s="177">
        <f>'実数'!P17/T17*100000</f>
        <v>86.59883091578263</v>
      </c>
      <c r="Q17" s="131">
        <f>'実数'!Q17/T17*100000</f>
        <v>64.94912318683697</v>
      </c>
      <c r="R17" s="94" t="s">
        <v>21</v>
      </c>
      <c r="S17" s="152"/>
      <c r="T17" s="236">
        <v>4619</v>
      </c>
      <c r="U17" s="181">
        <v>2494</v>
      </c>
      <c r="V17" s="154"/>
      <c r="W17" s="154"/>
    </row>
    <row r="18" spans="1:23" s="143" customFormat="1" ht="24" customHeight="1">
      <c r="A18" s="22" t="s">
        <v>22</v>
      </c>
      <c r="B18" s="175">
        <f>'実数'!B18/T18*100000</f>
        <v>860.1553829078802</v>
      </c>
      <c r="C18" s="176">
        <f>'実数'!C18/T18*100000</f>
        <v>55.49389567147614</v>
      </c>
      <c r="D18" s="177">
        <f>'実数'!D18/T18*100000</f>
        <v>110.98779134295228</v>
      </c>
      <c r="E18" s="177">
        <f>'実数'!E18/T18*100000</f>
        <v>83.24084350721421</v>
      </c>
      <c r="F18" s="177">
        <f>'実数'!F18/T18*100000</f>
        <v>27.74694783573807</v>
      </c>
      <c r="G18" s="177">
        <f>'実数'!G18/T18*100000</f>
        <v>138.73473917869035</v>
      </c>
      <c r="H18" s="177">
        <f>'実数'!H18/T18*100000</f>
        <v>83.24084350721421</v>
      </c>
      <c r="I18" s="178">
        <f>'実数'!I18/T18*100000</f>
        <v>138.73473917869035</v>
      </c>
      <c r="J18" s="179">
        <f>'実数'!J18/T18*100000</f>
        <v>166.48168701442842</v>
      </c>
      <c r="K18" s="149"/>
      <c r="L18" s="150"/>
      <c r="M18" s="180" t="s">
        <v>73</v>
      </c>
      <c r="N18" s="177" t="s">
        <v>73</v>
      </c>
      <c r="O18" s="176">
        <f>'実数'!O18/T18*100000</f>
        <v>27.74694783573807</v>
      </c>
      <c r="P18" s="177">
        <f>'実数'!P18/T18*100000</f>
        <v>27.74694783573807</v>
      </c>
      <c r="Q18" s="131">
        <f>'実数'!Q18/T18*100000</f>
        <v>110.98779134295228</v>
      </c>
      <c r="R18" s="94" t="s">
        <v>22</v>
      </c>
      <c r="S18" s="152"/>
      <c r="T18" s="236">
        <v>3604</v>
      </c>
      <c r="U18" s="181">
        <v>1727</v>
      </c>
      <c r="V18" s="154"/>
      <c r="W18" s="154"/>
    </row>
    <row r="19" spans="1:23" s="157" customFormat="1" ht="24" customHeight="1">
      <c r="A19" s="15" t="s">
        <v>23</v>
      </c>
      <c r="B19" s="123">
        <f>'実数'!B19/T19*100000</f>
        <v>330.9692671394799</v>
      </c>
      <c r="C19" s="124">
        <f>'実数'!C19/T19*100000</f>
        <v>7.880220646178094</v>
      </c>
      <c r="D19" s="17">
        <f>'実数'!D19/T19*100000</f>
        <v>53.848174415550304</v>
      </c>
      <c r="E19" s="17">
        <f>'実数'!E19/T19*100000</f>
        <v>23.64066193853428</v>
      </c>
      <c r="F19" s="17">
        <f>'実数'!F19/T19*100000</f>
        <v>17.073811400052534</v>
      </c>
      <c r="G19" s="17">
        <f>'実数'!G19/T19*100000</f>
        <v>22.32729183083793</v>
      </c>
      <c r="H19" s="17">
        <f>'実数'!H19/T19*100000</f>
        <v>19.700551615445235</v>
      </c>
      <c r="I19" s="125">
        <f>'実数'!I19/T19*100000</f>
        <v>34.14762280010507</v>
      </c>
      <c r="J19" s="126">
        <f>'実数'!J19/T19*100000</f>
        <v>69.60861570790648</v>
      </c>
      <c r="K19" s="121"/>
      <c r="L19" s="122"/>
      <c r="M19" s="16">
        <f>'実数'!M19/U19*100000</f>
        <v>22.28770956638023</v>
      </c>
      <c r="N19" s="17">
        <f>'実数'!N19/U19*100000</f>
        <v>7.429236522126742</v>
      </c>
      <c r="O19" s="124">
        <f>'実数'!O19/T19*100000</f>
        <v>3.940110323089047</v>
      </c>
      <c r="P19" s="17">
        <f>'実数'!P19/T19*100000</f>
        <v>63.04176516942475</v>
      </c>
      <c r="Q19" s="128">
        <f>'実数'!Q19/T19*100000</f>
        <v>40.714473338586814</v>
      </c>
      <c r="R19" s="90" t="s">
        <v>23</v>
      </c>
      <c r="S19" s="166"/>
      <c r="T19" s="234">
        <f>SUM(T20:T23)</f>
        <v>76140</v>
      </c>
      <c r="U19" s="167">
        <f>SUM(U20:U23)</f>
        <v>40381</v>
      </c>
      <c r="V19" s="156"/>
      <c r="W19" s="156"/>
    </row>
    <row r="20" spans="1:23" s="143" customFormat="1" ht="24" customHeight="1">
      <c r="A20" s="20" t="s">
        <v>24</v>
      </c>
      <c r="B20" s="168">
        <f>'実数'!B20/T20*100000</f>
        <v>369.85511180482507</v>
      </c>
      <c r="C20" s="169">
        <f>'実数'!C20/T20*100000</f>
        <v>6.786332326694038</v>
      </c>
      <c r="D20" s="170">
        <f>'実数'!D20/T20*100000</f>
        <v>50.897492450205284</v>
      </c>
      <c r="E20" s="170">
        <f>'実数'!E20/T20*100000</f>
        <v>30.53849547012317</v>
      </c>
      <c r="F20" s="170">
        <f>'実数'!F20/T20*100000</f>
        <v>20.358996980082114</v>
      </c>
      <c r="G20" s="170">
        <f>'実数'!G20/T20*100000</f>
        <v>27.14532930677615</v>
      </c>
      <c r="H20" s="170">
        <f>'実数'!H20/T20*100000</f>
        <v>27.14532930677615</v>
      </c>
      <c r="I20" s="171">
        <f>'実数'!I20/T20*100000</f>
        <v>47.504326286858266</v>
      </c>
      <c r="J20" s="172">
        <f>'実数'!J20/T20*100000</f>
        <v>67.86332326694038</v>
      </c>
      <c r="K20" s="149"/>
      <c r="L20" s="150"/>
      <c r="M20" s="173">
        <f>'実数'!M20/U20*100000</f>
        <v>25.692080416211706</v>
      </c>
      <c r="N20" s="170">
        <f>'実数'!N20/U20*100000</f>
        <v>6.4230201040529264</v>
      </c>
      <c r="O20" s="169">
        <f>'実数'!O20/T20*100000</f>
        <v>6.786332326694038</v>
      </c>
      <c r="P20" s="170">
        <f>'実数'!P20/T20*100000</f>
        <v>67.86332326694038</v>
      </c>
      <c r="Q20" s="130">
        <f>'実数'!Q20/T20*100000</f>
        <v>50.897492450205284</v>
      </c>
      <c r="R20" s="93" t="s">
        <v>24</v>
      </c>
      <c r="S20" s="152"/>
      <c r="T20" s="235">
        <v>29471</v>
      </c>
      <c r="U20" s="174">
        <v>15569</v>
      </c>
      <c r="V20" s="154"/>
      <c r="W20" s="154"/>
    </row>
    <row r="21" spans="1:23" s="143" customFormat="1" ht="24" customHeight="1">
      <c r="A21" s="22" t="s">
        <v>25</v>
      </c>
      <c r="B21" s="175">
        <f>'実数'!B21/T21*100000</f>
        <v>348.76347495244136</v>
      </c>
      <c r="C21" s="176">
        <f>'実数'!C21/T21*100000</f>
        <v>15.85288522511097</v>
      </c>
      <c r="D21" s="177">
        <f>'実数'!D21/T21*100000</f>
        <v>63.41154090044388</v>
      </c>
      <c r="E21" s="177">
        <f>'実数'!E21/T21*100000</f>
        <v>23.779327837666454</v>
      </c>
      <c r="F21" s="177">
        <f>'実数'!F21/T21*100000</f>
        <v>31.70577045022194</v>
      </c>
      <c r="G21" s="177">
        <f>'実数'!G21/T21*100000</f>
        <v>31.70577045022194</v>
      </c>
      <c r="H21" s="177">
        <f>'実数'!H21/T21*100000</f>
        <v>15.85288522511097</v>
      </c>
      <c r="I21" s="178">
        <f>'実数'!I21/T21*100000</f>
        <v>15.85288522511097</v>
      </c>
      <c r="J21" s="179">
        <f>'実数'!J21/T21*100000</f>
        <v>118.89663918833227</v>
      </c>
      <c r="K21" s="149"/>
      <c r="L21" s="150"/>
      <c r="M21" s="180">
        <f>'実数'!M21/U21*100000</f>
        <v>14.858841010401187</v>
      </c>
      <c r="N21" s="177" t="s">
        <v>73</v>
      </c>
      <c r="O21" s="176" t="s">
        <v>73</v>
      </c>
      <c r="P21" s="177">
        <f>'実数'!P21/T21*100000</f>
        <v>23.779327837666454</v>
      </c>
      <c r="Q21" s="131">
        <f>'実数'!Q21/T21*100000</f>
        <v>55.48509828788839</v>
      </c>
      <c r="R21" s="94" t="s">
        <v>25</v>
      </c>
      <c r="S21" s="152"/>
      <c r="T21" s="236">
        <v>12616</v>
      </c>
      <c r="U21" s="181">
        <v>6730</v>
      </c>
      <c r="V21" s="154"/>
      <c r="W21" s="154"/>
    </row>
    <row r="22" spans="1:23" s="143" customFormat="1" ht="24" customHeight="1">
      <c r="A22" s="22" t="s">
        <v>26</v>
      </c>
      <c r="B22" s="175">
        <f>'実数'!B22/T22*100000</f>
        <v>279.4039382650346</v>
      </c>
      <c r="C22" s="176" t="s">
        <v>73</v>
      </c>
      <c r="D22" s="177">
        <f>'実数'!D22/T22*100000</f>
        <v>93.13464608834487</v>
      </c>
      <c r="E22" s="177" t="s">
        <v>73</v>
      </c>
      <c r="F22" s="177">
        <f>'実数'!F22/T22*100000</f>
        <v>26.609898882384247</v>
      </c>
      <c r="G22" s="177">
        <f>'実数'!G22/T22*100000</f>
        <v>13.304949441192123</v>
      </c>
      <c r="H22" s="177">
        <f>'実数'!H22/T22*100000</f>
        <v>13.304949441192123</v>
      </c>
      <c r="I22" s="178">
        <f>'実数'!I22/T22*100000</f>
        <v>13.304949441192123</v>
      </c>
      <c r="J22" s="179">
        <f>'実数'!J22/T22*100000</f>
        <v>39.914848323576365</v>
      </c>
      <c r="K22" s="149"/>
      <c r="L22" s="150"/>
      <c r="M22" s="180">
        <f>'実数'!M22/U22*100000</f>
        <v>24.9500998003992</v>
      </c>
      <c r="N22" s="177" t="s">
        <v>73</v>
      </c>
      <c r="O22" s="176" t="s">
        <v>74</v>
      </c>
      <c r="P22" s="177">
        <f>'実数'!P22/T22*100000</f>
        <v>66.52474720596061</v>
      </c>
      <c r="Q22" s="131">
        <f>'実数'!Q22/T22*100000</f>
        <v>26.609898882384247</v>
      </c>
      <c r="R22" s="94" t="s">
        <v>26</v>
      </c>
      <c r="S22" s="152"/>
      <c r="T22" s="236">
        <v>7516</v>
      </c>
      <c r="U22" s="181">
        <v>4008</v>
      </c>
      <c r="V22" s="154"/>
      <c r="W22" s="154"/>
    </row>
    <row r="23" spans="1:23" s="143" customFormat="1" ht="24" customHeight="1">
      <c r="A23" s="22" t="s">
        <v>62</v>
      </c>
      <c r="B23" s="175">
        <f>'実数'!B23/T23*100000</f>
        <v>293.9292308851792</v>
      </c>
      <c r="C23" s="176">
        <f>'実数'!C23/T23*100000</f>
        <v>7.536646945773825</v>
      </c>
      <c r="D23" s="177">
        <f>'実数'!D23/T23*100000</f>
        <v>41.45155820175604</v>
      </c>
      <c r="E23" s="177">
        <f>'実数'!E23/T23*100000</f>
        <v>22.609940837321474</v>
      </c>
      <c r="F23" s="177">
        <f>'実数'!F23/T23*100000</f>
        <v>3.7683234728869124</v>
      </c>
      <c r="G23" s="177">
        <f>'実数'!G23/T23*100000</f>
        <v>15.07329389154765</v>
      </c>
      <c r="H23" s="177">
        <f>'実数'!H23/T23*100000</f>
        <v>15.07329389154765</v>
      </c>
      <c r="I23" s="178">
        <f>'実数'!I23/T23*100000</f>
        <v>33.91491125598222</v>
      </c>
      <c r="J23" s="179">
        <f>'実数'!J23/T23*100000</f>
        <v>56.52485209330369</v>
      </c>
      <c r="K23" s="149"/>
      <c r="L23" s="150"/>
      <c r="M23" s="180">
        <f>'実数'!M23/U23*100000</f>
        <v>21.315901662640332</v>
      </c>
      <c r="N23" s="177">
        <f>'実数'!N23/U23*100000</f>
        <v>14.210601108426886</v>
      </c>
      <c r="O23" s="176">
        <f>'実数'!O23/T23*100000</f>
        <v>3.7683234728869124</v>
      </c>
      <c r="P23" s="177">
        <f>'実数'!P23/T23*100000</f>
        <v>75.36646945773825</v>
      </c>
      <c r="Q23" s="131">
        <f>'実数'!Q23/T23*100000</f>
        <v>26.37826431020839</v>
      </c>
      <c r="R23" s="94" t="s">
        <v>62</v>
      </c>
      <c r="S23" s="152"/>
      <c r="T23" s="236">
        <v>26537</v>
      </c>
      <c r="U23" s="181">
        <v>14074</v>
      </c>
      <c r="V23" s="154"/>
      <c r="W23" s="154"/>
    </row>
    <row r="24" spans="1:23" s="157" customFormat="1" ht="24" customHeight="1">
      <c r="A24" s="15" t="s">
        <v>27</v>
      </c>
      <c r="B24" s="123">
        <f>'実数'!B24/T24*100000</f>
        <v>383.7593061631745</v>
      </c>
      <c r="C24" s="124">
        <f>'実数'!C24/T24*100000</f>
        <v>10.745260572568885</v>
      </c>
      <c r="D24" s="17">
        <f>'実数'!D24/T24*100000</f>
        <v>64.4715634354133</v>
      </c>
      <c r="E24" s="17">
        <f>'実数'!E24/T24*100000</f>
        <v>26.095632819095865</v>
      </c>
      <c r="F24" s="17">
        <f>'実数'!F24/T24*100000</f>
        <v>15.350372246526977</v>
      </c>
      <c r="G24" s="17">
        <f>'実数'!G24/T24*100000</f>
        <v>27.630670043748562</v>
      </c>
      <c r="H24" s="17">
        <f>'実数'!H24/T24*100000</f>
        <v>15.350372246526977</v>
      </c>
      <c r="I24" s="125">
        <f>'実数'!I24/T24*100000</f>
        <v>44.51607951492824</v>
      </c>
      <c r="J24" s="126">
        <f>'実数'!J24/T24*100000</f>
        <v>79.82193568194029</v>
      </c>
      <c r="K24" s="121"/>
      <c r="L24" s="122"/>
      <c r="M24" s="16">
        <f>'実数'!M24/U24*100000</f>
        <v>29.324653235975486</v>
      </c>
      <c r="N24" s="17">
        <f>'実数'!N24/U24*100000</f>
        <v>2.9324653235975484</v>
      </c>
      <c r="O24" s="124">
        <f>'実数'!O24/T24*100000</f>
        <v>9.210223347916187</v>
      </c>
      <c r="P24" s="17">
        <f>'実数'!P24/T24*100000</f>
        <v>73.6817867833295</v>
      </c>
      <c r="Q24" s="128">
        <f>'実数'!Q24/T24*100000</f>
        <v>41.44600506562284</v>
      </c>
      <c r="R24" s="90" t="s">
        <v>27</v>
      </c>
      <c r="S24" s="166"/>
      <c r="T24" s="234">
        <f>SUM(T25:T30)</f>
        <v>65145</v>
      </c>
      <c r="U24" s="167">
        <f>SUM(U25:U30)</f>
        <v>34101</v>
      </c>
      <c r="V24" s="156"/>
      <c r="W24" s="156"/>
    </row>
    <row r="25" spans="1:23" s="143" customFormat="1" ht="24" customHeight="1">
      <c r="A25" s="20" t="s">
        <v>28</v>
      </c>
      <c r="B25" s="168">
        <f>'実数'!B25/T25*100000</f>
        <v>440.4073768235618</v>
      </c>
      <c r="C25" s="169">
        <f>'実数'!C25/T25*100000</f>
        <v>15.728834886555779</v>
      </c>
      <c r="D25" s="170">
        <f>'実数'!D25/T25*100000</f>
        <v>90.44080059769573</v>
      </c>
      <c r="E25" s="170">
        <f>'実数'!E25/T25*100000</f>
        <v>39.32208721638944</v>
      </c>
      <c r="F25" s="170">
        <f>'実数'!F25/T25*100000</f>
        <v>15.728834886555779</v>
      </c>
      <c r="G25" s="170">
        <f>'実数'!G25/T25*100000</f>
        <v>55.05092210294522</v>
      </c>
      <c r="H25" s="170">
        <f>'実数'!H25/T25*100000</f>
        <v>3.9322087216389447</v>
      </c>
      <c r="I25" s="171">
        <f>'実数'!I25/T25*100000</f>
        <v>39.32208721638944</v>
      </c>
      <c r="J25" s="172">
        <f>'実数'!J25/T25*100000</f>
        <v>78.64417443277888</v>
      </c>
      <c r="K25" s="149"/>
      <c r="L25" s="150"/>
      <c r="M25" s="173">
        <f>'実数'!M25/U25*100000</f>
        <v>22.913006950278774</v>
      </c>
      <c r="N25" s="170" t="s">
        <v>73</v>
      </c>
      <c r="O25" s="169">
        <f>'実数'!O25/T25*100000</f>
        <v>15.728834886555779</v>
      </c>
      <c r="P25" s="170">
        <f>'実数'!P25/T25*100000</f>
        <v>74.71196571113994</v>
      </c>
      <c r="Q25" s="130">
        <f>'実数'!Q25/T25*100000</f>
        <v>55.05092210294522</v>
      </c>
      <c r="R25" s="93" t="s">
        <v>28</v>
      </c>
      <c r="S25" s="152"/>
      <c r="T25" s="235">
        <v>25431</v>
      </c>
      <c r="U25" s="174">
        <v>13093</v>
      </c>
      <c r="V25" s="154"/>
      <c r="W25" s="154"/>
    </row>
    <row r="26" spans="1:23" s="143" customFormat="1" ht="24" customHeight="1">
      <c r="A26" s="22" t="s">
        <v>29</v>
      </c>
      <c r="B26" s="175">
        <f>'実数'!B26/T26*100000</f>
        <v>297.50355710774807</v>
      </c>
      <c r="C26" s="176">
        <f>'実数'!C26/T26*100000</f>
        <v>12.934937265554261</v>
      </c>
      <c r="D26" s="177">
        <f>'実数'!D26/T26*100000</f>
        <v>12.934937265554261</v>
      </c>
      <c r="E26" s="177">
        <f>'実数'!E26/T26*100000</f>
        <v>12.934937265554261</v>
      </c>
      <c r="F26" s="177">
        <f>'実数'!F26/T26*100000</f>
        <v>25.869874531108522</v>
      </c>
      <c r="G26" s="177">
        <f>'実数'!G26/T26*100000</f>
        <v>12.934937265554261</v>
      </c>
      <c r="H26" s="177">
        <f>'実数'!H26/T26*100000</f>
        <v>12.934937265554261</v>
      </c>
      <c r="I26" s="178">
        <f>'実数'!I26/T26*100000</f>
        <v>38.80481179666278</v>
      </c>
      <c r="J26" s="179">
        <f>'実数'!J26/T26*100000</f>
        <v>51.739749062217044</v>
      </c>
      <c r="K26" s="149"/>
      <c r="L26" s="150"/>
      <c r="M26" s="180" t="s">
        <v>73</v>
      </c>
      <c r="N26" s="177">
        <f>'実数'!N26/U26*100000</f>
        <v>23.934897079942555</v>
      </c>
      <c r="O26" s="176">
        <f>'実数'!O26/T26*100000</f>
        <v>12.934937265554261</v>
      </c>
      <c r="P26" s="177">
        <f>'実数'!P26/T26*100000</f>
        <v>90.54456085887983</v>
      </c>
      <c r="Q26" s="131">
        <f>'実数'!Q26/T26*100000</f>
        <v>38.80481179666278</v>
      </c>
      <c r="R26" s="94" t="s">
        <v>29</v>
      </c>
      <c r="S26" s="152"/>
      <c r="T26" s="236">
        <v>7731</v>
      </c>
      <c r="U26" s="181">
        <v>4178</v>
      </c>
      <c r="V26" s="154"/>
      <c r="W26" s="154"/>
    </row>
    <row r="27" spans="1:23" s="143" customFormat="1" ht="24" customHeight="1">
      <c r="A27" s="22" t="s">
        <v>30</v>
      </c>
      <c r="B27" s="175">
        <f>'実数'!B27/T27*100000</f>
        <v>332.18176986446986</v>
      </c>
      <c r="C27" s="176" t="s">
        <v>73</v>
      </c>
      <c r="D27" s="177">
        <f>'実数'!D27/T27*100000</f>
        <v>39.86181238373638</v>
      </c>
      <c r="E27" s="177" t="s">
        <v>73</v>
      </c>
      <c r="F27" s="177" t="s">
        <v>73</v>
      </c>
      <c r="G27" s="177">
        <f>'実数'!G27/T27*100000</f>
        <v>26.574541589157587</v>
      </c>
      <c r="H27" s="177">
        <f>'実数'!H27/T27*100000</f>
        <v>26.574541589157587</v>
      </c>
      <c r="I27" s="178">
        <f>'実数'!I27/T27*100000</f>
        <v>66.43635397289397</v>
      </c>
      <c r="J27" s="179">
        <f>'実数'!J27/T27*100000</f>
        <v>79.72362476747276</v>
      </c>
      <c r="K27" s="149"/>
      <c r="L27" s="150"/>
      <c r="M27" s="180">
        <f>'実数'!M27/U27*100000</f>
        <v>50.54334091483447</v>
      </c>
      <c r="N27" s="177" t="s">
        <v>74</v>
      </c>
      <c r="O27" s="176" t="s">
        <v>74</v>
      </c>
      <c r="P27" s="177">
        <f>'実数'!P27/T27*100000</f>
        <v>66.43635397289397</v>
      </c>
      <c r="Q27" s="131" t="s">
        <v>73</v>
      </c>
      <c r="R27" s="94" t="s">
        <v>30</v>
      </c>
      <c r="S27" s="152"/>
      <c r="T27" s="236">
        <v>7526</v>
      </c>
      <c r="U27" s="181">
        <v>3957</v>
      </c>
      <c r="V27" s="154"/>
      <c r="W27" s="154"/>
    </row>
    <row r="28" spans="1:23" s="143" customFormat="1" ht="24" customHeight="1">
      <c r="A28" s="22" t="s">
        <v>31</v>
      </c>
      <c r="B28" s="175">
        <f>'実数'!B28/T28*100000</f>
        <v>395.5174686882004</v>
      </c>
      <c r="C28" s="176" t="s">
        <v>74</v>
      </c>
      <c r="D28" s="177">
        <f>'実数'!D28/T28*100000</f>
        <v>49.43968358602505</v>
      </c>
      <c r="E28" s="177">
        <f>'実数'!E28/T28*100000</f>
        <v>16.479894528675015</v>
      </c>
      <c r="F28" s="177">
        <f>'実数'!F28/T28*100000</f>
        <v>16.479894528675015</v>
      </c>
      <c r="G28" s="177">
        <f>'実数'!G28/T28*100000</f>
        <v>16.479894528675015</v>
      </c>
      <c r="H28" s="177">
        <f>'実数'!H28/T28*100000</f>
        <v>16.479894528675015</v>
      </c>
      <c r="I28" s="178">
        <f>'実数'!I28/T28*100000</f>
        <v>82.39947264337508</v>
      </c>
      <c r="J28" s="179">
        <f>'実数'!J28/T28*100000</f>
        <v>115.35926170072513</v>
      </c>
      <c r="K28" s="149"/>
      <c r="L28" s="150"/>
      <c r="M28" s="180">
        <f>'実数'!M28/U28*100000</f>
        <v>63.93861892583121</v>
      </c>
      <c r="N28" s="177" t="s">
        <v>74</v>
      </c>
      <c r="O28" s="176">
        <f>'実数'!O28/T28*100000</f>
        <v>16.479894528675015</v>
      </c>
      <c r="P28" s="177">
        <f>'実数'!P28/T28*100000</f>
        <v>32.95978905735003</v>
      </c>
      <c r="Q28" s="131">
        <f>'実数'!Q28/T28*100000</f>
        <v>32.95978905735003</v>
      </c>
      <c r="R28" s="94" t="s">
        <v>31</v>
      </c>
      <c r="S28" s="152"/>
      <c r="T28" s="236">
        <v>6068</v>
      </c>
      <c r="U28" s="181">
        <v>3128</v>
      </c>
      <c r="V28" s="154"/>
      <c r="W28" s="154"/>
    </row>
    <row r="29" spans="1:23" s="143" customFormat="1" ht="24" customHeight="1">
      <c r="A29" s="24" t="s">
        <v>32</v>
      </c>
      <c r="B29" s="182">
        <f>'実数'!B29/T29*100000</f>
        <v>338.0417723047205</v>
      </c>
      <c r="C29" s="183" t="s">
        <v>74</v>
      </c>
      <c r="D29" s="184">
        <f>'実数'!D29/T29*100000</f>
        <v>48.291681757817216</v>
      </c>
      <c r="E29" s="184">
        <f>'実数'!E29/T29*100000</f>
        <v>12.072920439454304</v>
      </c>
      <c r="F29" s="184">
        <f>'実数'!F29/T29*100000</f>
        <v>12.072920439454304</v>
      </c>
      <c r="G29" s="184" t="s">
        <v>74</v>
      </c>
      <c r="H29" s="184">
        <f>'実数'!H29/T29*100000</f>
        <v>48.291681757817216</v>
      </c>
      <c r="I29" s="185">
        <f>'実数'!I29/T29*100000</f>
        <v>36.218761318362915</v>
      </c>
      <c r="J29" s="186">
        <f>'実数'!J29/T29*100000</f>
        <v>72.43752263672583</v>
      </c>
      <c r="K29" s="149"/>
      <c r="L29" s="150"/>
      <c r="M29" s="187">
        <f>'実数'!M29/U29*100000</f>
        <v>45.22840343735866</v>
      </c>
      <c r="N29" s="184" t="s">
        <v>74</v>
      </c>
      <c r="O29" s="183" t="s">
        <v>73</v>
      </c>
      <c r="P29" s="184">
        <f>'実数'!P29/T29*100000</f>
        <v>84.51044307618012</v>
      </c>
      <c r="Q29" s="26">
        <f>'実数'!Q29/T29*100000</f>
        <v>24.145840878908608</v>
      </c>
      <c r="R29" s="95" t="s">
        <v>32</v>
      </c>
      <c r="S29" s="152"/>
      <c r="T29" s="237">
        <v>8283</v>
      </c>
      <c r="U29" s="227">
        <v>4422</v>
      </c>
      <c r="V29" s="154"/>
      <c r="W29" s="154"/>
    </row>
    <row r="30" spans="1:23" s="143" customFormat="1" ht="24" customHeight="1">
      <c r="A30" s="22" t="s">
        <v>54</v>
      </c>
      <c r="B30" s="175">
        <f>'実数'!B30/T30*100000</f>
        <v>376.01424896101327</v>
      </c>
      <c r="C30" s="176">
        <f>'実数'!C30/T30*100000</f>
        <v>19.790223629527013</v>
      </c>
      <c r="D30" s="177">
        <f>'実数'!D30/T30*100000</f>
        <v>79.16089451810805</v>
      </c>
      <c r="E30" s="177">
        <f>'実数'!E30/T30*100000</f>
        <v>39.580447259054026</v>
      </c>
      <c r="F30" s="177">
        <f>'実数'!F30/T30*100000</f>
        <v>19.790223629527013</v>
      </c>
      <c r="G30" s="177" t="s">
        <v>73</v>
      </c>
      <c r="H30" s="177">
        <f>'実数'!H30/T30*100000</f>
        <v>9.895111814763506</v>
      </c>
      <c r="I30" s="178">
        <f>'実数'!I30/T30*100000</f>
        <v>29.685335444290523</v>
      </c>
      <c r="J30" s="179">
        <f>'実数'!J30/T30*100000</f>
        <v>89.05600633287156</v>
      </c>
      <c r="K30" s="149"/>
      <c r="L30" s="150"/>
      <c r="M30" s="180">
        <f>'実数'!M30/U30*100000</f>
        <v>18.786398647379297</v>
      </c>
      <c r="N30" s="177" t="s">
        <v>74</v>
      </c>
      <c r="O30" s="176" t="s">
        <v>65</v>
      </c>
      <c r="P30" s="177">
        <f>'実数'!P30/T30*100000</f>
        <v>79.16089451810805</v>
      </c>
      <c r="Q30" s="131">
        <f>'実数'!Q30/T30*100000</f>
        <v>59.370670888581046</v>
      </c>
      <c r="R30" s="94" t="s">
        <v>58</v>
      </c>
      <c r="S30" s="152"/>
      <c r="T30" s="238">
        <v>10106</v>
      </c>
      <c r="U30" s="228">
        <v>5323</v>
      </c>
      <c r="V30" s="154"/>
      <c r="W30" s="154"/>
    </row>
    <row r="31" spans="1:23" s="157" customFormat="1" ht="24" customHeight="1">
      <c r="A31" s="15" t="s">
        <v>33</v>
      </c>
      <c r="B31" s="123">
        <f>'実数'!B31/T31*100000</f>
        <v>378.1640744129308</v>
      </c>
      <c r="C31" s="124">
        <f>'実数'!C31/T31*100000</f>
        <v>9.149130832570906</v>
      </c>
      <c r="D31" s="17">
        <f>'実数'!D31/T31*100000</f>
        <v>40.40866117718817</v>
      </c>
      <c r="E31" s="17">
        <f>'実数'!E31/T31*100000</f>
        <v>38.88380603842635</v>
      </c>
      <c r="F31" s="17">
        <f>'実数'!F31/T31*100000</f>
        <v>16.010978956999086</v>
      </c>
      <c r="G31" s="17">
        <f>'実数'!G31/T31*100000</f>
        <v>29.734675205855442</v>
      </c>
      <c r="H31" s="17">
        <f>'実数'!H31/T31*100000</f>
        <v>21.347971942665446</v>
      </c>
      <c r="I31" s="125">
        <f>'実数'!I31/T31*100000</f>
        <v>25.9225373589509</v>
      </c>
      <c r="J31" s="126">
        <f>'実数'!J31/T31*100000</f>
        <v>83.86703263189997</v>
      </c>
      <c r="K31" s="121"/>
      <c r="L31" s="122"/>
      <c r="M31" s="16">
        <f>'実数'!M31/U31*100000</f>
        <v>20.140407411669926</v>
      </c>
      <c r="N31" s="17">
        <f>'実数'!N31/U31*100000</f>
        <v>10.070203705834963</v>
      </c>
      <c r="O31" s="124">
        <f>'実数'!O31/T31*100000</f>
        <v>11.436413540713632</v>
      </c>
      <c r="P31" s="17">
        <f>'実数'!P31/T31*100000</f>
        <v>85.39188777066178</v>
      </c>
      <c r="Q31" s="128">
        <f>'実数'!Q31/T31*100000</f>
        <v>54.89478499542544</v>
      </c>
      <c r="R31" s="90" t="s">
        <v>33</v>
      </c>
      <c r="S31" s="166"/>
      <c r="T31" s="234">
        <f>SUM(T32:T36)</f>
        <v>131160</v>
      </c>
      <c r="U31" s="167">
        <f>SUM(U32:U36)</f>
        <v>69512</v>
      </c>
      <c r="V31" s="156"/>
      <c r="W31" s="156"/>
    </row>
    <row r="32" spans="1:23" s="143" customFormat="1" ht="24" customHeight="1">
      <c r="A32" s="20" t="s">
        <v>34</v>
      </c>
      <c r="B32" s="168">
        <f>'実数'!B32/T32*100000</f>
        <v>349.4368740338525</v>
      </c>
      <c r="C32" s="169">
        <f>'実数'!C32/T32*100000</f>
        <v>9.093152855899508</v>
      </c>
      <c r="D32" s="170">
        <f>'実数'!D32/T32*100000</f>
        <v>32.475545913926815</v>
      </c>
      <c r="E32" s="170">
        <f>'実数'!E32/T32*100000</f>
        <v>40.269676933269245</v>
      </c>
      <c r="F32" s="170">
        <f>'実数'!F32/T32*100000</f>
        <v>15.58826203868487</v>
      </c>
      <c r="G32" s="170">
        <f>'実数'!G32/T32*100000</f>
        <v>28.578480404255597</v>
      </c>
      <c r="H32" s="170">
        <f>'実数'!H32/T32*100000</f>
        <v>23.382393058027304</v>
      </c>
      <c r="I32" s="171">
        <f>'実数'!I32/T32*100000</f>
        <v>22.083371221470234</v>
      </c>
      <c r="J32" s="172">
        <f>'実数'!J32/T32*100000</f>
        <v>71.44620101063899</v>
      </c>
      <c r="K32" s="149"/>
      <c r="L32" s="150"/>
      <c r="M32" s="173">
        <f>'実数'!M32/U32*100000</f>
        <v>22.08751564532358</v>
      </c>
      <c r="N32" s="170">
        <f>'実数'!N32/U32*100000</f>
        <v>9.816673620143815</v>
      </c>
      <c r="O32" s="169">
        <f>'実数'!O32/T32*100000</f>
        <v>11.691196529013652</v>
      </c>
      <c r="P32" s="170">
        <f>'実数'!P32/T32*100000</f>
        <v>77.94131019342436</v>
      </c>
      <c r="Q32" s="130">
        <f>'実数'!Q32/T32*100000</f>
        <v>55.85793897195412</v>
      </c>
      <c r="R32" s="93" t="s">
        <v>34</v>
      </c>
      <c r="S32" s="152"/>
      <c r="T32" s="235">
        <v>76981</v>
      </c>
      <c r="U32" s="174">
        <v>40747</v>
      </c>
      <c r="V32" s="154"/>
      <c r="W32" s="154"/>
    </row>
    <row r="33" spans="1:23" s="143" customFormat="1" ht="24" customHeight="1">
      <c r="A33" s="22" t="s">
        <v>50</v>
      </c>
      <c r="B33" s="175">
        <f>'実数'!B33/T33*100000</f>
        <v>277.4138861061879</v>
      </c>
      <c r="C33" s="169" t="s">
        <v>74</v>
      </c>
      <c r="D33" s="170">
        <f>'実数'!D33/T33*100000</f>
        <v>30.823765122909762</v>
      </c>
      <c r="E33" s="170">
        <f>'実数'!E33/T33*100000</f>
        <v>30.823765122909762</v>
      </c>
      <c r="F33" s="170">
        <f>'実数'!F33/T33*100000</f>
        <v>30.823765122909762</v>
      </c>
      <c r="G33" s="170">
        <f>'実数'!G33/T33*100000</f>
        <v>23.11782384218232</v>
      </c>
      <c r="H33" s="170">
        <f>'実数'!H33/T33*100000</f>
        <v>7.705941280727441</v>
      </c>
      <c r="I33" s="171">
        <f>'実数'!I33/T33*100000</f>
        <v>15.411882561454881</v>
      </c>
      <c r="J33" s="172">
        <f>'実数'!J33/T33*100000</f>
        <v>46.23564768436464</v>
      </c>
      <c r="K33" s="149"/>
      <c r="L33" s="150"/>
      <c r="M33" s="173" t="s">
        <v>74</v>
      </c>
      <c r="N33" s="170" t="s">
        <v>73</v>
      </c>
      <c r="O33" s="169">
        <f>'実数'!O33/T33*100000</f>
        <v>7.705941280727441</v>
      </c>
      <c r="P33" s="170">
        <f>'実数'!P33/T33*100000</f>
        <v>84.76535408800184</v>
      </c>
      <c r="Q33" s="130">
        <f>'実数'!Q33/T33*100000</f>
        <v>61.647530245819524</v>
      </c>
      <c r="R33" s="94" t="s">
        <v>51</v>
      </c>
      <c r="S33" s="152"/>
      <c r="T33" s="236">
        <v>12977</v>
      </c>
      <c r="U33" s="181">
        <v>6827</v>
      </c>
      <c r="V33" s="154"/>
      <c r="W33" s="154"/>
    </row>
    <row r="34" spans="1:23" s="143" customFormat="1" ht="24" customHeight="1">
      <c r="A34" s="22" t="s">
        <v>35</v>
      </c>
      <c r="B34" s="175">
        <f>'実数'!B34/T34*100000</f>
        <v>501.8706086321744</v>
      </c>
      <c r="C34" s="176">
        <f>'実数'!C34/T34*100000</f>
        <v>13.687380235422939</v>
      </c>
      <c r="D34" s="177">
        <f>'実数'!D34/T34*100000</f>
        <v>82.12428141253764</v>
      </c>
      <c r="E34" s="177">
        <f>'実数'!E34/T34*100000</f>
        <v>36.499680627794504</v>
      </c>
      <c r="F34" s="177">
        <f>'実数'!F34/T34*100000</f>
        <v>9.124920156948626</v>
      </c>
      <c r="G34" s="177">
        <f>'実数'!G34/T34*100000</f>
        <v>36.499680627794504</v>
      </c>
      <c r="H34" s="177">
        <f>'実数'!H34/T34*100000</f>
        <v>22.81230039237157</v>
      </c>
      <c r="I34" s="178">
        <f>'実数'!I34/T34*100000</f>
        <v>50.18706086321745</v>
      </c>
      <c r="J34" s="179">
        <f>'実数'!J34/T34*100000</f>
        <v>141.4362624327037</v>
      </c>
      <c r="K34" s="149"/>
      <c r="L34" s="150"/>
      <c r="M34" s="180" t="s">
        <v>73</v>
      </c>
      <c r="N34" s="177">
        <f>'実数'!N34/U34*100000</f>
        <v>16.972165648336727</v>
      </c>
      <c r="O34" s="176">
        <f>'実数'!O34/T34*100000</f>
        <v>4.562460078474313</v>
      </c>
      <c r="P34" s="177">
        <f>'実数'!P34/T34*100000</f>
        <v>95.81166164796058</v>
      </c>
      <c r="Q34" s="131">
        <f>'実数'!Q34/T34*100000</f>
        <v>45.62460078474314</v>
      </c>
      <c r="R34" s="94" t="s">
        <v>35</v>
      </c>
      <c r="S34" s="152"/>
      <c r="T34" s="236">
        <v>21918</v>
      </c>
      <c r="U34" s="181">
        <v>11784</v>
      </c>
      <c r="V34" s="154"/>
      <c r="W34" s="154"/>
    </row>
    <row r="35" spans="1:23" s="143" customFormat="1" ht="24" customHeight="1">
      <c r="A35" s="22" t="s">
        <v>36</v>
      </c>
      <c r="B35" s="175">
        <f>'実数'!B35/T35*100000</f>
        <v>382.9873009473896</v>
      </c>
      <c r="C35" s="176">
        <f>'実数'!C35/T35*100000</f>
        <v>13.438150910434723</v>
      </c>
      <c r="D35" s="177">
        <f>'実数'!D35/T35*100000</f>
        <v>33.59537727608681</v>
      </c>
      <c r="E35" s="177">
        <f>'実数'!E35/T35*100000</f>
        <v>33.59537727608681</v>
      </c>
      <c r="F35" s="177">
        <f>'実数'!F35/T35*100000</f>
        <v>13.438150910434723</v>
      </c>
      <c r="G35" s="177">
        <f>'実数'!G35/T35*100000</f>
        <v>26.876301820869447</v>
      </c>
      <c r="H35" s="177">
        <f>'実数'!H35/T35*100000</f>
        <v>26.876301820869447</v>
      </c>
      <c r="I35" s="178">
        <f>'実数'!I35/T35*100000</f>
        <v>6.719075455217362</v>
      </c>
      <c r="J35" s="179">
        <f>'実数'!J35/T35*100000</f>
        <v>94.06705637304307</v>
      </c>
      <c r="K35" s="149"/>
      <c r="L35" s="150"/>
      <c r="M35" s="180">
        <f>'実数'!M35/U35*100000</f>
        <v>50.93594804533299</v>
      </c>
      <c r="N35" s="177">
        <f>'実数'!N35/U35*100000</f>
        <v>12.733987011333248</v>
      </c>
      <c r="O35" s="176">
        <f>'実数'!O35/T35*100000</f>
        <v>13.438150910434723</v>
      </c>
      <c r="P35" s="177">
        <f>'実数'!P35/T35*100000</f>
        <v>87.34798091782571</v>
      </c>
      <c r="Q35" s="131">
        <f>'実数'!Q35/T35*100000</f>
        <v>47.033528186521536</v>
      </c>
      <c r="R35" s="94" t="s">
        <v>36</v>
      </c>
      <c r="S35" s="152"/>
      <c r="T35" s="236">
        <v>14883</v>
      </c>
      <c r="U35" s="181">
        <v>7853</v>
      </c>
      <c r="V35" s="154"/>
      <c r="W35" s="154"/>
    </row>
    <row r="36" spans="1:23" s="143" customFormat="1" ht="24" customHeight="1">
      <c r="A36" s="24" t="s">
        <v>37</v>
      </c>
      <c r="B36" s="175">
        <f>'実数'!B36/T36*100000</f>
        <v>545.3306066803</v>
      </c>
      <c r="C36" s="183" t="s">
        <v>73</v>
      </c>
      <c r="D36" s="184">
        <f>'実数'!D36/T36*100000</f>
        <v>22.722108611679165</v>
      </c>
      <c r="E36" s="184">
        <f>'実数'!E36/T36*100000</f>
        <v>68.1663258350375</v>
      </c>
      <c r="F36" s="184">
        <f>'実数'!F36/T36*100000</f>
        <v>22.722108611679165</v>
      </c>
      <c r="G36" s="184">
        <f>'実数'!G36/T36*100000</f>
        <v>45.44421722335833</v>
      </c>
      <c r="H36" s="184" t="s">
        <v>73</v>
      </c>
      <c r="I36" s="185">
        <f>'実数'!I36/T36*100000</f>
        <v>68.1663258350375</v>
      </c>
      <c r="J36" s="186">
        <f>'実数'!J36/T36*100000</f>
        <v>90.88843444671666</v>
      </c>
      <c r="K36" s="149"/>
      <c r="L36" s="150"/>
      <c r="M36" s="187">
        <f>'実数'!M36/U36*100000</f>
        <v>43.4593654932638</v>
      </c>
      <c r="N36" s="184" t="s">
        <v>74</v>
      </c>
      <c r="O36" s="183">
        <f>'実数'!O36/T36*100000</f>
        <v>45.44421722335833</v>
      </c>
      <c r="P36" s="184">
        <f>'実数'!P36/T36*100000</f>
        <v>159.05476028175414</v>
      </c>
      <c r="Q36" s="26">
        <f>'実数'!Q36/T36*100000</f>
        <v>90.88843444671666</v>
      </c>
      <c r="R36" s="95" t="s">
        <v>37</v>
      </c>
      <c r="S36" s="152"/>
      <c r="T36" s="233">
        <v>4401</v>
      </c>
      <c r="U36" s="165">
        <v>2301</v>
      </c>
      <c r="V36" s="154"/>
      <c r="W36" s="154"/>
    </row>
    <row r="37" spans="1:23" s="157" customFormat="1" ht="24" customHeight="1">
      <c r="A37" s="15" t="s">
        <v>38</v>
      </c>
      <c r="B37" s="123">
        <f>'実数'!B37/T37*100000</f>
        <v>445.6735838920833</v>
      </c>
      <c r="C37" s="124">
        <f>'実数'!C37/T37*100000</f>
        <v>13.927299496627603</v>
      </c>
      <c r="D37" s="17">
        <f>'実数'!D37/T37*100000</f>
        <v>59.6884264141183</v>
      </c>
      <c r="E37" s="17">
        <f>'実数'!E37/T37*100000</f>
        <v>57.69881220031436</v>
      </c>
      <c r="F37" s="17">
        <f>'実数'!F37/T37*100000</f>
        <v>21.885756351843376</v>
      </c>
      <c r="G37" s="17">
        <f>'実数'!G37/T37*100000</f>
        <v>31.833827420863095</v>
      </c>
      <c r="H37" s="17">
        <f>'実数'!H37/T37*100000</f>
        <v>17.90652792423549</v>
      </c>
      <c r="I37" s="125">
        <f>'実数'!I37/T37*100000</f>
        <v>41.78189848988281</v>
      </c>
      <c r="J37" s="126">
        <f>'実数'!J37/T37*100000</f>
        <v>97.49109647639324</v>
      </c>
      <c r="K37" s="121"/>
      <c r="L37" s="122"/>
      <c r="M37" s="16">
        <f>'実数'!M37/U37*100000</f>
        <v>18.426386585590567</v>
      </c>
      <c r="N37" s="17">
        <f>'実数'!N37/U37*100000</f>
        <v>14.741109268472453</v>
      </c>
      <c r="O37" s="124">
        <f>'実数'!O37/T37*100000</f>
        <v>15.916913710431547</v>
      </c>
      <c r="P37" s="17">
        <f>'実数'!P37/T37*100000</f>
        <v>69.63649748313802</v>
      </c>
      <c r="Q37" s="128">
        <f>'実数'!Q37/T37*100000</f>
        <v>79.58456855215773</v>
      </c>
      <c r="R37" s="90" t="s">
        <v>38</v>
      </c>
      <c r="S37" s="166"/>
      <c r="T37" s="234">
        <f>SUM(T38:T41)</f>
        <v>50261</v>
      </c>
      <c r="U37" s="167">
        <f>SUM(U38:U41)</f>
        <v>27135</v>
      </c>
      <c r="V37" s="156"/>
      <c r="W37" s="156"/>
    </row>
    <row r="38" spans="1:23" s="143" customFormat="1" ht="24" customHeight="1">
      <c r="A38" s="20" t="s">
        <v>39</v>
      </c>
      <c r="B38" s="168">
        <f>'実数'!B38/T38*100000</f>
        <v>417.41988496302383</v>
      </c>
      <c r="C38" s="169">
        <f>'実数'!C38/T38*100000</f>
        <v>16.433853738701725</v>
      </c>
      <c r="D38" s="170">
        <f>'実数'!D38/T38*100000</f>
        <v>49.30156121610518</v>
      </c>
      <c r="E38" s="170">
        <f>'実数'!E38/T38*100000</f>
        <v>52.588331963845526</v>
      </c>
      <c r="F38" s="170">
        <f>'実数'!F38/T38*100000</f>
        <v>26.294165981922763</v>
      </c>
      <c r="G38" s="170">
        <f>'実数'!G38/T38*100000</f>
        <v>19.72062448644207</v>
      </c>
      <c r="H38" s="170">
        <f>'実数'!H38/T38*100000</f>
        <v>19.72062448644207</v>
      </c>
      <c r="I38" s="171">
        <f>'実数'!I38/T38*100000</f>
        <v>42.72801972062449</v>
      </c>
      <c r="J38" s="172">
        <f>'実数'!J38/T38*100000</f>
        <v>105.17666392769105</v>
      </c>
      <c r="K38" s="149"/>
      <c r="L38" s="150"/>
      <c r="M38" s="173">
        <f>'実数'!M38/U38*100000</f>
        <v>18.347501681854318</v>
      </c>
      <c r="N38" s="170">
        <f>'実数'!N38/U38*100000</f>
        <v>12.231667787902882</v>
      </c>
      <c r="O38" s="169">
        <f>'実数'!O38/T38*100000</f>
        <v>6.573541495480691</v>
      </c>
      <c r="P38" s="170">
        <f>'実数'!P38/T38*100000</f>
        <v>62.44864420706656</v>
      </c>
      <c r="Q38" s="130">
        <f>'実数'!Q38/T38*100000</f>
        <v>78.88249794576828</v>
      </c>
      <c r="R38" s="93" t="s">
        <v>39</v>
      </c>
      <c r="S38" s="152"/>
      <c r="T38" s="235">
        <v>30425</v>
      </c>
      <c r="U38" s="174">
        <v>16351</v>
      </c>
      <c r="V38" s="154"/>
      <c r="W38" s="154"/>
    </row>
    <row r="39" spans="1:23" s="143" customFormat="1" ht="24" customHeight="1">
      <c r="A39" s="22" t="s">
        <v>40</v>
      </c>
      <c r="B39" s="175">
        <f>'実数'!B39/T39*100000</f>
        <v>487.5640313522187</v>
      </c>
      <c r="C39" s="176">
        <f>'実数'!C39/T39*100000</f>
        <v>6.171696599395174</v>
      </c>
      <c r="D39" s="177">
        <f>'実数'!D39/T39*100000</f>
        <v>74.06035919274208</v>
      </c>
      <c r="E39" s="177">
        <f>'実数'!E39/T39*100000</f>
        <v>67.88866259334691</v>
      </c>
      <c r="F39" s="177">
        <f>'実数'!F39/T39*100000</f>
        <v>12.343393198790348</v>
      </c>
      <c r="G39" s="177">
        <f>'実数'!G39/T39*100000</f>
        <v>43.20187619576622</v>
      </c>
      <c r="H39" s="177">
        <f>'実数'!H39/T39*100000</f>
        <v>18.51508979818552</v>
      </c>
      <c r="I39" s="178">
        <f>'実数'!I39/T39*100000</f>
        <v>49.373572795161394</v>
      </c>
      <c r="J39" s="179">
        <f>'実数'!J39/T39*100000</f>
        <v>92.57544899092761</v>
      </c>
      <c r="K39" s="149"/>
      <c r="L39" s="150"/>
      <c r="M39" s="180">
        <f>'実数'!M39/U39*100000</f>
        <v>22.724690376093626</v>
      </c>
      <c r="N39" s="177">
        <f>'実数'!N39/U39*100000</f>
        <v>22.724690376093626</v>
      </c>
      <c r="O39" s="176">
        <f>'実数'!O39/T39*100000</f>
        <v>24.686786397580697</v>
      </c>
      <c r="P39" s="177">
        <f>'実数'!P39/T39*100000</f>
        <v>74.06035919274208</v>
      </c>
      <c r="Q39" s="131">
        <f>'実数'!Q39/T39*100000</f>
        <v>80.23205579213726</v>
      </c>
      <c r="R39" s="94" t="s">
        <v>40</v>
      </c>
      <c r="S39" s="152"/>
      <c r="T39" s="236">
        <v>16203</v>
      </c>
      <c r="U39" s="181">
        <v>8801</v>
      </c>
      <c r="V39" s="154"/>
      <c r="W39" s="154"/>
    </row>
    <row r="40" spans="1:23" s="143" customFormat="1" ht="24" customHeight="1">
      <c r="A40" s="22" t="s">
        <v>41</v>
      </c>
      <c r="B40" s="175">
        <f>'実数'!B40/T40*100000</f>
        <v>471.9949653870359</v>
      </c>
      <c r="C40" s="176" t="s">
        <v>73</v>
      </c>
      <c r="D40" s="177">
        <f>'実数'!D40/T40*100000</f>
        <v>62.93266205160479</v>
      </c>
      <c r="E40" s="177">
        <f>'実数'!E40/T40*100000</f>
        <v>62.93266205160479</v>
      </c>
      <c r="F40" s="177">
        <f>'実数'!F40/T40*100000</f>
        <v>31.466331025802393</v>
      </c>
      <c r="G40" s="177">
        <f>'実数'!G40/T40*100000</f>
        <v>94.39899307740717</v>
      </c>
      <c r="H40" s="177" t="s">
        <v>73</v>
      </c>
      <c r="I40" s="178" t="s">
        <v>73</v>
      </c>
      <c r="J40" s="179">
        <f>'実数'!J40/T40*100000</f>
        <v>62.93266205160479</v>
      </c>
      <c r="K40" s="149"/>
      <c r="L40" s="150"/>
      <c r="M40" s="180" t="s">
        <v>73</v>
      </c>
      <c r="N40" s="177" t="s">
        <v>74</v>
      </c>
      <c r="O40" s="176">
        <f>'実数'!O40/T40*100000</f>
        <v>31.466331025802393</v>
      </c>
      <c r="P40" s="177">
        <f>'実数'!P40/T40*100000</f>
        <v>125.86532410320957</v>
      </c>
      <c r="Q40" s="131">
        <f>'実数'!Q40/T40*100000</f>
        <v>94.39899307740717</v>
      </c>
      <c r="R40" s="94" t="s">
        <v>41</v>
      </c>
      <c r="S40" s="152"/>
      <c r="T40" s="236">
        <v>3178</v>
      </c>
      <c r="U40" s="181">
        <v>1738</v>
      </c>
      <c r="V40" s="154"/>
      <c r="W40" s="154"/>
    </row>
    <row r="41" spans="1:23" s="143" customFormat="1" ht="24" customHeight="1">
      <c r="A41" s="24" t="s">
        <v>42</v>
      </c>
      <c r="B41" s="175">
        <f>'実数'!B41/T41*100000</f>
        <v>659.3406593406594</v>
      </c>
      <c r="C41" s="183">
        <f>'実数'!C41/T41*100000</f>
        <v>219.78021978021977</v>
      </c>
      <c r="D41" s="184">
        <f>'実数'!D41/T41*100000</f>
        <v>219.78021978021977</v>
      </c>
      <c r="E41" s="184" t="s">
        <v>73</v>
      </c>
      <c r="F41" s="184" t="s">
        <v>73</v>
      </c>
      <c r="G41" s="184" t="s">
        <v>73</v>
      </c>
      <c r="H41" s="184" t="s">
        <v>73</v>
      </c>
      <c r="I41" s="185" t="s">
        <v>74</v>
      </c>
      <c r="J41" s="186" t="s">
        <v>73</v>
      </c>
      <c r="K41" s="149"/>
      <c r="L41" s="150"/>
      <c r="M41" s="187" t="s">
        <v>73</v>
      </c>
      <c r="N41" s="184" t="s">
        <v>73</v>
      </c>
      <c r="O41" s="183">
        <f>'実数'!O41/T41*100000</f>
        <v>219.78021978021977</v>
      </c>
      <c r="P41" s="184" t="s">
        <v>73</v>
      </c>
      <c r="Q41" s="26" t="s">
        <v>73</v>
      </c>
      <c r="R41" s="95" t="s">
        <v>42</v>
      </c>
      <c r="S41" s="152"/>
      <c r="T41" s="236">
        <v>455</v>
      </c>
      <c r="U41" s="165">
        <v>245</v>
      </c>
      <c r="V41" s="154"/>
      <c r="W41" s="154"/>
    </row>
    <row r="42" spans="1:23" s="157" customFormat="1" ht="24" customHeight="1">
      <c r="A42" s="27" t="s">
        <v>57</v>
      </c>
      <c r="B42" s="123">
        <f>'実数'!B42/T42*100000</f>
        <v>495.4664816925135</v>
      </c>
      <c r="C42" s="124">
        <f>'実数'!C42/T42*100000</f>
        <v>14.863994450775404</v>
      </c>
      <c r="D42" s="17">
        <f>'実数'!D42/T42*100000</f>
        <v>89.18396670465243</v>
      </c>
      <c r="E42" s="17">
        <f>'実数'!E42/T42*100000</f>
        <v>39.63731853540108</v>
      </c>
      <c r="F42" s="17">
        <f>'実数'!F42/T42*100000</f>
        <v>24.773324084625678</v>
      </c>
      <c r="G42" s="17">
        <f>'実数'!G42/T42*100000</f>
        <v>34.68265371847595</v>
      </c>
      <c r="H42" s="17">
        <f>'実数'!H42/T42*100000</f>
        <v>24.773324084625678</v>
      </c>
      <c r="I42" s="125">
        <f>'実数'!I42/T42*100000</f>
        <v>14.863994450775404</v>
      </c>
      <c r="J42" s="126">
        <f>'実数'!J42/T42*100000</f>
        <v>118.91195560620324</v>
      </c>
      <c r="K42" s="121"/>
      <c r="L42" s="122"/>
      <c r="M42" s="16">
        <f>'実数'!M42/U42*100000</f>
        <v>18.53911753800519</v>
      </c>
      <c r="N42" s="17">
        <f>'実数'!N42/U42*100000</f>
        <v>9.269558769002595</v>
      </c>
      <c r="O42" s="124">
        <f>'実数'!O42/T42*100000</f>
        <v>19.81865926770054</v>
      </c>
      <c r="P42" s="17">
        <f>'実数'!P42/T42*100000</f>
        <v>99.09329633850271</v>
      </c>
      <c r="Q42" s="128">
        <f>'実数'!Q42/T42*100000</f>
        <v>64.41064262002675</v>
      </c>
      <c r="R42" s="97" t="s">
        <v>57</v>
      </c>
      <c r="S42" s="166"/>
      <c r="T42" s="239">
        <f>SUM(T43:T44)</f>
        <v>20183</v>
      </c>
      <c r="U42" s="188">
        <f>SUM(U43:U44)</f>
        <v>10788</v>
      </c>
      <c r="V42" s="156"/>
      <c r="W42" s="156"/>
    </row>
    <row r="43" spans="1:23" s="143" customFormat="1" ht="24" customHeight="1">
      <c r="A43" s="20" t="s">
        <v>55</v>
      </c>
      <c r="B43" s="168">
        <f>'実数'!B43/T43*100000</f>
        <v>513.6986301369863</v>
      </c>
      <c r="C43" s="169" t="s">
        <v>73</v>
      </c>
      <c r="D43" s="170">
        <f>'実数'!D43/T43*100000</f>
        <v>171.23287671232876</v>
      </c>
      <c r="E43" s="170" t="s">
        <v>73</v>
      </c>
      <c r="F43" s="170">
        <f>'実数'!F43/T43*100000</f>
        <v>34.24657534246575</v>
      </c>
      <c r="G43" s="170" t="s">
        <v>73</v>
      </c>
      <c r="H43" s="170" t="s">
        <v>73</v>
      </c>
      <c r="I43" s="171">
        <f>'実数'!I43/T43*100000</f>
        <v>34.24657534246575</v>
      </c>
      <c r="J43" s="172">
        <f>'実数'!J43/T43*100000</f>
        <v>102.73972602739725</v>
      </c>
      <c r="K43" s="149"/>
      <c r="L43" s="150"/>
      <c r="M43" s="173" t="s">
        <v>74</v>
      </c>
      <c r="N43" s="170" t="s">
        <v>74</v>
      </c>
      <c r="O43" s="169" t="s">
        <v>74</v>
      </c>
      <c r="P43" s="170">
        <f>'実数'!P43/T43*100000</f>
        <v>171.23287671232876</v>
      </c>
      <c r="Q43" s="130">
        <f>'実数'!Q43/T43*100000</f>
        <v>34.24657534246575</v>
      </c>
      <c r="R43" s="93" t="s">
        <v>59</v>
      </c>
      <c r="S43" s="152"/>
      <c r="T43" s="235">
        <v>2920</v>
      </c>
      <c r="U43" s="174">
        <v>1616</v>
      </c>
      <c r="V43" s="154"/>
      <c r="W43" s="154"/>
    </row>
    <row r="44" spans="1:23" s="143" customFormat="1" ht="24" customHeight="1" thickBot="1">
      <c r="A44" s="28" t="s">
        <v>56</v>
      </c>
      <c r="B44" s="189">
        <f>'実数'!B44/T44*100000</f>
        <v>492.3825522794416</v>
      </c>
      <c r="C44" s="190">
        <f>'実数'!C44/T44*100000</f>
        <v>17.378207727509704</v>
      </c>
      <c r="D44" s="191">
        <f>'実数'!D44/T44*100000</f>
        <v>75.30556681920872</v>
      </c>
      <c r="E44" s="191">
        <f>'実数'!E44/T44*100000</f>
        <v>46.34188727335921</v>
      </c>
      <c r="F44" s="191">
        <f>'実数'!F44/T44*100000</f>
        <v>23.170943636679606</v>
      </c>
      <c r="G44" s="191">
        <f>'実数'!G44/T44*100000</f>
        <v>40.549151364189306</v>
      </c>
      <c r="H44" s="191">
        <f>'実数'!H44/T44*100000</f>
        <v>28.963679545849505</v>
      </c>
      <c r="I44" s="192">
        <f>'実数'!I44/T44*100000</f>
        <v>11.585471818339803</v>
      </c>
      <c r="J44" s="193">
        <f>'実数'!J44/T44*100000</f>
        <v>121.64745409256791</v>
      </c>
      <c r="K44" s="149"/>
      <c r="L44" s="150"/>
      <c r="M44" s="194">
        <f>'実数'!M44/U44*100000</f>
        <v>21.805494984736153</v>
      </c>
      <c r="N44" s="191">
        <f>'実数'!N44/U44*100000</f>
        <v>10.902747492368077</v>
      </c>
      <c r="O44" s="190">
        <f>'実数'!O44/T44*100000</f>
        <v>23.170943636679606</v>
      </c>
      <c r="P44" s="191">
        <f>'実数'!P44/T44*100000</f>
        <v>86.89103863754852</v>
      </c>
      <c r="Q44" s="132">
        <f>'実数'!Q44/T44*100000</f>
        <v>69.51283091003882</v>
      </c>
      <c r="R44" s="96" t="s">
        <v>60</v>
      </c>
      <c r="S44" s="152"/>
      <c r="T44" s="240">
        <v>17263</v>
      </c>
      <c r="U44" s="195">
        <v>9172</v>
      </c>
      <c r="V44" s="154"/>
      <c r="W44" s="154"/>
    </row>
    <row r="45" spans="2:23" ht="4.5" customHeight="1">
      <c r="B45" s="196"/>
      <c r="C45" s="196"/>
      <c r="D45" s="196"/>
      <c r="E45" s="196"/>
      <c r="F45" s="196"/>
      <c r="G45" s="196"/>
      <c r="H45" s="196"/>
      <c r="I45" s="196"/>
      <c r="J45" s="196"/>
      <c r="K45" s="197"/>
      <c r="L45" s="196"/>
      <c r="M45" s="196"/>
      <c r="N45" s="196"/>
      <c r="O45" s="196"/>
      <c r="P45" s="196"/>
      <c r="Q45" s="198"/>
      <c r="R45" s="199"/>
      <c r="S45" s="200"/>
      <c r="T45" s="201"/>
      <c r="U45" s="199"/>
      <c r="V45" s="199"/>
      <c r="W45" s="199"/>
    </row>
    <row r="46" spans="2:23" ht="17.25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8"/>
      <c r="R46" s="199"/>
      <c r="S46" s="199"/>
      <c r="T46" s="202"/>
      <c r="U46" s="199"/>
      <c r="V46" s="199"/>
      <c r="W46" s="199"/>
    </row>
    <row r="47" spans="2:23" ht="17.25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8"/>
      <c r="R47" s="199"/>
      <c r="S47" s="199"/>
      <c r="T47" s="202"/>
      <c r="U47" s="199"/>
      <c r="V47" s="199"/>
      <c r="W47" s="199"/>
    </row>
    <row r="48" spans="2:23" ht="17.25"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8"/>
      <c r="R48" s="199"/>
      <c r="S48" s="199"/>
      <c r="T48" s="202"/>
      <c r="U48" s="199"/>
      <c r="V48" s="199"/>
      <c r="W48" s="199"/>
    </row>
    <row r="49" spans="2:23" ht="17.25"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8"/>
      <c r="R49" s="199"/>
      <c r="S49" s="199"/>
      <c r="T49" s="202"/>
      <c r="U49" s="199"/>
      <c r="V49" s="199"/>
      <c r="W49" s="199"/>
    </row>
    <row r="50" spans="2:23" ht="17.25"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8"/>
      <c r="R50" s="199"/>
      <c r="S50" s="199"/>
      <c r="T50" s="202"/>
      <c r="U50" s="199"/>
      <c r="V50" s="199"/>
      <c r="W50" s="199"/>
    </row>
    <row r="51" spans="2:23" ht="17.25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8"/>
      <c r="R51" s="199"/>
      <c r="S51" s="199"/>
      <c r="T51" s="202"/>
      <c r="U51" s="199"/>
      <c r="V51" s="199"/>
      <c r="W51" s="199"/>
    </row>
    <row r="52" spans="2:23" ht="17.2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8"/>
      <c r="R52" s="199"/>
      <c r="S52" s="199"/>
      <c r="T52" s="202"/>
      <c r="U52" s="199"/>
      <c r="V52" s="199"/>
      <c r="W52" s="199"/>
    </row>
    <row r="53" spans="2:23" ht="17.25"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8"/>
      <c r="R53" s="199"/>
      <c r="S53" s="199"/>
      <c r="T53" s="202"/>
      <c r="U53" s="199"/>
      <c r="V53" s="199"/>
      <c r="W53" s="199"/>
    </row>
    <row r="54" spans="2:23" ht="17.25"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8"/>
      <c r="R54" s="199"/>
      <c r="S54" s="199"/>
      <c r="T54" s="202"/>
      <c r="U54" s="199"/>
      <c r="V54" s="199"/>
      <c r="W54" s="199"/>
    </row>
    <row r="55" spans="2:23" ht="17.25"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8"/>
      <c r="R55" s="199"/>
      <c r="S55" s="199"/>
      <c r="U55" s="199"/>
      <c r="V55" s="199"/>
      <c r="W55" s="199"/>
    </row>
    <row r="56" spans="2:23" ht="17.25"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8"/>
      <c r="R56" s="199"/>
      <c r="S56" s="199"/>
      <c r="U56" s="199"/>
      <c r="V56" s="199"/>
      <c r="W56" s="199"/>
    </row>
    <row r="57" spans="2:23" ht="17.25"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8"/>
      <c r="R57" s="199"/>
      <c r="S57" s="199"/>
      <c r="U57" s="199"/>
      <c r="V57" s="199"/>
      <c r="W57" s="199"/>
    </row>
    <row r="58" spans="2:23" ht="17.25"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8"/>
      <c r="R58" s="199"/>
      <c r="S58" s="199"/>
      <c r="U58" s="199"/>
      <c r="V58" s="199"/>
      <c r="W58" s="199"/>
    </row>
    <row r="59" spans="2:23" ht="17.25"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8"/>
      <c r="R59" s="199"/>
      <c r="S59" s="199"/>
      <c r="U59" s="199"/>
      <c r="V59" s="199"/>
      <c r="W59" s="199"/>
    </row>
    <row r="60" spans="2:23" ht="17.25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8"/>
      <c r="R60" s="199"/>
      <c r="S60" s="199"/>
      <c r="U60" s="199"/>
      <c r="V60" s="199"/>
      <c r="W60" s="199"/>
    </row>
    <row r="61" spans="2:23" ht="17.25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8"/>
      <c r="R61" s="199"/>
      <c r="S61" s="199"/>
      <c r="U61" s="199"/>
      <c r="V61" s="199"/>
      <c r="W61" s="199"/>
    </row>
    <row r="62" spans="2:23" ht="17.25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8"/>
      <c r="R62" s="199"/>
      <c r="S62" s="199"/>
      <c r="U62" s="199"/>
      <c r="V62" s="199"/>
      <c r="W62" s="199"/>
    </row>
    <row r="63" spans="2:23" ht="17.25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8"/>
      <c r="R63" s="199"/>
      <c r="S63" s="199"/>
      <c r="U63" s="199"/>
      <c r="V63" s="199"/>
      <c r="W63" s="199"/>
    </row>
    <row r="64" spans="2:23" ht="17.25"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8"/>
      <c r="R64" s="199"/>
      <c r="S64" s="199"/>
      <c r="U64" s="199"/>
      <c r="V64" s="199"/>
      <c r="W64" s="199"/>
    </row>
    <row r="65" spans="2:23" ht="17.25"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8"/>
      <c r="R65" s="199"/>
      <c r="S65" s="199"/>
      <c r="U65" s="199"/>
      <c r="V65" s="199"/>
      <c r="W65" s="199"/>
    </row>
    <row r="66" spans="2:23" ht="17.25"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8"/>
      <c r="R66" s="199"/>
      <c r="S66" s="199"/>
      <c r="U66" s="199"/>
      <c r="V66" s="199"/>
      <c r="W66" s="199"/>
    </row>
    <row r="67" spans="2:23" ht="17.2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8"/>
      <c r="R67" s="199"/>
      <c r="S67" s="199"/>
      <c r="U67" s="199"/>
      <c r="V67" s="199"/>
      <c r="W67" s="199"/>
    </row>
    <row r="68" spans="2:23" ht="17.25"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8"/>
      <c r="R68" s="199"/>
      <c r="S68" s="199"/>
      <c r="U68" s="199"/>
      <c r="V68" s="199"/>
      <c r="W68" s="199"/>
    </row>
    <row r="69" spans="2:23" ht="17.25"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8"/>
      <c r="R69" s="199"/>
      <c r="S69" s="199"/>
      <c r="U69" s="199"/>
      <c r="V69" s="199"/>
      <c r="W69" s="199"/>
    </row>
    <row r="70" spans="2:23" ht="17.25"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8"/>
      <c r="R70" s="199"/>
      <c r="S70" s="199"/>
      <c r="U70" s="199"/>
      <c r="V70" s="199"/>
      <c r="W70" s="199"/>
    </row>
    <row r="71" spans="2:23" ht="17.25"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8"/>
      <c r="R71" s="199"/>
      <c r="S71" s="199"/>
      <c r="U71" s="199"/>
      <c r="V71" s="199"/>
      <c r="W71" s="199"/>
    </row>
    <row r="72" spans="2:23" ht="17.25"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8"/>
      <c r="R72" s="199"/>
      <c r="S72" s="199"/>
      <c r="U72" s="199"/>
      <c r="V72" s="199"/>
      <c r="W72" s="199"/>
    </row>
    <row r="73" spans="2:23" ht="17.25"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8"/>
      <c r="R73" s="199"/>
      <c r="S73" s="199"/>
      <c r="U73" s="199"/>
      <c r="V73" s="199"/>
      <c r="W73" s="199"/>
    </row>
    <row r="74" spans="2:23" ht="17.25"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8"/>
      <c r="R74" s="199"/>
      <c r="S74" s="199"/>
      <c r="U74" s="199"/>
      <c r="V74" s="199"/>
      <c r="W74" s="199"/>
    </row>
    <row r="75" spans="2:23" ht="17.25"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8"/>
      <c r="R75" s="199"/>
      <c r="S75" s="199"/>
      <c r="U75" s="199"/>
      <c r="V75" s="199"/>
      <c r="W75" s="199"/>
    </row>
    <row r="76" spans="2:23" ht="17.25"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8"/>
      <c r="R76" s="199"/>
      <c r="S76" s="199"/>
      <c r="U76" s="199"/>
      <c r="V76" s="199"/>
      <c r="W76" s="199"/>
    </row>
    <row r="77" spans="2:23" ht="17.25"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8"/>
      <c r="R77" s="199"/>
      <c r="S77" s="199"/>
      <c r="U77" s="199"/>
      <c r="V77" s="199"/>
      <c r="W77" s="199"/>
    </row>
    <row r="78" spans="2:23" ht="17.25"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8"/>
      <c r="R78" s="199"/>
      <c r="S78" s="199"/>
      <c r="U78" s="199"/>
      <c r="V78" s="199"/>
      <c r="W78" s="199"/>
    </row>
    <row r="79" spans="2:23" ht="17.25"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8"/>
      <c r="R79" s="199"/>
      <c r="S79" s="199"/>
      <c r="U79" s="199"/>
      <c r="V79" s="199"/>
      <c r="W79" s="199"/>
    </row>
    <row r="80" spans="2:23" ht="17.25"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8"/>
      <c r="R80" s="199"/>
      <c r="S80" s="199"/>
      <c r="U80" s="199"/>
      <c r="V80" s="199"/>
      <c r="W80" s="199"/>
    </row>
    <row r="81" spans="2:23" ht="17.25"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8"/>
      <c r="R81" s="199"/>
      <c r="S81" s="199"/>
      <c r="U81" s="199"/>
      <c r="V81" s="199"/>
      <c r="W81" s="199"/>
    </row>
    <row r="82" spans="2:23" ht="17.25"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8"/>
      <c r="R82" s="199"/>
      <c r="S82" s="199"/>
      <c r="U82" s="199"/>
      <c r="V82" s="199"/>
      <c r="W82" s="199"/>
    </row>
    <row r="83" spans="2:23" ht="17.25">
      <c r="B83" s="196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8"/>
      <c r="R83" s="199"/>
      <c r="S83" s="199"/>
      <c r="U83" s="199"/>
      <c r="V83" s="199"/>
      <c r="W83" s="199"/>
    </row>
    <row r="84" spans="2:23" ht="17.25"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8"/>
      <c r="R84" s="199"/>
      <c r="S84" s="199"/>
      <c r="U84" s="199"/>
      <c r="V84" s="199"/>
      <c r="W84" s="199"/>
    </row>
    <row r="85" spans="2:23" ht="17.25"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8"/>
      <c r="R85" s="199"/>
      <c r="S85" s="199"/>
      <c r="U85" s="199"/>
      <c r="V85" s="199"/>
      <c r="W85" s="199"/>
    </row>
    <row r="86" spans="2:23" ht="17.25"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8"/>
      <c r="R86" s="199"/>
      <c r="S86" s="199"/>
      <c r="U86" s="199"/>
      <c r="V86" s="199"/>
      <c r="W86" s="199"/>
    </row>
    <row r="87" spans="2:23" ht="17.25"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8"/>
      <c r="R87" s="199"/>
      <c r="S87" s="199"/>
      <c r="U87" s="199"/>
      <c r="V87" s="199"/>
      <c r="W87" s="199"/>
    </row>
    <row r="88" spans="2:23" ht="17.25"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8"/>
      <c r="R88" s="199"/>
      <c r="S88" s="199"/>
      <c r="U88" s="199"/>
      <c r="V88" s="199"/>
      <c r="W88" s="199"/>
    </row>
    <row r="89" spans="2:23" ht="17.25"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8"/>
      <c r="R89" s="199"/>
      <c r="S89" s="199"/>
      <c r="U89" s="199"/>
      <c r="V89" s="199"/>
      <c r="W89" s="199"/>
    </row>
    <row r="90" spans="2:23" ht="17.25"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8"/>
      <c r="R90" s="199"/>
      <c r="S90" s="199"/>
      <c r="U90" s="199"/>
      <c r="V90" s="199"/>
      <c r="W90" s="199"/>
    </row>
    <row r="91" spans="2:23" ht="17.25"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8"/>
      <c r="R91" s="199"/>
      <c r="S91" s="199"/>
      <c r="U91" s="199"/>
      <c r="V91" s="199"/>
      <c r="W91" s="199"/>
    </row>
    <row r="92" spans="2:23" ht="17.25"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8"/>
      <c r="R92" s="199"/>
      <c r="S92" s="199"/>
      <c r="U92" s="199"/>
      <c r="V92" s="199"/>
      <c r="W92" s="199"/>
    </row>
    <row r="93" spans="2:23" ht="17.25"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8"/>
      <c r="R93" s="199"/>
      <c r="S93" s="199"/>
      <c r="U93" s="199"/>
      <c r="V93" s="199"/>
      <c r="W93" s="199"/>
    </row>
    <row r="94" spans="2:23" ht="17.25"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8"/>
      <c r="R94" s="199"/>
      <c r="S94" s="199"/>
      <c r="U94" s="199"/>
      <c r="V94" s="199"/>
      <c r="W94" s="199"/>
    </row>
    <row r="95" spans="2:23" ht="17.25"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8"/>
      <c r="R95" s="199"/>
      <c r="S95" s="199"/>
      <c r="U95" s="199"/>
      <c r="V95" s="199"/>
      <c r="W95" s="199"/>
    </row>
    <row r="96" spans="2:23" ht="17.25"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8"/>
      <c r="R96" s="199"/>
      <c r="S96" s="199"/>
      <c r="U96" s="199"/>
      <c r="V96" s="199"/>
      <c r="W96" s="199"/>
    </row>
    <row r="97" spans="2:23" ht="17.25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8"/>
      <c r="R97" s="199"/>
      <c r="S97" s="199"/>
      <c r="U97" s="199"/>
      <c r="V97" s="199"/>
      <c r="W97" s="199"/>
    </row>
    <row r="98" spans="2:23" ht="17.25"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8"/>
      <c r="R98" s="199"/>
      <c r="S98" s="199"/>
      <c r="U98" s="199"/>
      <c r="V98" s="199"/>
      <c r="W98" s="199"/>
    </row>
    <row r="99" spans="2:23" ht="17.25"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8"/>
      <c r="R99" s="199"/>
      <c r="S99" s="199"/>
      <c r="U99" s="199"/>
      <c r="V99" s="199"/>
      <c r="W99" s="199"/>
    </row>
    <row r="100" spans="2:23" ht="17.25"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8"/>
      <c r="R100" s="199"/>
      <c r="S100" s="199"/>
      <c r="U100" s="199"/>
      <c r="V100" s="199"/>
      <c r="W100" s="199"/>
    </row>
    <row r="101" spans="2:23" ht="17.25"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8"/>
      <c r="R101" s="199"/>
      <c r="S101" s="199"/>
      <c r="U101" s="199"/>
      <c r="V101" s="199"/>
      <c r="W101" s="199"/>
    </row>
    <row r="102" spans="2:23" ht="17.25"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8"/>
      <c r="R102" s="199"/>
      <c r="S102" s="199"/>
      <c r="U102" s="199"/>
      <c r="V102" s="199"/>
      <c r="W102" s="199"/>
    </row>
    <row r="103" spans="2:23" ht="17.25"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8"/>
      <c r="R103" s="199"/>
      <c r="S103" s="199"/>
      <c r="U103" s="199"/>
      <c r="V103" s="199"/>
      <c r="W103" s="199"/>
    </row>
    <row r="104" spans="2:23" ht="17.25"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8"/>
      <c r="R104" s="199"/>
      <c r="S104" s="199"/>
      <c r="U104" s="199"/>
      <c r="V104" s="199"/>
      <c r="W104" s="199"/>
    </row>
    <row r="105" spans="2:23" ht="17.25"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8"/>
      <c r="R105" s="199"/>
      <c r="S105" s="199"/>
      <c r="U105" s="199"/>
      <c r="V105" s="199"/>
      <c r="W105" s="199"/>
    </row>
    <row r="106" spans="2:23" ht="17.25"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8"/>
      <c r="R106" s="199"/>
      <c r="S106" s="199"/>
      <c r="U106" s="199"/>
      <c r="V106" s="199"/>
      <c r="W106" s="199"/>
    </row>
    <row r="107" spans="2:23" ht="17.25"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8"/>
      <c r="R107" s="199"/>
      <c r="S107" s="199"/>
      <c r="U107" s="199"/>
      <c r="V107" s="199"/>
      <c r="W107" s="199"/>
    </row>
    <row r="108" spans="2:23" ht="17.25"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8"/>
      <c r="R108" s="199"/>
      <c r="S108" s="199"/>
      <c r="U108" s="199"/>
      <c r="V108" s="199"/>
      <c r="W108" s="199"/>
    </row>
    <row r="109" spans="2:23" ht="17.25"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8"/>
      <c r="R109" s="199"/>
      <c r="S109" s="199"/>
      <c r="U109" s="199"/>
      <c r="V109" s="199"/>
      <c r="W109" s="199"/>
    </row>
    <row r="110" spans="2:23" ht="17.25"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8"/>
      <c r="R110" s="199"/>
      <c r="S110" s="199"/>
      <c r="U110" s="199"/>
      <c r="V110" s="199"/>
      <c r="W110" s="199"/>
    </row>
    <row r="111" spans="2:23" ht="17.25"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8"/>
      <c r="R111" s="199"/>
      <c r="S111" s="199"/>
      <c r="U111" s="199"/>
      <c r="V111" s="199"/>
      <c r="W111" s="199"/>
    </row>
    <row r="112" spans="2:23" ht="17.25"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8"/>
      <c r="R112" s="199"/>
      <c r="S112" s="199"/>
      <c r="U112" s="199"/>
      <c r="V112" s="199"/>
      <c r="W112" s="199"/>
    </row>
    <row r="113" spans="2:23" ht="17.25"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8"/>
      <c r="R113" s="199"/>
      <c r="S113" s="199"/>
      <c r="U113" s="199"/>
      <c r="V113" s="199"/>
      <c r="W113" s="199"/>
    </row>
    <row r="114" spans="2:23" ht="17.25"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8"/>
      <c r="R114" s="199"/>
      <c r="S114" s="199"/>
      <c r="U114" s="199"/>
      <c r="V114" s="199"/>
      <c r="W114" s="199"/>
    </row>
    <row r="115" spans="2:23" ht="17.25"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8"/>
      <c r="R115" s="199"/>
      <c r="S115" s="199"/>
      <c r="U115" s="199"/>
      <c r="V115" s="199"/>
      <c r="W115" s="199"/>
    </row>
    <row r="116" spans="2:23" ht="17.25"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8"/>
      <c r="R116" s="199"/>
      <c r="S116" s="199"/>
      <c r="U116" s="199"/>
      <c r="V116" s="199"/>
      <c r="W116" s="199"/>
    </row>
  </sheetData>
  <sheetProtection/>
  <printOptions/>
  <pageMargins left="0.5905511811023623" right="0.3937007874015748" top="0.7874015748031497" bottom="0" header="0.5118110236220472" footer="0.1968503937007874"/>
  <pageSetup firstPageNumber="35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131504</cp:lastModifiedBy>
  <cp:lastPrinted>2014-10-08T06:06:28Z</cp:lastPrinted>
  <dcterms:created xsi:type="dcterms:W3CDTF">1999-09-14T07:18:54Z</dcterms:created>
  <dcterms:modified xsi:type="dcterms:W3CDTF">2014-10-08T06:06:31Z</dcterms:modified>
  <cp:category/>
  <cp:version/>
  <cp:contentType/>
  <cp:contentStatus/>
</cp:coreProperties>
</file>