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第１表" sheetId="1" r:id="rId1"/>
  </sheets>
  <definedNames>
    <definedName name="_Key1" hidden="1">'第１表'!#REF!</definedName>
    <definedName name="_Order1" hidden="1">0</definedName>
    <definedName name="_Sort" hidden="1">'第１表'!#REF!</definedName>
    <definedName name="_xlnm.Print_Area" localSheetId="0">'第１表'!$B$1:$O$33</definedName>
    <definedName name="_xlnm.Print_Area">'第１表'!$A$1:$P$33</definedName>
    <definedName name="Print_Area_MI" localSheetId="0">'第１表'!#REF!</definedName>
    <definedName name="PRINT_AREA_MI">'第１表'!#REF!</definedName>
  </definedNames>
  <calcPr fullCalcOnLoad="1"/>
</workbook>
</file>

<file path=xl/sharedStrings.xml><?xml version="1.0" encoding="utf-8"?>
<sst xmlns="http://schemas.openxmlformats.org/spreadsheetml/2006/main" count="46" uniqueCount="32">
  <si>
    <t>第１表　人口動態総覧前年比較</t>
  </si>
  <si>
    <t>対前年</t>
  </si>
  <si>
    <t>日</t>
  </si>
  <si>
    <t>時</t>
  </si>
  <si>
    <t>分</t>
  </si>
  <si>
    <t>秒</t>
  </si>
  <si>
    <t>…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</si>
  <si>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</si>
  <si>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</si>
  <si>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</si>
  <si>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</si>
  <si>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</si>
  <si>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</si>
  <si>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</si>
  <si>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自然増加</t>
  </si>
  <si>
    <t xml:space="preserve">  死　　産</t>
  </si>
  <si>
    <t xml:space="preserve">  周産期死亡</t>
  </si>
  <si>
    <t xml:space="preserve"> </t>
  </si>
  <si>
    <t xml:space="preserve"> 　 乳児死亡</t>
  </si>
  <si>
    <t xml:space="preserve">　　自然死産 </t>
  </si>
  <si>
    <t xml:space="preserve">　　人工死産 </t>
  </si>
  <si>
    <t xml:space="preserve">　　妊娠満22週
　　以後の死産 </t>
  </si>
  <si>
    <t xml:space="preserve">　　早期新生児
　　死　　　亡 </t>
  </si>
  <si>
    <t xml:space="preserve"> </t>
  </si>
  <si>
    <t>　　  新生児死亡</t>
  </si>
  <si>
    <t>平成20年</t>
  </si>
  <si>
    <t>平成
20年</t>
  </si>
  <si>
    <t>平成20年</t>
  </si>
  <si>
    <t>平成21年</t>
  </si>
  <si>
    <t>平成
21年</t>
  </si>
  <si>
    <t>平成21年</t>
  </si>
  <si>
    <t>平成20年は閏年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</si>
</sst>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184" fontId="0" fillId="0" borderId="0" xfId="0" applyAlignment="1">
      <alignment/>
    </xf>
    <xf numFmtId="184" fontId="7" fillId="0" borderId="1" xfId="0" applyNumberFormat="1" applyFont="1" applyBorder="1" applyAlignment="1" applyProtection="1">
      <alignment vertical="top"/>
      <protection/>
    </xf>
    <xf numFmtId="184" fontId="6" fillId="0" borderId="1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2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2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right"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horizontal="center" vertical="center"/>
      <protection/>
    </xf>
    <xf numFmtId="184" fontId="8" fillId="0" borderId="6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8" xfId="0" applyFont="1" applyBorder="1" applyAlignment="1">
      <alignment vertical="center"/>
    </xf>
    <xf numFmtId="184" fontId="8" fillId="0" borderId="2" xfId="0" applyNumberFormat="1" applyFont="1" applyBorder="1" applyAlignment="1" applyProtection="1">
      <alignment horizontal="left" vertical="center"/>
      <protection/>
    </xf>
    <xf numFmtId="185" fontId="8" fillId="0" borderId="2" xfId="0" applyNumberFormat="1" applyFont="1" applyBorder="1" applyAlignment="1" applyProtection="1">
      <alignment vertical="center"/>
      <protection/>
    </xf>
    <xf numFmtId="185" fontId="8" fillId="0" borderId="9" xfId="0" applyNumberFormat="1" applyFont="1" applyBorder="1" applyAlignment="1" applyProtection="1">
      <alignment vertical="center"/>
      <protection/>
    </xf>
    <xf numFmtId="184" fontId="8" fillId="0" borderId="0" xfId="0" applyNumberFormat="1" applyFont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8" xfId="0" applyNumberFormat="1" applyFont="1" applyBorder="1" applyAlignment="1" applyProtection="1">
      <alignment vertical="center"/>
      <protection/>
    </xf>
    <xf numFmtId="184" fontId="8" fillId="0" borderId="8" xfId="0" applyNumberFormat="1" applyFont="1" applyBorder="1" applyAlignment="1" applyProtection="1">
      <alignment horizontal="right" vertical="center"/>
      <protection/>
    </xf>
    <xf numFmtId="37" fontId="8" fillId="0" borderId="3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4" xfId="0" applyNumberFormat="1" applyFont="1" applyBorder="1" applyAlignment="1" applyProtection="1">
      <alignment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95" fontId="8" fillId="0" borderId="2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2" fontId="8" fillId="0" borderId="6" xfId="0" applyNumberFormat="1" applyFont="1" applyBorder="1" applyAlignment="1" applyProtection="1">
      <alignment vertical="center"/>
      <protection/>
    </xf>
    <xf numFmtId="185" fontId="8" fillId="0" borderId="6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 wrapText="1"/>
      <protection/>
    </xf>
    <xf numFmtId="195" fontId="8" fillId="0" borderId="9" xfId="0" applyNumberFormat="1" applyFont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vertical="center"/>
      <protection/>
    </xf>
    <xf numFmtId="196" fontId="8" fillId="0" borderId="2" xfId="17" applyNumberFormat="1" applyFont="1" applyBorder="1" applyAlignment="1" applyProtection="1">
      <alignment vertical="center"/>
      <protection/>
    </xf>
    <xf numFmtId="196" fontId="8" fillId="0" borderId="6" xfId="17" applyNumberFormat="1" applyFont="1" applyBorder="1" applyAlignment="1" applyProtection="1">
      <alignment vertical="center"/>
      <protection/>
    </xf>
    <xf numFmtId="192" fontId="8" fillId="0" borderId="6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2" fontId="8" fillId="0" borderId="2" xfId="0" applyNumberFormat="1" applyFont="1" applyBorder="1" applyAlignment="1" applyProtection="1">
      <alignment horizontal="right" vertical="center"/>
      <protection/>
    </xf>
    <xf numFmtId="193" fontId="8" fillId="0" borderId="8" xfId="0" applyNumberFormat="1" applyFont="1" applyBorder="1" applyAlignment="1" applyProtection="1">
      <alignment horizontal="right" vertical="center"/>
      <protection/>
    </xf>
    <xf numFmtId="187" fontId="8" fillId="0" borderId="2" xfId="0" applyNumberFormat="1" applyFont="1" applyBorder="1" applyAlignment="1" applyProtection="1">
      <alignment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7" fontId="8" fillId="0" borderId="9" xfId="0" applyNumberFormat="1" applyFont="1" applyBorder="1" applyAlignment="1" applyProtection="1">
      <alignment vertical="center"/>
      <protection/>
    </xf>
    <xf numFmtId="184" fontId="8" fillId="0" borderId="15" xfId="0" applyNumberFormat="1" applyFont="1" applyBorder="1" applyAlignment="1" applyProtection="1">
      <alignment horizontal="center" vertical="center"/>
      <protection/>
    </xf>
    <xf numFmtId="184" fontId="8" fillId="0" borderId="16" xfId="0" applyFont="1" applyBorder="1" applyAlignment="1">
      <alignment horizontal="center" vertical="center"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Font="1" applyBorder="1" applyAlignment="1">
      <alignment horizontal="center" vertical="center"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Font="1" applyBorder="1" applyAlignment="1">
      <alignment horizontal="center" vertical="center"/>
    </xf>
    <xf numFmtId="184" fontId="8" fillId="0" borderId="21" xfId="0" applyFont="1" applyBorder="1" applyAlignment="1">
      <alignment horizontal="center" vertical="center"/>
    </xf>
    <xf numFmtId="184" fontId="8" fillId="0" borderId="22" xfId="0" applyNumberFormat="1" applyFont="1" applyBorder="1" applyAlignment="1" applyProtection="1">
      <alignment horizontal="center" vertical="center"/>
      <protection/>
    </xf>
    <xf numFmtId="184" fontId="8" fillId="0" borderId="3" xfId="0" applyFont="1" applyBorder="1" applyAlignment="1">
      <alignment horizontal="center" vertical="center"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10" xfId="0" applyFont="1" applyBorder="1" applyAlignment="1">
      <alignment horizontal="center" vertical="center"/>
    </xf>
    <xf numFmtId="184" fontId="8" fillId="0" borderId="24" xfId="0" applyNumberFormat="1" applyFont="1" applyBorder="1" applyAlignment="1" applyProtection="1">
      <alignment horizontal="center" vertical="center"/>
      <protection/>
    </xf>
    <xf numFmtId="184" fontId="8" fillId="0" borderId="5" xfId="0" applyFont="1" applyBorder="1" applyAlignment="1">
      <alignment horizontal="center" vertical="center"/>
    </xf>
    <xf numFmtId="184" fontId="8" fillId="0" borderId="22" xfId="0" applyNumberFormat="1" applyFont="1" applyBorder="1" applyAlignment="1" applyProtection="1">
      <alignment horizontal="center" vertical="center" wrapText="1"/>
      <protection/>
    </xf>
    <xf numFmtId="184" fontId="8" fillId="0" borderId="25" xfId="0" applyNumberFormat="1" applyFont="1" applyBorder="1" applyAlignment="1" applyProtection="1">
      <alignment horizontal="center" vertical="center" wrapText="1"/>
      <protection/>
    </xf>
    <xf numFmtId="184" fontId="8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D65"/>
  <sheetViews>
    <sheetView tabSelected="1" zoomScale="85" zoomScaleNormal="85" zoomScaleSheetLayoutView="100" workbookViewId="0" topLeftCell="A1">
      <selection activeCell="B35" sqref="B35"/>
    </sheetView>
  </sheetViews>
  <sheetFormatPr defaultColWidth="6.66015625" defaultRowHeight="18"/>
  <cols>
    <col min="1" max="1" width="6.66015625" style="7" customWidth="1"/>
    <col min="2" max="2" width="13.66015625" style="7" customWidth="1"/>
    <col min="3" max="5" width="6.58203125" style="7" customWidth="1"/>
    <col min="6" max="7" width="5.58203125" style="7" customWidth="1"/>
    <col min="8" max="15" width="3.66015625" style="7" customWidth="1"/>
    <col min="16" max="17" width="6.66015625" style="7" customWidth="1"/>
    <col min="18" max="18" width="7.83203125" style="7" customWidth="1"/>
    <col min="19" max="19" width="6.66015625" style="7" customWidth="1"/>
    <col min="20" max="20" width="7" style="7" bestFit="1" customWidth="1"/>
    <col min="21" max="16384" width="6.66015625" style="7" customWidth="1"/>
  </cols>
  <sheetData>
    <row r="1" spans="2:15" s="3" customFormat="1" ht="36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0" s="5" customFormat="1" ht="21" customHeight="1">
      <c r="B2" s="19"/>
      <c r="C2" s="68" t="s">
        <v>9</v>
      </c>
      <c r="D2" s="69"/>
      <c r="E2" s="70"/>
      <c r="F2" s="68" t="s">
        <v>11</v>
      </c>
      <c r="G2" s="70"/>
      <c r="H2" s="68" t="s">
        <v>10</v>
      </c>
      <c r="I2" s="69"/>
      <c r="J2" s="69"/>
      <c r="K2" s="69"/>
      <c r="L2" s="69"/>
      <c r="M2" s="69"/>
      <c r="N2" s="69"/>
      <c r="O2" s="70"/>
      <c r="P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1" customHeight="1">
      <c r="B3" s="20"/>
      <c r="C3" s="71" t="s">
        <v>28</v>
      </c>
      <c r="D3" s="73" t="s">
        <v>25</v>
      </c>
      <c r="E3" s="75" t="s">
        <v>1</v>
      </c>
      <c r="F3" s="77" t="s">
        <v>29</v>
      </c>
      <c r="G3" s="78" t="s">
        <v>26</v>
      </c>
      <c r="H3" s="64" t="s">
        <v>30</v>
      </c>
      <c r="I3" s="65"/>
      <c r="J3" s="65"/>
      <c r="K3" s="65"/>
      <c r="L3" s="66" t="s">
        <v>27</v>
      </c>
      <c r="M3" s="65"/>
      <c r="N3" s="65"/>
      <c r="O3" s="67"/>
      <c r="P3" s="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1" customHeight="1" thickBot="1">
      <c r="B4" s="21"/>
      <c r="C4" s="72"/>
      <c r="D4" s="74"/>
      <c r="E4" s="76"/>
      <c r="F4" s="72"/>
      <c r="G4" s="79"/>
      <c r="H4" s="22" t="s">
        <v>2</v>
      </c>
      <c r="I4" s="23" t="s">
        <v>3</v>
      </c>
      <c r="J4" s="23" t="s">
        <v>4</v>
      </c>
      <c r="K4" s="23" t="s">
        <v>5</v>
      </c>
      <c r="L4" s="24" t="s">
        <v>2</v>
      </c>
      <c r="M4" s="23" t="s">
        <v>3</v>
      </c>
      <c r="N4" s="23" t="s">
        <v>4</v>
      </c>
      <c r="O4" s="25" t="s">
        <v>5</v>
      </c>
      <c r="P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5.75" customHeight="1">
      <c r="B5" s="20"/>
      <c r="C5" s="20"/>
      <c r="D5" s="26"/>
      <c r="E5" s="27"/>
      <c r="F5" s="20"/>
      <c r="G5" s="62"/>
      <c r="H5" s="27"/>
      <c r="I5" s="28"/>
      <c r="J5" s="28"/>
      <c r="K5" s="28"/>
      <c r="L5" s="29"/>
      <c r="M5" s="30"/>
      <c r="N5" s="30"/>
      <c r="O5" s="31"/>
      <c r="P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32" t="s">
        <v>12</v>
      </c>
      <c r="C6" s="46">
        <v>7516</v>
      </c>
      <c r="D6" s="48">
        <v>7866</v>
      </c>
      <c r="E6" s="47">
        <f>C6-D6</f>
        <v>-350</v>
      </c>
      <c r="F6" s="33">
        <v>7.5</v>
      </c>
      <c r="G6" s="34">
        <v>7.8</v>
      </c>
      <c r="H6" s="27">
        <f>INT(365/C6)</f>
        <v>0</v>
      </c>
      <c r="I6" s="35">
        <f>INT(((365/C6)-H6)*24)</f>
        <v>1</v>
      </c>
      <c r="J6" s="35">
        <f>+INT(((((365/C6)-H6)*24)-I6)*60)</f>
        <v>9</v>
      </c>
      <c r="K6" s="35">
        <f>+ROUND(((((((365/C6)-H6)*24)-I6)*60)-J6)*60,0)</f>
        <v>56</v>
      </c>
      <c r="L6" s="29">
        <f>INT(366/D6)</f>
        <v>0</v>
      </c>
      <c r="M6" s="27">
        <f>INT(((366/D6)-L6)*24)</f>
        <v>1</v>
      </c>
      <c r="N6" s="36">
        <f>+INT(((((366/D6)-L6)*24)-M6)*60)</f>
        <v>7</v>
      </c>
      <c r="O6" s="37">
        <f>+ROUND(((((((366/D6)-L6)*24)-M6)*60)-N6)*60,0)</f>
        <v>0</v>
      </c>
      <c r="P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.75" customHeight="1">
      <c r="B7" s="32"/>
      <c r="C7" s="33"/>
      <c r="D7" s="49"/>
      <c r="E7" s="47"/>
      <c r="F7" s="33"/>
      <c r="G7" s="34"/>
      <c r="H7" s="27"/>
      <c r="I7" s="28"/>
      <c r="J7" s="28"/>
      <c r="K7" s="28"/>
      <c r="L7" s="29"/>
      <c r="M7" s="30"/>
      <c r="N7" s="30"/>
      <c r="O7" s="31"/>
      <c r="P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.75" customHeight="1">
      <c r="B8" s="32" t="s">
        <v>13</v>
      </c>
      <c r="C8" s="46">
        <v>11736</v>
      </c>
      <c r="D8" s="48">
        <v>11679</v>
      </c>
      <c r="E8" s="47">
        <f aca="true" t="shared" si="0" ref="E8:E22">C8-D8</f>
        <v>57</v>
      </c>
      <c r="F8" s="33">
        <v>11.7</v>
      </c>
      <c r="G8" s="34">
        <v>11.6</v>
      </c>
      <c r="H8" s="27">
        <f aca="true" t="shared" si="1" ref="H8:H30">INT(365/C8)</f>
        <v>0</v>
      </c>
      <c r="I8" s="35">
        <f aca="true" t="shared" si="2" ref="I8:I30">INT(((365/C8)-H8)*24)</f>
        <v>0</v>
      </c>
      <c r="J8" s="35">
        <f aca="true" t="shared" si="3" ref="J8:J30">+INT(((((365/C8)-H8)*24)-I8)*60)</f>
        <v>44</v>
      </c>
      <c r="K8" s="35">
        <f aca="true" t="shared" si="4" ref="K8:K30">+ROUND(((((((365/C8)-H8)*24)-I8)*60)-J8)*60,0)</f>
        <v>47</v>
      </c>
      <c r="L8" s="29">
        <f>INT(366/D8)</f>
        <v>0</v>
      </c>
      <c r="M8" s="27">
        <f>INT(((366/D8)-L8)*24)</f>
        <v>0</v>
      </c>
      <c r="N8" s="27">
        <f>+INT(((((366/D8)-L8)*24)-M8)*60)</f>
        <v>45</v>
      </c>
      <c r="O8" s="37">
        <f>+ROUND(((((((366/D8)-L8)*24)-M8)*60)-N8)*60,0)</f>
        <v>8</v>
      </c>
      <c r="P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 customHeight="1">
      <c r="B9" s="32"/>
      <c r="C9" s="33"/>
      <c r="D9" s="49"/>
      <c r="E9" s="47"/>
      <c r="F9" s="33"/>
      <c r="G9" s="34"/>
      <c r="H9" s="27"/>
      <c r="I9" s="28"/>
      <c r="J9" s="28"/>
      <c r="K9" s="28"/>
      <c r="L9" s="29"/>
      <c r="M9" s="30"/>
      <c r="N9" s="30"/>
      <c r="O9" s="31"/>
      <c r="P9" s="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5.75" customHeight="1">
      <c r="B10" s="32" t="s">
        <v>18</v>
      </c>
      <c r="C10" s="46">
        <v>18</v>
      </c>
      <c r="D10" s="48">
        <v>18</v>
      </c>
      <c r="E10" s="47">
        <f t="shared" si="0"/>
        <v>0</v>
      </c>
      <c r="F10" s="33">
        <v>2.4</v>
      </c>
      <c r="G10" s="34">
        <v>2.3</v>
      </c>
      <c r="H10" s="27">
        <f t="shared" si="1"/>
        <v>20</v>
      </c>
      <c r="I10" s="35">
        <f t="shared" si="2"/>
        <v>6</v>
      </c>
      <c r="J10" s="35">
        <f t="shared" si="3"/>
        <v>40</v>
      </c>
      <c r="K10" s="35">
        <f t="shared" si="4"/>
        <v>0</v>
      </c>
      <c r="L10" s="29">
        <f>INT(366/D10)</f>
        <v>20</v>
      </c>
      <c r="M10" s="27">
        <f>INT(((366/D10)-L10)*24)</f>
        <v>7</v>
      </c>
      <c r="N10" s="27">
        <f>+INT(((((366/D10)-L10)*24)-M10)*60)</f>
        <v>59</v>
      </c>
      <c r="O10" s="37">
        <f>+ROUND(((((((366/D10)-L10)*24)-M10)*60)-N10)*60,0)</f>
        <v>60</v>
      </c>
      <c r="P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 customHeight="1">
      <c r="B11" s="32"/>
      <c r="C11" s="33"/>
      <c r="D11" s="49"/>
      <c r="E11" s="47"/>
      <c r="F11" s="33"/>
      <c r="G11" s="34"/>
      <c r="H11" s="27"/>
      <c r="I11" s="28"/>
      <c r="J11" s="28"/>
      <c r="K11" s="28"/>
      <c r="L11" s="29"/>
      <c r="M11" s="30"/>
      <c r="N11" s="30"/>
      <c r="O11" s="31"/>
      <c r="P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 customHeight="1">
      <c r="B12" s="32" t="s">
        <v>24</v>
      </c>
      <c r="C12" s="46">
        <v>11</v>
      </c>
      <c r="D12" s="48">
        <v>7</v>
      </c>
      <c r="E12" s="47">
        <f t="shared" si="0"/>
        <v>4</v>
      </c>
      <c r="F12" s="33">
        <v>1.5</v>
      </c>
      <c r="G12" s="34">
        <v>0.9</v>
      </c>
      <c r="H12" s="27">
        <f t="shared" si="1"/>
        <v>33</v>
      </c>
      <c r="I12" s="35">
        <f t="shared" si="2"/>
        <v>4</v>
      </c>
      <c r="J12" s="35">
        <f t="shared" si="3"/>
        <v>21</v>
      </c>
      <c r="K12" s="35">
        <f t="shared" si="4"/>
        <v>49</v>
      </c>
      <c r="L12" s="29">
        <f>INT(366/D12)</f>
        <v>52</v>
      </c>
      <c r="M12" s="27">
        <f>INT(((366/D12)-L12)*24)</f>
        <v>6</v>
      </c>
      <c r="N12" s="27">
        <f>+INT(((((366/D12)-L12)*24)-M12)*60)</f>
        <v>51</v>
      </c>
      <c r="O12" s="37">
        <f>+ROUND(((((((366/D12)-L12)*24)-M12)*60)-N12)*60,0)</f>
        <v>26</v>
      </c>
      <c r="P12" s="6"/>
      <c r="R12" s="57"/>
      <c r="S12" s="57"/>
      <c r="T12" s="57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5.75" customHeight="1">
      <c r="B13" s="32"/>
      <c r="C13" s="33"/>
      <c r="D13" s="49"/>
      <c r="E13" s="47"/>
      <c r="F13" s="33"/>
      <c r="G13" s="34"/>
      <c r="H13" s="27"/>
      <c r="I13" s="28"/>
      <c r="J13" s="28"/>
      <c r="K13" s="28"/>
      <c r="L13" s="29"/>
      <c r="M13" s="30"/>
      <c r="N13" s="30"/>
      <c r="O13" s="31"/>
      <c r="P13" s="6"/>
      <c r="R13" s="57"/>
      <c r="S13" s="57"/>
      <c r="T13" s="57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5.75" customHeight="1">
      <c r="B14" s="32" t="s">
        <v>14</v>
      </c>
      <c r="C14" s="53">
        <v>-4220</v>
      </c>
      <c r="D14" s="54">
        <v>-3813</v>
      </c>
      <c r="E14" s="47">
        <f>C14-D14</f>
        <v>-407</v>
      </c>
      <c r="F14" s="45">
        <v>-4.2</v>
      </c>
      <c r="G14" s="51">
        <v>-3.8</v>
      </c>
      <c r="H14" s="36" t="s">
        <v>6</v>
      </c>
      <c r="I14" s="36" t="s">
        <v>6</v>
      </c>
      <c r="J14" s="36" t="s">
        <v>6</v>
      </c>
      <c r="K14" s="56" t="s">
        <v>6</v>
      </c>
      <c r="L14" s="36" t="s">
        <v>6</v>
      </c>
      <c r="M14" s="36" t="s">
        <v>6</v>
      </c>
      <c r="N14" s="36" t="s">
        <v>6</v>
      </c>
      <c r="O14" s="38" t="s">
        <v>6</v>
      </c>
      <c r="P14" s="6"/>
      <c r="R14" s="57"/>
      <c r="S14" s="57"/>
      <c r="T14" s="57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5.75" customHeight="1">
      <c r="B15" s="32"/>
      <c r="C15" s="46"/>
      <c r="D15" s="48"/>
      <c r="E15" s="47"/>
      <c r="F15" s="33"/>
      <c r="G15" s="34"/>
      <c r="H15" s="27"/>
      <c r="I15" s="28"/>
      <c r="J15" s="28"/>
      <c r="K15" s="28"/>
      <c r="L15" s="29"/>
      <c r="M15" s="30"/>
      <c r="N15" s="30"/>
      <c r="O15" s="31"/>
      <c r="P15" s="6"/>
      <c r="R15" s="57"/>
      <c r="S15" s="57"/>
      <c r="T15" s="57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5.75" customHeight="1">
      <c r="B16" s="32" t="s">
        <v>15</v>
      </c>
      <c r="C16" s="46">
        <v>191</v>
      </c>
      <c r="D16" s="48">
        <v>223</v>
      </c>
      <c r="E16" s="47">
        <f t="shared" si="0"/>
        <v>-32</v>
      </c>
      <c r="F16" s="33">
        <v>24.8</v>
      </c>
      <c r="G16" s="34">
        <v>27.6</v>
      </c>
      <c r="H16" s="27">
        <f t="shared" si="1"/>
        <v>1</v>
      </c>
      <c r="I16" s="35">
        <f t="shared" si="2"/>
        <v>21</v>
      </c>
      <c r="J16" s="35">
        <f t="shared" si="3"/>
        <v>51</v>
      </c>
      <c r="K16" s="35">
        <f t="shared" si="4"/>
        <v>50</v>
      </c>
      <c r="L16" s="29">
        <f>INT(366/D16)</f>
        <v>1</v>
      </c>
      <c r="M16" s="27">
        <f>INT(((366/D16)-L16)*24)</f>
        <v>15</v>
      </c>
      <c r="N16" s="27">
        <f>+INT(((((366/D16)-L16)*24)-M16)*60)</f>
        <v>23</v>
      </c>
      <c r="O16" s="37">
        <f>+ROUND(((((((366/D16)-L16)*24)-M16)*60)-N16)*60,0)</f>
        <v>24</v>
      </c>
      <c r="P16" s="6"/>
      <c r="R16" s="57"/>
      <c r="S16" s="57"/>
      <c r="T16" s="57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5.75" customHeight="1">
      <c r="B17" s="20"/>
      <c r="C17" s="46"/>
      <c r="D17" s="48"/>
      <c r="E17" s="47"/>
      <c r="F17" s="33"/>
      <c r="G17" s="34"/>
      <c r="H17" s="27"/>
      <c r="I17" s="28"/>
      <c r="J17" s="28"/>
      <c r="K17" s="28"/>
      <c r="L17" s="29"/>
      <c r="M17" s="30"/>
      <c r="N17" s="30"/>
      <c r="O17" s="31"/>
      <c r="P17" s="6"/>
      <c r="R17" s="57"/>
      <c r="S17" s="57"/>
      <c r="T17" s="57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5.75" customHeight="1">
      <c r="B18" s="32" t="s">
        <v>19</v>
      </c>
      <c r="C18" s="46">
        <v>75</v>
      </c>
      <c r="D18" s="48">
        <v>81</v>
      </c>
      <c r="E18" s="47">
        <f t="shared" si="0"/>
        <v>-6</v>
      </c>
      <c r="F18" s="33">
        <v>9.7</v>
      </c>
      <c r="G18" s="34">
        <v>10</v>
      </c>
      <c r="H18" s="27">
        <f t="shared" si="1"/>
        <v>4</v>
      </c>
      <c r="I18" s="35">
        <f t="shared" si="2"/>
        <v>20</v>
      </c>
      <c r="J18" s="35">
        <f t="shared" si="3"/>
        <v>47</v>
      </c>
      <c r="K18" s="35">
        <f t="shared" si="4"/>
        <v>60</v>
      </c>
      <c r="L18" s="29">
        <f>INT(366/D18)</f>
        <v>4</v>
      </c>
      <c r="M18" s="27">
        <f>INT(((366/D18)-L18)*24)</f>
        <v>12</v>
      </c>
      <c r="N18" s="27">
        <f>+INT(((((366/D18)-L18)*24)-M18)*60)</f>
        <v>26</v>
      </c>
      <c r="O18" s="37">
        <f>+ROUND(((((((366/D18)-L18)*24)-M18)*60)-N18)*60,0)</f>
        <v>40</v>
      </c>
      <c r="P18" s="6"/>
      <c r="R18" s="57"/>
      <c r="S18" s="57"/>
      <c r="T18" s="57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ht="15.75" customHeight="1">
      <c r="B19" s="20"/>
      <c r="C19" s="46"/>
      <c r="D19" s="48"/>
      <c r="E19" s="47"/>
      <c r="F19" s="33"/>
      <c r="G19" s="34"/>
      <c r="H19" s="27"/>
      <c r="I19" s="28"/>
      <c r="J19" s="28"/>
      <c r="K19" s="28"/>
      <c r="L19" s="29"/>
      <c r="M19" s="30"/>
      <c r="N19" s="30"/>
      <c r="O19" s="31"/>
      <c r="P19" s="6"/>
      <c r="R19" s="57"/>
      <c r="S19" s="57"/>
      <c r="T19" s="57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 customHeight="1">
      <c r="B20" s="32" t="s">
        <v>20</v>
      </c>
      <c r="C20" s="46">
        <v>116</v>
      </c>
      <c r="D20" s="48">
        <v>142</v>
      </c>
      <c r="E20" s="47">
        <f t="shared" si="0"/>
        <v>-26</v>
      </c>
      <c r="F20" s="33">
        <v>15.1</v>
      </c>
      <c r="G20" s="34">
        <v>17.6</v>
      </c>
      <c r="H20" s="27">
        <f t="shared" si="1"/>
        <v>3</v>
      </c>
      <c r="I20" s="35">
        <f t="shared" si="2"/>
        <v>3</v>
      </c>
      <c r="J20" s="35">
        <f t="shared" si="3"/>
        <v>31</v>
      </c>
      <c r="K20" s="35">
        <f t="shared" si="4"/>
        <v>2</v>
      </c>
      <c r="L20" s="29">
        <f>INT(366/D20)</f>
        <v>2</v>
      </c>
      <c r="M20" s="27">
        <f>INT(((366/D20)-L20)*24)</f>
        <v>13</v>
      </c>
      <c r="N20" s="27">
        <f>+INT(((((366/D20)-L20)*24)-M20)*60)</f>
        <v>51</v>
      </c>
      <c r="O20" s="37">
        <f>+ROUND(((((((366/D20)-L20)*24)-M20)*60)-N20)*60,0)</f>
        <v>33</v>
      </c>
      <c r="P20" s="6"/>
      <c r="R20" s="57"/>
      <c r="S20" s="57"/>
      <c r="T20" s="57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5.75" customHeight="1">
      <c r="B21" s="20"/>
      <c r="C21" s="46"/>
      <c r="D21" s="48"/>
      <c r="E21" s="47"/>
      <c r="F21" s="33"/>
      <c r="G21" s="34"/>
      <c r="H21" s="27"/>
      <c r="I21" s="28"/>
      <c r="J21" s="28"/>
      <c r="K21" s="28"/>
      <c r="L21" s="29"/>
      <c r="M21" s="30"/>
      <c r="N21" s="30"/>
      <c r="O21" s="31"/>
      <c r="P21" s="6"/>
      <c r="Q21" s="11"/>
      <c r="R21" s="57"/>
      <c r="S21" s="57"/>
      <c r="T21" s="57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5.75" customHeight="1">
      <c r="B22" s="32" t="s">
        <v>16</v>
      </c>
      <c r="C22" s="46">
        <v>39</v>
      </c>
      <c r="D22" s="48">
        <v>32</v>
      </c>
      <c r="E22" s="47">
        <f t="shared" si="0"/>
        <v>7</v>
      </c>
      <c r="F22" s="33">
        <v>5.2</v>
      </c>
      <c r="G22" s="34">
        <v>4.1</v>
      </c>
      <c r="H22" s="27">
        <f t="shared" si="1"/>
        <v>9</v>
      </c>
      <c r="I22" s="35">
        <f t="shared" si="2"/>
        <v>8</v>
      </c>
      <c r="J22" s="35">
        <f t="shared" si="3"/>
        <v>36</v>
      </c>
      <c r="K22" s="35">
        <f t="shared" si="4"/>
        <v>55</v>
      </c>
      <c r="L22" s="29">
        <f>INT(366/D22)</f>
        <v>11</v>
      </c>
      <c r="M22" s="27">
        <f>INT(((366/D22)-L22)*24)</f>
        <v>10</v>
      </c>
      <c r="N22" s="27">
        <f>+INT(((((366/D22)-L22)*24)-M22)*60)</f>
        <v>30</v>
      </c>
      <c r="O22" s="37">
        <f>+ROUND(((((((366/D22)-L22)*24)-M22)*60)-N22)*60,0)</f>
        <v>0</v>
      </c>
      <c r="P22" s="6"/>
      <c r="Q22" s="11"/>
      <c r="R22" s="57"/>
      <c r="S22" s="57"/>
      <c r="T22" s="57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 customHeight="1">
      <c r="B23" s="20"/>
      <c r="C23" s="46"/>
      <c r="D23" s="48"/>
      <c r="E23" s="47"/>
      <c r="F23" s="33"/>
      <c r="G23" s="34"/>
      <c r="H23" s="27"/>
      <c r="I23" s="28"/>
      <c r="J23" s="28"/>
      <c r="K23" s="28"/>
      <c r="L23" s="29"/>
      <c r="M23" s="30"/>
      <c r="N23" s="30"/>
      <c r="O23" s="31"/>
      <c r="P23" s="6"/>
      <c r="R23" s="57"/>
      <c r="S23" s="58"/>
      <c r="T23" s="57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29.25" customHeight="1">
      <c r="B24" s="50" t="s">
        <v>21</v>
      </c>
      <c r="C24" s="59">
        <v>32</v>
      </c>
      <c r="D24" s="55">
        <v>26</v>
      </c>
      <c r="E24" s="60">
        <f aca="true" t="shared" si="5" ref="E24:E30">C24-D24</f>
        <v>6</v>
      </c>
      <c r="F24" s="33">
        <f>C24/(C24+C6)*1000</f>
        <v>4.239533651298357</v>
      </c>
      <c r="G24" s="34">
        <f>D24/(D24+D6)*1000</f>
        <v>3.2944754181449567</v>
      </c>
      <c r="H24" s="27">
        <f t="shared" si="1"/>
        <v>11</v>
      </c>
      <c r="I24" s="35">
        <f t="shared" si="2"/>
        <v>9</v>
      </c>
      <c r="J24" s="35">
        <f t="shared" si="3"/>
        <v>45</v>
      </c>
      <c r="K24" s="27">
        <f t="shared" si="4"/>
        <v>0</v>
      </c>
      <c r="L24" s="29">
        <f>INT(366/D24)</f>
        <v>14</v>
      </c>
      <c r="M24" s="27">
        <f>INT(((366/D24)-L24)*24)</f>
        <v>1</v>
      </c>
      <c r="N24" s="27">
        <f>+INT(((((366/D24)-L24)*24)-M24)*60)</f>
        <v>50</v>
      </c>
      <c r="O24" s="37">
        <f>+ROUND(((((((366/D24)-L24)*24)-M24)*60)-N24)*60,0)</f>
        <v>46</v>
      </c>
      <c r="P24" s="6"/>
      <c r="R24" s="57"/>
      <c r="S24" s="58"/>
      <c r="T24" s="57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5.75" customHeight="1">
      <c r="B25" s="20"/>
      <c r="C25" s="46"/>
      <c r="D25" s="48"/>
      <c r="E25" s="47"/>
      <c r="F25" s="33"/>
      <c r="G25" s="34"/>
      <c r="H25" s="27"/>
      <c r="I25" s="28"/>
      <c r="J25" s="28"/>
      <c r="K25" s="28"/>
      <c r="L25" s="29" t="s">
        <v>23</v>
      </c>
      <c r="M25" s="27" t="s">
        <v>23</v>
      </c>
      <c r="N25" s="27" t="s">
        <v>23</v>
      </c>
      <c r="O25" s="37" t="s">
        <v>23</v>
      </c>
      <c r="P25" s="6"/>
      <c r="R25" s="57"/>
      <c r="S25" s="58"/>
      <c r="T25" s="5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27" customHeight="1">
      <c r="B26" s="50" t="s">
        <v>22</v>
      </c>
      <c r="C26" s="46">
        <v>7</v>
      </c>
      <c r="D26" s="48">
        <v>6</v>
      </c>
      <c r="E26" s="47">
        <f t="shared" si="5"/>
        <v>1</v>
      </c>
      <c r="F26" s="33">
        <f>C26/(C26+C6)*1000</f>
        <v>0.9304798617572776</v>
      </c>
      <c r="G26" s="34">
        <f>D26/(D26+D6)*1000</f>
        <v>0.7621951219512195</v>
      </c>
      <c r="H26" s="27">
        <f t="shared" si="1"/>
        <v>52</v>
      </c>
      <c r="I26" s="35">
        <f t="shared" si="2"/>
        <v>3</v>
      </c>
      <c r="J26" s="35">
        <f t="shared" si="3"/>
        <v>25</v>
      </c>
      <c r="K26" s="27">
        <f t="shared" si="4"/>
        <v>43</v>
      </c>
      <c r="L26" s="29">
        <f>INT(366/D26)</f>
        <v>61</v>
      </c>
      <c r="M26" s="27">
        <f>INT(((366/D26)-L26)*24)</f>
        <v>0</v>
      </c>
      <c r="N26" s="27">
        <f>+INT(((((366/D26)-L26)*24)-M26)*60)</f>
        <v>0</v>
      </c>
      <c r="O26" s="37">
        <f>+ROUND(((((((366/D26)-L26)*24)-M26)*60)-N26)*60,0)</f>
        <v>0</v>
      </c>
      <c r="P26" s="6"/>
      <c r="R26" s="57"/>
      <c r="S26" s="58"/>
      <c r="T26" s="5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5.75" customHeight="1">
      <c r="B27" s="20"/>
      <c r="C27" s="46"/>
      <c r="D27" s="48"/>
      <c r="E27" s="47"/>
      <c r="F27" s="33"/>
      <c r="G27" s="34"/>
      <c r="H27" s="27"/>
      <c r="I27" s="28"/>
      <c r="J27" s="28"/>
      <c r="K27" s="28"/>
      <c r="L27" s="29"/>
      <c r="M27" s="30"/>
      <c r="N27" s="30"/>
      <c r="O27" s="31"/>
      <c r="P27" s="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5.75" customHeight="1">
      <c r="B28" s="20" t="s">
        <v>7</v>
      </c>
      <c r="C28" s="46">
        <v>4708</v>
      </c>
      <c r="D28" s="48">
        <v>4902</v>
      </c>
      <c r="E28" s="47">
        <f t="shared" si="5"/>
        <v>-194</v>
      </c>
      <c r="F28" s="33">
        <v>4.7</v>
      </c>
      <c r="G28" s="34">
        <v>4.9</v>
      </c>
      <c r="H28" s="27">
        <f t="shared" si="1"/>
        <v>0</v>
      </c>
      <c r="I28" s="35">
        <f t="shared" si="2"/>
        <v>1</v>
      </c>
      <c r="J28" s="35">
        <f t="shared" si="3"/>
        <v>51</v>
      </c>
      <c r="K28" s="35">
        <f t="shared" si="4"/>
        <v>38</v>
      </c>
      <c r="L28" s="29">
        <f>INT(366/D28)</f>
        <v>0</v>
      </c>
      <c r="M28" s="27">
        <f>INT(((366/D28)-L28)*24)</f>
        <v>1</v>
      </c>
      <c r="N28" s="27">
        <f>+INT(((((366/D28)-L28)*24)-M28)*60)</f>
        <v>47</v>
      </c>
      <c r="O28" s="37">
        <f>+ROUND(((((((366/D28)-L28)*24)-M28)*60)-N28)*60,0)</f>
        <v>31</v>
      </c>
      <c r="P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.75" customHeight="1">
      <c r="B29" s="20"/>
      <c r="C29" s="46"/>
      <c r="D29" s="48"/>
      <c r="E29" s="47"/>
      <c r="F29" s="33"/>
      <c r="G29" s="34"/>
      <c r="H29" s="27"/>
      <c r="I29" s="28"/>
      <c r="J29" s="28"/>
      <c r="K29" s="28"/>
      <c r="L29" s="29"/>
      <c r="M29" s="30"/>
      <c r="N29" s="30"/>
      <c r="O29" s="31"/>
      <c r="P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5.75" customHeight="1">
      <c r="B30" s="20" t="s">
        <v>8</v>
      </c>
      <c r="C30" s="46">
        <v>2028</v>
      </c>
      <c r="D30" s="48">
        <v>2174</v>
      </c>
      <c r="E30" s="52">
        <f t="shared" si="5"/>
        <v>-146</v>
      </c>
      <c r="F30" s="61">
        <v>2.03</v>
      </c>
      <c r="G30" s="63">
        <v>2.16</v>
      </c>
      <c r="H30" s="27">
        <f t="shared" si="1"/>
        <v>0</v>
      </c>
      <c r="I30" s="35">
        <f t="shared" si="2"/>
        <v>4</v>
      </c>
      <c r="J30" s="35">
        <f t="shared" si="3"/>
        <v>19</v>
      </c>
      <c r="K30" s="35">
        <f t="shared" si="4"/>
        <v>10</v>
      </c>
      <c r="L30" s="29">
        <f>INT(366/D30)</f>
        <v>0</v>
      </c>
      <c r="M30" s="27">
        <f>INT(((366/D30)-L30)*24)</f>
        <v>4</v>
      </c>
      <c r="N30" s="27">
        <f>+INT(((((366/D30)-L30)*24)-M30)*60)</f>
        <v>2</v>
      </c>
      <c r="O30" s="37">
        <f>+ROUND(((((((366/D30)-L30)*24)-M30)*60)-N30)*60,0)</f>
        <v>26</v>
      </c>
      <c r="P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5.75" customHeight="1" thickBot="1">
      <c r="B31" s="21"/>
      <c r="C31" s="39"/>
      <c r="D31" s="40"/>
      <c r="E31" s="41"/>
      <c r="F31" s="21"/>
      <c r="G31" s="42"/>
      <c r="H31" s="41"/>
      <c r="I31" s="41"/>
      <c r="J31" s="41"/>
      <c r="K31" s="41"/>
      <c r="L31" s="43"/>
      <c r="M31" s="41"/>
      <c r="N31" s="41"/>
      <c r="O31" s="44"/>
      <c r="P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8:30" ht="12">
      <c r="H32" s="7" t="s">
        <v>17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">
      <c r="B33" s="7" t="s">
        <v>31</v>
      </c>
      <c r="C33" s="8"/>
      <c r="F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3:22" ht="12">
      <c r="C34" s="12"/>
      <c r="F34" s="11"/>
      <c r="G34" s="13"/>
      <c r="H34" s="8"/>
      <c r="I34" s="9"/>
      <c r="J34" s="9"/>
      <c r="K34" s="9"/>
      <c r="U34" s="3"/>
      <c r="V34" s="3"/>
    </row>
    <row r="35" spans="3:22" ht="12">
      <c r="C35" s="8"/>
      <c r="F35" s="11"/>
      <c r="G35" s="13"/>
      <c r="H35" s="8"/>
      <c r="U35" s="3"/>
      <c r="V35" s="3"/>
    </row>
    <row r="36" spans="3:11" ht="12">
      <c r="C36" s="8"/>
      <c r="F36" s="12"/>
      <c r="G36" s="13"/>
      <c r="H36" s="8"/>
      <c r="I36" s="9"/>
      <c r="J36" s="9"/>
      <c r="K36" s="9"/>
    </row>
    <row r="37" spans="3:13" ht="12">
      <c r="C37" s="14"/>
      <c r="F37" s="8"/>
      <c r="G37" s="13"/>
      <c r="H37" s="8"/>
      <c r="M37" s="15"/>
    </row>
    <row r="38" spans="3:11" ht="12">
      <c r="C38" s="8"/>
      <c r="F38" s="16"/>
      <c r="G38" s="13"/>
      <c r="H38" s="17"/>
      <c r="I38" s="10"/>
      <c r="J38" s="10"/>
      <c r="K38" s="10"/>
    </row>
    <row r="39" spans="3:13" ht="12">
      <c r="C39" s="14"/>
      <c r="F39" s="16"/>
      <c r="G39" s="13"/>
      <c r="H39" s="8"/>
      <c r="M39" s="15"/>
    </row>
    <row r="40" spans="3:11" ht="12">
      <c r="C40" s="8"/>
      <c r="F40" s="16"/>
      <c r="G40" s="13"/>
      <c r="H40" s="8"/>
      <c r="I40" s="9"/>
      <c r="J40" s="9"/>
      <c r="K40" s="9"/>
    </row>
    <row r="41" spans="3:8" ht="12">
      <c r="C41" s="14"/>
      <c r="F41" s="16"/>
      <c r="G41" s="13"/>
      <c r="H41" s="8"/>
    </row>
    <row r="42" spans="3:11" ht="12">
      <c r="C42" s="8"/>
      <c r="F42" s="16"/>
      <c r="G42" s="13"/>
      <c r="H42" s="8"/>
      <c r="I42" s="9"/>
      <c r="J42" s="9"/>
      <c r="K42" s="9"/>
    </row>
    <row r="43" spans="3:8" ht="12">
      <c r="C43" s="14"/>
      <c r="F43" s="16"/>
      <c r="G43" s="13"/>
      <c r="H43" s="8"/>
    </row>
    <row r="44" spans="3:11" ht="12">
      <c r="C44" s="8"/>
      <c r="F44" s="16"/>
      <c r="G44" s="13"/>
      <c r="H44" s="8"/>
      <c r="I44" s="9"/>
      <c r="J44" s="9"/>
      <c r="K44" s="9"/>
    </row>
    <row r="45" spans="3:8" ht="12">
      <c r="C45" s="14"/>
      <c r="F45" s="16"/>
      <c r="G45" s="13"/>
      <c r="H45" s="8"/>
    </row>
    <row r="46" spans="3:11" ht="12">
      <c r="C46" s="8"/>
      <c r="F46" s="16"/>
      <c r="G46" s="13"/>
      <c r="H46" s="8"/>
      <c r="I46" s="9"/>
      <c r="J46" s="9"/>
      <c r="K46" s="9"/>
    </row>
    <row r="47" spans="3:8" ht="12">
      <c r="C47" s="14"/>
      <c r="F47" s="16"/>
      <c r="G47" s="13"/>
      <c r="H47" s="8"/>
    </row>
    <row r="48" spans="3:11" ht="12">
      <c r="C48" s="8"/>
      <c r="F48" s="16"/>
      <c r="G48" s="13"/>
      <c r="H48" s="8"/>
      <c r="I48" s="9"/>
      <c r="J48" s="9"/>
      <c r="K48" s="9"/>
    </row>
    <row r="49" spans="3:8" ht="12">
      <c r="C49" s="14"/>
      <c r="F49" s="16"/>
      <c r="G49" s="13"/>
      <c r="H49" s="8"/>
    </row>
    <row r="50" spans="3:11" ht="12">
      <c r="C50" s="8"/>
      <c r="F50" s="16"/>
      <c r="G50" s="13"/>
      <c r="H50" s="8"/>
      <c r="I50" s="9"/>
      <c r="J50" s="9"/>
      <c r="K50" s="9"/>
    </row>
    <row r="51" spans="3:8" ht="12">
      <c r="C51" s="14"/>
      <c r="F51" s="16"/>
      <c r="G51" s="13"/>
      <c r="H51" s="8"/>
    </row>
    <row r="52" spans="3:11" ht="12">
      <c r="C52" s="8"/>
      <c r="F52" s="16"/>
      <c r="G52" s="13"/>
      <c r="H52" s="8"/>
      <c r="I52" s="9"/>
      <c r="J52" s="9"/>
      <c r="K52" s="9"/>
    </row>
    <row r="53" spans="3:8" ht="12">
      <c r="C53" s="14"/>
      <c r="F53" s="16"/>
      <c r="G53" s="13"/>
      <c r="H53" s="8"/>
    </row>
    <row r="54" spans="3:8" ht="12">
      <c r="C54" s="8"/>
      <c r="F54" s="16"/>
      <c r="G54" s="13"/>
      <c r="H54" s="8"/>
    </row>
    <row r="55" spans="3:11" ht="12">
      <c r="C55" s="14"/>
      <c r="F55" s="16"/>
      <c r="G55" s="13"/>
      <c r="H55" s="8"/>
      <c r="I55" s="9"/>
      <c r="J55" s="9"/>
      <c r="K55" s="9"/>
    </row>
    <row r="56" spans="3:8" ht="12">
      <c r="C56" s="14"/>
      <c r="F56" s="16"/>
      <c r="G56" s="13"/>
      <c r="H56" s="8"/>
    </row>
    <row r="57" spans="3:8" ht="12">
      <c r="C57" s="8"/>
      <c r="F57" s="16"/>
      <c r="G57" s="13"/>
      <c r="H57" s="8"/>
    </row>
    <row r="58" spans="3:11" ht="12">
      <c r="C58" s="14"/>
      <c r="F58" s="16"/>
      <c r="G58" s="13"/>
      <c r="H58" s="8"/>
      <c r="I58" s="9"/>
      <c r="J58" s="9"/>
      <c r="K58" s="9"/>
    </row>
    <row r="59" spans="3:8" ht="12">
      <c r="C59" s="14"/>
      <c r="F59" s="16"/>
      <c r="G59" s="13"/>
      <c r="H59" s="8"/>
    </row>
    <row r="60" spans="3:11" ht="12">
      <c r="C60" s="8"/>
      <c r="F60" s="16"/>
      <c r="G60" s="13"/>
      <c r="H60" s="8"/>
      <c r="I60" s="9"/>
      <c r="J60" s="9"/>
      <c r="K60" s="9"/>
    </row>
    <row r="61" spans="3:7" ht="12">
      <c r="C61" s="14"/>
      <c r="F61" s="16"/>
      <c r="G61" s="13"/>
    </row>
    <row r="62" spans="3:7" ht="12">
      <c r="C62" s="8"/>
      <c r="F62" s="16"/>
      <c r="G62" s="13"/>
    </row>
    <row r="63" spans="3:7" ht="12">
      <c r="C63" s="14"/>
      <c r="F63" s="16"/>
      <c r="G63" s="13"/>
    </row>
    <row r="64" spans="3:7" ht="12">
      <c r="C64" s="14"/>
      <c r="F64" s="18"/>
      <c r="G64" s="13"/>
    </row>
    <row r="65" ht="12">
      <c r="C65" s="13"/>
    </row>
  </sheetData>
  <mergeCells count="10">
    <mergeCell ref="H3:K3"/>
    <mergeCell ref="L3:O3"/>
    <mergeCell ref="H2:O2"/>
    <mergeCell ref="C2:E2"/>
    <mergeCell ref="F2:G2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874015748031497" bottom="0.3937007874015748" header="0.5118110236220472" footer="0.3937007874015748"/>
  <pageSetup firstPageNumber="12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083062</cp:lastModifiedBy>
  <cp:lastPrinted>2010-09-15T05:56:24Z</cp:lastPrinted>
  <dcterms:created xsi:type="dcterms:W3CDTF">1997-06-09T14:26:04Z</dcterms:created>
  <dcterms:modified xsi:type="dcterms:W3CDTF">2010-09-15T05:56:29Z</dcterms:modified>
  <cp:category/>
  <cp:version/>
  <cp:contentType/>
  <cp:contentStatus/>
</cp:coreProperties>
</file>