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65521" windowWidth="7650" windowHeight="8550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'実数'!$A$1:$V$45</definedName>
    <definedName name="_xlnm.Print_Area" localSheetId="1">'率'!$A$1:$R$45</definedName>
    <definedName name="Print_Area_MI" localSheetId="0">'実数'!$M$1:$P$44</definedName>
    <definedName name="Print_Area_MI" localSheetId="1">'率'!$M$1:$P$44</definedName>
  </definedNames>
  <calcPr fullCalcOnLoad="1"/>
</workbook>
</file>

<file path=xl/sharedStrings.xml><?xml version="1.0" encoding="utf-8"?>
<sst xmlns="http://schemas.openxmlformats.org/spreadsheetml/2006/main" count="270" uniqueCount="71">
  <si>
    <t>総数</t>
  </si>
  <si>
    <t>食道</t>
  </si>
  <si>
    <t>胃</t>
  </si>
  <si>
    <t>結腸</t>
  </si>
  <si>
    <t>直腸等</t>
  </si>
  <si>
    <t>肝等</t>
  </si>
  <si>
    <t>胆のう等</t>
  </si>
  <si>
    <t>膵</t>
  </si>
  <si>
    <t>気管・肺</t>
  </si>
  <si>
    <t>乳房</t>
  </si>
  <si>
    <t>子宮</t>
  </si>
  <si>
    <t>白血病</t>
  </si>
  <si>
    <t>その他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</si>
  <si>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</si>
  <si>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</si>
  <si>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</si>
  <si>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</si>
  <si>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</si>
  <si>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</si>
  <si>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</si>
  <si>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</si>
  <si>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</si>
  <si>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</si>
  <si>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</si>
  <si>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</si>
  <si>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</si>
  <si>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</si>
  <si>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</si>
  <si>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</si>
  <si>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</si>
  <si>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</si>
  <si>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</si>
  <si>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</si>
  <si>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</si>
  <si>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</si>
  <si>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</si>
  <si>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</si>
  <si>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</si>
  <si>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</si>
  <si>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</si>
  <si>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</si>
  <si>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</si>
  <si>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</si>
  <si>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</si>
  <si>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（その２）</t>
  </si>
  <si>
    <t>（その１）</t>
  </si>
  <si>
    <t>大腸
（再掲）</t>
  </si>
  <si>
    <t>※大腸（再掲）は「結腸」と「直腸等」との合計</t>
  </si>
  <si>
    <t>第１２表－１　悪性新生物の部位別死亡数、保健所・市町村別</t>
  </si>
  <si>
    <t>第１２表－２　悪性新生物の部位別死亡率（人口１０万対）、保健所・市町村別</t>
  </si>
  <si>
    <t>※乳房・子宮の死亡数は女性の数値</t>
  </si>
  <si>
    <t>みなべ町</t>
  </si>
  <si>
    <t>　みなべ町</t>
  </si>
  <si>
    <t>紀の川市</t>
  </si>
  <si>
    <t>　紀の川市</t>
  </si>
  <si>
    <t>日高川町</t>
  </si>
  <si>
    <t>古座川町</t>
  </si>
  <si>
    <t>串本町</t>
  </si>
  <si>
    <t>新宮保健所串本支所</t>
  </si>
  <si>
    <t>　日高川町</t>
  </si>
  <si>
    <t>　古座川町</t>
  </si>
  <si>
    <t>　串本町</t>
  </si>
  <si>
    <t>　紀美野町</t>
  </si>
  <si>
    <t>　有田川町</t>
  </si>
  <si>
    <t>　岩出市</t>
  </si>
  <si>
    <t>橋本保健所</t>
  </si>
  <si>
    <t>-</t>
  </si>
  <si>
    <t>平成２０年</t>
  </si>
  <si>
    <t>人口
H20.10.1</t>
  </si>
  <si>
    <t>女子人口
H20.10.1</t>
  </si>
  <si>
    <t>　男性の「乳房」死亡数
　　全　　国：９３名
　　和歌山県：　１名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</si>
</sst>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#,##0.0_);[Red]\(#,##0.0\)"/>
    <numFmt numFmtId="180" formatCode="#,##0_);[Red]\(#,###\-\)"/>
  </numFmts>
  <fonts count="1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5">
    <xf numFmtId="37" fontId="0" fillId="0" borderId="0" xfId="0" applyAlignment="1">
      <alignment/>
    </xf>
    <xf numFmtId="177" fontId="0" fillId="0" borderId="0" xfId="0" applyNumberFormat="1" applyAlignment="1" applyProtection="1">
      <alignment/>
      <protection/>
    </xf>
    <xf numFmtId="177" fontId="7" fillId="0" borderId="0" xfId="0" applyNumberFormat="1" applyFont="1" applyBorder="1" applyAlignment="1" applyProtection="1">
      <alignment horizontal="left"/>
      <protection/>
    </xf>
    <xf numFmtId="177" fontId="7" fillId="0" borderId="0" xfId="0" applyNumberFormat="1" applyFont="1" applyBorder="1" applyAlignment="1" applyProtection="1" quotePrefix="1">
      <alignment horizontal="right"/>
      <protection/>
    </xf>
    <xf numFmtId="177" fontId="7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7" fontId="7" fillId="0" borderId="1" xfId="0" applyNumberFormat="1" applyFont="1" applyBorder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37" fontId="7" fillId="0" borderId="2" xfId="0" applyNumberFormat="1" applyFont="1" applyBorder="1" applyAlignment="1" applyProtection="1">
      <alignment horizontal="center" vertical="center"/>
      <protection/>
    </xf>
    <xf numFmtId="37" fontId="9" fillId="0" borderId="1" xfId="0" applyNumberFormat="1" applyFont="1" applyBorder="1" applyAlignment="1" applyProtection="1">
      <alignment vertical="center"/>
      <protection/>
    </xf>
    <xf numFmtId="37" fontId="5" fillId="2" borderId="1" xfId="0" applyNumberFormat="1" applyFont="1" applyFill="1" applyBorder="1" applyAlignment="1" applyProtection="1">
      <alignment horizontal="center" vertical="center"/>
      <protection/>
    </xf>
    <xf numFmtId="177" fontId="10" fillId="0" borderId="1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/>
      <protection/>
    </xf>
    <xf numFmtId="179" fontId="10" fillId="2" borderId="3" xfId="0" applyNumberFormat="1" applyFont="1" applyFill="1" applyBorder="1" applyAlignment="1" applyProtection="1">
      <alignment horizontal="right" vertical="center"/>
      <protection/>
    </xf>
    <xf numFmtId="179" fontId="10" fillId="2" borderId="4" xfId="0" applyNumberFormat="1" applyFont="1" applyFill="1" applyBorder="1" applyAlignment="1" applyProtection="1">
      <alignment horizontal="right" vertical="center"/>
      <protection/>
    </xf>
    <xf numFmtId="37" fontId="10" fillId="2" borderId="1" xfId="0" applyNumberFormat="1" applyFont="1" applyFill="1" applyBorder="1" applyAlignment="1" applyProtection="1">
      <alignment vertical="center"/>
      <protection/>
    </xf>
    <xf numFmtId="37" fontId="5" fillId="2" borderId="5" xfId="0" applyNumberFormat="1" applyFont="1" applyFill="1" applyBorder="1" applyAlignment="1" applyProtection="1">
      <alignment horizontal="left" vertical="center"/>
      <protection/>
    </xf>
    <xf numFmtId="179" fontId="10" fillId="2" borderId="6" xfId="0" applyNumberFormat="1" applyFont="1" applyFill="1" applyBorder="1" applyAlignment="1" applyProtection="1">
      <alignment horizontal="right" vertical="center"/>
      <protection/>
    </xf>
    <xf numFmtId="179" fontId="10" fillId="2" borderId="7" xfId="0" applyNumberFormat="1" applyFont="1" applyFill="1" applyBorder="1" applyAlignment="1" applyProtection="1">
      <alignment horizontal="right" vertical="center"/>
      <protection/>
    </xf>
    <xf numFmtId="37" fontId="10" fillId="2" borderId="5" xfId="0" applyNumberFormat="1" applyFont="1" applyFill="1" applyBorder="1" applyAlignment="1" applyProtection="1">
      <alignment vertical="center"/>
      <protection/>
    </xf>
    <xf numFmtId="37" fontId="7" fillId="0" borderId="1" xfId="0" applyNumberFormat="1" applyFont="1" applyBorder="1" applyAlignment="1" applyProtection="1">
      <alignment horizontal="right" vertical="center"/>
      <protection/>
    </xf>
    <xf numFmtId="37" fontId="7" fillId="0" borderId="8" xfId="0" applyNumberFormat="1" applyFont="1" applyBorder="1" applyAlignment="1" applyProtection="1">
      <alignment horizontal="right" vertical="center"/>
      <protection/>
    </xf>
    <xf numFmtId="37" fontId="9" fillId="0" borderId="8" xfId="0" applyNumberFormat="1" applyFont="1" applyBorder="1" applyAlignment="1" applyProtection="1">
      <alignment vertical="center"/>
      <protection/>
    </xf>
    <xf numFmtId="37" fontId="7" fillId="0" borderId="9" xfId="0" applyNumberFormat="1" applyFont="1" applyBorder="1" applyAlignment="1" applyProtection="1">
      <alignment horizontal="right" vertical="center"/>
      <protection/>
    </xf>
    <xf numFmtId="37" fontId="9" fillId="0" borderId="9" xfId="0" applyNumberFormat="1" applyFont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horizontal="right" vertical="center"/>
      <protection/>
    </xf>
    <xf numFmtId="37" fontId="9" fillId="0" borderId="10" xfId="0" applyNumberFormat="1" applyFont="1" applyBorder="1" applyAlignment="1" applyProtection="1">
      <alignment vertical="center"/>
      <protection/>
    </xf>
    <xf numFmtId="179" fontId="9" fillId="0" borderId="11" xfId="0" applyNumberFormat="1" applyFont="1" applyBorder="1" applyAlignment="1" applyProtection="1">
      <alignment horizontal="right" vertical="center"/>
      <protection/>
    </xf>
    <xf numFmtId="37" fontId="5" fillId="2" borderId="5" xfId="0" applyNumberFormat="1" applyFont="1" applyFill="1" applyBorder="1" applyAlignment="1" applyProtection="1">
      <alignment horizontal="left" vertical="center" shrinkToFit="1"/>
      <protection/>
    </xf>
    <xf numFmtId="37" fontId="7" fillId="0" borderId="12" xfId="0" applyNumberFormat="1" applyFont="1" applyBorder="1" applyAlignment="1" applyProtection="1">
      <alignment horizontal="right" vertical="center"/>
      <protection/>
    </xf>
    <xf numFmtId="37" fontId="5" fillId="0" borderId="13" xfId="0" applyNumberFormat="1" applyFont="1" applyBorder="1" applyAlignment="1" applyProtection="1">
      <alignment horizontal="left" vertical="center"/>
      <protection/>
    </xf>
    <xf numFmtId="177" fontId="8" fillId="0" borderId="13" xfId="0" applyNumberFormat="1" applyFont="1" applyBorder="1" applyAlignment="1" applyProtection="1">
      <alignment/>
      <protection/>
    </xf>
    <xf numFmtId="177" fontId="5" fillId="0" borderId="13" xfId="0" applyNumberFormat="1" applyFont="1" applyBorder="1" applyAlignment="1" applyProtection="1">
      <alignment horizontal="left"/>
      <protection/>
    </xf>
    <xf numFmtId="177" fontId="5" fillId="0" borderId="13" xfId="0" applyNumberFormat="1" applyFont="1" applyBorder="1" applyAlignment="1" applyProtection="1">
      <alignment/>
      <protection/>
    </xf>
    <xf numFmtId="177" fontId="7" fillId="0" borderId="13" xfId="0" applyNumberFormat="1" applyFont="1" applyBorder="1" applyAlignment="1" applyProtection="1">
      <alignment/>
      <protection/>
    </xf>
    <xf numFmtId="177" fontId="7" fillId="0" borderId="13" xfId="0" applyNumberFormat="1" applyFont="1" applyBorder="1" applyAlignment="1" applyProtection="1">
      <alignment horizontal="left"/>
      <protection/>
    </xf>
    <xf numFmtId="177" fontId="7" fillId="0" borderId="13" xfId="0" applyNumberFormat="1" applyFont="1" applyBorder="1" applyAlignment="1" applyProtection="1" quotePrefix="1">
      <alignment horizontal="right"/>
      <protection/>
    </xf>
    <xf numFmtId="177" fontId="9" fillId="0" borderId="14" xfId="0" applyNumberFormat="1" applyFont="1" applyBorder="1" applyAlignment="1" applyProtection="1">
      <alignment horizontal="right" vertical="center"/>
      <protection locked="0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177" fontId="9" fillId="0" borderId="17" xfId="0" applyNumberFormat="1" applyFont="1" applyBorder="1" applyAlignment="1" applyProtection="1">
      <alignment horizontal="right" vertical="center"/>
      <protection locked="0"/>
    </xf>
    <xf numFmtId="177" fontId="9" fillId="0" borderId="18" xfId="0" applyNumberFormat="1" applyFont="1" applyBorder="1" applyAlignment="1" applyProtection="1">
      <alignment horizontal="right" vertical="center"/>
      <protection locked="0"/>
    </xf>
    <xf numFmtId="177" fontId="10" fillId="2" borderId="19" xfId="0" applyNumberFormat="1" applyFont="1" applyFill="1" applyBorder="1" applyAlignment="1" applyProtection="1">
      <alignment horizontal="right" vertical="center"/>
      <protection/>
    </xf>
    <xf numFmtId="177" fontId="10" fillId="2" borderId="4" xfId="0" applyNumberFormat="1" applyFont="1" applyFill="1" applyBorder="1" applyAlignment="1" applyProtection="1">
      <alignment horizontal="right" vertical="center"/>
      <protection/>
    </xf>
    <xf numFmtId="177" fontId="10" fillId="2" borderId="0" xfId="0" applyNumberFormat="1" applyFont="1" applyFill="1" applyBorder="1" applyAlignment="1" applyProtection="1">
      <alignment horizontal="right" vertical="center"/>
      <protection/>
    </xf>
    <xf numFmtId="177" fontId="10" fillId="2" borderId="20" xfId="0" applyNumberFormat="1" applyFont="1" applyFill="1" applyBorder="1" applyAlignment="1" applyProtection="1">
      <alignment horizontal="right" vertical="center"/>
      <protection/>
    </xf>
    <xf numFmtId="177" fontId="10" fillId="2" borderId="3" xfId="0" applyNumberFormat="1" applyFont="1" applyFill="1" applyBorder="1" applyAlignment="1" applyProtection="1">
      <alignment horizontal="right" vertical="center"/>
      <protection/>
    </xf>
    <xf numFmtId="177" fontId="10" fillId="2" borderId="21" xfId="0" applyNumberFormat="1" applyFont="1" applyFill="1" applyBorder="1" applyAlignment="1" applyProtection="1">
      <alignment horizontal="right" vertical="center"/>
      <protection/>
    </xf>
    <xf numFmtId="177" fontId="10" fillId="2" borderId="7" xfId="0" applyNumberFormat="1" applyFont="1" applyFill="1" applyBorder="1" applyAlignment="1" applyProtection="1">
      <alignment horizontal="right" vertical="center"/>
      <protection/>
    </xf>
    <xf numFmtId="177" fontId="10" fillId="2" borderId="22" xfId="0" applyNumberFormat="1" applyFont="1" applyFill="1" applyBorder="1" applyAlignment="1" applyProtection="1">
      <alignment horizontal="right" vertical="center"/>
      <protection/>
    </xf>
    <xf numFmtId="177" fontId="10" fillId="2" borderId="23" xfId="0" applyNumberFormat="1" applyFont="1" applyFill="1" applyBorder="1" applyAlignment="1" applyProtection="1">
      <alignment horizontal="right" vertical="center"/>
      <protection/>
    </xf>
    <xf numFmtId="177" fontId="10" fillId="2" borderId="6" xfId="0" applyNumberFormat="1" applyFont="1" applyFill="1" applyBorder="1" applyAlignment="1" applyProtection="1">
      <alignment horizontal="right" vertical="center"/>
      <protection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4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3" xfId="0" applyNumberFormat="1" applyFont="1" applyBorder="1" applyAlignment="1" applyProtection="1">
      <alignment horizontal="right" vertical="center"/>
      <protection locked="0"/>
    </xf>
    <xf numFmtId="177" fontId="9" fillId="0" borderId="24" xfId="0" applyNumberFormat="1" applyFont="1" applyBorder="1" applyAlignment="1" applyProtection="1">
      <alignment horizontal="right" vertical="center"/>
      <protection locked="0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28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177" fontId="9" fillId="0" borderId="30" xfId="0" applyNumberFormat="1" applyFont="1" applyBorder="1" applyAlignment="1" applyProtection="1">
      <alignment horizontal="right" vertical="center"/>
      <protection locked="0"/>
    </xf>
    <xf numFmtId="177" fontId="9" fillId="0" borderId="31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7" fontId="9" fillId="0" borderId="33" xfId="0" applyNumberFormat="1" applyFont="1" applyBorder="1" applyAlignment="1" applyProtection="1">
      <alignment horizontal="right" vertical="center"/>
      <protection locked="0"/>
    </xf>
    <xf numFmtId="177" fontId="9" fillId="0" borderId="34" xfId="0" applyNumberFormat="1" applyFont="1" applyBorder="1" applyAlignment="1" applyProtection="1">
      <alignment horizontal="right" vertical="center"/>
      <protection locked="0"/>
    </xf>
    <xf numFmtId="177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36" xfId="0" applyNumberFormat="1" applyFont="1" applyBorder="1" applyAlignment="1" applyProtection="1">
      <alignment horizontal="right" vertical="center"/>
      <protection locked="0"/>
    </xf>
    <xf numFmtId="177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8" xfId="0" applyNumberFormat="1" applyFont="1" applyBorder="1" applyAlignment="1" applyProtection="1">
      <alignment horizontal="right" vertical="center"/>
      <protection locked="0"/>
    </xf>
    <xf numFmtId="177" fontId="9" fillId="0" borderId="39" xfId="0" applyNumberFormat="1" applyFont="1" applyBorder="1" applyAlignment="1" applyProtection="1">
      <alignment horizontal="right" vertical="center"/>
      <protection locked="0"/>
    </xf>
    <xf numFmtId="177" fontId="9" fillId="0" borderId="40" xfId="0" applyNumberFormat="1" applyFont="1" applyBorder="1" applyAlignment="1" applyProtection="1">
      <alignment horizontal="right" vertical="center"/>
      <protection locked="0"/>
    </xf>
    <xf numFmtId="177" fontId="9" fillId="0" borderId="41" xfId="0" applyNumberFormat="1" applyFont="1" applyBorder="1" applyAlignment="1" applyProtection="1">
      <alignment horizontal="right" vertical="center"/>
      <protection locked="0"/>
    </xf>
    <xf numFmtId="177" fontId="9" fillId="0" borderId="42" xfId="0" applyNumberFormat="1" applyFont="1" applyBorder="1" applyAlignment="1" applyProtection="1">
      <alignment horizontal="right" vertical="center"/>
      <protection locked="0"/>
    </xf>
    <xf numFmtId="177" fontId="9" fillId="0" borderId="43" xfId="0" applyNumberFormat="1" applyFont="1" applyBorder="1" applyAlignment="1" applyProtection="1">
      <alignment horizontal="right" vertical="center"/>
      <protection locked="0"/>
    </xf>
    <xf numFmtId="37" fontId="7" fillId="0" borderId="44" xfId="0" applyNumberFormat="1" applyFont="1" applyBorder="1" applyAlignment="1" applyProtection="1">
      <alignment vertical="center"/>
      <protection/>
    </xf>
    <xf numFmtId="177" fontId="7" fillId="0" borderId="45" xfId="0" applyNumberFormat="1" applyFont="1" applyBorder="1" applyAlignment="1" applyProtection="1">
      <alignment horizontal="center" vertical="center" wrapText="1"/>
      <protection/>
    </xf>
    <xf numFmtId="177" fontId="7" fillId="0" borderId="46" xfId="0" applyNumberFormat="1" applyFont="1" applyBorder="1" applyAlignment="1" applyProtection="1">
      <alignment horizontal="center" vertical="center" wrapText="1"/>
      <protection/>
    </xf>
    <xf numFmtId="177" fontId="7" fillId="0" borderId="47" xfId="0" applyNumberFormat="1" applyFont="1" applyBorder="1" applyAlignment="1" applyProtection="1">
      <alignment horizontal="center" vertical="center" wrapText="1"/>
      <protection/>
    </xf>
    <xf numFmtId="177" fontId="7" fillId="0" borderId="48" xfId="0" applyNumberFormat="1" applyFont="1" applyBorder="1" applyAlignment="1" applyProtection="1">
      <alignment horizontal="center" vertical="center" wrapText="1"/>
      <protection/>
    </xf>
    <xf numFmtId="177" fontId="7" fillId="0" borderId="49" xfId="0" applyNumberFormat="1" applyFont="1" applyBorder="1" applyAlignment="1" applyProtection="1">
      <alignment horizontal="center" vertical="center" wrapText="1"/>
      <protection/>
    </xf>
    <xf numFmtId="177" fontId="7" fillId="0" borderId="0" xfId="0" applyNumberFormat="1" applyFont="1" applyFill="1" applyBorder="1" applyAlignment="1" applyProtection="1" quotePrefix="1">
      <alignment horizontal="right"/>
      <protection/>
    </xf>
    <xf numFmtId="37" fontId="7" fillId="0" borderId="1" xfId="0" applyNumberFormat="1" applyFont="1" applyFill="1" applyBorder="1" applyAlignment="1" applyProtection="1">
      <alignment horizontal="left" vertical="center"/>
      <protection/>
    </xf>
    <xf numFmtId="37" fontId="9" fillId="0" borderId="1" xfId="0" applyNumberFormat="1" applyFont="1" applyFill="1" applyBorder="1" applyAlignment="1" applyProtection="1">
      <alignment horizontal="left" vertical="center"/>
      <protection/>
    </xf>
    <xf numFmtId="37" fontId="10" fillId="0" borderId="1" xfId="0" applyNumberFormat="1" applyFont="1" applyFill="1" applyBorder="1" applyAlignment="1" applyProtection="1">
      <alignment horizontal="left" vertical="center"/>
      <protection/>
    </xf>
    <xf numFmtId="37" fontId="10" fillId="0" borderId="1" xfId="0" applyNumberFormat="1" applyFont="1" applyFill="1" applyBorder="1" applyAlignment="1" applyProtection="1">
      <alignment horizontal="left" vertical="center" shrinkToFit="1"/>
      <protection/>
    </xf>
    <xf numFmtId="37" fontId="9" fillId="0" borderId="50" xfId="0" applyNumberFormat="1" applyFont="1" applyBorder="1" applyAlignment="1" applyProtection="1">
      <alignment vertical="center"/>
      <protection/>
    </xf>
    <xf numFmtId="37" fontId="7" fillId="0" borderId="51" xfId="0" applyNumberFormat="1" applyFont="1" applyBorder="1" applyAlignment="1" applyProtection="1">
      <alignment vertical="center"/>
      <protection/>
    </xf>
    <xf numFmtId="37" fontId="10" fillId="2" borderId="5" xfId="0" applyNumberFormat="1" applyFont="1" applyFill="1" applyBorder="1" applyAlignment="1" applyProtection="1">
      <alignment vertical="center" shrinkToFit="1"/>
      <protection/>
    </xf>
    <xf numFmtId="37" fontId="9" fillId="0" borderId="52" xfId="0" applyNumberFormat="1" applyFont="1" applyBorder="1" applyAlignment="1" applyProtection="1">
      <alignment vertical="center"/>
      <protection/>
    </xf>
    <xf numFmtId="37" fontId="10" fillId="2" borderId="53" xfId="0" applyNumberFormat="1" applyFont="1" applyFill="1" applyBorder="1" applyAlignment="1" applyProtection="1">
      <alignment vertical="center"/>
      <protection/>
    </xf>
    <xf numFmtId="37" fontId="7" fillId="0" borderId="54" xfId="0" applyNumberFormat="1" applyFont="1" applyBorder="1" applyAlignment="1" applyProtection="1">
      <alignment vertical="center"/>
      <protection/>
    </xf>
    <xf numFmtId="37" fontId="9" fillId="0" borderId="55" xfId="0" applyNumberFormat="1" applyFont="1" applyBorder="1" applyAlignment="1" applyProtection="1">
      <alignment vertical="center"/>
      <protection/>
    </xf>
    <xf numFmtId="37" fontId="9" fillId="0" borderId="56" xfId="0" applyNumberFormat="1" applyFont="1" applyBorder="1" applyAlignment="1" applyProtection="1">
      <alignment vertical="center"/>
      <protection/>
    </xf>
    <xf numFmtId="37" fontId="9" fillId="0" borderId="57" xfId="0" applyNumberFormat="1" applyFont="1" applyBorder="1" applyAlignment="1" applyProtection="1">
      <alignment vertical="center"/>
      <protection/>
    </xf>
    <xf numFmtId="37" fontId="9" fillId="0" borderId="58" xfId="0" applyNumberFormat="1" applyFont="1" applyBorder="1" applyAlignment="1" applyProtection="1">
      <alignment vertical="center"/>
      <protection/>
    </xf>
    <xf numFmtId="37" fontId="9" fillId="0" borderId="59" xfId="0" applyNumberFormat="1" applyFont="1" applyBorder="1" applyAlignment="1" applyProtection="1">
      <alignment vertical="center"/>
      <protection/>
    </xf>
    <xf numFmtId="37" fontId="10" fillId="2" borderId="53" xfId="0" applyNumberFormat="1" applyFont="1" applyFill="1" applyBorder="1" applyAlignment="1" applyProtection="1">
      <alignment vertical="center" shrinkToFit="1"/>
      <protection/>
    </xf>
    <xf numFmtId="179" fontId="8" fillId="0" borderId="13" xfId="0" applyNumberFormat="1" applyFont="1" applyBorder="1" applyAlignment="1" applyProtection="1">
      <alignment/>
      <protection/>
    </xf>
    <xf numFmtId="179" fontId="5" fillId="0" borderId="13" xfId="0" applyNumberFormat="1" applyFont="1" applyBorder="1" applyAlignment="1" applyProtection="1">
      <alignment horizontal="left"/>
      <protection/>
    </xf>
    <xf numFmtId="179" fontId="5" fillId="0" borderId="13" xfId="0" applyNumberFormat="1" applyFont="1" applyBorder="1" applyAlignment="1" applyProtection="1">
      <alignment/>
      <protection/>
    </xf>
    <xf numFmtId="179" fontId="7" fillId="0" borderId="13" xfId="0" applyNumberFormat="1" applyFont="1" applyBorder="1" applyAlignment="1" applyProtection="1">
      <alignment/>
      <protection/>
    </xf>
    <xf numFmtId="179" fontId="7" fillId="0" borderId="13" xfId="0" applyNumberFormat="1" applyFont="1" applyBorder="1" applyAlignment="1" applyProtection="1">
      <alignment horizontal="left"/>
      <protection/>
    </xf>
    <xf numFmtId="179" fontId="7" fillId="0" borderId="13" xfId="0" applyNumberFormat="1" applyFont="1" applyBorder="1" applyAlignment="1" applyProtection="1" quotePrefix="1">
      <alignment horizontal="right"/>
      <protection/>
    </xf>
    <xf numFmtId="179" fontId="7" fillId="0" borderId="13" xfId="0" applyNumberFormat="1" applyFont="1" applyBorder="1" applyAlignment="1" applyProtection="1">
      <alignment horizontal="right"/>
      <protection/>
    </xf>
    <xf numFmtId="179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Alignment="1" applyProtection="1">
      <alignment/>
      <protection/>
    </xf>
    <xf numFmtId="179" fontId="7" fillId="0" borderId="0" xfId="0" applyNumberFormat="1" applyFont="1" applyBorder="1" applyAlignment="1" applyProtection="1">
      <alignment horizontal="left"/>
      <protection/>
    </xf>
    <xf numFmtId="179" fontId="7" fillId="0" borderId="0" xfId="0" applyNumberFormat="1" applyFont="1" applyBorder="1" applyAlignment="1" applyProtection="1" quotePrefix="1">
      <alignment horizontal="right"/>
      <protection/>
    </xf>
    <xf numFmtId="179" fontId="7" fillId="0" borderId="51" xfId="0" applyNumberFormat="1" applyFont="1" applyBorder="1" applyAlignment="1" applyProtection="1">
      <alignment horizontal="center" vertical="center" wrapText="1"/>
      <protection/>
    </xf>
    <xf numFmtId="179" fontId="7" fillId="0" borderId="45" xfId="0" applyNumberFormat="1" applyFont="1" applyBorder="1" applyAlignment="1" applyProtection="1">
      <alignment horizontal="center" vertical="center" wrapText="1"/>
      <protection/>
    </xf>
    <xf numFmtId="179" fontId="7" fillId="0" borderId="46" xfId="0" applyNumberFormat="1" applyFont="1" applyBorder="1" applyAlignment="1" applyProtection="1">
      <alignment horizontal="center" vertical="center" wrapText="1"/>
      <protection/>
    </xf>
    <xf numFmtId="179" fontId="7" fillId="0" borderId="47" xfId="0" applyNumberFormat="1" applyFont="1" applyBorder="1" applyAlignment="1" applyProtection="1">
      <alignment horizontal="center" vertical="center" wrapText="1"/>
      <protection/>
    </xf>
    <xf numFmtId="179" fontId="7" fillId="0" borderId="48" xfId="0" applyNumberFormat="1" applyFont="1" applyBorder="1" applyAlignment="1" applyProtection="1">
      <alignment horizontal="center" vertical="center" wrapText="1"/>
      <protection/>
    </xf>
    <xf numFmtId="179" fontId="7" fillId="0" borderId="1" xfId="0" applyNumberFormat="1" applyFont="1" applyBorder="1" applyAlignment="1" applyProtection="1">
      <alignment vertical="center"/>
      <protection/>
    </xf>
    <xf numFmtId="179" fontId="7" fillId="0" borderId="0" xfId="0" applyNumberFormat="1" applyFont="1" applyAlignment="1" applyProtection="1">
      <alignment vertical="center"/>
      <protection/>
    </xf>
    <xf numFmtId="179" fontId="7" fillId="0" borderId="49" xfId="0" applyNumberFormat="1" applyFont="1" applyBorder="1" applyAlignment="1" applyProtection="1">
      <alignment horizontal="center" vertical="center" wrapText="1"/>
      <protection/>
    </xf>
    <xf numFmtId="179" fontId="10" fillId="2" borderId="55" xfId="0" applyNumberFormat="1" applyFont="1" applyFill="1" applyBorder="1" applyAlignment="1" applyProtection="1">
      <alignment horizontal="right" vertical="center"/>
      <protection/>
    </xf>
    <xf numFmtId="179" fontId="10" fillId="2" borderId="19" xfId="0" applyNumberFormat="1" applyFont="1" applyFill="1" applyBorder="1" applyAlignment="1" applyProtection="1">
      <alignment horizontal="right" vertical="center"/>
      <protection/>
    </xf>
    <xf numFmtId="179" fontId="10" fillId="2" borderId="0" xfId="0" applyNumberFormat="1" applyFont="1" applyFill="1" applyBorder="1" applyAlignment="1" applyProtection="1">
      <alignment horizontal="right" vertical="center"/>
      <protection/>
    </xf>
    <xf numFmtId="179" fontId="10" fillId="2" borderId="20" xfId="0" applyNumberFormat="1" applyFont="1" applyFill="1" applyBorder="1" applyAlignment="1" applyProtection="1">
      <alignment horizontal="right" vertical="center"/>
      <protection/>
    </xf>
    <xf numFmtId="179" fontId="10" fillId="0" borderId="1" xfId="0" applyNumberFormat="1" applyFont="1" applyBorder="1" applyAlignment="1" applyProtection="1">
      <alignment vertical="center"/>
      <protection/>
    </xf>
    <xf numFmtId="179" fontId="10" fillId="0" borderId="0" xfId="0" applyNumberFormat="1" applyFont="1" applyAlignment="1" applyProtection="1">
      <alignment vertical="center"/>
      <protection/>
    </xf>
    <xf numFmtId="179" fontId="10" fillId="2" borderId="53" xfId="0" applyNumberFormat="1" applyFont="1" applyFill="1" applyBorder="1" applyAlignment="1" applyProtection="1">
      <alignment horizontal="right" vertical="center"/>
      <protection/>
    </xf>
    <xf numFmtId="179" fontId="10" fillId="2" borderId="21" xfId="0" applyNumberFormat="1" applyFont="1" applyFill="1" applyBorder="1" applyAlignment="1" applyProtection="1">
      <alignment horizontal="right" vertical="center"/>
      <protection/>
    </xf>
    <xf numFmtId="179" fontId="10" fillId="2" borderId="22" xfId="0" applyNumberFormat="1" applyFont="1" applyFill="1" applyBorder="1" applyAlignment="1" applyProtection="1">
      <alignment horizontal="right" vertical="center"/>
      <protection/>
    </xf>
    <xf numFmtId="179" fontId="10" fillId="2" borderId="23" xfId="0" applyNumberFormat="1" applyFont="1" applyFill="1" applyBorder="1" applyAlignment="1" applyProtection="1">
      <alignment horizontal="right" vertical="center"/>
      <protection/>
    </xf>
    <xf numFmtId="179" fontId="9" fillId="0" borderId="60" xfId="0" applyNumberFormat="1" applyFont="1" applyBorder="1" applyAlignment="1" applyProtection="1">
      <alignment horizontal="right" vertical="center"/>
      <protection/>
    </xf>
    <xf numFmtId="179" fontId="10" fillId="2" borderId="61" xfId="0" applyNumberFormat="1" applyFont="1" applyFill="1" applyBorder="1" applyAlignment="1" applyProtection="1">
      <alignment horizontal="right" vertical="center"/>
      <protection/>
    </xf>
    <xf numFmtId="179" fontId="9" fillId="0" borderId="62" xfId="0" applyNumberFormat="1" applyFont="1" applyBorder="1" applyAlignment="1" applyProtection="1">
      <alignment horizontal="right" vertical="center"/>
      <protection/>
    </xf>
    <xf numFmtId="179" fontId="9" fillId="0" borderId="63" xfId="0" applyNumberFormat="1" applyFont="1" applyBorder="1" applyAlignment="1" applyProtection="1">
      <alignment horizontal="right" vertical="center"/>
      <protection/>
    </xf>
    <xf numFmtId="179" fontId="9" fillId="0" borderId="64" xfId="0" applyNumberFormat="1" applyFont="1" applyBorder="1" applyAlignment="1" applyProtection="1">
      <alignment horizontal="right" vertical="center"/>
      <protection/>
    </xf>
    <xf numFmtId="179" fontId="9" fillId="0" borderId="65" xfId="0" applyNumberFormat="1" applyFont="1" applyBorder="1" applyAlignment="1" applyProtection="1">
      <alignment horizontal="right" vertical="center"/>
      <protection/>
    </xf>
    <xf numFmtId="37" fontId="6" fillId="0" borderId="0" xfId="0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 horizontal="right"/>
      <protection/>
    </xf>
    <xf numFmtId="37" fontId="0" fillId="0" borderId="0" xfId="0" applyAlignment="1" applyProtection="1">
      <alignment/>
      <protection/>
    </xf>
    <xf numFmtId="178" fontId="0" fillId="0" borderId="0" xfId="0" applyNumberFormat="1" applyFont="1" applyAlignment="1" applyProtection="1">
      <alignment horizontal="left"/>
      <protection/>
    </xf>
    <xf numFmtId="37" fontId="7" fillId="0" borderId="0" xfId="0" applyFont="1" applyBorder="1" applyAlignment="1" applyProtection="1">
      <alignment/>
      <protection/>
    </xf>
    <xf numFmtId="178" fontId="7" fillId="0" borderId="0" xfId="0" applyNumberFormat="1" applyFont="1" applyAlignment="1" applyProtection="1">
      <alignment horizontal="left"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51" xfId="0" applyFont="1" applyBorder="1" applyAlignment="1" applyProtection="1">
      <alignment horizontal="center" vertical="center" wrapText="1"/>
      <protection/>
    </xf>
    <xf numFmtId="37" fontId="7" fillId="0" borderId="0" xfId="0" applyFont="1" applyAlignment="1" applyProtection="1">
      <alignment vertical="center"/>
      <protection/>
    </xf>
    <xf numFmtId="179" fontId="9" fillId="0" borderId="50" xfId="0" applyNumberFormat="1" applyFont="1" applyBorder="1" applyAlignment="1" applyProtection="1">
      <alignment horizontal="right" vertical="center"/>
      <protection/>
    </xf>
    <xf numFmtId="179" fontId="9" fillId="0" borderId="14" xfId="0" applyNumberFormat="1" applyFont="1" applyBorder="1" applyAlignment="1" applyProtection="1">
      <alignment horizontal="right" vertical="center"/>
      <protection/>
    </xf>
    <xf numFmtId="179" fontId="9" fillId="0" borderId="15" xfId="0" applyNumberFormat="1" applyFont="1" applyBorder="1" applyAlignment="1" applyProtection="1">
      <alignment horizontal="right" vertical="center"/>
      <protection/>
    </xf>
    <xf numFmtId="179" fontId="9" fillId="0" borderId="16" xfId="0" applyNumberFormat="1" applyFont="1" applyBorder="1" applyAlignment="1" applyProtection="1">
      <alignment horizontal="right" vertical="center"/>
      <protection/>
    </xf>
    <xf numFmtId="179" fontId="9" fillId="0" borderId="17" xfId="0" applyNumberFormat="1" applyFont="1" applyBorder="1" applyAlignment="1" applyProtection="1">
      <alignment horizontal="right" vertical="center"/>
      <protection/>
    </xf>
    <xf numFmtId="179" fontId="9" fillId="0" borderId="1" xfId="0" applyNumberFormat="1" applyFont="1" applyBorder="1" applyAlignment="1" applyProtection="1">
      <alignment vertical="center"/>
      <protection/>
    </xf>
    <xf numFmtId="179" fontId="9" fillId="0" borderId="0" xfId="0" applyNumberFormat="1" applyFont="1" applyAlignment="1" applyProtection="1">
      <alignment vertical="center"/>
      <protection/>
    </xf>
    <xf numFmtId="179" fontId="9" fillId="0" borderId="18" xfId="0" applyNumberFormat="1" applyFont="1" applyBorder="1" applyAlignment="1" applyProtection="1">
      <alignment horizontal="right" vertical="center"/>
      <protection/>
    </xf>
    <xf numFmtId="37" fontId="9" fillId="0" borderId="0" xfId="0" applyFont="1" applyBorder="1" applyAlignment="1" applyProtection="1">
      <alignment vertical="center"/>
      <protection/>
    </xf>
    <xf numFmtId="178" fontId="9" fillId="0" borderId="52" xfId="0" applyNumberFormat="1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178" fontId="10" fillId="2" borderId="53" xfId="0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178" fontId="10" fillId="2" borderId="50" xfId="0" applyNumberFormat="1" applyFont="1" applyFill="1" applyBorder="1" applyAlignment="1" applyProtection="1">
      <alignment vertical="center"/>
      <protection/>
    </xf>
    <xf numFmtId="179" fontId="9" fillId="0" borderId="55" xfId="0" applyNumberFormat="1" applyFont="1" applyBorder="1" applyAlignment="1" applyProtection="1">
      <alignment horizontal="right" vertical="center"/>
      <protection/>
    </xf>
    <xf numFmtId="179" fontId="9" fillId="0" borderId="19" xfId="0" applyNumberFormat="1" applyFont="1" applyBorder="1" applyAlignment="1" applyProtection="1">
      <alignment horizontal="right" vertical="center"/>
      <protection/>
    </xf>
    <xf numFmtId="179" fontId="9" fillId="0" borderId="4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 applyProtection="1">
      <alignment horizontal="right" vertical="center"/>
      <protection/>
    </xf>
    <xf numFmtId="179" fontId="9" fillId="0" borderId="20" xfId="0" applyNumberFormat="1" applyFont="1" applyBorder="1" applyAlignment="1" applyProtection="1">
      <alignment horizontal="right" vertical="center"/>
      <protection/>
    </xf>
    <xf numFmtId="179" fontId="9" fillId="0" borderId="3" xfId="0" applyNumberFormat="1" applyFont="1" applyBorder="1" applyAlignment="1" applyProtection="1">
      <alignment horizontal="right" vertical="center"/>
      <protection/>
    </xf>
    <xf numFmtId="178" fontId="9" fillId="0" borderId="50" xfId="0" applyNumberFormat="1" applyFont="1" applyBorder="1" applyAlignment="1" applyProtection="1">
      <alignment vertical="center"/>
      <protection/>
    </xf>
    <xf numFmtId="37" fontId="10" fillId="0" borderId="0" xfId="0" applyFont="1" applyBorder="1" applyAlignment="1" applyProtection="1">
      <alignment vertical="center"/>
      <protection/>
    </xf>
    <xf numFmtId="178" fontId="10" fillId="2" borderId="66" xfId="0" applyNumberFormat="1" applyFont="1" applyFill="1" applyBorder="1" applyAlignment="1" applyProtection="1">
      <alignment vertical="center"/>
      <protection/>
    </xf>
    <xf numFmtId="179" fontId="9" fillId="0" borderId="56" xfId="0" applyNumberFormat="1" applyFont="1" applyBorder="1" applyAlignment="1" applyProtection="1">
      <alignment horizontal="right" vertical="center"/>
      <protection/>
    </xf>
    <xf numFmtId="179" fontId="9" fillId="0" borderId="24" xfId="0" applyNumberFormat="1" applyFont="1" applyBorder="1" applyAlignment="1" applyProtection="1">
      <alignment horizontal="right" vertical="center"/>
      <protection/>
    </xf>
    <xf numFmtId="179" fontId="9" fillId="0" borderId="25" xfId="0" applyNumberFormat="1" applyFont="1" applyBorder="1" applyAlignment="1" applyProtection="1">
      <alignment horizontal="right" vertical="center"/>
      <protection/>
    </xf>
    <xf numFmtId="179" fontId="9" fillId="0" borderId="26" xfId="0" applyNumberFormat="1" applyFont="1" applyBorder="1" applyAlignment="1" applyProtection="1">
      <alignment horizontal="right" vertical="center"/>
      <protection/>
    </xf>
    <xf numFmtId="179" fontId="9" fillId="0" borderId="27" xfId="0" applyNumberFormat="1" applyFont="1" applyBorder="1" applyAlignment="1" applyProtection="1">
      <alignment horizontal="right" vertical="center"/>
      <protection/>
    </xf>
    <xf numFmtId="179" fontId="9" fillId="0" borderId="28" xfId="0" applyNumberFormat="1" applyFont="1" applyBorder="1" applyAlignment="1" applyProtection="1">
      <alignment horizontal="right" vertical="center"/>
      <protection/>
    </xf>
    <xf numFmtId="178" fontId="9" fillId="0" borderId="67" xfId="0" applyNumberFormat="1" applyFont="1" applyBorder="1" applyAlignment="1" applyProtection="1">
      <alignment vertical="center"/>
      <protection/>
    </xf>
    <xf numFmtId="179" fontId="9" fillId="0" borderId="57" xfId="0" applyNumberFormat="1" applyFont="1" applyBorder="1" applyAlignment="1" applyProtection="1">
      <alignment horizontal="right" vertical="center"/>
      <protection/>
    </xf>
    <xf numFmtId="179" fontId="9" fillId="0" borderId="29" xfId="0" applyNumberFormat="1" applyFont="1" applyBorder="1" applyAlignment="1" applyProtection="1">
      <alignment horizontal="right" vertical="center"/>
      <protection/>
    </xf>
    <xf numFmtId="179" fontId="9" fillId="0" borderId="30" xfId="0" applyNumberFormat="1" applyFont="1" applyBorder="1" applyAlignment="1" applyProtection="1">
      <alignment horizontal="right" vertical="center"/>
      <protection/>
    </xf>
    <xf numFmtId="179" fontId="9" fillId="0" borderId="31" xfId="0" applyNumberFormat="1" applyFont="1" applyBorder="1" applyAlignment="1" applyProtection="1">
      <alignment horizontal="right" vertical="center"/>
      <protection/>
    </xf>
    <xf numFmtId="179" fontId="9" fillId="0" borderId="32" xfId="0" applyNumberFormat="1" applyFont="1" applyBorder="1" applyAlignment="1" applyProtection="1">
      <alignment horizontal="right" vertical="center"/>
      <protection/>
    </xf>
    <xf numFmtId="179" fontId="9" fillId="0" borderId="33" xfId="0" applyNumberFormat="1" applyFont="1" applyBorder="1" applyAlignment="1" applyProtection="1">
      <alignment horizontal="right" vertical="center"/>
      <protection/>
    </xf>
    <xf numFmtId="178" fontId="9" fillId="0" borderId="57" xfId="0" applyNumberFormat="1" applyFont="1" applyBorder="1" applyAlignment="1" applyProtection="1">
      <alignment vertical="center"/>
      <protection/>
    </xf>
    <xf numFmtId="179" fontId="9" fillId="0" borderId="58" xfId="0" applyNumberFormat="1" applyFont="1" applyBorder="1" applyAlignment="1" applyProtection="1">
      <alignment horizontal="right" vertical="center"/>
      <protection/>
    </xf>
    <xf numFmtId="179" fontId="9" fillId="0" borderId="34" xfId="0" applyNumberFormat="1" applyFont="1" applyBorder="1" applyAlignment="1" applyProtection="1">
      <alignment horizontal="right" vertical="center"/>
      <protection/>
    </xf>
    <xf numFmtId="179" fontId="9" fillId="0" borderId="35" xfId="0" applyNumberFormat="1" applyFont="1" applyBorder="1" applyAlignment="1" applyProtection="1">
      <alignment horizontal="right" vertical="center"/>
      <protection/>
    </xf>
    <xf numFmtId="179" fontId="9" fillId="0" borderId="36" xfId="0" applyNumberFormat="1" applyFont="1" applyBorder="1" applyAlignment="1" applyProtection="1">
      <alignment horizontal="right" vertical="center"/>
      <protection/>
    </xf>
    <xf numFmtId="179" fontId="9" fillId="0" borderId="37" xfId="0" applyNumberFormat="1" applyFont="1" applyBorder="1" applyAlignment="1" applyProtection="1">
      <alignment horizontal="right" vertical="center"/>
      <protection/>
    </xf>
    <xf numFmtId="179" fontId="9" fillId="0" borderId="38" xfId="0" applyNumberFormat="1" applyFont="1" applyBorder="1" applyAlignment="1" applyProtection="1">
      <alignment horizontal="right" vertical="center"/>
      <protection/>
    </xf>
    <xf numFmtId="178" fontId="10" fillId="2" borderId="66" xfId="0" applyNumberFormat="1" applyFont="1" applyFill="1" applyBorder="1" applyAlignment="1" applyProtection="1">
      <alignment vertical="center" shrinkToFit="1"/>
      <protection/>
    </xf>
    <xf numFmtId="179" fontId="9" fillId="0" borderId="59" xfId="0" applyNumberFormat="1" applyFont="1" applyBorder="1" applyAlignment="1" applyProtection="1">
      <alignment horizontal="right" vertical="center"/>
      <protection/>
    </xf>
    <xf numFmtId="179" fontId="9" fillId="0" borderId="39" xfId="0" applyNumberFormat="1" applyFont="1" applyBorder="1" applyAlignment="1" applyProtection="1">
      <alignment horizontal="right" vertical="center"/>
      <protection/>
    </xf>
    <xf numFmtId="179" fontId="9" fillId="0" borderId="40" xfId="0" applyNumberFormat="1" applyFont="1" applyBorder="1" applyAlignment="1" applyProtection="1">
      <alignment horizontal="right" vertical="center"/>
      <protection/>
    </xf>
    <xf numFmtId="179" fontId="9" fillId="0" borderId="41" xfId="0" applyNumberFormat="1" applyFont="1" applyBorder="1" applyAlignment="1" applyProtection="1">
      <alignment horizontal="right" vertical="center"/>
      <protection/>
    </xf>
    <xf numFmtId="179" fontId="9" fillId="0" borderId="42" xfId="0" applyNumberFormat="1" applyFont="1" applyBorder="1" applyAlignment="1" applyProtection="1">
      <alignment horizontal="right" vertical="center"/>
      <protection/>
    </xf>
    <xf numFmtId="179" fontId="9" fillId="0" borderId="43" xfId="0" applyNumberFormat="1" applyFont="1" applyBorder="1" applyAlignment="1" applyProtection="1">
      <alignment horizontal="right" vertical="center"/>
      <protection/>
    </xf>
    <xf numFmtId="178" fontId="9" fillId="0" borderId="68" xfId="0" applyNumberFormat="1" applyFont="1" applyBorder="1" applyAlignment="1" applyProtection="1">
      <alignment vertical="center"/>
      <protection/>
    </xf>
    <xf numFmtId="179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Border="1" applyAlignment="1" applyProtection="1">
      <alignment/>
      <protection/>
    </xf>
    <xf numFmtId="179" fontId="11" fillId="0" borderId="0" xfId="0" applyNumberFormat="1" applyFont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0" borderId="0" xfId="0" applyFont="1" applyBorder="1" applyAlignment="1" applyProtection="1">
      <alignment/>
      <protection/>
    </xf>
    <xf numFmtId="178" fontId="0" fillId="0" borderId="0" xfId="0" applyNumberFormat="1" applyBorder="1" applyAlignment="1" applyProtection="1">
      <alignment vertical="center"/>
      <protection/>
    </xf>
    <xf numFmtId="178" fontId="0" fillId="0" borderId="0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37" fontId="0" fillId="0" borderId="0" xfId="0" applyFill="1" applyBorder="1" applyAlignment="1" applyProtection="1">
      <alignment horizontal="left"/>
      <protection/>
    </xf>
    <xf numFmtId="177" fontId="9" fillId="0" borderId="15" xfId="0" applyNumberFormat="1" applyFont="1" applyBorder="1" applyAlignment="1" applyProtection="1">
      <alignment horizontal="right" vertical="center"/>
      <protection/>
    </xf>
    <xf numFmtId="177" fontId="9" fillId="0" borderId="1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horizontal="right" vertical="center"/>
      <protection/>
    </xf>
    <xf numFmtId="177" fontId="9" fillId="0" borderId="25" xfId="0" applyNumberFormat="1" applyFont="1" applyBorder="1" applyAlignment="1" applyProtection="1">
      <alignment horizontal="right" vertical="center"/>
      <protection/>
    </xf>
    <xf numFmtId="177" fontId="9" fillId="0" borderId="30" xfId="0" applyNumberFormat="1" applyFont="1" applyBorder="1" applyAlignment="1" applyProtection="1">
      <alignment horizontal="right" vertical="center"/>
      <protection/>
    </xf>
    <xf numFmtId="177" fontId="9" fillId="0" borderId="35" xfId="0" applyNumberFormat="1" applyFont="1" applyBorder="1" applyAlignment="1" applyProtection="1">
      <alignment horizontal="right" vertical="center"/>
      <protection/>
    </xf>
    <xf numFmtId="177" fontId="9" fillId="0" borderId="40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37" fontId="11" fillId="0" borderId="0" xfId="0" applyFont="1" applyFill="1" applyBorder="1" applyAlignment="1" applyProtection="1">
      <alignment horizontal="left"/>
      <protection/>
    </xf>
    <xf numFmtId="177" fontId="7" fillId="0" borderId="13" xfId="0" applyNumberFormat="1" applyFont="1" applyBorder="1" applyAlignment="1" applyProtection="1">
      <alignment horizontal="right"/>
      <protection locked="0"/>
    </xf>
    <xf numFmtId="177" fontId="0" fillId="0" borderId="0" xfId="0" applyNumberFormat="1" applyAlignment="1" applyProtection="1">
      <alignment horizontal="right"/>
      <protection/>
    </xf>
    <xf numFmtId="177" fontId="9" fillId="0" borderId="60" xfId="0" applyNumberFormat="1" applyFont="1" applyBorder="1" applyAlignment="1" applyProtection="1">
      <alignment horizontal="right" vertical="center"/>
      <protection/>
    </xf>
    <xf numFmtId="177" fontId="10" fillId="2" borderId="61" xfId="0" applyNumberFormat="1" applyFont="1" applyFill="1" applyBorder="1" applyAlignment="1" applyProtection="1">
      <alignment horizontal="right" vertical="center"/>
      <protection/>
    </xf>
    <xf numFmtId="177" fontId="9" fillId="0" borderId="62" xfId="0" applyNumberFormat="1" applyFont="1" applyBorder="1" applyAlignment="1" applyProtection="1">
      <alignment horizontal="right" vertical="center"/>
      <protection/>
    </xf>
    <xf numFmtId="177" fontId="9" fillId="0" borderId="63" xfId="0" applyNumberFormat="1" applyFont="1" applyBorder="1" applyAlignment="1" applyProtection="1">
      <alignment horizontal="right" vertical="center"/>
      <protection/>
    </xf>
    <xf numFmtId="177" fontId="9" fillId="0" borderId="64" xfId="0" applyNumberFormat="1" applyFont="1" applyBorder="1" applyAlignment="1" applyProtection="1">
      <alignment horizontal="right" vertical="center"/>
      <protection/>
    </xf>
    <xf numFmtId="177" fontId="9" fillId="0" borderId="11" xfId="0" applyNumberFormat="1" applyFont="1" applyBorder="1" applyAlignment="1" applyProtection="1">
      <alignment horizontal="right" vertical="center"/>
      <protection/>
    </xf>
    <xf numFmtId="177" fontId="9" fillId="0" borderId="65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 horizontal="right"/>
      <protection/>
    </xf>
    <xf numFmtId="37" fontId="12" fillId="2" borderId="53" xfId="0" applyNumberFormat="1" applyFont="1" applyFill="1" applyBorder="1" applyAlignment="1" applyProtection="1">
      <alignment vertical="center"/>
      <protection/>
    </xf>
    <xf numFmtId="178" fontId="9" fillId="0" borderId="55" xfId="0" applyNumberFormat="1" applyFont="1" applyBorder="1" applyAlignment="1" applyProtection="1">
      <alignment vertical="center"/>
      <protection/>
    </xf>
    <xf numFmtId="178" fontId="9" fillId="0" borderId="69" xfId="0" applyNumberFormat="1" applyFont="1" applyBorder="1" applyAlignment="1" applyProtection="1">
      <alignment vertical="center"/>
      <protection/>
    </xf>
    <xf numFmtId="38" fontId="9" fillId="0" borderId="52" xfId="17" applyFont="1" applyBorder="1" applyAlignment="1" applyProtection="1">
      <alignment vertical="center"/>
      <protection locked="0"/>
    </xf>
    <xf numFmtId="38" fontId="10" fillId="2" borderId="50" xfId="17" applyFont="1" applyFill="1" applyBorder="1" applyAlignment="1" applyProtection="1">
      <alignment vertical="center"/>
      <protection locked="0"/>
    </xf>
    <xf numFmtId="38" fontId="9" fillId="0" borderId="50" xfId="17" applyFont="1" applyBorder="1" applyAlignment="1" applyProtection="1">
      <alignment vertical="center"/>
      <protection locked="0"/>
    </xf>
    <xf numFmtId="38" fontId="10" fillId="2" borderId="66" xfId="17" applyFont="1" applyFill="1" applyBorder="1" applyAlignment="1" applyProtection="1">
      <alignment vertical="center"/>
      <protection locked="0"/>
    </xf>
    <xf numFmtId="38" fontId="9" fillId="0" borderId="67" xfId="17" applyFont="1" applyBorder="1" applyAlignment="1" applyProtection="1">
      <alignment vertical="center"/>
      <protection locked="0"/>
    </xf>
    <xf numFmtId="38" fontId="9" fillId="0" borderId="57" xfId="17" applyFont="1" applyBorder="1" applyAlignment="1" applyProtection="1">
      <alignment vertical="center"/>
      <protection locked="0"/>
    </xf>
    <xf numFmtId="38" fontId="9" fillId="0" borderId="55" xfId="17" applyFont="1" applyBorder="1" applyAlignment="1" applyProtection="1">
      <alignment vertical="center"/>
      <protection locked="0"/>
    </xf>
    <xf numFmtId="38" fontId="9" fillId="0" borderId="69" xfId="17" applyFont="1" applyBorder="1" applyAlignment="1" applyProtection="1">
      <alignment vertical="center"/>
      <protection locked="0"/>
    </xf>
    <xf numFmtId="38" fontId="10" fillId="2" borderId="66" xfId="17" applyFont="1" applyFill="1" applyBorder="1" applyAlignment="1" applyProtection="1">
      <alignment vertical="center" shrinkToFit="1"/>
      <protection locked="0"/>
    </xf>
    <xf numFmtId="38" fontId="9" fillId="0" borderId="68" xfId="17" applyFont="1" applyBorder="1" applyAlignment="1" applyProtection="1">
      <alignment vertical="center"/>
      <protection locked="0"/>
    </xf>
    <xf numFmtId="38" fontId="10" fillId="2" borderId="53" xfId="17" applyFont="1" applyFill="1" applyBorder="1" applyAlignment="1" applyProtection="1">
      <alignment vertical="center"/>
      <protection locked="0"/>
    </xf>
    <xf numFmtId="178" fontId="10" fillId="0" borderId="50" xfId="0" applyNumberFormat="1" applyFont="1" applyBorder="1" applyAlignment="1" applyProtection="1">
      <alignment vertical="center"/>
      <protection/>
    </xf>
    <xf numFmtId="37" fontId="9" fillId="0" borderId="1" xfId="0" applyNumberFormat="1" applyFont="1" applyFill="1" applyBorder="1" applyAlignment="1" applyProtection="1">
      <alignment horizontal="left" vertical="top" wrapText="1"/>
      <protection/>
    </xf>
    <xf numFmtId="37" fontId="9" fillId="0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8"/>
  <sheetViews>
    <sheetView showGridLines="0" tabSelected="1" zoomScale="75" zoomScaleNormal="75" workbookViewId="0" topLeftCell="A1">
      <selection activeCell="A2" sqref="A2"/>
    </sheetView>
  </sheetViews>
  <sheetFormatPr defaultColWidth="10.66015625" defaultRowHeight="18"/>
  <cols>
    <col min="1" max="1" width="12.16015625" style="138" customWidth="1"/>
    <col min="2" max="10" width="8.66015625" style="1" customWidth="1"/>
    <col min="11" max="11" width="1.07421875" style="1" customWidth="1"/>
    <col min="12" max="12" width="3.58203125" style="1" customWidth="1"/>
    <col min="13" max="16" width="8.66015625" style="1" customWidth="1"/>
    <col min="17" max="17" width="8.66015625" style="219" customWidth="1"/>
    <col min="18" max="18" width="12.16015625" style="138" customWidth="1"/>
    <col min="19" max="19" width="12.16015625" style="206" customWidth="1"/>
    <col min="20" max="20" width="0.99609375" style="138" customWidth="1"/>
    <col min="21" max="21" width="10.66015625" style="138" customWidth="1"/>
    <col min="22" max="22" width="13.41015625" style="138" customWidth="1"/>
    <col min="23" max="16384" width="10.66015625" style="138" customWidth="1"/>
  </cols>
  <sheetData>
    <row r="1" ht="24.75" customHeight="1">
      <c r="A1" s="135" t="s">
        <v>48</v>
      </c>
    </row>
    <row r="2" spans="1:21" s="142" customFormat="1" ht="17.25" customHeight="1" thickBot="1">
      <c r="A2" s="30"/>
      <c r="B2" s="31"/>
      <c r="C2" s="32"/>
      <c r="D2" s="33"/>
      <c r="E2" s="34"/>
      <c r="F2" s="35"/>
      <c r="G2" s="34"/>
      <c r="H2" s="35"/>
      <c r="I2" s="36" t="s">
        <v>45</v>
      </c>
      <c r="J2" s="218" t="s">
        <v>67</v>
      </c>
      <c r="K2" s="4"/>
      <c r="L2" s="5"/>
      <c r="M2" s="4"/>
      <c r="N2" s="2"/>
      <c r="O2" s="4"/>
      <c r="P2" s="2" t="s">
        <v>44</v>
      </c>
      <c r="Q2" s="3" t="str">
        <f>J2</f>
        <v>平成２０年</v>
      </c>
      <c r="R2" s="3"/>
      <c r="S2" s="83"/>
      <c r="T2" s="140"/>
      <c r="U2" s="140"/>
    </row>
    <row r="3" spans="1:21" s="145" customFormat="1" ht="36.75" customHeight="1" thickBot="1">
      <c r="A3" s="77"/>
      <c r="B3" s="79" t="s">
        <v>0</v>
      </c>
      <c r="C3" s="78" t="s">
        <v>1</v>
      </c>
      <c r="D3" s="79" t="s">
        <v>2</v>
      </c>
      <c r="E3" s="79" t="s">
        <v>3</v>
      </c>
      <c r="F3" s="79" t="s">
        <v>4</v>
      </c>
      <c r="G3" s="79" t="s">
        <v>5</v>
      </c>
      <c r="H3" s="79" t="s">
        <v>6</v>
      </c>
      <c r="I3" s="80" t="s">
        <v>7</v>
      </c>
      <c r="J3" s="81" t="s">
        <v>8</v>
      </c>
      <c r="K3" s="6"/>
      <c r="L3" s="7"/>
      <c r="M3" s="82" t="s">
        <v>9</v>
      </c>
      <c r="N3" s="79" t="s">
        <v>10</v>
      </c>
      <c r="O3" s="78" t="s">
        <v>11</v>
      </c>
      <c r="P3" s="79" t="s">
        <v>12</v>
      </c>
      <c r="Q3" s="81" t="s">
        <v>46</v>
      </c>
      <c r="R3" s="89"/>
      <c r="S3" s="84"/>
      <c r="T3" s="143"/>
      <c r="U3" s="143"/>
    </row>
    <row r="4" spans="1:23" s="145" customFormat="1" ht="24" customHeight="1">
      <c r="A4" s="8" t="s">
        <v>13</v>
      </c>
      <c r="B4" s="38">
        <v>342963</v>
      </c>
      <c r="C4" s="37">
        <v>11746</v>
      </c>
      <c r="D4" s="38">
        <v>50160</v>
      </c>
      <c r="E4" s="38">
        <v>28804</v>
      </c>
      <c r="F4" s="38">
        <v>14207</v>
      </c>
      <c r="G4" s="38">
        <v>33665</v>
      </c>
      <c r="H4" s="38">
        <v>17311</v>
      </c>
      <c r="I4" s="39">
        <v>25976</v>
      </c>
      <c r="J4" s="40">
        <v>66849</v>
      </c>
      <c r="K4" s="208"/>
      <c r="L4" s="209"/>
      <c r="M4" s="41">
        <v>11797</v>
      </c>
      <c r="N4" s="38">
        <v>5709</v>
      </c>
      <c r="O4" s="37">
        <v>7675</v>
      </c>
      <c r="P4" s="207">
        <f>IF(B4-SUM(C4:O4),B4-SUM(C4:O4),"        -")</f>
        <v>69064</v>
      </c>
      <c r="Q4" s="220">
        <f>IF(SUM(E4:F4),SUM(E4:F4),"        -")</f>
        <v>43011</v>
      </c>
      <c r="R4" s="88" t="s">
        <v>13</v>
      </c>
      <c r="S4" s="85" t="s">
        <v>47</v>
      </c>
      <c r="T4" s="154"/>
      <c r="U4" s="154"/>
      <c r="V4" s="156"/>
      <c r="W4" s="156"/>
    </row>
    <row r="5" spans="1:23" s="159" customFormat="1" ht="24" customHeight="1">
      <c r="A5" s="10" t="s">
        <v>14</v>
      </c>
      <c r="B5" s="43">
        <f aca="true" t="shared" si="0" ref="B5:J5">SUM(B6,B8,B11,B14,B19,B24,B31,B37,B42)</f>
        <v>3234</v>
      </c>
      <c r="C5" s="42">
        <f t="shared" si="0"/>
        <v>88</v>
      </c>
      <c r="D5" s="43">
        <f t="shared" si="0"/>
        <v>515</v>
      </c>
      <c r="E5" s="43">
        <f t="shared" si="0"/>
        <v>259</v>
      </c>
      <c r="F5" s="43">
        <f t="shared" si="0"/>
        <v>128</v>
      </c>
      <c r="G5" s="43">
        <f t="shared" si="0"/>
        <v>362</v>
      </c>
      <c r="H5" s="43">
        <f t="shared" si="0"/>
        <v>130</v>
      </c>
      <c r="I5" s="44">
        <f t="shared" si="0"/>
        <v>266</v>
      </c>
      <c r="J5" s="45">
        <f t="shared" si="0"/>
        <v>684</v>
      </c>
      <c r="K5" s="11"/>
      <c r="L5" s="12"/>
      <c r="M5" s="46">
        <f>SUM(M6,M8,M11,M14,M19,M24,M31,M37,M42)</f>
        <v>93</v>
      </c>
      <c r="N5" s="43">
        <f>SUM(N6,N8,N11,N14,N19,N24,N31,N37,N42)</f>
        <v>34</v>
      </c>
      <c r="O5" s="42">
        <f>SUM(O6,O8,O11,O14,O19,O24,O31,O37,O42)</f>
        <v>72</v>
      </c>
      <c r="P5" s="43">
        <f aca="true" t="shared" si="1" ref="P5:P44">IF(B5-SUM(C5:O5),B5-SUM(C5:O5),"        -")</f>
        <v>603</v>
      </c>
      <c r="Q5" s="44">
        <f>IF(SUM(E5:F5),SUM(E5:F5),"        -")</f>
        <v>387</v>
      </c>
      <c r="R5" s="15" t="s">
        <v>14</v>
      </c>
      <c r="S5" s="85" t="s">
        <v>50</v>
      </c>
      <c r="T5" s="154"/>
      <c r="U5" s="154"/>
      <c r="V5" s="156"/>
      <c r="W5" s="158"/>
    </row>
    <row r="6" spans="1:23" s="159" customFormat="1" ht="24" customHeight="1">
      <c r="A6" s="16" t="s">
        <v>15</v>
      </c>
      <c r="B6" s="48">
        <f>B7</f>
        <v>1095</v>
      </c>
      <c r="C6" s="47">
        <f aca="true" t="shared" si="2" ref="C6:J6">SUM(C7:C7)</f>
        <v>34</v>
      </c>
      <c r="D6" s="48">
        <f t="shared" si="2"/>
        <v>177</v>
      </c>
      <c r="E6" s="48">
        <f t="shared" si="2"/>
        <v>91</v>
      </c>
      <c r="F6" s="48">
        <f t="shared" si="2"/>
        <v>37</v>
      </c>
      <c r="G6" s="48">
        <f t="shared" si="2"/>
        <v>130</v>
      </c>
      <c r="H6" s="48">
        <f t="shared" si="2"/>
        <v>42</v>
      </c>
      <c r="I6" s="49">
        <f t="shared" si="2"/>
        <v>101</v>
      </c>
      <c r="J6" s="50">
        <f t="shared" si="2"/>
        <v>209</v>
      </c>
      <c r="K6" s="11"/>
      <c r="L6" s="12"/>
      <c r="M6" s="51">
        <f>SUM(M7:M7)</f>
        <v>34</v>
      </c>
      <c r="N6" s="48">
        <f>SUM(N7:N7)</f>
        <v>12</v>
      </c>
      <c r="O6" s="47">
        <f>SUM(O7:O7)</f>
        <v>22</v>
      </c>
      <c r="P6" s="48">
        <f t="shared" si="1"/>
        <v>206</v>
      </c>
      <c r="Q6" s="221">
        <f>IF(SUM(E6:F6),SUM(E6:F6),"        -")</f>
        <v>128</v>
      </c>
      <c r="R6" s="19" t="s">
        <v>15</v>
      </c>
      <c r="S6" s="243" t="s">
        <v>70</v>
      </c>
      <c r="T6" s="244"/>
      <c r="U6" s="244"/>
      <c r="V6" s="244"/>
      <c r="W6" s="158"/>
    </row>
    <row r="7" spans="1:23" s="145" customFormat="1" ht="24" customHeight="1">
      <c r="A7" s="20" t="s">
        <v>16</v>
      </c>
      <c r="B7" s="53">
        <v>1095</v>
      </c>
      <c r="C7" s="52">
        <v>34</v>
      </c>
      <c r="D7" s="53">
        <v>177</v>
      </c>
      <c r="E7" s="53">
        <v>91</v>
      </c>
      <c r="F7" s="53">
        <v>37</v>
      </c>
      <c r="G7" s="53">
        <v>130</v>
      </c>
      <c r="H7" s="53">
        <v>42</v>
      </c>
      <c r="I7" s="54">
        <v>101</v>
      </c>
      <c r="J7" s="55">
        <v>209</v>
      </c>
      <c r="K7" s="208"/>
      <c r="L7" s="209"/>
      <c r="M7" s="56">
        <v>34</v>
      </c>
      <c r="N7" s="53">
        <v>12</v>
      </c>
      <c r="O7" s="52">
        <v>22</v>
      </c>
      <c r="P7" s="210">
        <f t="shared" si="1"/>
        <v>206</v>
      </c>
      <c r="Q7" s="222">
        <f aca="true" t="shared" si="3" ref="Q7:Q44">IF(SUM(E7:F7),SUM(E7:F7),"        -")</f>
        <v>128</v>
      </c>
      <c r="R7" s="9" t="s">
        <v>16</v>
      </c>
      <c r="S7" s="243"/>
      <c r="T7" s="244"/>
      <c r="U7" s="244"/>
      <c r="V7" s="244"/>
      <c r="W7" s="156"/>
    </row>
    <row r="8" spans="1:23" s="159" customFormat="1" ht="24" customHeight="1">
      <c r="A8" s="16" t="s">
        <v>17</v>
      </c>
      <c r="B8" s="48">
        <f>IF(SUM(B9:B10),SUM(B9:B10),"        -")</f>
        <v>235</v>
      </c>
      <c r="C8" s="47">
        <f aca="true" t="shared" si="4" ref="C8:J8">SUM(C9:C10)</f>
        <v>6</v>
      </c>
      <c r="D8" s="48">
        <f t="shared" si="4"/>
        <v>38</v>
      </c>
      <c r="E8" s="48">
        <f t="shared" si="4"/>
        <v>16</v>
      </c>
      <c r="F8" s="48">
        <f t="shared" si="4"/>
        <v>14</v>
      </c>
      <c r="G8" s="48">
        <f t="shared" si="4"/>
        <v>15</v>
      </c>
      <c r="H8" s="48">
        <f t="shared" si="4"/>
        <v>11</v>
      </c>
      <c r="I8" s="49">
        <f t="shared" si="4"/>
        <v>20</v>
      </c>
      <c r="J8" s="50">
        <f t="shared" si="4"/>
        <v>61</v>
      </c>
      <c r="K8" s="11"/>
      <c r="L8" s="12"/>
      <c r="M8" s="51">
        <f>SUM(M9:M10)</f>
        <v>7</v>
      </c>
      <c r="N8" s="48">
        <f>SUM(N9:N10)</f>
        <v>0</v>
      </c>
      <c r="O8" s="47">
        <f>SUM(O9:O10)</f>
        <v>7</v>
      </c>
      <c r="P8" s="48">
        <f t="shared" si="1"/>
        <v>40</v>
      </c>
      <c r="Q8" s="221">
        <f t="shared" si="3"/>
        <v>30</v>
      </c>
      <c r="R8" s="19" t="s">
        <v>17</v>
      </c>
      <c r="S8" s="243"/>
      <c r="T8" s="244"/>
      <c r="U8" s="244"/>
      <c r="V8" s="244"/>
      <c r="W8" s="158"/>
    </row>
    <row r="9" spans="1:23" s="145" customFormat="1" ht="24" customHeight="1">
      <c r="A9" s="21" t="s">
        <v>18</v>
      </c>
      <c r="B9" s="58">
        <v>180</v>
      </c>
      <c r="C9" s="57">
        <v>6</v>
      </c>
      <c r="D9" s="58">
        <v>32</v>
      </c>
      <c r="E9" s="58">
        <v>11</v>
      </c>
      <c r="F9" s="58">
        <v>12</v>
      </c>
      <c r="G9" s="58">
        <v>12</v>
      </c>
      <c r="H9" s="58">
        <v>9</v>
      </c>
      <c r="I9" s="59">
        <v>14</v>
      </c>
      <c r="J9" s="60">
        <v>46</v>
      </c>
      <c r="K9" s="208"/>
      <c r="L9" s="209"/>
      <c r="M9" s="61">
        <v>5</v>
      </c>
      <c r="N9" s="58" t="s">
        <v>66</v>
      </c>
      <c r="O9" s="57">
        <v>5</v>
      </c>
      <c r="P9" s="211">
        <f t="shared" si="1"/>
        <v>28</v>
      </c>
      <c r="Q9" s="223">
        <f t="shared" si="3"/>
        <v>23</v>
      </c>
      <c r="R9" s="22" t="s">
        <v>18</v>
      </c>
      <c r="S9" s="85"/>
      <c r="T9" s="154"/>
      <c r="U9" s="154"/>
      <c r="V9" s="156"/>
      <c r="W9" s="156"/>
    </row>
    <row r="10" spans="1:23" s="145" customFormat="1" ht="24" customHeight="1">
      <c r="A10" s="23" t="s">
        <v>62</v>
      </c>
      <c r="B10" s="63">
        <v>55</v>
      </c>
      <c r="C10" s="62" t="s">
        <v>66</v>
      </c>
      <c r="D10" s="63">
        <v>6</v>
      </c>
      <c r="E10" s="63">
        <v>5</v>
      </c>
      <c r="F10" s="63">
        <v>2</v>
      </c>
      <c r="G10" s="63">
        <v>3</v>
      </c>
      <c r="H10" s="63">
        <v>2</v>
      </c>
      <c r="I10" s="64">
        <v>6</v>
      </c>
      <c r="J10" s="65">
        <v>15</v>
      </c>
      <c r="K10" s="208"/>
      <c r="L10" s="209"/>
      <c r="M10" s="66">
        <v>2</v>
      </c>
      <c r="N10" s="63" t="s">
        <v>66</v>
      </c>
      <c r="O10" s="62">
        <v>2</v>
      </c>
      <c r="P10" s="212">
        <f>IF(B10-SUM(C10:O10),B10-SUM(C10:O10),"        -")</f>
        <v>12</v>
      </c>
      <c r="Q10" s="224">
        <f>IF(SUM(E10:F10),SUM(E10:F10),"        -")</f>
        <v>7</v>
      </c>
      <c r="R10" s="24" t="s">
        <v>62</v>
      </c>
      <c r="S10" s="85"/>
      <c r="T10" s="154"/>
      <c r="U10" s="154"/>
      <c r="V10" s="156"/>
      <c r="W10" s="156"/>
    </row>
    <row r="11" spans="1:23" s="159" customFormat="1" ht="24" customHeight="1">
      <c r="A11" s="16" t="s">
        <v>19</v>
      </c>
      <c r="B11" s="48">
        <f>IF(SUM(B12:B13),SUM(B12:B13),"        -")</f>
        <v>345</v>
      </c>
      <c r="C11" s="47">
        <f aca="true" t="shared" si="5" ref="C11:J11">SUM(C12:C13)</f>
        <v>8</v>
      </c>
      <c r="D11" s="48">
        <f t="shared" si="5"/>
        <v>48</v>
      </c>
      <c r="E11" s="48">
        <f t="shared" si="5"/>
        <v>24</v>
      </c>
      <c r="F11" s="48">
        <f t="shared" si="5"/>
        <v>14</v>
      </c>
      <c r="G11" s="48">
        <f t="shared" si="5"/>
        <v>52</v>
      </c>
      <c r="H11" s="48">
        <f t="shared" si="5"/>
        <v>16</v>
      </c>
      <c r="I11" s="49">
        <f t="shared" si="5"/>
        <v>29</v>
      </c>
      <c r="J11" s="50">
        <f t="shared" si="5"/>
        <v>74</v>
      </c>
      <c r="K11" s="11"/>
      <c r="L11" s="12"/>
      <c r="M11" s="51">
        <f>SUM(M12:M13)</f>
        <v>3</v>
      </c>
      <c r="N11" s="48">
        <f>SUM(N12:N13)</f>
        <v>2</v>
      </c>
      <c r="O11" s="47">
        <f>SUM(O12:O13)</f>
        <v>3</v>
      </c>
      <c r="P11" s="48">
        <f t="shared" si="1"/>
        <v>72</v>
      </c>
      <c r="Q11" s="221">
        <f t="shared" si="3"/>
        <v>38</v>
      </c>
      <c r="R11" s="19" t="s">
        <v>19</v>
      </c>
      <c r="S11" s="86"/>
      <c r="T11" s="168"/>
      <c r="U11" s="168"/>
      <c r="V11" s="158"/>
      <c r="W11" s="158"/>
    </row>
    <row r="12" spans="1:23" s="145" customFormat="1" ht="24" customHeight="1">
      <c r="A12" s="21" t="s">
        <v>53</v>
      </c>
      <c r="B12" s="58">
        <v>231</v>
      </c>
      <c r="C12" s="57">
        <v>4</v>
      </c>
      <c r="D12" s="58">
        <v>29</v>
      </c>
      <c r="E12" s="58">
        <v>16</v>
      </c>
      <c r="F12" s="58">
        <v>13</v>
      </c>
      <c r="G12" s="58">
        <v>37</v>
      </c>
      <c r="H12" s="58">
        <v>10</v>
      </c>
      <c r="I12" s="59">
        <v>21</v>
      </c>
      <c r="J12" s="60">
        <v>51</v>
      </c>
      <c r="K12" s="208"/>
      <c r="L12" s="209"/>
      <c r="M12" s="61">
        <v>1</v>
      </c>
      <c r="N12" s="58">
        <v>2</v>
      </c>
      <c r="O12" s="57">
        <v>3</v>
      </c>
      <c r="P12" s="211">
        <f t="shared" si="1"/>
        <v>44</v>
      </c>
      <c r="Q12" s="223">
        <f t="shared" si="3"/>
        <v>29</v>
      </c>
      <c r="R12" s="22" t="s">
        <v>54</v>
      </c>
      <c r="S12" s="85"/>
      <c r="T12" s="154"/>
      <c r="U12" s="154"/>
      <c r="V12" s="156"/>
      <c r="W12" s="156"/>
    </row>
    <row r="13" spans="1:23" s="145" customFormat="1" ht="24" customHeight="1">
      <c r="A13" s="25" t="s">
        <v>64</v>
      </c>
      <c r="B13" s="68">
        <v>114</v>
      </c>
      <c r="C13" s="67">
        <v>4</v>
      </c>
      <c r="D13" s="68">
        <v>19</v>
      </c>
      <c r="E13" s="68">
        <v>8</v>
      </c>
      <c r="F13" s="68">
        <v>1</v>
      </c>
      <c r="G13" s="68">
        <v>15</v>
      </c>
      <c r="H13" s="68">
        <v>6</v>
      </c>
      <c r="I13" s="69">
        <v>8</v>
      </c>
      <c r="J13" s="70">
        <v>23</v>
      </c>
      <c r="K13" s="208"/>
      <c r="L13" s="209"/>
      <c r="M13" s="71">
        <v>2</v>
      </c>
      <c r="N13" s="68" t="s">
        <v>66</v>
      </c>
      <c r="O13" s="67" t="s">
        <v>66</v>
      </c>
      <c r="P13" s="213">
        <f t="shared" si="1"/>
        <v>28</v>
      </c>
      <c r="Q13" s="225">
        <f t="shared" si="3"/>
        <v>9</v>
      </c>
      <c r="R13" s="26" t="s">
        <v>64</v>
      </c>
      <c r="S13" s="85"/>
      <c r="T13" s="154"/>
      <c r="U13" s="154"/>
      <c r="V13" s="156"/>
      <c r="W13" s="156"/>
    </row>
    <row r="14" spans="1:23" s="159" customFormat="1" ht="24" customHeight="1">
      <c r="A14" s="16" t="s">
        <v>65</v>
      </c>
      <c r="B14" s="48">
        <f>IF(SUM(B15:B18),SUM(B15:B18),"        -")</f>
        <v>328</v>
      </c>
      <c r="C14" s="47">
        <f aca="true" t="shared" si="6" ref="C14:J14">IF(SUM(C15:C18)&gt;0,SUM(C15:C18),"      -")</f>
        <v>8</v>
      </c>
      <c r="D14" s="48">
        <f t="shared" si="6"/>
        <v>55</v>
      </c>
      <c r="E14" s="48">
        <f t="shared" si="6"/>
        <v>23</v>
      </c>
      <c r="F14" s="48">
        <f t="shared" si="6"/>
        <v>13</v>
      </c>
      <c r="G14" s="48">
        <f t="shared" si="6"/>
        <v>31</v>
      </c>
      <c r="H14" s="48">
        <f t="shared" si="6"/>
        <v>17</v>
      </c>
      <c r="I14" s="49">
        <f t="shared" si="6"/>
        <v>26</v>
      </c>
      <c r="J14" s="50">
        <f t="shared" si="6"/>
        <v>67</v>
      </c>
      <c r="K14" s="11"/>
      <c r="L14" s="12"/>
      <c r="M14" s="51">
        <f>IF(SUM(M15:M18)&gt;0,SUM(M15:M18),"      -")</f>
        <v>10</v>
      </c>
      <c r="N14" s="48">
        <f>SUM(N15:N18)</f>
        <v>3</v>
      </c>
      <c r="O14" s="47">
        <f>SUM(O15:O18)</f>
        <v>5</v>
      </c>
      <c r="P14" s="48">
        <f t="shared" si="1"/>
        <v>70</v>
      </c>
      <c r="Q14" s="221">
        <f t="shared" si="3"/>
        <v>36</v>
      </c>
      <c r="R14" s="19" t="s">
        <v>65</v>
      </c>
      <c r="S14" s="86"/>
      <c r="T14" s="168"/>
      <c r="U14" s="168"/>
      <c r="V14" s="158"/>
      <c r="W14" s="158"/>
    </row>
    <row r="15" spans="1:23" s="145" customFormat="1" ht="24" customHeight="1">
      <c r="A15" s="21" t="s">
        <v>20</v>
      </c>
      <c r="B15" s="58">
        <v>185</v>
      </c>
      <c r="C15" s="57">
        <v>3</v>
      </c>
      <c r="D15" s="58">
        <v>28</v>
      </c>
      <c r="E15" s="58">
        <v>16</v>
      </c>
      <c r="F15" s="58">
        <v>7</v>
      </c>
      <c r="G15" s="58">
        <v>18</v>
      </c>
      <c r="H15" s="58">
        <v>9</v>
      </c>
      <c r="I15" s="59">
        <v>17</v>
      </c>
      <c r="J15" s="60">
        <v>38</v>
      </c>
      <c r="K15" s="208"/>
      <c r="L15" s="209"/>
      <c r="M15" s="61">
        <v>7</v>
      </c>
      <c r="N15" s="58">
        <v>1</v>
      </c>
      <c r="O15" s="57">
        <v>3</v>
      </c>
      <c r="P15" s="211">
        <f t="shared" si="1"/>
        <v>38</v>
      </c>
      <c r="Q15" s="223">
        <f t="shared" si="3"/>
        <v>23</v>
      </c>
      <c r="R15" s="22" t="s">
        <v>20</v>
      </c>
      <c r="S15" s="85"/>
      <c r="T15" s="154"/>
      <c r="U15" s="154"/>
      <c r="V15" s="156"/>
      <c r="W15" s="156"/>
    </row>
    <row r="16" spans="1:23" s="145" customFormat="1" ht="24" customHeight="1">
      <c r="A16" s="23" t="s">
        <v>21</v>
      </c>
      <c r="B16" s="63">
        <v>93</v>
      </c>
      <c r="C16" s="62">
        <v>1</v>
      </c>
      <c r="D16" s="63">
        <v>22</v>
      </c>
      <c r="E16" s="63">
        <v>6</v>
      </c>
      <c r="F16" s="63">
        <v>3</v>
      </c>
      <c r="G16" s="63">
        <v>6</v>
      </c>
      <c r="H16" s="63">
        <v>5</v>
      </c>
      <c r="I16" s="64">
        <v>5</v>
      </c>
      <c r="J16" s="65">
        <v>21</v>
      </c>
      <c r="K16" s="208"/>
      <c r="L16" s="209"/>
      <c r="M16" s="66">
        <v>3</v>
      </c>
      <c r="N16" s="63">
        <v>1</v>
      </c>
      <c r="O16" s="62">
        <v>1</v>
      </c>
      <c r="P16" s="212">
        <f t="shared" si="1"/>
        <v>19</v>
      </c>
      <c r="Q16" s="224">
        <f t="shared" si="3"/>
        <v>9</v>
      </c>
      <c r="R16" s="24" t="s">
        <v>21</v>
      </c>
      <c r="S16" s="85"/>
      <c r="T16" s="154"/>
      <c r="U16" s="154"/>
      <c r="V16" s="156"/>
      <c r="W16" s="156"/>
    </row>
    <row r="17" spans="1:23" s="145" customFormat="1" ht="24" customHeight="1">
      <c r="A17" s="23" t="s">
        <v>22</v>
      </c>
      <c r="B17" s="63">
        <v>32</v>
      </c>
      <c r="C17" s="62">
        <v>3</v>
      </c>
      <c r="D17" s="63">
        <v>4</v>
      </c>
      <c r="E17" s="63" t="s">
        <v>66</v>
      </c>
      <c r="F17" s="63">
        <v>2</v>
      </c>
      <c r="G17" s="63">
        <v>6</v>
      </c>
      <c r="H17" s="63">
        <v>3</v>
      </c>
      <c r="I17" s="64">
        <v>2</v>
      </c>
      <c r="J17" s="65">
        <v>4</v>
      </c>
      <c r="K17" s="208"/>
      <c r="L17" s="209"/>
      <c r="M17" s="66" t="s">
        <v>66</v>
      </c>
      <c r="N17" s="63">
        <v>1</v>
      </c>
      <c r="O17" s="62">
        <v>1</v>
      </c>
      <c r="P17" s="212">
        <f t="shared" si="1"/>
        <v>6</v>
      </c>
      <c r="Q17" s="224">
        <f t="shared" si="3"/>
        <v>2</v>
      </c>
      <c r="R17" s="24" t="s">
        <v>22</v>
      </c>
      <c r="S17" s="85"/>
      <c r="T17" s="154"/>
      <c r="U17" s="154"/>
      <c r="V17" s="156"/>
      <c r="W17" s="156"/>
    </row>
    <row r="18" spans="1:23" s="145" customFormat="1" ht="24" customHeight="1">
      <c r="A18" s="23" t="s">
        <v>23</v>
      </c>
      <c r="B18" s="63">
        <v>18</v>
      </c>
      <c r="C18" s="62">
        <v>1</v>
      </c>
      <c r="D18" s="63">
        <v>1</v>
      </c>
      <c r="E18" s="63">
        <v>1</v>
      </c>
      <c r="F18" s="63">
        <v>1</v>
      </c>
      <c r="G18" s="63">
        <v>1</v>
      </c>
      <c r="H18" s="63" t="s">
        <v>66</v>
      </c>
      <c r="I18" s="64">
        <v>2</v>
      </c>
      <c r="J18" s="65">
        <v>4</v>
      </c>
      <c r="K18" s="208"/>
      <c r="L18" s="209"/>
      <c r="M18" s="66" t="s">
        <v>66</v>
      </c>
      <c r="N18" s="63" t="s">
        <v>66</v>
      </c>
      <c r="O18" s="62" t="s">
        <v>66</v>
      </c>
      <c r="P18" s="212">
        <f t="shared" si="1"/>
        <v>7</v>
      </c>
      <c r="Q18" s="224">
        <f t="shared" si="3"/>
        <v>2</v>
      </c>
      <c r="R18" s="24" t="s">
        <v>23</v>
      </c>
      <c r="S18" s="85"/>
      <c r="T18" s="154"/>
      <c r="U18" s="154"/>
      <c r="V18" s="156"/>
      <c r="W18" s="156"/>
    </row>
    <row r="19" spans="1:23" s="159" customFormat="1" ht="24" customHeight="1">
      <c r="A19" s="16" t="s">
        <v>24</v>
      </c>
      <c r="B19" s="48">
        <f>IF(SUM(B20:B23),SUM(B20:B23),"        -")</f>
        <v>254</v>
      </c>
      <c r="C19" s="47">
        <f aca="true" t="shared" si="7" ref="C19:J19">SUM(C20:C23)</f>
        <v>3</v>
      </c>
      <c r="D19" s="48">
        <f t="shared" si="7"/>
        <v>46</v>
      </c>
      <c r="E19" s="48">
        <f t="shared" si="7"/>
        <v>17</v>
      </c>
      <c r="F19" s="48">
        <f t="shared" si="7"/>
        <v>7</v>
      </c>
      <c r="G19" s="48">
        <f t="shared" si="7"/>
        <v>25</v>
      </c>
      <c r="H19" s="48">
        <f t="shared" si="7"/>
        <v>12</v>
      </c>
      <c r="I19" s="49">
        <f t="shared" si="7"/>
        <v>19</v>
      </c>
      <c r="J19" s="50">
        <f t="shared" si="7"/>
        <v>57</v>
      </c>
      <c r="K19" s="11"/>
      <c r="L19" s="12"/>
      <c r="M19" s="51">
        <f>SUM(M20:M23)</f>
        <v>7</v>
      </c>
      <c r="N19" s="48">
        <f>SUM(N20:N23)</f>
        <v>4</v>
      </c>
      <c r="O19" s="47">
        <f>SUM(O20:O23)</f>
        <v>7</v>
      </c>
      <c r="P19" s="48">
        <f t="shared" si="1"/>
        <v>50</v>
      </c>
      <c r="Q19" s="221">
        <f t="shared" si="3"/>
        <v>24</v>
      </c>
      <c r="R19" s="19" t="s">
        <v>24</v>
      </c>
      <c r="S19" s="86"/>
      <c r="T19" s="168"/>
      <c r="U19" s="168"/>
      <c r="V19" s="158"/>
      <c r="W19" s="158"/>
    </row>
    <row r="20" spans="1:23" s="145" customFormat="1" ht="24" customHeight="1">
      <c r="A20" s="21" t="s">
        <v>25</v>
      </c>
      <c r="B20" s="58">
        <v>101</v>
      </c>
      <c r="C20" s="57">
        <v>1</v>
      </c>
      <c r="D20" s="58">
        <v>16</v>
      </c>
      <c r="E20" s="58">
        <v>5</v>
      </c>
      <c r="F20" s="58">
        <v>2</v>
      </c>
      <c r="G20" s="58">
        <v>13</v>
      </c>
      <c r="H20" s="58">
        <v>7</v>
      </c>
      <c r="I20" s="59">
        <v>5</v>
      </c>
      <c r="J20" s="60">
        <v>24</v>
      </c>
      <c r="K20" s="208"/>
      <c r="L20" s="209"/>
      <c r="M20" s="61">
        <v>4</v>
      </c>
      <c r="N20" s="58">
        <v>1</v>
      </c>
      <c r="O20" s="57" t="s">
        <v>66</v>
      </c>
      <c r="P20" s="211">
        <f t="shared" si="1"/>
        <v>23</v>
      </c>
      <c r="Q20" s="223">
        <f t="shared" si="3"/>
        <v>7</v>
      </c>
      <c r="R20" s="22" t="s">
        <v>25</v>
      </c>
      <c r="S20" s="85"/>
      <c r="T20" s="154"/>
      <c r="U20" s="154"/>
      <c r="V20" s="156"/>
      <c r="W20" s="156"/>
    </row>
    <row r="21" spans="1:23" s="145" customFormat="1" ht="24" customHeight="1">
      <c r="A21" s="23" t="s">
        <v>26</v>
      </c>
      <c r="B21" s="63">
        <v>47</v>
      </c>
      <c r="C21" s="62" t="s">
        <v>66</v>
      </c>
      <c r="D21" s="63">
        <v>12</v>
      </c>
      <c r="E21" s="63">
        <v>1</v>
      </c>
      <c r="F21" s="63">
        <v>2</v>
      </c>
      <c r="G21" s="63">
        <v>5</v>
      </c>
      <c r="H21" s="63">
        <v>1</v>
      </c>
      <c r="I21" s="64">
        <v>5</v>
      </c>
      <c r="J21" s="65">
        <v>8</v>
      </c>
      <c r="K21" s="208"/>
      <c r="L21" s="209"/>
      <c r="M21" s="66">
        <v>2</v>
      </c>
      <c r="N21" s="63">
        <v>1</v>
      </c>
      <c r="O21" s="62">
        <v>3</v>
      </c>
      <c r="P21" s="212">
        <f t="shared" si="1"/>
        <v>7</v>
      </c>
      <c r="Q21" s="224">
        <f t="shared" si="3"/>
        <v>3</v>
      </c>
      <c r="R21" s="24" t="s">
        <v>26</v>
      </c>
      <c r="S21" s="85"/>
      <c r="T21" s="154"/>
      <c r="U21" s="154"/>
      <c r="V21" s="156"/>
      <c r="W21" s="156"/>
    </row>
    <row r="22" spans="1:23" s="145" customFormat="1" ht="24" customHeight="1">
      <c r="A22" s="23" t="s">
        <v>27</v>
      </c>
      <c r="B22" s="63">
        <v>19</v>
      </c>
      <c r="C22" s="62">
        <v>1</v>
      </c>
      <c r="D22" s="63">
        <v>5</v>
      </c>
      <c r="E22" s="63" t="s">
        <v>66</v>
      </c>
      <c r="F22" s="63" t="s">
        <v>66</v>
      </c>
      <c r="G22" s="63">
        <v>1</v>
      </c>
      <c r="H22" s="63" t="s">
        <v>66</v>
      </c>
      <c r="I22" s="64">
        <v>1</v>
      </c>
      <c r="J22" s="65">
        <v>7</v>
      </c>
      <c r="K22" s="208"/>
      <c r="L22" s="209"/>
      <c r="M22" s="66" t="s">
        <v>66</v>
      </c>
      <c r="N22" s="63" t="s">
        <v>66</v>
      </c>
      <c r="O22" s="62" t="s">
        <v>66</v>
      </c>
      <c r="P22" s="212">
        <f t="shared" si="1"/>
        <v>4</v>
      </c>
      <c r="Q22" s="224" t="str">
        <f t="shared" si="3"/>
        <v>        -</v>
      </c>
      <c r="R22" s="24" t="s">
        <v>27</v>
      </c>
      <c r="S22" s="85"/>
      <c r="T22" s="154"/>
      <c r="U22" s="154"/>
      <c r="V22" s="156"/>
      <c r="W22" s="156"/>
    </row>
    <row r="23" spans="1:23" s="145" customFormat="1" ht="24" customHeight="1">
      <c r="A23" s="23" t="s">
        <v>63</v>
      </c>
      <c r="B23" s="63">
        <v>87</v>
      </c>
      <c r="C23" s="62">
        <v>1</v>
      </c>
      <c r="D23" s="63">
        <v>13</v>
      </c>
      <c r="E23" s="63">
        <v>11</v>
      </c>
      <c r="F23" s="63">
        <v>3</v>
      </c>
      <c r="G23" s="63">
        <v>6</v>
      </c>
      <c r="H23" s="63">
        <v>4</v>
      </c>
      <c r="I23" s="64">
        <v>8</v>
      </c>
      <c r="J23" s="65">
        <v>18</v>
      </c>
      <c r="K23" s="208"/>
      <c r="L23" s="209"/>
      <c r="M23" s="66">
        <v>1</v>
      </c>
      <c r="N23" s="63">
        <v>2</v>
      </c>
      <c r="O23" s="62">
        <v>4</v>
      </c>
      <c r="P23" s="212">
        <f t="shared" si="1"/>
        <v>16</v>
      </c>
      <c r="Q23" s="224">
        <f t="shared" si="3"/>
        <v>14</v>
      </c>
      <c r="R23" s="24" t="s">
        <v>63</v>
      </c>
      <c r="S23" s="85"/>
      <c r="T23" s="154"/>
      <c r="U23" s="154"/>
      <c r="V23" s="156"/>
      <c r="W23" s="156"/>
    </row>
    <row r="24" spans="1:23" s="159" customFormat="1" ht="24" customHeight="1">
      <c r="A24" s="16" t="s">
        <v>28</v>
      </c>
      <c r="B24" s="48">
        <f>IF(SUM(B25:B30),SUM(B25:B30),"        -")</f>
        <v>222</v>
      </c>
      <c r="C24" s="47">
        <f aca="true" t="shared" si="8" ref="C24:J24">SUM(C25:C30)</f>
        <v>8</v>
      </c>
      <c r="D24" s="48">
        <f t="shared" si="8"/>
        <v>35</v>
      </c>
      <c r="E24" s="48">
        <f t="shared" si="8"/>
        <v>16</v>
      </c>
      <c r="F24" s="48">
        <f t="shared" si="8"/>
        <v>11</v>
      </c>
      <c r="G24" s="48">
        <f t="shared" si="8"/>
        <v>30</v>
      </c>
      <c r="H24" s="48">
        <f t="shared" si="8"/>
        <v>3</v>
      </c>
      <c r="I24" s="49">
        <f t="shared" si="8"/>
        <v>19</v>
      </c>
      <c r="J24" s="50">
        <f t="shared" si="8"/>
        <v>50</v>
      </c>
      <c r="K24" s="11"/>
      <c r="L24" s="12"/>
      <c r="M24" s="51">
        <f>SUM(M25:M30)</f>
        <v>7</v>
      </c>
      <c r="N24" s="48">
        <f>SUM(N25:N30)</f>
        <v>0</v>
      </c>
      <c r="O24" s="47">
        <f>SUM(O25:O30)</f>
        <v>4</v>
      </c>
      <c r="P24" s="48">
        <f t="shared" si="1"/>
        <v>39</v>
      </c>
      <c r="Q24" s="221">
        <f t="shared" si="3"/>
        <v>27</v>
      </c>
      <c r="R24" s="19" t="s">
        <v>28</v>
      </c>
      <c r="S24" s="86"/>
      <c r="T24" s="168"/>
      <c r="U24" s="168"/>
      <c r="V24" s="158"/>
      <c r="W24" s="158"/>
    </row>
    <row r="25" spans="1:23" s="145" customFormat="1" ht="24" customHeight="1">
      <c r="A25" s="21" t="s">
        <v>29</v>
      </c>
      <c r="B25" s="58">
        <v>88</v>
      </c>
      <c r="C25" s="57">
        <v>3</v>
      </c>
      <c r="D25" s="58">
        <v>14</v>
      </c>
      <c r="E25" s="58">
        <v>5</v>
      </c>
      <c r="F25" s="58">
        <v>3</v>
      </c>
      <c r="G25" s="58">
        <v>17</v>
      </c>
      <c r="H25" s="58">
        <v>2</v>
      </c>
      <c r="I25" s="59">
        <v>5</v>
      </c>
      <c r="J25" s="60">
        <v>18</v>
      </c>
      <c r="K25" s="208"/>
      <c r="L25" s="209"/>
      <c r="M25" s="61">
        <v>5</v>
      </c>
      <c r="N25" s="58" t="s">
        <v>66</v>
      </c>
      <c r="O25" s="57">
        <v>1</v>
      </c>
      <c r="P25" s="211">
        <f t="shared" si="1"/>
        <v>15</v>
      </c>
      <c r="Q25" s="223">
        <f t="shared" si="3"/>
        <v>8</v>
      </c>
      <c r="R25" s="22" t="s">
        <v>29</v>
      </c>
      <c r="S25" s="85"/>
      <c r="T25" s="154"/>
      <c r="U25" s="154"/>
      <c r="V25" s="156"/>
      <c r="W25" s="156"/>
    </row>
    <row r="26" spans="1:23" s="145" customFormat="1" ht="24" customHeight="1">
      <c r="A26" s="23" t="s">
        <v>30</v>
      </c>
      <c r="B26" s="63">
        <v>26</v>
      </c>
      <c r="C26" s="62">
        <v>1</v>
      </c>
      <c r="D26" s="63">
        <v>5</v>
      </c>
      <c r="E26" s="63">
        <v>3</v>
      </c>
      <c r="F26" s="63">
        <v>5</v>
      </c>
      <c r="G26" s="63">
        <v>2</v>
      </c>
      <c r="H26" s="63" t="s">
        <v>66</v>
      </c>
      <c r="I26" s="64">
        <v>2</v>
      </c>
      <c r="J26" s="65">
        <v>4</v>
      </c>
      <c r="K26" s="208"/>
      <c r="L26" s="209"/>
      <c r="M26" s="66">
        <v>1</v>
      </c>
      <c r="N26" s="63" t="s">
        <v>66</v>
      </c>
      <c r="O26" s="62" t="s">
        <v>66</v>
      </c>
      <c r="P26" s="212">
        <f t="shared" si="1"/>
        <v>3</v>
      </c>
      <c r="Q26" s="224">
        <f t="shared" si="3"/>
        <v>8</v>
      </c>
      <c r="R26" s="24" t="s">
        <v>30</v>
      </c>
      <c r="S26" s="85"/>
      <c r="T26" s="154"/>
      <c r="U26" s="154"/>
      <c r="V26" s="156"/>
      <c r="W26" s="156"/>
    </row>
    <row r="27" spans="1:23" s="145" customFormat="1" ht="24" customHeight="1">
      <c r="A27" s="23" t="s">
        <v>31</v>
      </c>
      <c r="B27" s="63">
        <v>21</v>
      </c>
      <c r="C27" s="62">
        <v>1</v>
      </c>
      <c r="D27" s="63">
        <v>3</v>
      </c>
      <c r="E27" s="63">
        <v>3</v>
      </c>
      <c r="F27" s="63" t="s">
        <v>66</v>
      </c>
      <c r="G27" s="63">
        <v>2</v>
      </c>
      <c r="H27" s="63">
        <v>1</v>
      </c>
      <c r="I27" s="64">
        <v>2</v>
      </c>
      <c r="J27" s="65">
        <v>3</v>
      </c>
      <c r="K27" s="208"/>
      <c r="L27" s="209"/>
      <c r="M27" s="66" t="s">
        <v>66</v>
      </c>
      <c r="N27" s="63" t="s">
        <v>66</v>
      </c>
      <c r="O27" s="62" t="s">
        <v>66</v>
      </c>
      <c r="P27" s="212">
        <f t="shared" si="1"/>
        <v>6</v>
      </c>
      <c r="Q27" s="224">
        <f t="shared" si="3"/>
        <v>3</v>
      </c>
      <c r="R27" s="24" t="s">
        <v>31</v>
      </c>
      <c r="S27" s="85"/>
      <c r="T27" s="154"/>
      <c r="U27" s="154"/>
      <c r="V27" s="156"/>
      <c r="W27" s="156"/>
    </row>
    <row r="28" spans="1:23" s="145" customFormat="1" ht="24" customHeight="1">
      <c r="A28" s="23" t="s">
        <v>32</v>
      </c>
      <c r="B28" s="63">
        <v>22</v>
      </c>
      <c r="C28" s="62">
        <v>2</v>
      </c>
      <c r="D28" s="63">
        <v>3</v>
      </c>
      <c r="E28" s="63">
        <v>2</v>
      </c>
      <c r="F28" s="63" t="s">
        <v>66</v>
      </c>
      <c r="G28" s="63">
        <v>2</v>
      </c>
      <c r="H28" s="63" t="s">
        <v>66</v>
      </c>
      <c r="I28" s="64">
        <v>1</v>
      </c>
      <c r="J28" s="65">
        <v>6</v>
      </c>
      <c r="K28" s="208"/>
      <c r="L28" s="209"/>
      <c r="M28" s="66">
        <v>1</v>
      </c>
      <c r="N28" s="63" t="s">
        <v>66</v>
      </c>
      <c r="O28" s="62" t="s">
        <v>66</v>
      </c>
      <c r="P28" s="212">
        <f t="shared" si="1"/>
        <v>5</v>
      </c>
      <c r="Q28" s="224">
        <f t="shared" si="3"/>
        <v>2</v>
      </c>
      <c r="R28" s="24" t="s">
        <v>32</v>
      </c>
      <c r="S28" s="85"/>
      <c r="T28" s="154"/>
      <c r="U28" s="154"/>
      <c r="V28" s="156"/>
      <c r="W28" s="156"/>
    </row>
    <row r="29" spans="1:23" s="145" customFormat="1" ht="24" customHeight="1">
      <c r="A29" s="25" t="s">
        <v>33</v>
      </c>
      <c r="B29" s="68">
        <v>32</v>
      </c>
      <c r="C29" s="67">
        <v>1</v>
      </c>
      <c r="D29" s="68">
        <v>5</v>
      </c>
      <c r="E29" s="68">
        <v>2</v>
      </c>
      <c r="F29" s="68">
        <v>1</v>
      </c>
      <c r="G29" s="68">
        <v>4</v>
      </c>
      <c r="H29" s="68" t="s">
        <v>66</v>
      </c>
      <c r="I29" s="69">
        <v>4</v>
      </c>
      <c r="J29" s="70">
        <v>7</v>
      </c>
      <c r="K29" s="208"/>
      <c r="L29" s="209"/>
      <c r="M29" s="71" t="s">
        <v>66</v>
      </c>
      <c r="N29" s="68" t="s">
        <v>66</v>
      </c>
      <c r="O29" s="67">
        <v>2</v>
      </c>
      <c r="P29" s="213">
        <f>IF(B29-SUM(C29:O29),B29-SUM(C29:O29),"        -")</f>
        <v>6</v>
      </c>
      <c r="Q29" s="225">
        <f>IF(SUM(E29:F29),SUM(E29:F29),"        -")</f>
        <v>3</v>
      </c>
      <c r="R29" s="26" t="s">
        <v>33</v>
      </c>
      <c r="S29" s="85"/>
      <c r="T29" s="154"/>
      <c r="U29" s="154"/>
      <c r="V29" s="156"/>
      <c r="W29" s="156"/>
    </row>
    <row r="30" spans="1:23" s="145" customFormat="1" ht="24" customHeight="1">
      <c r="A30" s="23" t="s">
        <v>55</v>
      </c>
      <c r="B30" s="63">
        <v>33</v>
      </c>
      <c r="C30" s="62" t="s">
        <v>66</v>
      </c>
      <c r="D30" s="63">
        <v>5</v>
      </c>
      <c r="E30" s="63">
        <v>1</v>
      </c>
      <c r="F30" s="62">
        <v>2</v>
      </c>
      <c r="G30" s="63">
        <v>3</v>
      </c>
      <c r="H30" s="63" t="s">
        <v>66</v>
      </c>
      <c r="I30" s="64">
        <v>5</v>
      </c>
      <c r="J30" s="65">
        <v>12</v>
      </c>
      <c r="K30" s="208"/>
      <c r="L30" s="209"/>
      <c r="M30" s="66" t="s">
        <v>66</v>
      </c>
      <c r="N30" s="63" t="s">
        <v>66</v>
      </c>
      <c r="O30" s="62">
        <v>1</v>
      </c>
      <c r="P30" s="212">
        <f t="shared" si="1"/>
        <v>4</v>
      </c>
      <c r="Q30" s="224">
        <f t="shared" si="3"/>
        <v>3</v>
      </c>
      <c r="R30" s="24" t="s">
        <v>59</v>
      </c>
      <c r="S30" s="85"/>
      <c r="T30" s="154"/>
      <c r="U30" s="154"/>
      <c r="V30" s="156"/>
      <c r="W30" s="156"/>
    </row>
    <row r="31" spans="1:23" s="159" customFormat="1" ht="24" customHeight="1">
      <c r="A31" s="16" t="s">
        <v>34</v>
      </c>
      <c r="B31" s="48">
        <f>IF(SUM(B32:B36),SUM(B32:B36),"-")</f>
        <v>432</v>
      </c>
      <c r="C31" s="47">
        <f aca="true" t="shared" si="9" ref="C31:J31">SUM(C32:C36)</f>
        <v>13</v>
      </c>
      <c r="D31" s="48">
        <f t="shared" si="9"/>
        <v>57</v>
      </c>
      <c r="E31" s="48">
        <f t="shared" si="9"/>
        <v>35</v>
      </c>
      <c r="F31" s="48">
        <f t="shared" si="9"/>
        <v>21</v>
      </c>
      <c r="G31" s="48">
        <f t="shared" si="9"/>
        <v>51</v>
      </c>
      <c r="H31" s="48">
        <f t="shared" si="9"/>
        <v>16</v>
      </c>
      <c r="I31" s="49">
        <f t="shared" si="9"/>
        <v>32</v>
      </c>
      <c r="J31" s="50">
        <f t="shared" si="9"/>
        <v>101</v>
      </c>
      <c r="K31" s="11"/>
      <c r="L31" s="12"/>
      <c r="M31" s="51">
        <f>SUM(M32:M36)</f>
        <v>17</v>
      </c>
      <c r="N31" s="48">
        <f>SUM(N32:N36)</f>
        <v>6</v>
      </c>
      <c r="O31" s="47">
        <f>SUM(O32:O36)</f>
        <v>12</v>
      </c>
      <c r="P31" s="48">
        <f t="shared" si="1"/>
        <v>71</v>
      </c>
      <c r="Q31" s="221">
        <f t="shared" si="3"/>
        <v>56</v>
      </c>
      <c r="R31" s="19" t="s">
        <v>34</v>
      </c>
      <c r="S31" s="86"/>
      <c r="T31" s="168"/>
      <c r="U31" s="168"/>
      <c r="V31" s="158"/>
      <c r="W31" s="158"/>
    </row>
    <row r="32" spans="1:23" s="145" customFormat="1" ht="24" customHeight="1">
      <c r="A32" s="21" t="s">
        <v>35</v>
      </c>
      <c r="B32" s="58">
        <v>253</v>
      </c>
      <c r="C32" s="57">
        <v>8</v>
      </c>
      <c r="D32" s="58">
        <v>36</v>
      </c>
      <c r="E32" s="58">
        <v>24</v>
      </c>
      <c r="F32" s="58">
        <v>14</v>
      </c>
      <c r="G32" s="58">
        <v>37</v>
      </c>
      <c r="H32" s="58">
        <v>10</v>
      </c>
      <c r="I32" s="59">
        <v>15</v>
      </c>
      <c r="J32" s="60">
        <v>46</v>
      </c>
      <c r="K32" s="208"/>
      <c r="L32" s="209"/>
      <c r="M32" s="61">
        <v>8</v>
      </c>
      <c r="N32" s="58">
        <v>2</v>
      </c>
      <c r="O32" s="57">
        <v>10</v>
      </c>
      <c r="P32" s="211">
        <f t="shared" si="1"/>
        <v>43</v>
      </c>
      <c r="Q32" s="223">
        <f t="shared" si="3"/>
        <v>38</v>
      </c>
      <c r="R32" s="22" t="s">
        <v>35</v>
      </c>
      <c r="S32" s="85"/>
      <c r="T32" s="154"/>
      <c r="U32" s="154"/>
      <c r="V32" s="156"/>
      <c r="W32" s="156"/>
    </row>
    <row r="33" spans="1:23" s="145" customFormat="1" ht="24" customHeight="1">
      <c r="A33" s="23" t="s">
        <v>51</v>
      </c>
      <c r="B33" s="63">
        <v>44</v>
      </c>
      <c r="C33" s="62">
        <v>1</v>
      </c>
      <c r="D33" s="63">
        <v>6</v>
      </c>
      <c r="E33" s="63">
        <v>3</v>
      </c>
      <c r="F33" s="63">
        <v>1</v>
      </c>
      <c r="G33" s="63">
        <v>2</v>
      </c>
      <c r="H33" s="63">
        <v>1</v>
      </c>
      <c r="I33" s="64">
        <v>3</v>
      </c>
      <c r="J33" s="65">
        <v>17</v>
      </c>
      <c r="K33" s="208"/>
      <c r="L33" s="209"/>
      <c r="M33" s="66">
        <v>3</v>
      </c>
      <c r="N33" s="63">
        <v>2</v>
      </c>
      <c r="O33" s="62">
        <v>1</v>
      </c>
      <c r="P33" s="212">
        <f t="shared" si="1"/>
        <v>4</v>
      </c>
      <c r="Q33" s="224">
        <f t="shared" si="3"/>
        <v>4</v>
      </c>
      <c r="R33" s="24" t="s">
        <v>52</v>
      </c>
      <c r="S33" s="85"/>
      <c r="T33" s="154"/>
      <c r="U33" s="154"/>
      <c r="V33" s="156"/>
      <c r="W33" s="156"/>
    </row>
    <row r="34" spans="1:23" s="145" customFormat="1" ht="24" customHeight="1">
      <c r="A34" s="23" t="s">
        <v>36</v>
      </c>
      <c r="B34" s="63">
        <v>77</v>
      </c>
      <c r="C34" s="62">
        <v>3</v>
      </c>
      <c r="D34" s="63">
        <v>8</v>
      </c>
      <c r="E34" s="63">
        <v>3</v>
      </c>
      <c r="F34" s="63">
        <v>3</v>
      </c>
      <c r="G34" s="63">
        <v>6</v>
      </c>
      <c r="H34" s="63">
        <v>4</v>
      </c>
      <c r="I34" s="64">
        <v>8</v>
      </c>
      <c r="J34" s="65">
        <v>22</v>
      </c>
      <c r="K34" s="208"/>
      <c r="L34" s="209"/>
      <c r="M34" s="66">
        <v>5</v>
      </c>
      <c r="N34" s="63">
        <v>1</v>
      </c>
      <c r="O34" s="62" t="s">
        <v>66</v>
      </c>
      <c r="P34" s="212">
        <f t="shared" si="1"/>
        <v>14</v>
      </c>
      <c r="Q34" s="224">
        <f t="shared" si="3"/>
        <v>6</v>
      </c>
      <c r="R34" s="24" t="s">
        <v>36</v>
      </c>
      <c r="S34" s="85"/>
      <c r="T34" s="154"/>
      <c r="U34" s="154"/>
      <c r="V34" s="156"/>
      <c r="W34" s="156"/>
    </row>
    <row r="35" spans="1:23" s="145" customFormat="1" ht="24" customHeight="1">
      <c r="A35" s="23" t="s">
        <v>37</v>
      </c>
      <c r="B35" s="63">
        <v>38</v>
      </c>
      <c r="C35" s="62">
        <v>1</v>
      </c>
      <c r="D35" s="63">
        <v>3</v>
      </c>
      <c r="E35" s="63">
        <v>2</v>
      </c>
      <c r="F35" s="63">
        <v>3</v>
      </c>
      <c r="G35" s="63">
        <v>4</v>
      </c>
      <c r="H35" s="63">
        <v>1</v>
      </c>
      <c r="I35" s="64">
        <v>6</v>
      </c>
      <c r="J35" s="65">
        <v>8</v>
      </c>
      <c r="K35" s="208"/>
      <c r="L35" s="209"/>
      <c r="M35" s="66">
        <v>1</v>
      </c>
      <c r="N35" s="63">
        <v>1</v>
      </c>
      <c r="O35" s="62">
        <v>1</v>
      </c>
      <c r="P35" s="212">
        <f t="shared" si="1"/>
        <v>7</v>
      </c>
      <c r="Q35" s="224">
        <f t="shared" si="3"/>
        <v>5</v>
      </c>
      <c r="R35" s="24" t="s">
        <v>37</v>
      </c>
      <c r="S35" s="85"/>
      <c r="T35" s="154"/>
      <c r="U35" s="154"/>
      <c r="V35" s="156"/>
      <c r="W35" s="156"/>
    </row>
    <row r="36" spans="1:23" s="145" customFormat="1" ht="24" customHeight="1">
      <c r="A36" s="25" t="s">
        <v>38</v>
      </c>
      <c r="B36" s="68">
        <v>20</v>
      </c>
      <c r="C36" s="67" t="s">
        <v>66</v>
      </c>
      <c r="D36" s="68">
        <v>4</v>
      </c>
      <c r="E36" s="68">
        <v>3</v>
      </c>
      <c r="F36" s="68" t="s">
        <v>66</v>
      </c>
      <c r="G36" s="68">
        <v>2</v>
      </c>
      <c r="H36" s="68" t="s">
        <v>66</v>
      </c>
      <c r="I36" s="69" t="s">
        <v>66</v>
      </c>
      <c r="J36" s="70">
        <v>8</v>
      </c>
      <c r="K36" s="208"/>
      <c r="L36" s="209"/>
      <c r="M36" s="71" t="s">
        <v>66</v>
      </c>
      <c r="N36" s="68" t="s">
        <v>66</v>
      </c>
      <c r="O36" s="67" t="s">
        <v>66</v>
      </c>
      <c r="P36" s="213">
        <f t="shared" si="1"/>
        <v>3</v>
      </c>
      <c r="Q36" s="225">
        <f t="shared" si="3"/>
        <v>3</v>
      </c>
      <c r="R36" s="26" t="s">
        <v>38</v>
      </c>
      <c r="S36" s="85"/>
      <c r="T36" s="154"/>
      <c r="U36" s="154"/>
      <c r="V36" s="156"/>
      <c r="W36" s="156"/>
    </row>
    <row r="37" spans="1:23" s="159" customFormat="1" ht="24" customHeight="1">
      <c r="A37" s="16" t="s">
        <v>39</v>
      </c>
      <c r="B37" s="48">
        <f>IF(SUM(B38:B41),SUM(B38:B41),"        -")</f>
        <v>208</v>
      </c>
      <c r="C37" s="47">
        <f aca="true" t="shared" si="10" ref="C37:J37">SUM(C38:C41)</f>
        <v>6</v>
      </c>
      <c r="D37" s="48">
        <f t="shared" si="10"/>
        <v>39</v>
      </c>
      <c r="E37" s="48">
        <f t="shared" si="10"/>
        <v>21</v>
      </c>
      <c r="F37" s="48">
        <f t="shared" si="10"/>
        <v>8</v>
      </c>
      <c r="G37" s="48">
        <f t="shared" si="10"/>
        <v>17</v>
      </c>
      <c r="H37" s="48">
        <f t="shared" si="10"/>
        <v>8</v>
      </c>
      <c r="I37" s="49">
        <f t="shared" si="10"/>
        <v>13</v>
      </c>
      <c r="J37" s="50">
        <f t="shared" si="10"/>
        <v>40</v>
      </c>
      <c r="K37" s="11"/>
      <c r="L37" s="12"/>
      <c r="M37" s="51">
        <f>SUM(M38:M41)</f>
        <v>3</v>
      </c>
      <c r="N37" s="48">
        <f>SUM(N38:N41)</f>
        <v>7</v>
      </c>
      <c r="O37" s="47">
        <f>SUM(O38:O41)</f>
        <v>5</v>
      </c>
      <c r="P37" s="48">
        <f>IF(B37-SUM(C37:O37),B37-SUM(C37:O37),"        -")</f>
        <v>41</v>
      </c>
      <c r="Q37" s="221">
        <f t="shared" si="3"/>
        <v>29</v>
      </c>
      <c r="R37" s="19" t="s">
        <v>39</v>
      </c>
      <c r="S37" s="86"/>
      <c r="T37" s="168"/>
      <c r="U37" s="168"/>
      <c r="V37" s="158"/>
      <c r="W37" s="158"/>
    </row>
    <row r="38" spans="1:23" s="145" customFormat="1" ht="24" customHeight="1">
      <c r="A38" s="21" t="s">
        <v>40</v>
      </c>
      <c r="B38" s="58">
        <v>123</v>
      </c>
      <c r="C38" s="57">
        <v>3</v>
      </c>
      <c r="D38" s="58">
        <v>22</v>
      </c>
      <c r="E38" s="58">
        <v>14</v>
      </c>
      <c r="F38" s="58">
        <v>7</v>
      </c>
      <c r="G38" s="58">
        <v>13</v>
      </c>
      <c r="H38" s="58">
        <v>5</v>
      </c>
      <c r="I38" s="59">
        <v>8</v>
      </c>
      <c r="J38" s="60">
        <v>18</v>
      </c>
      <c r="K38" s="208"/>
      <c r="L38" s="209"/>
      <c r="M38" s="61">
        <v>1</v>
      </c>
      <c r="N38" s="58">
        <v>3</v>
      </c>
      <c r="O38" s="57">
        <v>4</v>
      </c>
      <c r="P38" s="211">
        <f t="shared" si="1"/>
        <v>25</v>
      </c>
      <c r="Q38" s="223">
        <f t="shared" si="3"/>
        <v>21</v>
      </c>
      <c r="R38" s="22" t="s">
        <v>40</v>
      </c>
      <c r="S38" s="85"/>
      <c r="T38" s="154"/>
      <c r="U38" s="154"/>
      <c r="V38" s="156"/>
      <c r="W38" s="156"/>
    </row>
    <row r="39" spans="1:23" s="145" customFormat="1" ht="24" customHeight="1">
      <c r="A39" s="23" t="s">
        <v>41</v>
      </c>
      <c r="B39" s="63">
        <v>71</v>
      </c>
      <c r="C39" s="62">
        <v>2</v>
      </c>
      <c r="D39" s="63">
        <v>13</v>
      </c>
      <c r="E39" s="63">
        <v>7</v>
      </c>
      <c r="F39" s="63">
        <v>1</v>
      </c>
      <c r="G39" s="63">
        <v>4</v>
      </c>
      <c r="H39" s="63">
        <v>2</v>
      </c>
      <c r="I39" s="64">
        <v>4</v>
      </c>
      <c r="J39" s="65">
        <v>17</v>
      </c>
      <c r="K39" s="208"/>
      <c r="L39" s="209"/>
      <c r="M39" s="66">
        <v>2</v>
      </c>
      <c r="N39" s="63">
        <v>4</v>
      </c>
      <c r="O39" s="62">
        <v>1</v>
      </c>
      <c r="P39" s="212">
        <f t="shared" si="1"/>
        <v>14</v>
      </c>
      <c r="Q39" s="224">
        <f t="shared" si="3"/>
        <v>8</v>
      </c>
      <c r="R39" s="24" t="s">
        <v>41</v>
      </c>
      <c r="S39" s="85"/>
      <c r="T39" s="154"/>
      <c r="U39" s="154"/>
      <c r="V39" s="156"/>
      <c r="W39" s="156"/>
    </row>
    <row r="40" spans="1:23" s="145" customFormat="1" ht="24" customHeight="1">
      <c r="A40" s="23" t="s">
        <v>42</v>
      </c>
      <c r="B40" s="63">
        <v>12</v>
      </c>
      <c r="C40" s="62">
        <v>1</v>
      </c>
      <c r="D40" s="63">
        <v>3</v>
      </c>
      <c r="E40" s="63" t="s">
        <v>66</v>
      </c>
      <c r="F40" s="63" t="s">
        <v>66</v>
      </c>
      <c r="G40" s="63" t="s">
        <v>66</v>
      </c>
      <c r="H40" s="63">
        <v>1</v>
      </c>
      <c r="I40" s="64">
        <v>1</v>
      </c>
      <c r="J40" s="65">
        <v>4</v>
      </c>
      <c r="K40" s="208"/>
      <c r="L40" s="209"/>
      <c r="M40" s="66" t="s">
        <v>66</v>
      </c>
      <c r="N40" s="63" t="s">
        <v>66</v>
      </c>
      <c r="O40" s="62" t="s">
        <v>66</v>
      </c>
      <c r="P40" s="212">
        <f t="shared" si="1"/>
        <v>2</v>
      </c>
      <c r="Q40" s="224" t="str">
        <f t="shared" si="3"/>
        <v>        -</v>
      </c>
      <c r="R40" s="24" t="s">
        <v>42</v>
      </c>
      <c r="S40" s="85"/>
      <c r="T40" s="154"/>
      <c r="U40" s="154"/>
      <c r="V40" s="156"/>
      <c r="W40" s="156"/>
    </row>
    <row r="41" spans="1:23" s="145" customFormat="1" ht="24" customHeight="1">
      <c r="A41" s="25" t="s">
        <v>43</v>
      </c>
      <c r="B41" s="68">
        <v>2</v>
      </c>
      <c r="C41" s="67" t="s">
        <v>66</v>
      </c>
      <c r="D41" s="68">
        <v>1</v>
      </c>
      <c r="E41" s="68" t="s">
        <v>66</v>
      </c>
      <c r="F41" s="68" t="s">
        <v>66</v>
      </c>
      <c r="G41" s="68" t="s">
        <v>66</v>
      </c>
      <c r="H41" s="68" t="s">
        <v>66</v>
      </c>
      <c r="I41" s="69" t="s">
        <v>66</v>
      </c>
      <c r="J41" s="70">
        <v>1</v>
      </c>
      <c r="K41" s="208"/>
      <c r="L41" s="209"/>
      <c r="M41" s="71" t="s">
        <v>66</v>
      </c>
      <c r="N41" s="68" t="s">
        <v>66</v>
      </c>
      <c r="O41" s="67" t="s">
        <v>66</v>
      </c>
      <c r="P41" s="213" t="str">
        <f t="shared" si="1"/>
        <v>        -</v>
      </c>
      <c r="Q41" s="225" t="str">
        <f t="shared" si="3"/>
        <v>        -</v>
      </c>
      <c r="R41" s="26" t="s">
        <v>43</v>
      </c>
      <c r="S41" s="85"/>
      <c r="T41" s="154"/>
      <c r="U41" s="154"/>
      <c r="V41" s="156"/>
      <c r="W41" s="156"/>
    </row>
    <row r="42" spans="1:23" s="159" customFormat="1" ht="24" customHeight="1">
      <c r="A42" s="28" t="s">
        <v>58</v>
      </c>
      <c r="B42" s="48">
        <f>IF(SUM(B43:B44),SUM(B43:B44),"        -")</f>
        <v>115</v>
      </c>
      <c r="C42" s="48">
        <f aca="true" t="shared" si="11" ref="C42:J42">SUM(C43:C44)</f>
        <v>2</v>
      </c>
      <c r="D42" s="48">
        <f t="shared" si="11"/>
        <v>20</v>
      </c>
      <c r="E42" s="48">
        <f t="shared" si="11"/>
        <v>16</v>
      </c>
      <c r="F42" s="48">
        <f t="shared" si="11"/>
        <v>3</v>
      </c>
      <c r="G42" s="48">
        <f t="shared" si="11"/>
        <v>11</v>
      </c>
      <c r="H42" s="48">
        <f t="shared" si="11"/>
        <v>5</v>
      </c>
      <c r="I42" s="49">
        <f t="shared" si="11"/>
        <v>7</v>
      </c>
      <c r="J42" s="50">
        <f t="shared" si="11"/>
        <v>25</v>
      </c>
      <c r="K42" s="11"/>
      <c r="L42" s="12"/>
      <c r="M42" s="51">
        <f>SUM(M43:M44)</f>
        <v>5</v>
      </c>
      <c r="N42" s="48">
        <f>SUM(N43:N44)</f>
        <v>0</v>
      </c>
      <c r="O42" s="48">
        <f>SUM(O43:O44)</f>
        <v>7</v>
      </c>
      <c r="P42" s="48">
        <f>IF(B42-SUM(C42:O42),B42-SUM(C42:O42),"        -")</f>
        <v>14</v>
      </c>
      <c r="Q42" s="221">
        <f t="shared" si="3"/>
        <v>19</v>
      </c>
      <c r="R42" s="90" t="s">
        <v>58</v>
      </c>
      <c r="S42" s="87"/>
      <c r="T42" s="168"/>
      <c r="U42" s="168"/>
      <c r="V42" s="158"/>
      <c r="W42" s="158"/>
    </row>
    <row r="43" spans="1:23" s="145" customFormat="1" ht="24" customHeight="1">
      <c r="A43" s="21" t="s">
        <v>56</v>
      </c>
      <c r="B43" s="58">
        <v>9</v>
      </c>
      <c r="C43" s="57" t="s">
        <v>66</v>
      </c>
      <c r="D43" s="58">
        <v>1</v>
      </c>
      <c r="E43" s="58">
        <v>1</v>
      </c>
      <c r="F43" s="58">
        <v>1</v>
      </c>
      <c r="G43" s="58" t="s">
        <v>66</v>
      </c>
      <c r="H43" s="58">
        <v>1</v>
      </c>
      <c r="I43" s="59">
        <v>1</v>
      </c>
      <c r="J43" s="60">
        <v>1</v>
      </c>
      <c r="K43" s="208"/>
      <c r="L43" s="209"/>
      <c r="M43" s="61">
        <v>2</v>
      </c>
      <c r="N43" s="58" t="s">
        <v>66</v>
      </c>
      <c r="O43" s="57" t="s">
        <v>66</v>
      </c>
      <c r="P43" s="211">
        <f t="shared" si="1"/>
        <v>1</v>
      </c>
      <c r="Q43" s="223">
        <f t="shared" si="3"/>
        <v>2</v>
      </c>
      <c r="R43" s="22" t="s">
        <v>60</v>
      </c>
      <c r="S43" s="85"/>
      <c r="T43" s="154"/>
      <c r="U43" s="154"/>
      <c r="V43" s="156"/>
      <c r="W43" s="156"/>
    </row>
    <row r="44" spans="1:23" s="145" customFormat="1" ht="24" customHeight="1" thickBot="1">
      <c r="A44" s="29" t="s">
        <v>57</v>
      </c>
      <c r="B44" s="73">
        <v>106</v>
      </c>
      <c r="C44" s="72">
        <v>2</v>
      </c>
      <c r="D44" s="73">
        <v>19</v>
      </c>
      <c r="E44" s="73">
        <v>15</v>
      </c>
      <c r="F44" s="73">
        <v>2</v>
      </c>
      <c r="G44" s="73">
        <v>11</v>
      </c>
      <c r="H44" s="73">
        <v>4</v>
      </c>
      <c r="I44" s="74">
        <v>6</v>
      </c>
      <c r="J44" s="75">
        <v>24</v>
      </c>
      <c r="K44" s="208"/>
      <c r="L44" s="209"/>
      <c r="M44" s="76">
        <v>3</v>
      </c>
      <c r="N44" s="73" t="s">
        <v>66</v>
      </c>
      <c r="O44" s="73">
        <v>7</v>
      </c>
      <c r="P44" s="214">
        <f t="shared" si="1"/>
        <v>13</v>
      </c>
      <c r="Q44" s="226">
        <f t="shared" si="3"/>
        <v>17</v>
      </c>
      <c r="R44" s="98" t="s">
        <v>61</v>
      </c>
      <c r="S44" s="85"/>
      <c r="T44" s="154"/>
      <c r="U44" s="154"/>
      <c r="V44" s="156"/>
      <c r="W44" s="156"/>
    </row>
    <row r="45" spans="2:23" ht="4.5" customHeight="1">
      <c r="B45" s="215"/>
      <c r="C45" s="215"/>
      <c r="D45" s="215"/>
      <c r="E45" s="215"/>
      <c r="F45" s="215"/>
      <c r="G45" s="215"/>
      <c r="H45" s="215"/>
      <c r="I45" s="215"/>
      <c r="J45" s="215"/>
      <c r="K45" s="216"/>
      <c r="L45" s="215"/>
      <c r="M45" s="215"/>
      <c r="N45" s="215"/>
      <c r="O45" s="215"/>
      <c r="P45" s="215"/>
      <c r="Q45" s="227"/>
      <c r="R45" s="201"/>
      <c r="S45" s="217"/>
      <c r="T45" s="202"/>
      <c r="U45" s="201"/>
      <c r="V45" s="201"/>
      <c r="W45" s="201"/>
    </row>
    <row r="46" spans="2:23" ht="17.25">
      <c r="B46" s="138"/>
      <c r="C46" s="138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01"/>
      <c r="S46" s="217"/>
      <c r="T46" s="201"/>
      <c r="U46" s="201"/>
      <c r="V46" s="201"/>
      <c r="W46" s="201"/>
    </row>
    <row r="47" spans="2:23" ht="17.2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27"/>
      <c r="R47" s="201"/>
      <c r="S47" s="217"/>
      <c r="T47" s="201"/>
      <c r="U47" s="201"/>
      <c r="V47" s="201"/>
      <c r="W47" s="201"/>
    </row>
    <row r="48" spans="2:23" ht="17.2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27"/>
      <c r="R48" s="201"/>
      <c r="S48" s="217"/>
      <c r="T48" s="201"/>
      <c r="U48" s="201"/>
      <c r="V48" s="201"/>
      <c r="W48" s="201"/>
    </row>
    <row r="49" spans="2:23" ht="17.25">
      <c r="B49" s="215"/>
      <c r="C49" s="63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27"/>
      <c r="R49" s="201"/>
      <c r="S49" s="217"/>
      <c r="T49" s="201"/>
      <c r="U49" s="201"/>
      <c r="V49" s="201"/>
      <c r="W49" s="201"/>
    </row>
    <row r="50" spans="2:23" ht="17.2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27"/>
      <c r="R50" s="201"/>
      <c r="S50" s="217"/>
      <c r="T50" s="201"/>
      <c r="U50" s="201"/>
      <c r="V50" s="201"/>
      <c r="W50" s="201"/>
    </row>
    <row r="51" spans="2:23" ht="17.25"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27"/>
      <c r="R51" s="201"/>
      <c r="S51" s="217"/>
      <c r="T51" s="201"/>
      <c r="U51" s="201"/>
      <c r="V51" s="201"/>
      <c r="W51" s="201"/>
    </row>
    <row r="52" spans="2:23" ht="17.25"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27"/>
      <c r="R52" s="201"/>
      <c r="S52" s="217"/>
      <c r="T52" s="201"/>
      <c r="U52" s="201"/>
      <c r="V52" s="201"/>
      <c r="W52" s="201"/>
    </row>
    <row r="53" spans="2:23" ht="17.25"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27"/>
      <c r="R53" s="201"/>
      <c r="S53" s="217"/>
      <c r="T53" s="201"/>
      <c r="U53" s="201"/>
      <c r="V53" s="201"/>
      <c r="W53" s="201"/>
    </row>
    <row r="54" spans="2:23" ht="17.25"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27"/>
      <c r="R54" s="201"/>
      <c r="S54" s="217"/>
      <c r="T54" s="201"/>
      <c r="U54" s="201"/>
      <c r="V54" s="201"/>
      <c r="W54" s="201"/>
    </row>
    <row r="55" spans="2:23" ht="17.25"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27"/>
      <c r="R55" s="201"/>
      <c r="S55" s="217"/>
      <c r="T55" s="201"/>
      <c r="U55" s="201"/>
      <c r="V55" s="201"/>
      <c r="W55" s="201"/>
    </row>
    <row r="56" spans="2:23" ht="17.25"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27"/>
      <c r="R56" s="201"/>
      <c r="S56" s="217"/>
      <c r="T56" s="201"/>
      <c r="U56" s="201"/>
      <c r="V56" s="201"/>
      <c r="W56" s="201"/>
    </row>
    <row r="57" spans="2:23" ht="17.25"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27"/>
      <c r="R57" s="201"/>
      <c r="S57" s="217"/>
      <c r="T57" s="201"/>
      <c r="U57" s="201"/>
      <c r="V57" s="201"/>
      <c r="W57" s="201"/>
    </row>
    <row r="58" spans="2:23" ht="17.25"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27"/>
      <c r="R58" s="201"/>
      <c r="S58" s="217"/>
      <c r="T58" s="201"/>
      <c r="U58" s="201"/>
      <c r="V58" s="201"/>
      <c r="W58" s="201"/>
    </row>
    <row r="59" spans="2:23" ht="17.25"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27"/>
      <c r="R59" s="201"/>
      <c r="S59" s="217"/>
      <c r="T59" s="201"/>
      <c r="U59" s="201"/>
      <c r="V59" s="201"/>
      <c r="W59" s="201"/>
    </row>
    <row r="60" spans="2:23" ht="17.25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27"/>
      <c r="R60" s="201"/>
      <c r="S60" s="217"/>
      <c r="T60" s="201"/>
      <c r="U60" s="201"/>
      <c r="V60" s="201"/>
      <c r="W60" s="201"/>
    </row>
    <row r="61" spans="2:23" ht="17.25"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27"/>
      <c r="R61" s="201"/>
      <c r="S61" s="217"/>
      <c r="T61" s="201"/>
      <c r="U61" s="201"/>
      <c r="V61" s="201"/>
      <c r="W61" s="201"/>
    </row>
    <row r="62" spans="2:23" ht="17.25"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27"/>
      <c r="R62" s="201"/>
      <c r="S62" s="217"/>
      <c r="T62" s="201"/>
      <c r="U62" s="201"/>
      <c r="V62" s="201"/>
      <c r="W62" s="201"/>
    </row>
    <row r="63" spans="2:23" ht="17.25"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27"/>
      <c r="R63" s="201"/>
      <c r="S63" s="217"/>
      <c r="T63" s="201"/>
      <c r="U63" s="201"/>
      <c r="V63" s="201"/>
      <c r="W63" s="201"/>
    </row>
    <row r="64" spans="2:23" ht="17.25"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27"/>
      <c r="R64" s="201"/>
      <c r="S64" s="217"/>
      <c r="T64" s="201"/>
      <c r="U64" s="201"/>
      <c r="V64" s="201"/>
      <c r="W64" s="201"/>
    </row>
    <row r="65" spans="2:23" ht="17.25"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27"/>
      <c r="R65" s="201"/>
      <c r="S65" s="217"/>
      <c r="T65" s="201"/>
      <c r="U65" s="201"/>
      <c r="V65" s="201"/>
      <c r="W65" s="201"/>
    </row>
    <row r="66" spans="2:23" ht="17.25"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27"/>
      <c r="R66" s="201"/>
      <c r="S66" s="217"/>
      <c r="T66" s="201"/>
      <c r="U66" s="201"/>
      <c r="V66" s="201"/>
      <c r="W66" s="201"/>
    </row>
    <row r="67" spans="2:23" ht="17.25"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27"/>
      <c r="R67" s="201"/>
      <c r="S67" s="217"/>
      <c r="T67" s="201"/>
      <c r="U67" s="201"/>
      <c r="V67" s="201"/>
      <c r="W67" s="201"/>
    </row>
    <row r="68" spans="2:23" ht="17.25"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27"/>
      <c r="R68" s="201"/>
      <c r="S68" s="217"/>
      <c r="T68" s="201"/>
      <c r="U68" s="201"/>
      <c r="V68" s="201"/>
      <c r="W68" s="201"/>
    </row>
    <row r="69" spans="2:23" ht="17.25"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27"/>
      <c r="R69" s="201"/>
      <c r="S69" s="217"/>
      <c r="T69" s="201"/>
      <c r="U69" s="201"/>
      <c r="V69" s="201"/>
      <c r="W69" s="201"/>
    </row>
    <row r="70" spans="2:23" ht="17.25"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27"/>
      <c r="R70" s="201"/>
      <c r="S70" s="217"/>
      <c r="T70" s="201"/>
      <c r="U70" s="201"/>
      <c r="V70" s="201"/>
      <c r="W70" s="201"/>
    </row>
    <row r="71" spans="2:23" ht="17.25"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27"/>
      <c r="R71" s="201"/>
      <c r="S71" s="217"/>
      <c r="T71" s="201"/>
      <c r="U71" s="201"/>
      <c r="V71" s="201"/>
      <c r="W71" s="201"/>
    </row>
    <row r="72" spans="2:23" ht="17.25"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27"/>
      <c r="R72" s="201"/>
      <c r="S72" s="217"/>
      <c r="T72" s="201"/>
      <c r="U72" s="201"/>
      <c r="V72" s="201"/>
      <c r="W72" s="201"/>
    </row>
    <row r="73" spans="2:23" ht="17.25"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27"/>
      <c r="R73" s="201"/>
      <c r="S73" s="217"/>
      <c r="T73" s="201"/>
      <c r="U73" s="201"/>
      <c r="V73" s="201"/>
      <c r="W73" s="201"/>
    </row>
    <row r="74" spans="2:23" ht="17.25"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27"/>
      <c r="R74" s="201"/>
      <c r="S74" s="217"/>
      <c r="T74" s="201"/>
      <c r="U74" s="201"/>
      <c r="V74" s="201"/>
      <c r="W74" s="201"/>
    </row>
    <row r="75" spans="2:23" ht="17.25"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27"/>
      <c r="R75" s="201"/>
      <c r="S75" s="217"/>
      <c r="T75" s="201"/>
      <c r="U75" s="201"/>
      <c r="V75" s="201"/>
      <c r="W75" s="201"/>
    </row>
    <row r="76" spans="2:23" ht="17.25"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27"/>
      <c r="R76" s="201"/>
      <c r="S76" s="217"/>
      <c r="T76" s="201"/>
      <c r="U76" s="201"/>
      <c r="V76" s="201"/>
      <c r="W76" s="201"/>
    </row>
    <row r="77" spans="2:23" ht="17.25"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27"/>
      <c r="R77" s="201"/>
      <c r="S77" s="217"/>
      <c r="T77" s="201"/>
      <c r="U77" s="201"/>
      <c r="V77" s="201"/>
      <c r="W77" s="201"/>
    </row>
    <row r="78" spans="2:23" ht="17.25"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27"/>
      <c r="R78" s="201"/>
      <c r="S78" s="217"/>
      <c r="T78" s="201"/>
      <c r="U78" s="201"/>
      <c r="V78" s="201"/>
      <c r="W78" s="201"/>
    </row>
    <row r="79" spans="2:23" ht="17.25"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27"/>
      <c r="R79" s="201"/>
      <c r="S79" s="217"/>
      <c r="T79" s="201"/>
      <c r="U79" s="201"/>
      <c r="V79" s="201"/>
      <c r="W79" s="201"/>
    </row>
    <row r="80" spans="2:23" ht="17.25"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27"/>
      <c r="R80" s="201"/>
      <c r="S80" s="217"/>
      <c r="T80" s="201"/>
      <c r="U80" s="201"/>
      <c r="V80" s="201"/>
      <c r="W80" s="201"/>
    </row>
    <row r="81" spans="2:23" ht="17.25"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27"/>
      <c r="R81" s="201"/>
      <c r="S81" s="217"/>
      <c r="T81" s="201"/>
      <c r="U81" s="201"/>
      <c r="V81" s="201"/>
      <c r="W81" s="201"/>
    </row>
    <row r="82" spans="2:23" ht="17.25"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27"/>
      <c r="R82" s="201"/>
      <c r="S82" s="217"/>
      <c r="T82" s="201"/>
      <c r="U82" s="201"/>
      <c r="V82" s="201"/>
      <c r="W82" s="201"/>
    </row>
    <row r="83" spans="2:23" ht="17.25"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27"/>
      <c r="R83" s="201"/>
      <c r="S83" s="217"/>
      <c r="T83" s="201"/>
      <c r="U83" s="201"/>
      <c r="V83" s="201"/>
      <c r="W83" s="201"/>
    </row>
    <row r="84" spans="2:23" ht="17.25"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27"/>
      <c r="R84" s="201"/>
      <c r="S84" s="217"/>
      <c r="T84" s="201"/>
      <c r="U84" s="201"/>
      <c r="V84" s="201"/>
      <c r="W84" s="201"/>
    </row>
    <row r="85" spans="2:23" ht="17.25"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27"/>
      <c r="R85" s="201"/>
      <c r="S85" s="217"/>
      <c r="T85" s="201"/>
      <c r="U85" s="201"/>
      <c r="V85" s="201"/>
      <c r="W85" s="201"/>
    </row>
    <row r="86" spans="2:23" ht="17.25"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27"/>
      <c r="R86" s="201"/>
      <c r="S86" s="217"/>
      <c r="T86" s="201"/>
      <c r="U86" s="201"/>
      <c r="V86" s="201"/>
      <c r="W86" s="201"/>
    </row>
    <row r="87" spans="2:23" ht="17.25"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27"/>
      <c r="R87" s="201"/>
      <c r="S87" s="217"/>
      <c r="T87" s="201"/>
      <c r="U87" s="201"/>
      <c r="V87" s="201"/>
      <c r="W87" s="201"/>
    </row>
    <row r="88" spans="2:23" ht="17.25"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27"/>
      <c r="R88" s="201"/>
      <c r="S88" s="217"/>
      <c r="T88" s="201"/>
      <c r="U88" s="201"/>
      <c r="V88" s="201"/>
      <c r="W88" s="201"/>
    </row>
    <row r="89" spans="2:23" ht="17.25"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27"/>
      <c r="R89" s="201"/>
      <c r="S89" s="217"/>
      <c r="T89" s="201"/>
      <c r="U89" s="201"/>
      <c r="V89" s="201"/>
      <c r="W89" s="201"/>
    </row>
    <row r="90" spans="2:23" ht="17.25"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27"/>
      <c r="R90" s="201"/>
      <c r="S90" s="217"/>
      <c r="T90" s="201"/>
      <c r="U90" s="201"/>
      <c r="V90" s="201"/>
      <c r="W90" s="201"/>
    </row>
    <row r="91" spans="2:23" ht="17.25"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27"/>
      <c r="R91" s="201"/>
      <c r="S91" s="217"/>
      <c r="T91" s="201"/>
      <c r="U91" s="201"/>
      <c r="V91" s="201"/>
      <c r="W91" s="201"/>
    </row>
    <row r="92" spans="2:23" ht="17.25"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27"/>
      <c r="R92" s="201"/>
      <c r="S92" s="217"/>
      <c r="T92" s="201"/>
      <c r="U92" s="201"/>
      <c r="V92" s="201"/>
      <c r="W92" s="201"/>
    </row>
    <row r="93" spans="2:23" ht="17.25"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27"/>
      <c r="R93" s="201"/>
      <c r="S93" s="217"/>
      <c r="T93" s="201"/>
      <c r="U93" s="201"/>
      <c r="V93" s="201"/>
      <c r="W93" s="201"/>
    </row>
    <row r="94" spans="2:23" ht="17.25"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27"/>
      <c r="R94" s="201"/>
      <c r="S94" s="217"/>
      <c r="T94" s="201"/>
      <c r="U94" s="201"/>
      <c r="V94" s="201"/>
      <c r="W94" s="201"/>
    </row>
    <row r="95" spans="2:23" ht="17.25"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27"/>
      <c r="R95" s="201"/>
      <c r="S95" s="217"/>
      <c r="T95" s="201"/>
      <c r="U95" s="201"/>
      <c r="V95" s="201"/>
      <c r="W95" s="201"/>
    </row>
    <row r="96" spans="2:23" ht="17.25"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27"/>
      <c r="R96" s="201"/>
      <c r="S96" s="217"/>
      <c r="T96" s="201"/>
      <c r="U96" s="201"/>
      <c r="V96" s="201"/>
      <c r="W96" s="201"/>
    </row>
    <row r="97" spans="2:23" ht="17.25"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27"/>
      <c r="R97" s="201"/>
      <c r="S97" s="217"/>
      <c r="T97" s="201"/>
      <c r="U97" s="201"/>
      <c r="V97" s="201"/>
      <c r="W97" s="201"/>
    </row>
    <row r="98" spans="2:23" ht="17.25"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27"/>
      <c r="R98" s="201"/>
      <c r="S98" s="217"/>
      <c r="T98" s="201"/>
      <c r="U98" s="201"/>
      <c r="V98" s="201"/>
      <c r="W98" s="201"/>
    </row>
    <row r="99" spans="2:23" ht="17.25"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27"/>
      <c r="R99" s="201"/>
      <c r="S99" s="217"/>
      <c r="T99" s="201"/>
      <c r="U99" s="201"/>
      <c r="V99" s="201"/>
      <c r="W99" s="201"/>
    </row>
    <row r="100" spans="2:23" ht="17.25"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27"/>
      <c r="R100" s="201"/>
      <c r="S100" s="217"/>
      <c r="T100" s="201"/>
      <c r="U100" s="201"/>
      <c r="V100" s="201"/>
      <c r="W100" s="201"/>
    </row>
    <row r="101" spans="2:23" ht="17.25"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27"/>
      <c r="R101" s="201"/>
      <c r="S101" s="217"/>
      <c r="T101" s="201"/>
      <c r="U101" s="201"/>
      <c r="V101" s="201"/>
      <c r="W101" s="201"/>
    </row>
    <row r="102" spans="2:23" ht="17.25"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27"/>
      <c r="R102" s="201"/>
      <c r="S102" s="217"/>
      <c r="T102" s="201"/>
      <c r="U102" s="201"/>
      <c r="V102" s="201"/>
      <c r="W102" s="201"/>
    </row>
    <row r="103" spans="2:23" ht="17.25"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27"/>
      <c r="R103" s="201"/>
      <c r="S103" s="217"/>
      <c r="T103" s="201"/>
      <c r="U103" s="201"/>
      <c r="V103" s="201"/>
      <c r="W103" s="201"/>
    </row>
    <row r="104" spans="2:23" ht="17.25"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27"/>
      <c r="R104" s="201"/>
      <c r="S104" s="217"/>
      <c r="T104" s="201"/>
      <c r="U104" s="201"/>
      <c r="V104" s="201"/>
      <c r="W104" s="201"/>
    </row>
    <row r="105" spans="2:23" ht="17.25"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27"/>
      <c r="R105" s="201"/>
      <c r="S105" s="217"/>
      <c r="T105" s="201"/>
      <c r="U105" s="201"/>
      <c r="V105" s="201"/>
      <c r="W105" s="201"/>
    </row>
    <row r="106" spans="2:23" ht="17.25"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27"/>
      <c r="R106" s="201"/>
      <c r="S106" s="217"/>
      <c r="T106" s="201"/>
      <c r="U106" s="201"/>
      <c r="V106" s="201"/>
      <c r="W106" s="201"/>
    </row>
    <row r="107" spans="2:23" ht="17.25"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27"/>
      <c r="R107" s="201"/>
      <c r="S107" s="217"/>
      <c r="T107" s="201"/>
      <c r="U107" s="201"/>
      <c r="V107" s="201"/>
      <c r="W107" s="201"/>
    </row>
    <row r="108" spans="2:23" ht="17.25"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27"/>
      <c r="R108" s="201"/>
      <c r="S108" s="217"/>
      <c r="T108" s="201"/>
      <c r="U108" s="201"/>
      <c r="V108" s="201"/>
      <c r="W108" s="201"/>
    </row>
    <row r="109" spans="2:23" ht="17.25"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27"/>
      <c r="R109" s="201"/>
      <c r="S109" s="217"/>
      <c r="T109" s="201"/>
      <c r="U109" s="201"/>
      <c r="V109" s="201"/>
      <c r="W109" s="201"/>
    </row>
    <row r="110" spans="2:23" ht="17.25"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27"/>
      <c r="R110" s="201"/>
      <c r="S110" s="217"/>
      <c r="T110" s="201"/>
      <c r="U110" s="201"/>
      <c r="V110" s="201"/>
      <c r="W110" s="201"/>
    </row>
    <row r="111" spans="2:23" ht="17.25"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27"/>
      <c r="R111" s="201"/>
      <c r="S111" s="217"/>
      <c r="T111" s="201"/>
      <c r="U111" s="201"/>
      <c r="V111" s="201"/>
      <c r="W111" s="201"/>
    </row>
    <row r="112" spans="2:23" ht="17.25"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27"/>
      <c r="R112" s="201"/>
      <c r="S112" s="217"/>
      <c r="T112" s="201"/>
      <c r="U112" s="201"/>
      <c r="V112" s="201"/>
      <c r="W112" s="201"/>
    </row>
    <row r="113" spans="2:23" ht="17.25"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27"/>
      <c r="R113" s="201"/>
      <c r="S113" s="217"/>
      <c r="T113" s="201"/>
      <c r="U113" s="201"/>
      <c r="V113" s="201"/>
      <c r="W113" s="201"/>
    </row>
    <row r="114" spans="2:23" ht="17.25"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27"/>
      <c r="R114" s="201"/>
      <c r="S114" s="217"/>
      <c r="T114" s="201"/>
      <c r="U114" s="201"/>
      <c r="V114" s="201"/>
      <c r="W114" s="201"/>
    </row>
    <row r="115" spans="2:23" ht="17.25"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27"/>
      <c r="R115" s="201"/>
      <c r="S115" s="217"/>
      <c r="T115" s="201"/>
      <c r="U115" s="201"/>
      <c r="V115" s="201"/>
      <c r="W115" s="201"/>
    </row>
    <row r="116" spans="2:23" ht="17.25"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27"/>
      <c r="R116" s="201"/>
      <c r="S116" s="217"/>
      <c r="T116" s="201"/>
      <c r="U116" s="201"/>
      <c r="V116" s="201"/>
      <c r="W116" s="201"/>
    </row>
    <row r="117" ht="17.25">
      <c r="B117" s="215"/>
    </row>
    <row r="118" ht="17.25">
      <c r="B118" s="215"/>
    </row>
  </sheetData>
  <mergeCells count="1">
    <mergeCell ref="S6:V8"/>
  </mergeCells>
  <printOptions/>
  <pageMargins left="0.5905511811023623" right="0.3937007874015748" top="0.7874015748031497" bottom="0" header="0.5118110236220472" footer="0.1968503937007874"/>
  <pageSetup firstPageNumber="33" useFirstPageNumber="1" horizontalDpi="600" verticalDpi="600" orientation="portrait" paperSize="9" scale="74" r:id="rId1"/>
  <headerFooter alignWithMargins="0">
    <oddFooter>&amp;C－&amp;P－</oddFooter>
  </headerFooter>
  <colBreaks count="1" manualBreakCount="1">
    <brk id="11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6"/>
  <sheetViews>
    <sheetView showGridLines="0" zoomScale="85" zoomScaleNormal="85" zoomScaleSheetLayoutView="85" workbookViewId="0" topLeftCell="A1">
      <selection activeCell="Q47" sqref="Q47"/>
    </sheetView>
  </sheetViews>
  <sheetFormatPr defaultColWidth="10.66015625" defaultRowHeight="18"/>
  <cols>
    <col min="1" max="1" width="12.16015625" style="138" customWidth="1"/>
    <col min="2" max="10" width="8.66015625" style="136" customWidth="1"/>
    <col min="11" max="11" width="1.07421875" style="136" customWidth="1"/>
    <col min="12" max="12" width="4.66015625" style="136" customWidth="1"/>
    <col min="13" max="16" width="8.66015625" style="136" customWidth="1"/>
    <col min="17" max="17" width="8.66015625" style="137" customWidth="1"/>
    <col min="18" max="18" width="12.66015625" style="138" customWidth="1"/>
    <col min="19" max="19" width="15.08203125" style="138" customWidth="1"/>
    <col min="20" max="20" width="12.16015625" style="205" bestFit="1" customWidth="1"/>
    <col min="21" max="21" width="11.08203125" style="138" bestFit="1" customWidth="1"/>
    <col min="22" max="16384" width="10.66015625" style="138" customWidth="1"/>
  </cols>
  <sheetData>
    <row r="1" spans="1:20" ht="24.75" customHeight="1">
      <c r="A1" s="135" t="s">
        <v>49</v>
      </c>
      <c r="T1" s="139"/>
    </row>
    <row r="2" spans="1:21" s="142" customFormat="1" ht="17.25" customHeight="1" thickBot="1">
      <c r="A2" s="30"/>
      <c r="B2" s="100"/>
      <c r="C2" s="101"/>
      <c r="D2" s="102"/>
      <c r="E2" s="103"/>
      <c r="F2" s="104"/>
      <c r="G2" s="103"/>
      <c r="H2" s="104"/>
      <c r="I2" s="105" t="s">
        <v>45</v>
      </c>
      <c r="J2" s="106" t="str">
        <f>'実数'!J2</f>
        <v>平成２０年</v>
      </c>
      <c r="K2" s="107"/>
      <c r="L2" s="108"/>
      <c r="M2" s="107"/>
      <c r="N2" s="109"/>
      <c r="O2" s="107"/>
      <c r="P2" s="109" t="s">
        <v>44</v>
      </c>
      <c r="Q2" s="110" t="str">
        <f>J2</f>
        <v>平成２０年</v>
      </c>
      <c r="R2" s="3"/>
      <c r="S2" s="140"/>
      <c r="T2" s="141"/>
      <c r="U2" s="140"/>
    </row>
    <row r="3" spans="1:21" s="145" customFormat="1" ht="36.75" customHeight="1" thickBot="1">
      <c r="A3" s="77"/>
      <c r="B3" s="111" t="s">
        <v>0</v>
      </c>
      <c r="C3" s="112" t="s">
        <v>1</v>
      </c>
      <c r="D3" s="113" t="s">
        <v>2</v>
      </c>
      <c r="E3" s="113" t="s">
        <v>3</v>
      </c>
      <c r="F3" s="113" t="s">
        <v>4</v>
      </c>
      <c r="G3" s="113" t="s">
        <v>5</v>
      </c>
      <c r="H3" s="113" t="s">
        <v>6</v>
      </c>
      <c r="I3" s="114" t="s">
        <v>7</v>
      </c>
      <c r="J3" s="115" t="s">
        <v>8</v>
      </c>
      <c r="K3" s="116"/>
      <c r="L3" s="117"/>
      <c r="M3" s="118" t="s">
        <v>9</v>
      </c>
      <c r="N3" s="113" t="s">
        <v>10</v>
      </c>
      <c r="O3" s="112" t="s">
        <v>11</v>
      </c>
      <c r="P3" s="113" t="s">
        <v>12</v>
      </c>
      <c r="Q3" s="115" t="s">
        <v>46</v>
      </c>
      <c r="R3" s="93"/>
      <c r="S3" s="143"/>
      <c r="T3" s="144" t="s">
        <v>68</v>
      </c>
      <c r="U3" s="144" t="s">
        <v>69</v>
      </c>
    </row>
    <row r="4" spans="1:23" s="145" customFormat="1" ht="24" customHeight="1">
      <c r="A4" s="8" t="s">
        <v>13</v>
      </c>
      <c r="B4" s="146">
        <f>IF('実数'!B4/'率'!$T4*100000,'実数'!B4/'率'!$T4*100000,"-")</f>
        <v>272.3073991440844</v>
      </c>
      <c r="C4" s="147">
        <f>IF('実数'!C4/'率'!$T4*100000,'実数'!C4/'率'!$T4*100000,"-")</f>
        <v>9.326145124536511</v>
      </c>
      <c r="D4" s="148">
        <f>IF('実数'!D4/'率'!$T4*100000,'実数'!D4/'率'!$T4*100000,"-")</f>
        <v>39.82627613202379</v>
      </c>
      <c r="E4" s="148">
        <f>IF('実数'!E4/'率'!$T4*100000,'実数'!E4/'率'!$T4*100000,"-")</f>
        <v>22.86993735460154</v>
      </c>
      <c r="F4" s="148">
        <f>IF('実数'!F4/'率'!$T4*100000,'実数'!F4/'率'!$T4*100000,"-")</f>
        <v>11.280141646883212</v>
      </c>
      <c r="G4" s="148">
        <f>IF('実数'!G4/'率'!$T4*100000,'実数'!G4/'率'!$T4*100000,"-")</f>
        <v>26.729497328241248</v>
      </c>
      <c r="H4" s="148">
        <f>IF('実数'!H4/'率'!$T4*100000,'実数'!H4/'率'!$T4*100000,"-")</f>
        <v>13.744670377222166</v>
      </c>
      <c r="I4" s="149">
        <f>IF('実数'!I4/'率'!$T4*100000,'実数'!I4/'率'!$T4*100000,"-")</f>
        <v>20.624548421161283</v>
      </c>
      <c r="J4" s="150">
        <f>IF('実数'!J4/'率'!$T4*100000,'実数'!J4/'率'!$T4*100000,"-")</f>
        <v>53.077087981452514</v>
      </c>
      <c r="K4" s="151"/>
      <c r="L4" s="152"/>
      <c r="M4" s="153">
        <f>IF('実数'!M4/'率'!$U4*100000,'実数'!M4/'率'!$U4*100000,"-")</f>
        <v>18.283402817599924</v>
      </c>
      <c r="N4" s="148">
        <f>IF('実数'!N4/'率'!$U4*100000,'実数'!N4/'率'!$U4*100000,"-")</f>
        <v>8.848007687181315</v>
      </c>
      <c r="O4" s="147">
        <f>IF('実数'!O4/'率'!$T4*100000,'実数'!O4/'率'!$T4*100000,"-")</f>
        <v>6.0938331202807525</v>
      </c>
      <c r="P4" s="148">
        <f>IF('実数'!P4/'率'!$T4*100000,'実数'!P4/'率'!$T4*100000,"-")</f>
        <v>54.835764250041684</v>
      </c>
      <c r="Q4" s="129">
        <f>IF('実数'!Q4/'率'!$T4*100000,'実数'!Q4/'率'!$T4*100000,"-")</f>
        <v>34.15007900148475</v>
      </c>
      <c r="R4" s="91" t="s">
        <v>13</v>
      </c>
      <c r="S4" s="154"/>
      <c r="T4" s="231">
        <v>125947000</v>
      </c>
      <c r="U4" s="155">
        <v>64523000</v>
      </c>
      <c r="V4" s="156"/>
      <c r="W4" s="156"/>
    </row>
    <row r="5" spans="1:23" s="159" customFormat="1" ht="24" customHeight="1">
      <c r="A5" s="10" t="s">
        <v>14</v>
      </c>
      <c r="B5" s="119">
        <f>IF('実数'!B5/'率'!$T5*100000,'実数'!B5/'率'!$T5*100000,"-")</f>
        <v>321.1519364448858</v>
      </c>
      <c r="C5" s="120">
        <f>IF('実数'!C5/'率'!$T5*100000,'実数'!C5/'率'!$T5*100000,"-")</f>
        <v>8.738828202581926</v>
      </c>
      <c r="D5" s="14">
        <f>IF('実数'!D5/'率'!$T5*100000,'実数'!D5/'率'!$T5*100000,"-")</f>
        <v>51.14200595829196</v>
      </c>
      <c r="E5" s="14">
        <f>IF('実数'!E5/'率'!$T5*100000,'実数'!E5/'率'!$T5*100000,"-")</f>
        <v>25.719960278053627</v>
      </c>
      <c r="F5" s="14">
        <f>IF('実数'!F5/'率'!$T5*100000,'実数'!F5/'率'!$T5*100000,"-")</f>
        <v>12.711022840119167</v>
      </c>
      <c r="G5" s="14">
        <f>IF('実数'!G5/'率'!$T5*100000,'実数'!G5/'率'!$T5*100000,"-")</f>
        <v>35.94836146971201</v>
      </c>
      <c r="H5" s="14">
        <f>IF('実数'!H5/'率'!$T5*100000,'実数'!H5/'率'!$T5*100000,"-")</f>
        <v>12.909632571996026</v>
      </c>
      <c r="I5" s="121">
        <f>IF('実数'!I5/'率'!$T5*100000,'実数'!I5/'率'!$T5*100000,"-")</f>
        <v>26.41509433962264</v>
      </c>
      <c r="J5" s="122">
        <f>IF('実数'!J5/'率'!$T5*100000,'実数'!J5/'率'!$T5*100000,"-")</f>
        <v>67.9245283018868</v>
      </c>
      <c r="K5" s="123"/>
      <c r="L5" s="124"/>
      <c r="M5" s="13">
        <f>IF('実数'!M5/'率'!$U5*100000,'実数'!M5/'率'!$U5*100000,"-")</f>
        <v>17.41573033707865</v>
      </c>
      <c r="N5" s="14">
        <f>IF('実数'!N5/'率'!$U5*100000,'実数'!N5/'率'!$U5*100000,"-")</f>
        <v>6.367041198501872</v>
      </c>
      <c r="O5" s="120">
        <f>IF('実数'!O5/'率'!$T5*100000,'実数'!O5/'率'!$T5*100000,"-")</f>
        <v>7.149950347567031</v>
      </c>
      <c r="P5" s="14">
        <f>IF('実数'!P5/'率'!$T5*100000,'実数'!P5/'率'!$T5*100000,"-")</f>
        <v>59.88083416087388</v>
      </c>
      <c r="Q5" s="121">
        <f>IF('実数'!Q5/'率'!$T5*100000,'実数'!Q5/'率'!$T5*100000,"-")</f>
        <v>38.43098311817279</v>
      </c>
      <c r="R5" s="92" t="s">
        <v>14</v>
      </c>
      <c r="S5" s="154"/>
      <c r="T5" s="241">
        <v>1007000</v>
      </c>
      <c r="U5" s="157">
        <v>534000</v>
      </c>
      <c r="V5" s="156"/>
      <c r="W5" s="158"/>
    </row>
    <row r="6" spans="1:23" s="159" customFormat="1" ht="24" customHeight="1">
      <c r="A6" s="16" t="s">
        <v>15</v>
      </c>
      <c r="B6" s="125">
        <f>IF('実数'!B6/'率'!$T6*100000,'実数'!B6/'率'!$T6*100000,"-")</f>
        <v>295.18086904482703</v>
      </c>
      <c r="C6" s="126">
        <f>IF('実数'!C6/'率'!$T6*100000,'実数'!C6/'率'!$T6*100000,"-")</f>
        <v>9.165433376734356</v>
      </c>
      <c r="D6" s="18">
        <f>IF('実数'!D6/'率'!$T6*100000,'実数'!D6/'率'!$T6*100000,"-")</f>
        <v>47.71416787299944</v>
      </c>
      <c r="E6" s="18">
        <f>IF('実数'!E6/'率'!$T6*100000,'実数'!E6/'率'!$T6*100000,"-")</f>
        <v>24.531012861259597</v>
      </c>
      <c r="F6" s="18">
        <f>IF('実数'!F6/'率'!$T6*100000,'実数'!F6/'率'!$T6*100000,"-")</f>
        <v>9.97414808644621</v>
      </c>
      <c r="G6" s="18">
        <f>IF('実数'!G6/'率'!$T6*100000,'実数'!G6/'率'!$T6*100000,"-")</f>
        <v>35.044304087513716</v>
      </c>
      <c r="H6" s="18">
        <f>IF('実数'!H6/'率'!$T6*100000,'実数'!H6/'率'!$T6*100000,"-")</f>
        <v>11.322005935965969</v>
      </c>
      <c r="I6" s="127">
        <f>IF('実数'!I6/'率'!$T6*100000,'実数'!I6/'率'!$T6*100000,"-")</f>
        <v>27.226728560299115</v>
      </c>
      <c r="J6" s="128">
        <f>IF('実数'!J6/'率'!$T6*100000,'実数'!J6/'率'!$T6*100000,"-")</f>
        <v>56.3404581099259</v>
      </c>
      <c r="K6" s="123"/>
      <c r="L6" s="124"/>
      <c r="M6" s="17">
        <f>IF('実数'!M6/'率'!$U6*100000,'実数'!M6/'率'!$U6*100000,"-")</f>
        <v>17.28924913808008</v>
      </c>
      <c r="N6" s="18">
        <f>IF('実数'!N6/'率'!$U6*100000,'実数'!N6/'率'!$U6*100000,"-")</f>
        <v>6.102087931087087</v>
      </c>
      <c r="O6" s="126">
        <f>IF('実数'!O6/'率'!$T6*100000,'実数'!O6/'率'!$T6*100000,"-")</f>
        <v>5.930574537886936</v>
      </c>
      <c r="P6" s="18">
        <f>IF('実数'!P6/'率'!$T6*100000,'実数'!P6/'率'!$T6*100000,"-")</f>
        <v>55.53174340021404</v>
      </c>
      <c r="Q6" s="130">
        <f>IF('実数'!Q6/'率'!$T6*100000,'実数'!Q6/'率'!$T6*100000,"-")</f>
        <v>34.50516094770581</v>
      </c>
      <c r="R6" s="228" t="s">
        <v>15</v>
      </c>
      <c r="S6" s="154"/>
      <c r="T6" s="232">
        <v>370959</v>
      </c>
      <c r="U6" s="160">
        <v>196654</v>
      </c>
      <c r="V6" s="156"/>
      <c r="W6" s="158"/>
    </row>
    <row r="7" spans="1:23" s="145" customFormat="1" ht="24" customHeight="1">
      <c r="A7" s="20" t="s">
        <v>16</v>
      </c>
      <c r="B7" s="161">
        <f>IF('実数'!B7/'率'!$T7*100000,'実数'!B7/'率'!$T7*100000,"-")</f>
        <v>295.18086904482703</v>
      </c>
      <c r="C7" s="162">
        <f>IF('実数'!C7/'率'!$T7*100000,'実数'!C7/'率'!$T7*100000,"-")</f>
        <v>9.165433376734356</v>
      </c>
      <c r="D7" s="163">
        <f>IF('実数'!D7/'率'!$T7*100000,'実数'!D7/'率'!$T7*100000,"-")</f>
        <v>47.71416787299944</v>
      </c>
      <c r="E7" s="163">
        <f>IF('実数'!E7/'率'!$T7*100000,'実数'!E7/'率'!$T7*100000,"-")</f>
        <v>24.531012861259597</v>
      </c>
      <c r="F7" s="163">
        <f>IF('実数'!F7/'率'!$T7*100000,'実数'!F7/'率'!$T7*100000,"-")</f>
        <v>9.97414808644621</v>
      </c>
      <c r="G7" s="163">
        <f>IF('実数'!G7/'率'!$T7*100000,'実数'!G7/'率'!$T7*100000,"-")</f>
        <v>35.044304087513716</v>
      </c>
      <c r="H7" s="163">
        <f>IF('実数'!H7/'率'!$T7*100000,'実数'!H7/'率'!$T7*100000,"-")</f>
        <v>11.322005935965969</v>
      </c>
      <c r="I7" s="164">
        <f>IF('実数'!I7/'率'!$T7*100000,'実数'!I7/'率'!$T7*100000,"-")</f>
        <v>27.226728560299115</v>
      </c>
      <c r="J7" s="165">
        <f>IF('実数'!J7/'率'!$T7*100000,'実数'!J7/'率'!$T7*100000,"-")</f>
        <v>56.3404581099259</v>
      </c>
      <c r="K7" s="151"/>
      <c r="L7" s="152"/>
      <c r="M7" s="166">
        <f>IF('実数'!M7/'率'!$U7*100000,'実数'!M7/'率'!$U7*100000,"-")</f>
        <v>17.28924913808008</v>
      </c>
      <c r="N7" s="163">
        <f>IF('実数'!N7/'率'!$U7*100000,'実数'!N7/'率'!$U7*100000,"-")</f>
        <v>6.102087931087087</v>
      </c>
      <c r="O7" s="162">
        <f>IF('実数'!O7/'率'!$T7*100000,'実数'!O7/'率'!$T7*100000,"-")</f>
        <v>5.930574537886936</v>
      </c>
      <c r="P7" s="163">
        <f>IF('実数'!P7/'率'!$T7*100000,'実数'!P7/'率'!$T7*100000,"-")</f>
        <v>55.53174340021404</v>
      </c>
      <c r="Q7" s="131">
        <f>IF('実数'!Q7/'率'!$T7*100000,'実数'!Q7/'率'!$T7*100000,"-")</f>
        <v>34.50516094770581</v>
      </c>
      <c r="R7" s="94" t="s">
        <v>16</v>
      </c>
      <c r="S7" s="154"/>
      <c r="T7" s="233">
        <v>370959</v>
      </c>
      <c r="U7" s="167">
        <v>196654</v>
      </c>
      <c r="V7" s="156"/>
      <c r="W7" s="156"/>
    </row>
    <row r="8" spans="1:23" s="159" customFormat="1" ht="24" customHeight="1">
      <c r="A8" s="16" t="s">
        <v>17</v>
      </c>
      <c r="B8" s="125">
        <f>IF('実数'!B8/'率'!$T8*100000,'実数'!B8/'率'!$T8*100000,"-")</f>
        <v>354.32121102466675</v>
      </c>
      <c r="C8" s="126">
        <f>IF('実数'!C8/'率'!$T8*100000,'実数'!C8/'率'!$T8*100000,"-")</f>
        <v>9.04649900488511</v>
      </c>
      <c r="D8" s="18">
        <f>IF('実数'!D8/'率'!$T8*100000,'実数'!D8/'率'!$T8*100000,"-")</f>
        <v>57.29449369760569</v>
      </c>
      <c r="E8" s="18">
        <f>IF('実数'!E8/'率'!$T8*100000,'実数'!E8/'率'!$T8*100000,"-")</f>
        <v>24.12399734636029</v>
      </c>
      <c r="F8" s="18">
        <f>IF('実数'!F8/'率'!$T8*100000,'実数'!F8/'率'!$T8*100000,"-")</f>
        <v>21.108497678065255</v>
      </c>
      <c r="G8" s="18">
        <f>IF('実数'!G8/'率'!$T8*100000,'実数'!G8/'率'!$T8*100000,"-")</f>
        <v>22.616247512212773</v>
      </c>
      <c r="H8" s="18">
        <f>IF('実数'!H8/'率'!$T8*100000,'実数'!H8/'率'!$T8*100000,"-")</f>
        <v>16.5852481756227</v>
      </c>
      <c r="I8" s="127">
        <f>IF('実数'!I8/'率'!$T8*100000,'実数'!I8/'率'!$T8*100000,"-")</f>
        <v>30.15499668295036</v>
      </c>
      <c r="J8" s="128">
        <f>IF('実数'!J8/'率'!$T8*100000,'実数'!J8/'率'!$T8*100000,"-")</f>
        <v>91.97273988299861</v>
      </c>
      <c r="K8" s="123"/>
      <c r="L8" s="124"/>
      <c r="M8" s="17">
        <f>IF('実数'!M8/'率'!$U8*100000,'実数'!M8/'率'!$U8*100000,"-")</f>
        <v>19.713312118054578</v>
      </c>
      <c r="N8" s="18" t="str">
        <f>IF('実数'!N8/'率'!$U8*100000,'実数'!N8/'率'!$U8*100000,"-")</f>
        <v>-</v>
      </c>
      <c r="O8" s="126">
        <f>IF('実数'!O8/'率'!$T8*100000,'実数'!O8/'率'!$T8*100000,"-")</f>
        <v>10.554248839032628</v>
      </c>
      <c r="P8" s="18">
        <f>IF('実数'!P8/'率'!$T8*100000,'実数'!P8/'率'!$T8*100000,"-")</f>
        <v>60.30999336590072</v>
      </c>
      <c r="Q8" s="130">
        <f>IF('実数'!Q8/'率'!$T8*100000,'実数'!Q8/'率'!$T8*100000,"-")</f>
        <v>45.232495024425546</v>
      </c>
      <c r="R8" s="92" t="s">
        <v>17</v>
      </c>
      <c r="S8" s="168"/>
      <c r="T8" s="234">
        <v>66324</v>
      </c>
      <c r="U8" s="242">
        <v>35509</v>
      </c>
      <c r="V8" s="158"/>
      <c r="W8" s="158"/>
    </row>
    <row r="9" spans="1:23" s="145" customFormat="1" ht="24" customHeight="1">
      <c r="A9" s="21" t="s">
        <v>18</v>
      </c>
      <c r="B9" s="170">
        <f>IF('実数'!B9/'率'!$T9*100000,'実数'!B9/'率'!$T9*100000,"-")</f>
        <v>325.30316447689444</v>
      </c>
      <c r="C9" s="171">
        <f>IF('実数'!C9/'率'!$T9*100000,'実数'!C9/'率'!$T9*100000,"-")</f>
        <v>10.84343881589648</v>
      </c>
      <c r="D9" s="172">
        <f>IF('実数'!D9/'率'!$T9*100000,'実数'!D9/'率'!$T9*100000,"-")</f>
        <v>57.83167368478123</v>
      </c>
      <c r="E9" s="172">
        <f>IF('実数'!E9/'率'!$T9*100000,'実数'!E9/'率'!$T9*100000,"-")</f>
        <v>19.87963782914355</v>
      </c>
      <c r="F9" s="172">
        <f>IF('実数'!F9/'率'!$T9*100000,'実数'!F9/'率'!$T9*100000,"-")</f>
        <v>21.68687763179296</v>
      </c>
      <c r="G9" s="172">
        <f>IF('実数'!G9/'率'!$T9*100000,'実数'!G9/'率'!$T9*100000,"-")</f>
        <v>21.68687763179296</v>
      </c>
      <c r="H9" s="172">
        <f>IF('実数'!H9/'率'!$T9*100000,'実数'!H9/'率'!$T9*100000,"-")</f>
        <v>16.265158223844722</v>
      </c>
      <c r="I9" s="173">
        <f>IF('実数'!I9/'率'!$T9*100000,'実数'!I9/'率'!$T9*100000,"-")</f>
        <v>25.301357237091786</v>
      </c>
      <c r="J9" s="174">
        <f>IF('実数'!J9/'率'!$T9*100000,'実数'!J9/'率'!$T9*100000,"-")</f>
        <v>83.13303092187302</v>
      </c>
      <c r="K9" s="151"/>
      <c r="L9" s="152"/>
      <c r="M9" s="175">
        <f>IF('実数'!M9/'率'!$U9*100000,'実数'!M9/'率'!$U9*100000,"-")</f>
        <v>16.902741624691526</v>
      </c>
      <c r="N9" s="172" t="str">
        <f>IF('実数'!N9/'率'!$U9*100000,'実数'!N9/'率'!$U9*100000,"-")</f>
        <v>-</v>
      </c>
      <c r="O9" s="171">
        <f>IF('実数'!O9/'率'!$T9*100000,'実数'!O9/'率'!$T9*100000,"-")</f>
        <v>9.036199013247067</v>
      </c>
      <c r="P9" s="172">
        <f>IF('実数'!P9/'率'!$T9*100000,'実数'!P9/'率'!$T9*100000,"-")</f>
        <v>50.60271447418357</v>
      </c>
      <c r="Q9" s="132">
        <f>IF('実数'!Q9/'率'!$T9*100000,'実数'!Q9/'率'!$T9*100000,"-")</f>
        <v>41.56651546093651</v>
      </c>
      <c r="R9" s="95" t="s">
        <v>18</v>
      </c>
      <c r="S9" s="154"/>
      <c r="T9" s="235">
        <v>55333</v>
      </c>
      <c r="U9" s="176">
        <v>29581</v>
      </c>
      <c r="V9" s="156"/>
      <c r="W9" s="156"/>
    </row>
    <row r="10" spans="1:23" s="145" customFormat="1" ht="24" customHeight="1">
      <c r="A10" s="23" t="s">
        <v>62</v>
      </c>
      <c r="B10" s="177">
        <f>IF('実数'!B10/'率'!$T10*100000,'実数'!B10/'率'!$T10*100000,"-")</f>
        <v>500.4094258939132</v>
      </c>
      <c r="C10" s="178" t="str">
        <f>IF('実数'!C10/'率'!$T10*100000,'実数'!C10/'率'!$T10*100000,"-")</f>
        <v>-</v>
      </c>
      <c r="D10" s="179">
        <f>IF('実数'!D10/'率'!$T10*100000,'実数'!D10/'率'!$T10*100000,"-")</f>
        <v>54.59011918842689</v>
      </c>
      <c r="E10" s="179">
        <f>IF('実数'!E10/'率'!$T10*100000,'実数'!E10/'率'!$T10*100000,"-")</f>
        <v>45.491765990355745</v>
      </c>
      <c r="F10" s="179">
        <f>IF('実数'!F10/'率'!$T10*100000,'実数'!F10/'率'!$T10*100000,"-")</f>
        <v>18.1967063961423</v>
      </c>
      <c r="G10" s="179">
        <f>IF('実数'!G10/'率'!$T10*100000,'実数'!G10/'率'!$T10*100000,"-")</f>
        <v>27.295059594213445</v>
      </c>
      <c r="H10" s="179">
        <f>IF('実数'!H10/'率'!$T10*100000,'実数'!H10/'率'!$T10*100000,"-")</f>
        <v>18.1967063961423</v>
      </c>
      <c r="I10" s="180">
        <f>IF('実数'!I10/'率'!$T10*100000,'実数'!I10/'率'!$T10*100000,"-")</f>
        <v>54.59011918842689</v>
      </c>
      <c r="J10" s="181">
        <f>IF('実数'!J10/'率'!$T10*100000,'実数'!J10/'率'!$T10*100000,"-")</f>
        <v>136.47529797106722</v>
      </c>
      <c r="K10" s="151"/>
      <c r="L10" s="152"/>
      <c r="M10" s="182">
        <f>IF('実数'!M10/'率'!$U10*100000,'実数'!M10/'率'!$U10*100000,"-")</f>
        <v>33.738191632928476</v>
      </c>
      <c r="N10" s="179" t="str">
        <f>IF('実数'!N10/'率'!$U10*100000,'実数'!N10/'率'!$U10*100000,"-")</f>
        <v>-</v>
      </c>
      <c r="O10" s="178">
        <f>IF('実数'!O10/'率'!$T10*100000,'実数'!O10/'率'!$T10*100000,"-")</f>
        <v>18.1967063961423</v>
      </c>
      <c r="P10" s="179">
        <f>IF('実数'!P10/'率'!$T10*100000,'実数'!P10/'率'!$T10*100000,"-")</f>
        <v>109.18023837685378</v>
      </c>
      <c r="Q10" s="133">
        <f>IF('実数'!Q10/'率'!$T10*100000,'実数'!Q10/'率'!$T10*100000,"-")</f>
        <v>63.68847238649804</v>
      </c>
      <c r="R10" s="96" t="s">
        <v>62</v>
      </c>
      <c r="S10" s="154"/>
      <c r="T10" s="236">
        <v>10991</v>
      </c>
      <c r="U10" s="183">
        <v>5928</v>
      </c>
      <c r="V10" s="156"/>
      <c r="W10" s="156"/>
    </row>
    <row r="11" spans="1:23" s="159" customFormat="1" ht="24" customHeight="1">
      <c r="A11" s="16" t="s">
        <v>19</v>
      </c>
      <c r="B11" s="125">
        <f>IF('実数'!B11/'率'!$T11*100000,'実数'!B11/'率'!$T11*100000,"-")</f>
        <v>290.9109306620121</v>
      </c>
      <c r="C11" s="126">
        <f>IF('実数'!C11/'率'!$T11*100000,'実数'!C11/'率'!$T11*100000,"-")</f>
        <v>6.745760711003179</v>
      </c>
      <c r="D11" s="18">
        <f>IF('実数'!D11/'率'!$T11*100000,'実数'!D11/'率'!$T11*100000,"-")</f>
        <v>40.47456426601907</v>
      </c>
      <c r="E11" s="18">
        <f>IF('実数'!E11/'率'!$T11*100000,'実数'!E11/'率'!$T11*100000,"-")</f>
        <v>20.237282133009536</v>
      </c>
      <c r="F11" s="18">
        <f>IF('実数'!F11/'率'!$T11*100000,'実数'!F11/'率'!$T11*100000,"-")</f>
        <v>11.805081244255565</v>
      </c>
      <c r="G11" s="18">
        <f>IF('実数'!G11/'率'!$T11*100000,'実数'!G11/'率'!$T11*100000,"-")</f>
        <v>43.84744462152066</v>
      </c>
      <c r="H11" s="18">
        <f>IF('実数'!H11/'率'!$T11*100000,'実数'!H11/'率'!$T11*100000,"-")</f>
        <v>13.491521422006358</v>
      </c>
      <c r="I11" s="127">
        <f>IF('実数'!I11/'率'!$T11*100000,'実数'!I11/'率'!$T11*100000,"-")</f>
        <v>24.453382577386527</v>
      </c>
      <c r="J11" s="128">
        <f>IF('実数'!J11/'率'!$T11*100000,'実数'!J11/'率'!$T11*100000,"-")</f>
        <v>62.398286576779405</v>
      </c>
      <c r="K11" s="123"/>
      <c r="L11" s="124"/>
      <c r="M11" s="17">
        <f>IF('実数'!M11/'率'!$U11*100000,'実数'!M11/'率'!$U11*100000,"-")</f>
        <v>4.829984544049459</v>
      </c>
      <c r="N11" s="18">
        <f>IF('実数'!N11/'率'!$U11*100000,'実数'!N11/'率'!$U11*100000,"-")</f>
        <v>3.219989696032973</v>
      </c>
      <c r="O11" s="126">
        <f>IF('実数'!O11/'率'!$T11*100000,'実数'!O11/'率'!$T11*100000,"-")</f>
        <v>2.529660266626192</v>
      </c>
      <c r="P11" s="18">
        <f>IF('実数'!P11/'率'!$T11*100000,'実数'!P11/'率'!$T11*100000,"-")</f>
        <v>60.71184639902861</v>
      </c>
      <c r="Q11" s="130">
        <f>IF('実数'!Q11/'率'!$T11*100000,'実数'!Q11/'率'!$T11*100000,"-")</f>
        <v>32.042363377265104</v>
      </c>
      <c r="R11" s="92" t="s">
        <v>19</v>
      </c>
      <c r="S11" s="168"/>
      <c r="T11" s="234">
        <v>118593</v>
      </c>
      <c r="U11" s="169">
        <v>62112</v>
      </c>
      <c r="V11" s="158"/>
      <c r="W11" s="158"/>
    </row>
    <row r="12" spans="1:23" s="145" customFormat="1" ht="24" customHeight="1">
      <c r="A12" s="21" t="s">
        <v>53</v>
      </c>
      <c r="B12" s="170">
        <f>IF('実数'!B12/'率'!$T12*100000,'実数'!B12/'率'!$T12*100000,"-")</f>
        <v>346.95624746541705</v>
      </c>
      <c r="C12" s="171">
        <f>IF('実数'!C12/'率'!$T12*100000,'実数'!C12/'率'!$T12*100000,"-")</f>
        <v>6.00790038901155</v>
      </c>
      <c r="D12" s="172">
        <f>IF('実数'!D12/'率'!$T12*100000,'実数'!D12/'率'!$T12*100000,"-")</f>
        <v>43.55727782033374</v>
      </c>
      <c r="E12" s="172">
        <f>IF('実数'!E12/'率'!$T12*100000,'実数'!E12/'率'!$T12*100000,"-")</f>
        <v>24.0316015560462</v>
      </c>
      <c r="F12" s="172">
        <f>IF('実数'!F12/'率'!$T12*100000,'実数'!F12/'率'!$T12*100000,"-")</f>
        <v>19.525676264287537</v>
      </c>
      <c r="G12" s="172">
        <f>IF('実数'!G12/'率'!$T12*100000,'実数'!G12/'率'!$T12*100000,"-")</f>
        <v>55.573078598356844</v>
      </c>
      <c r="H12" s="172">
        <f>IF('実数'!H12/'率'!$T12*100000,'実数'!H12/'率'!$T12*100000,"-")</f>
        <v>15.019750972528875</v>
      </c>
      <c r="I12" s="173">
        <f>IF('実数'!I12/'率'!$T12*100000,'実数'!I12/'率'!$T12*100000,"-")</f>
        <v>31.541477042310635</v>
      </c>
      <c r="J12" s="174">
        <f>IF('実数'!J12/'率'!$T12*100000,'実数'!J12/'率'!$T12*100000,"-")</f>
        <v>76.60072995989727</v>
      </c>
      <c r="K12" s="151"/>
      <c r="L12" s="152"/>
      <c r="M12" s="175">
        <f>IF('実数'!M12/'率'!$U12*100000,'実数'!M12/'率'!$U12*100000,"-")</f>
        <v>2.8524159963489075</v>
      </c>
      <c r="N12" s="172">
        <f>IF('実数'!N12/'率'!$U12*100000,'実数'!N12/'率'!$U12*100000,"-")</f>
        <v>5.704831992697815</v>
      </c>
      <c r="O12" s="171">
        <f>IF('実数'!O12/'率'!$T12*100000,'実数'!O12/'率'!$T12*100000,"-")</f>
        <v>4.505925291758662</v>
      </c>
      <c r="P12" s="172">
        <f>IF('実数'!P12/'率'!$T12*100000,'実数'!P12/'率'!$T12*100000,"-")</f>
        <v>66.08690427912705</v>
      </c>
      <c r="Q12" s="132">
        <f>IF('実数'!Q12/'率'!$T12*100000,'実数'!Q12/'率'!$T12*100000,"-")</f>
        <v>43.55727782033374</v>
      </c>
      <c r="R12" s="95" t="s">
        <v>54</v>
      </c>
      <c r="S12" s="154"/>
      <c r="T12" s="235">
        <v>66579</v>
      </c>
      <c r="U12" s="176">
        <v>35058</v>
      </c>
      <c r="V12" s="156"/>
      <c r="W12" s="156"/>
    </row>
    <row r="13" spans="1:23" s="145" customFormat="1" ht="24" customHeight="1">
      <c r="A13" s="25" t="s">
        <v>64</v>
      </c>
      <c r="B13" s="184">
        <f>IF('実数'!B13/'率'!$T13*100000,'実数'!B13/'率'!$T13*100000,"-")</f>
        <v>219.1717614488407</v>
      </c>
      <c r="C13" s="185">
        <f>IF('実数'!C13/'率'!$T13*100000,'実数'!C13/'率'!$T13*100000,"-")</f>
        <v>7.690237243818972</v>
      </c>
      <c r="D13" s="186">
        <f>IF('実数'!D13/'率'!$T13*100000,'実数'!D13/'率'!$T13*100000,"-")</f>
        <v>36.52862690814011</v>
      </c>
      <c r="E13" s="186">
        <f>IF('実数'!E13/'率'!$T13*100000,'実数'!E13/'率'!$T13*100000,"-")</f>
        <v>15.380474487637944</v>
      </c>
      <c r="F13" s="186">
        <f>IF('実数'!F13/'率'!$T13*100000,'実数'!F13/'率'!$T13*100000,"-")</f>
        <v>1.922559310954743</v>
      </c>
      <c r="G13" s="186">
        <f>IF('実数'!G13/'率'!$T13*100000,'実数'!G13/'率'!$T13*100000,"-")</f>
        <v>28.838389664321145</v>
      </c>
      <c r="H13" s="186">
        <f>IF('実数'!H13/'率'!$T13*100000,'実数'!H13/'率'!$T13*100000,"-")</f>
        <v>11.535355865728459</v>
      </c>
      <c r="I13" s="187">
        <f>IF('実数'!I13/'率'!$T13*100000,'実数'!I13/'率'!$T13*100000,"-")</f>
        <v>15.380474487637944</v>
      </c>
      <c r="J13" s="188">
        <f>IF('実数'!J13/'率'!$T13*100000,'実数'!J13/'率'!$T13*100000,"-")</f>
        <v>44.21886415195909</v>
      </c>
      <c r="K13" s="151"/>
      <c r="L13" s="152"/>
      <c r="M13" s="189">
        <f>IF('実数'!M13/'率'!$U13*100000,'実数'!M13/'率'!$U13*100000,"-")</f>
        <v>7.392622163081246</v>
      </c>
      <c r="N13" s="186" t="str">
        <f>IF('実数'!N13/'率'!$U13*100000,'実数'!N13/'率'!$U13*100000,"-")</f>
        <v>-</v>
      </c>
      <c r="O13" s="185" t="str">
        <f>IF('実数'!O13/'率'!$T13*100000,'実数'!O13/'率'!$T13*100000,"-")</f>
        <v>-</v>
      </c>
      <c r="P13" s="186">
        <f>IF('実数'!P13/'率'!$T13*100000,'実数'!P13/'率'!$T13*100000,"-")</f>
        <v>53.8316607067328</v>
      </c>
      <c r="Q13" s="27">
        <f>IF('実数'!Q13/'率'!$T13*100000,'実数'!Q13/'率'!$T13*100000,"-")</f>
        <v>17.303033798592686</v>
      </c>
      <c r="R13" s="97" t="s">
        <v>64</v>
      </c>
      <c r="S13" s="154"/>
      <c r="T13" s="233">
        <v>52014</v>
      </c>
      <c r="U13" s="167">
        <v>27054</v>
      </c>
      <c r="V13" s="156"/>
      <c r="W13" s="156"/>
    </row>
    <row r="14" spans="1:23" s="159" customFormat="1" ht="24" customHeight="1">
      <c r="A14" s="16" t="s">
        <v>65</v>
      </c>
      <c r="B14" s="125">
        <f>IF('実数'!B14/'率'!$T14*100000,'実数'!B14/'率'!$T14*100000,"-")</f>
        <v>344.3967282310818</v>
      </c>
      <c r="C14" s="126">
        <f>IF('実数'!C14/'率'!$T14*100000,'実数'!C14/'率'!$T14*100000,"-")</f>
        <v>8.399920200758093</v>
      </c>
      <c r="D14" s="18">
        <f>IF('実数'!D14/'率'!$T14*100000,'実数'!D14/'率'!$T14*100000,"-")</f>
        <v>57.749451380211895</v>
      </c>
      <c r="E14" s="18">
        <f>IF('実数'!E14/'率'!$T14*100000,'実数'!E14/'率'!$T14*100000,"-")</f>
        <v>24.149770577179517</v>
      </c>
      <c r="F14" s="18">
        <f>IF('実数'!F14/'率'!$T14*100000,'実数'!F14/'率'!$T14*100000,"-")</f>
        <v>13.649870326231902</v>
      </c>
      <c r="G14" s="18">
        <f>IF('実数'!G14/'率'!$T14*100000,'実数'!G14/'率'!$T14*100000,"-")</f>
        <v>32.549690777937606</v>
      </c>
      <c r="H14" s="18">
        <f>IF('実数'!H14/'率'!$T14*100000,'実数'!H14/'率'!$T14*100000,"-")</f>
        <v>17.84983042661095</v>
      </c>
      <c r="I14" s="127">
        <f>IF('実数'!I14/'率'!$T14*100000,'実数'!I14/'率'!$T14*100000,"-")</f>
        <v>27.299740652463804</v>
      </c>
      <c r="J14" s="128">
        <f>IF('実数'!J14/'率'!$T14*100000,'実数'!J14/'率'!$T14*100000,"-")</f>
        <v>70.34933168134903</v>
      </c>
      <c r="K14" s="123"/>
      <c r="L14" s="124"/>
      <c r="M14" s="17">
        <f>IF('実数'!M14/'率'!$U14*100000,'実数'!M14/'率'!$U14*100000,"-")</f>
        <v>19.85545230720356</v>
      </c>
      <c r="N14" s="18">
        <f>IF('実数'!N14/'率'!$U14*100000,'実数'!N14/'率'!$U14*100000,"-")</f>
        <v>5.9566356921610675</v>
      </c>
      <c r="O14" s="126">
        <f>IF('実数'!O14/'率'!$T14*100000,'実数'!O14/'率'!$T14*100000,"-")</f>
        <v>5.249950125473808</v>
      </c>
      <c r="P14" s="18">
        <f>IF('実数'!P14/'率'!$T14*100000,'実数'!P14/'率'!$T14*100000,"-")</f>
        <v>73.49930175663332</v>
      </c>
      <c r="Q14" s="130">
        <f>IF('実数'!Q14/'率'!$T14*100000,'実数'!Q14/'率'!$T14*100000,"-")</f>
        <v>37.799640903411415</v>
      </c>
      <c r="R14" s="92" t="s">
        <v>65</v>
      </c>
      <c r="S14" s="168"/>
      <c r="T14" s="234">
        <v>95239</v>
      </c>
      <c r="U14" s="169">
        <v>50364</v>
      </c>
      <c r="V14" s="158"/>
      <c r="W14" s="158"/>
    </row>
    <row r="15" spans="1:23" s="145" customFormat="1" ht="24" customHeight="1">
      <c r="A15" s="21" t="s">
        <v>20</v>
      </c>
      <c r="B15" s="170">
        <f>IF('実数'!B15/'率'!$T15*100000,'実数'!B15/'率'!$T15*100000,"-")</f>
        <v>275.62163853339496</v>
      </c>
      <c r="C15" s="171">
        <f>IF('実数'!C15/'率'!$T15*100000,'実数'!C15/'率'!$T15*100000,"-")</f>
        <v>4.469540084325323</v>
      </c>
      <c r="D15" s="172">
        <f>IF('実数'!D15/'率'!$T15*100000,'実数'!D15/'率'!$T15*100000,"-")</f>
        <v>41.71570745370301</v>
      </c>
      <c r="E15" s="172">
        <f>IF('実数'!E15/'率'!$T15*100000,'実数'!E15/'率'!$T15*100000,"-")</f>
        <v>23.837547116401723</v>
      </c>
      <c r="F15" s="172">
        <f>IF('実数'!F15/'率'!$T15*100000,'実数'!F15/'率'!$T15*100000,"-")</f>
        <v>10.428926863425753</v>
      </c>
      <c r="G15" s="172">
        <f>IF('実数'!G15/'率'!$T15*100000,'実数'!G15/'率'!$T15*100000,"-")</f>
        <v>26.817240505951936</v>
      </c>
      <c r="H15" s="172">
        <f>IF('実数'!H15/'率'!$T15*100000,'実数'!H15/'率'!$T15*100000,"-")</f>
        <v>13.408620252975968</v>
      </c>
      <c r="I15" s="173">
        <f>IF('実数'!I15/'率'!$T15*100000,'実数'!I15/'率'!$T15*100000,"-")</f>
        <v>25.327393811176833</v>
      </c>
      <c r="J15" s="174">
        <f>IF('実数'!J15/'率'!$T15*100000,'実数'!J15/'率'!$T15*100000,"-")</f>
        <v>56.614174401454086</v>
      </c>
      <c r="K15" s="151"/>
      <c r="L15" s="152"/>
      <c r="M15" s="175">
        <f>IF('実数'!M15/'率'!$U15*100000,'実数'!M15/'率'!$U15*100000,"-")</f>
        <v>19.655743689102295</v>
      </c>
      <c r="N15" s="172">
        <f>IF('実数'!N15/'率'!$U15*100000,'実数'!N15/'率'!$U15*100000,"-")</f>
        <v>2.8079633841574707</v>
      </c>
      <c r="O15" s="171">
        <f>IF('実数'!O15/'率'!$T15*100000,'実数'!O15/'率'!$T15*100000,"-")</f>
        <v>4.469540084325323</v>
      </c>
      <c r="P15" s="172">
        <f>IF('実数'!P15/'率'!$T15*100000,'実数'!P15/'率'!$T15*100000,"-")</f>
        <v>56.614174401454086</v>
      </c>
      <c r="Q15" s="132">
        <f>IF('実数'!Q15/'率'!$T15*100000,'実数'!Q15/'率'!$T15*100000,"-")</f>
        <v>34.266473979827474</v>
      </c>
      <c r="R15" s="95" t="s">
        <v>20</v>
      </c>
      <c r="S15" s="154"/>
      <c r="T15" s="235">
        <v>67121</v>
      </c>
      <c r="U15" s="176">
        <v>35613</v>
      </c>
      <c r="V15" s="156"/>
      <c r="W15" s="156"/>
    </row>
    <row r="16" spans="1:23" s="145" customFormat="1" ht="24" customHeight="1">
      <c r="A16" s="23" t="s">
        <v>21</v>
      </c>
      <c r="B16" s="177">
        <f>IF('実数'!B16/'率'!$T16*100000,'実数'!B16/'率'!$T16*100000,"-")</f>
        <v>496.5826569841947</v>
      </c>
      <c r="C16" s="178">
        <f>IF('実数'!C16/'率'!$T16*100000,'実数'!C16/'率'!$T16*100000,"-")</f>
        <v>5.339598462195643</v>
      </c>
      <c r="D16" s="179">
        <f>IF('実数'!D16/'率'!$T16*100000,'実数'!D16/'率'!$T16*100000,"-")</f>
        <v>117.47116616830414</v>
      </c>
      <c r="E16" s="179">
        <f>IF('実数'!E16/'率'!$T16*100000,'実数'!E16/'率'!$T16*100000,"-")</f>
        <v>32.03759077317386</v>
      </c>
      <c r="F16" s="179">
        <f>IF('実数'!F16/'率'!$T16*100000,'実数'!F16/'率'!$T16*100000,"-")</f>
        <v>16.01879538658693</v>
      </c>
      <c r="G16" s="179">
        <f>IF('実数'!G16/'率'!$T16*100000,'実数'!G16/'率'!$T16*100000,"-")</f>
        <v>32.03759077317386</v>
      </c>
      <c r="H16" s="179">
        <f>IF('実数'!H16/'率'!$T16*100000,'実数'!H16/'率'!$T16*100000,"-")</f>
        <v>26.69799231097822</v>
      </c>
      <c r="I16" s="180">
        <f>IF('実数'!I16/'率'!$T16*100000,'実数'!I16/'率'!$T16*100000,"-")</f>
        <v>26.69799231097822</v>
      </c>
      <c r="J16" s="181">
        <f>IF('実数'!J16/'率'!$T16*100000,'実数'!J16/'率'!$T16*100000,"-")</f>
        <v>112.1315677061085</v>
      </c>
      <c r="K16" s="151"/>
      <c r="L16" s="152"/>
      <c r="M16" s="182">
        <f>IF('実数'!M16/'率'!$U16*100000,'実数'!M16/'率'!$U16*100000,"-")</f>
        <v>30.1659125188537</v>
      </c>
      <c r="N16" s="179">
        <f>IF('実数'!N16/'率'!$U16*100000,'実数'!N16/'率'!$U16*100000,"-")</f>
        <v>10.055304172951232</v>
      </c>
      <c r="O16" s="178">
        <f>IF('実数'!O16/'率'!$T16*100000,'実数'!O16/'率'!$T16*100000,"-")</f>
        <v>5.339598462195643</v>
      </c>
      <c r="P16" s="179">
        <f>IF('実数'!P16/'率'!$T16*100000,'実数'!P16/'率'!$T16*100000,"-")</f>
        <v>101.4523707817172</v>
      </c>
      <c r="Q16" s="133">
        <f>IF('実数'!Q16/'率'!$T16*100000,'実数'!Q16/'率'!$T16*100000,"-")</f>
        <v>48.056386159760784</v>
      </c>
      <c r="R16" s="96" t="s">
        <v>21</v>
      </c>
      <c r="S16" s="154"/>
      <c r="T16" s="236">
        <v>18728</v>
      </c>
      <c r="U16" s="183">
        <v>9945</v>
      </c>
      <c r="V16" s="156"/>
      <c r="W16" s="156"/>
    </row>
    <row r="17" spans="1:23" s="145" customFormat="1" ht="24" customHeight="1">
      <c r="A17" s="23" t="s">
        <v>22</v>
      </c>
      <c r="B17" s="177">
        <f>IF('実数'!B17/'率'!$T17*100000,'実数'!B17/'率'!$T17*100000,"-")</f>
        <v>620.3955021326095</v>
      </c>
      <c r="C17" s="178">
        <f>IF('実数'!C17/'率'!$T17*100000,'実数'!C17/'率'!$T17*100000,"-")</f>
        <v>58.162078324932146</v>
      </c>
      <c r="D17" s="179">
        <f>IF('実数'!D17/'率'!$T17*100000,'実数'!D17/'率'!$T17*100000,"-")</f>
        <v>77.54943776657619</v>
      </c>
      <c r="E17" s="179" t="str">
        <f>IF('実数'!E17/'率'!$T17*100000,'実数'!E17/'率'!$T17*100000,"-")</f>
        <v>-</v>
      </c>
      <c r="F17" s="179">
        <f>IF('実数'!F17/'率'!$T17*100000,'実数'!F17/'率'!$T17*100000,"-")</f>
        <v>38.774718883288095</v>
      </c>
      <c r="G17" s="179">
        <f>IF('実数'!G17/'率'!$T17*100000,'実数'!G17/'率'!$T17*100000,"-")</f>
        <v>116.32415664986429</v>
      </c>
      <c r="H17" s="179">
        <f>IF('実数'!H17/'率'!$T17*100000,'実数'!H17/'率'!$T17*100000,"-")</f>
        <v>58.162078324932146</v>
      </c>
      <c r="I17" s="180">
        <f>IF('実数'!I17/'率'!$T17*100000,'実数'!I17/'率'!$T17*100000,"-")</f>
        <v>38.774718883288095</v>
      </c>
      <c r="J17" s="181">
        <f>IF('実数'!J17/'率'!$T17*100000,'実数'!J17/'率'!$T17*100000,"-")</f>
        <v>77.54943776657619</v>
      </c>
      <c r="K17" s="151"/>
      <c r="L17" s="152"/>
      <c r="M17" s="182" t="str">
        <f>IF('実数'!M17/'率'!$U17*100000,'実数'!M17/'率'!$U17*100000,"-")</f>
        <v>-</v>
      </c>
      <c r="N17" s="179">
        <f>IF('実数'!N17/'率'!$U17*100000,'実数'!N17/'率'!$U17*100000,"-")</f>
        <v>35.90664272890485</v>
      </c>
      <c r="O17" s="178">
        <f>IF('実数'!O17/'率'!$T17*100000,'実数'!O17/'率'!$T17*100000,"-")</f>
        <v>19.387359441644048</v>
      </c>
      <c r="P17" s="179">
        <f>IF('実数'!P17/'率'!$T17*100000,'実数'!P17/'率'!$T17*100000,"-")</f>
        <v>116.32415664986429</v>
      </c>
      <c r="Q17" s="133">
        <f>IF('実数'!Q17/'率'!$T17*100000,'実数'!Q17/'率'!$T17*100000,"-")</f>
        <v>38.774718883288095</v>
      </c>
      <c r="R17" s="96" t="s">
        <v>22</v>
      </c>
      <c r="S17" s="154"/>
      <c r="T17" s="236">
        <v>5158</v>
      </c>
      <c r="U17" s="183">
        <v>2785</v>
      </c>
      <c r="V17" s="156"/>
      <c r="W17" s="156"/>
    </row>
    <row r="18" spans="1:23" s="145" customFormat="1" ht="24" customHeight="1">
      <c r="A18" s="23" t="s">
        <v>23</v>
      </c>
      <c r="B18" s="177">
        <f>IF('実数'!B18/'率'!$T18*100000,'実数'!B18/'率'!$T18*100000,"-")</f>
        <v>425.33081285444234</v>
      </c>
      <c r="C18" s="178">
        <f>IF('実数'!C18/'率'!$T18*100000,'実数'!C18/'率'!$T18*100000,"-")</f>
        <v>23.629489603024574</v>
      </c>
      <c r="D18" s="179">
        <f>IF('実数'!D18/'率'!$T18*100000,'実数'!D18/'率'!$T18*100000,"-")</f>
        <v>23.629489603024574</v>
      </c>
      <c r="E18" s="179">
        <f>IF('実数'!E18/'率'!$T18*100000,'実数'!E18/'率'!$T18*100000,"-")</f>
        <v>23.629489603024574</v>
      </c>
      <c r="F18" s="179">
        <f>IF('実数'!F18/'率'!$T18*100000,'実数'!F18/'率'!$T18*100000,"-")</f>
        <v>23.629489603024574</v>
      </c>
      <c r="G18" s="179">
        <f>IF('実数'!G18/'率'!$T18*100000,'実数'!G18/'率'!$T18*100000,"-")</f>
        <v>23.629489603024574</v>
      </c>
      <c r="H18" s="179" t="str">
        <f>IF('実数'!H18/'率'!$T18*100000,'実数'!H18/'率'!$T18*100000,"-")</f>
        <v>-</v>
      </c>
      <c r="I18" s="180">
        <f>IF('実数'!I18/'率'!$T18*100000,'実数'!I18/'率'!$T18*100000,"-")</f>
        <v>47.25897920604915</v>
      </c>
      <c r="J18" s="181">
        <f>IF('実数'!J18/'率'!$T18*100000,'実数'!J18/'率'!$T18*100000,"-")</f>
        <v>94.5179584120983</v>
      </c>
      <c r="K18" s="151"/>
      <c r="L18" s="152"/>
      <c r="M18" s="182" t="str">
        <f>IF('実数'!M18/'率'!$U18*100000,'実数'!M18/'率'!$U18*100000,"-")</f>
        <v>-</v>
      </c>
      <c r="N18" s="179" t="str">
        <f>IF('実数'!N18/'率'!$U18*100000,'実数'!N18/'率'!$U18*100000,"-")</f>
        <v>-</v>
      </c>
      <c r="O18" s="178" t="str">
        <f>IF('実数'!O18/'率'!$T18*100000,'実数'!O18/'率'!$T18*100000,"-")</f>
        <v>-</v>
      </c>
      <c r="P18" s="179">
        <f>IF('実数'!P18/'率'!$T18*100000,'実数'!P18/'率'!$T18*100000,"-")</f>
        <v>165.406427221172</v>
      </c>
      <c r="Q18" s="133">
        <f>IF('実数'!Q18/'率'!$T18*100000,'実数'!Q18/'率'!$T18*100000,"-")</f>
        <v>47.25897920604915</v>
      </c>
      <c r="R18" s="96" t="s">
        <v>23</v>
      </c>
      <c r="S18" s="154"/>
      <c r="T18" s="236">
        <v>4232</v>
      </c>
      <c r="U18" s="183">
        <v>2021</v>
      </c>
      <c r="V18" s="156"/>
      <c r="W18" s="156"/>
    </row>
    <row r="19" spans="1:23" s="159" customFormat="1" ht="24" customHeight="1">
      <c r="A19" s="16" t="s">
        <v>24</v>
      </c>
      <c r="B19" s="125">
        <f>IF('実数'!B19/'率'!$T19*100000,'実数'!B19/'率'!$T19*100000,"-")</f>
        <v>314.057148509465</v>
      </c>
      <c r="C19" s="126">
        <f>IF('実数'!C19/'率'!$T19*100000,'実数'!C19/'率'!$T19*100000,"-")</f>
        <v>3.7093363997180906</v>
      </c>
      <c r="D19" s="18">
        <f>IF('実数'!D19/'率'!$T19*100000,'実数'!D19/'率'!$T19*100000,"-")</f>
        <v>56.87649146234405</v>
      </c>
      <c r="E19" s="18">
        <f>IF('実数'!E19/'率'!$T19*100000,'実数'!E19/'率'!$T19*100000,"-")</f>
        <v>21.019572931735844</v>
      </c>
      <c r="F19" s="18">
        <f>IF('実数'!F19/'率'!$T19*100000,'実数'!F19/'率'!$T19*100000,"-")</f>
        <v>8.655118266008877</v>
      </c>
      <c r="G19" s="18">
        <f>IF('実数'!G19/'率'!$T19*100000,'実数'!G19/'率'!$T19*100000,"-")</f>
        <v>30.91113666431742</v>
      </c>
      <c r="H19" s="18">
        <f>IF('実数'!H19/'率'!$T19*100000,'実数'!H19/'率'!$T19*100000,"-")</f>
        <v>14.837345598872362</v>
      </c>
      <c r="I19" s="127">
        <f>IF('実数'!I19/'率'!$T19*100000,'実数'!I19/'率'!$T19*100000,"-")</f>
        <v>23.49246386488124</v>
      </c>
      <c r="J19" s="128">
        <f>IF('実数'!J19/'率'!$T19*100000,'実数'!J19/'率'!$T19*100000,"-")</f>
        <v>70.47739159464372</v>
      </c>
      <c r="K19" s="123"/>
      <c r="L19" s="124"/>
      <c r="M19" s="17">
        <f>IF('実数'!M19/'率'!$U19*100000,'実数'!M19/'率'!$U19*100000,"-")</f>
        <v>16.31739667591319</v>
      </c>
      <c r="N19" s="18">
        <f>IF('実数'!N19/'率'!$U19*100000,'実数'!N19/'率'!$U19*100000,"-")</f>
        <v>9.324226671950395</v>
      </c>
      <c r="O19" s="126">
        <f>IF('実数'!O19/'率'!$T19*100000,'実数'!O19/'率'!$T19*100000,"-")</f>
        <v>8.655118266008877</v>
      </c>
      <c r="P19" s="18">
        <f>IF('実数'!P19/'率'!$T19*100000,'実数'!P19/'率'!$T19*100000,"-")</f>
        <v>61.82227332863484</v>
      </c>
      <c r="Q19" s="130">
        <f>IF('実数'!Q19/'率'!$T19*100000,'実数'!Q19/'率'!$T19*100000,"-")</f>
        <v>29.674691197744725</v>
      </c>
      <c r="R19" s="92" t="s">
        <v>24</v>
      </c>
      <c r="S19" s="168"/>
      <c r="T19" s="234">
        <v>80877</v>
      </c>
      <c r="U19" s="169">
        <v>42899</v>
      </c>
      <c r="V19" s="158"/>
      <c r="W19" s="158"/>
    </row>
    <row r="20" spans="1:23" s="145" customFormat="1" ht="24" customHeight="1">
      <c r="A20" s="21" t="s">
        <v>25</v>
      </c>
      <c r="B20" s="170">
        <f>IF('実数'!B20/'率'!$T20*100000,'実数'!B20/'率'!$T20*100000,"-")</f>
        <v>327.5392398495265</v>
      </c>
      <c r="C20" s="171">
        <f>IF('実数'!C20/'率'!$T20*100000,'実数'!C20/'率'!$T20*100000,"-")</f>
        <v>3.242962770787391</v>
      </c>
      <c r="D20" s="172">
        <f>IF('実数'!D20/'率'!$T20*100000,'実数'!D20/'率'!$T20*100000,"-")</f>
        <v>51.88740433259826</v>
      </c>
      <c r="E20" s="172">
        <f>IF('実数'!E20/'率'!$T20*100000,'実数'!E20/'率'!$T20*100000,"-")</f>
        <v>16.214813853936956</v>
      </c>
      <c r="F20" s="172">
        <f>IF('実数'!F20/'率'!$T20*100000,'実数'!F20/'率'!$T20*100000,"-")</f>
        <v>6.485925541574782</v>
      </c>
      <c r="G20" s="172">
        <f>IF('実数'!G20/'率'!$T20*100000,'実数'!G20/'率'!$T20*100000,"-")</f>
        <v>42.158516020236085</v>
      </c>
      <c r="H20" s="172">
        <f>IF('実数'!H20/'率'!$T20*100000,'実数'!H20/'率'!$T20*100000,"-")</f>
        <v>22.70073939551174</v>
      </c>
      <c r="I20" s="173">
        <f>IF('実数'!I20/'率'!$T20*100000,'実数'!I20/'率'!$T20*100000,"-")</f>
        <v>16.214813853936956</v>
      </c>
      <c r="J20" s="174">
        <f>IF('実数'!J20/'率'!$T20*100000,'実数'!J20/'率'!$T20*100000,"-")</f>
        <v>77.83110649889738</v>
      </c>
      <c r="K20" s="151"/>
      <c r="L20" s="152"/>
      <c r="M20" s="175">
        <f>IF('実数'!M20/'率'!$U20*100000,'実数'!M20/'率'!$U20*100000,"-")</f>
        <v>24.409592970037224</v>
      </c>
      <c r="N20" s="172">
        <f>IF('実数'!N20/'率'!$U20*100000,'実数'!N20/'率'!$U20*100000,"-")</f>
        <v>6.102398242509306</v>
      </c>
      <c r="O20" s="171" t="str">
        <f>IF('実数'!O20/'率'!$T20*100000,'実数'!O20/'率'!$T20*100000,"-")</f>
        <v>-</v>
      </c>
      <c r="P20" s="172">
        <f>IF('実数'!P20/'率'!$T20*100000,'実数'!P20/'率'!$T20*100000,"-")</f>
        <v>74.58814372811</v>
      </c>
      <c r="Q20" s="132">
        <f>IF('実数'!Q20/'率'!$T20*100000,'実数'!Q20/'率'!$T20*100000,"-")</f>
        <v>22.70073939551174</v>
      </c>
      <c r="R20" s="95" t="s">
        <v>25</v>
      </c>
      <c r="S20" s="154"/>
      <c r="T20" s="235">
        <v>30836</v>
      </c>
      <c r="U20" s="176">
        <v>16387</v>
      </c>
      <c r="V20" s="156"/>
      <c r="W20" s="156"/>
    </row>
    <row r="21" spans="1:23" s="145" customFormat="1" ht="24" customHeight="1">
      <c r="A21" s="23" t="s">
        <v>26</v>
      </c>
      <c r="B21" s="177">
        <f>IF('実数'!B21/'率'!$T21*100000,'実数'!B21/'率'!$T21*100000,"-")</f>
        <v>334.25787639570444</v>
      </c>
      <c r="C21" s="178" t="str">
        <f>IF('実数'!C21/'率'!$T21*100000,'実数'!C21/'率'!$T21*100000,"-")</f>
        <v>-</v>
      </c>
      <c r="D21" s="179">
        <f>IF('実数'!D21/'率'!$T21*100000,'実数'!D21/'率'!$T21*100000,"-")</f>
        <v>85.34243652656284</v>
      </c>
      <c r="E21" s="179">
        <f>IF('実数'!E21/'率'!$T21*100000,'実数'!E21/'率'!$T21*100000,"-")</f>
        <v>7.1118697105469035</v>
      </c>
      <c r="F21" s="179">
        <f>IF('実数'!F21/'率'!$T21*100000,'実数'!F21/'率'!$T21*100000,"-")</f>
        <v>14.223739421093807</v>
      </c>
      <c r="G21" s="179">
        <f>IF('実数'!G21/'率'!$T21*100000,'実数'!G21/'率'!$T21*100000,"-")</f>
        <v>35.55934855273451</v>
      </c>
      <c r="H21" s="179">
        <f>IF('実数'!H21/'率'!$T21*100000,'実数'!H21/'率'!$T21*100000,"-")</f>
        <v>7.1118697105469035</v>
      </c>
      <c r="I21" s="180">
        <f>IF('実数'!I21/'率'!$T21*100000,'実数'!I21/'率'!$T21*100000,"-")</f>
        <v>35.55934855273451</v>
      </c>
      <c r="J21" s="181">
        <f>IF('実数'!J21/'率'!$T21*100000,'実数'!J21/'率'!$T21*100000,"-")</f>
        <v>56.89495768437523</v>
      </c>
      <c r="K21" s="151"/>
      <c r="L21" s="152"/>
      <c r="M21" s="182">
        <f>IF('実数'!M21/'率'!$U21*100000,'実数'!M21/'率'!$U21*100000,"-")</f>
        <v>26.795284030010716</v>
      </c>
      <c r="N21" s="179">
        <f>IF('実数'!N21/'率'!$U21*100000,'実数'!N21/'率'!$U21*100000,"-")</f>
        <v>13.397642015005358</v>
      </c>
      <c r="O21" s="178">
        <f>IF('実数'!O21/'率'!$T21*100000,'実数'!O21/'率'!$T21*100000,"-")</f>
        <v>21.33560913164071</v>
      </c>
      <c r="P21" s="179">
        <f>IF('実数'!P21/'率'!$T21*100000,'実数'!P21/'率'!$T21*100000,"-")</f>
        <v>49.783087973828316</v>
      </c>
      <c r="Q21" s="133">
        <f>IF('実数'!Q21/'率'!$T21*100000,'実数'!Q21/'率'!$T21*100000,"-")</f>
        <v>21.33560913164071</v>
      </c>
      <c r="R21" s="96" t="s">
        <v>26</v>
      </c>
      <c r="S21" s="154"/>
      <c r="T21" s="236">
        <v>14061</v>
      </c>
      <c r="U21" s="183">
        <v>7464</v>
      </c>
      <c r="V21" s="156"/>
      <c r="W21" s="156"/>
    </row>
    <row r="22" spans="1:23" s="145" customFormat="1" ht="24" customHeight="1">
      <c r="A22" s="23" t="s">
        <v>27</v>
      </c>
      <c r="B22" s="177">
        <f>IF('実数'!B22/'率'!$T22*100000,'実数'!B22/'率'!$T22*100000,"-")</f>
        <v>240.5976953273395</v>
      </c>
      <c r="C22" s="178">
        <f>IF('実数'!C22/'率'!$T22*100000,'実数'!C22/'率'!$T22*100000,"-")</f>
        <v>12.663036596175765</v>
      </c>
      <c r="D22" s="179">
        <f>IF('実数'!D22/'率'!$T22*100000,'実数'!D22/'率'!$T22*100000,"-")</f>
        <v>63.31518298087882</v>
      </c>
      <c r="E22" s="179" t="str">
        <f>IF('実数'!E22/'率'!$T22*100000,'実数'!E22/'率'!$T22*100000,"-")</f>
        <v>-</v>
      </c>
      <c r="F22" s="179" t="str">
        <f>IF('実数'!F22/'率'!$T22*100000,'実数'!F22/'率'!$T22*100000,"-")</f>
        <v>-</v>
      </c>
      <c r="G22" s="179">
        <f>IF('実数'!G22/'率'!$T22*100000,'実数'!G22/'率'!$T22*100000,"-")</f>
        <v>12.663036596175765</v>
      </c>
      <c r="H22" s="179" t="str">
        <f>IF('実数'!H22/'率'!$T22*100000,'実数'!H22/'率'!$T22*100000,"-")</f>
        <v>-</v>
      </c>
      <c r="I22" s="180">
        <f>IF('実数'!I22/'率'!$T22*100000,'実数'!I22/'率'!$T22*100000,"-")</f>
        <v>12.663036596175765</v>
      </c>
      <c r="J22" s="181">
        <f>IF('実数'!J22/'率'!$T22*100000,'実数'!J22/'率'!$T22*100000,"-")</f>
        <v>88.64125617323035</v>
      </c>
      <c r="K22" s="151"/>
      <c r="L22" s="152"/>
      <c r="M22" s="182" t="str">
        <f>IF('実数'!M22/'率'!$U22*100000,'実数'!M22/'率'!$U22*100000,"-")</f>
        <v>-</v>
      </c>
      <c r="N22" s="179" t="str">
        <f>IF('実数'!N22/'率'!$U22*100000,'実数'!N22/'率'!$U22*100000,"-")</f>
        <v>-</v>
      </c>
      <c r="O22" s="178" t="str">
        <f>IF('実数'!O22/'率'!$T22*100000,'実数'!O22/'率'!$T22*100000,"-")</f>
        <v>-</v>
      </c>
      <c r="P22" s="179">
        <f>IF('実数'!P22/'率'!$T22*100000,'実数'!P22/'率'!$T22*100000,"-")</f>
        <v>50.65214638470306</v>
      </c>
      <c r="Q22" s="133" t="str">
        <f>IF('実数'!Q22/'率'!$T22*100000,'実数'!Q22/'率'!$T22*100000,"-")</f>
        <v>-</v>
      </c>
      <c r="R22" s="96" t="s">
        <v>27</v>
      </c>
      <c r="S22" s="154"/>
      <c r="T22" s="236">
        <v>7897</v>
      </c>
      <c r="U22" s="183">
        <v>4195</v>
      </c>
      <c r="V22" s="156"/>
      <c r="W22" s="156"/>
    </row>
    <row r="23" spans="1:23" s="145" customFormat="1" ht="24" customHeight="1">
      <c r="A23" s="23" t="s">
        <v>63</v>
      </c>
      <c r="B23" s="177">
        <f>IF('実数'!B23/'率'!$T23*100000,'実数'!B23/'率'!$T23*100000,"-")</f>
        <v>309.795961969875</v>
      </c>
      <c r="C23" s="178">
        <f>IF('実数'!C23/'率'!$T23*100000,'実数'!C23/'率'!$T23*100000,"-")</f>
        <v>3.5608731260905175</v>
      </c>
      <c r="D23" s="179">
        <f>IF('実数'!D23/'率'!$T23*100000,'実数'!D23/'率'!$T23*100000,"-")</f>
        <v>46.29135063917673</v>
      </c>
      <c r="E23" s="179">
        <f>IF('実数'!E23/'率'!$T23*100000,'実数'!E23/'率'!$T23*100000,"-")</f>
        <v>39.16960438699569</v>
      </c>
      <c r="F23" s="179">
        <f>IF('実数'!F23/'率'!$T23*100000,'実数'!F23/'率'!$T23*100000,"-")</f>
        <v>10.682619378271552</v>
      </c>
      <c r="G23" s="179">
        <f>IF('実数'!G23/'率'!$T23*100000,'実数'!G23/'率'!$T23*100000,"-")</f>
        <v>21.365238756543103</v>
      </c>
      <c r="H23" s="179">
        <f>IF('実数'!H23/'率'!$T23*100000,'実数'!H23/'率'!$T23*100000,"-")</f>
        <v>14.24349250436207</v>
      </c>
      <c r="I23" s="180">
        <f>IF('実数'!I23/'率'!$T23*100000,'実数'!I23/'率'!$T23*100000,"-")</f>
        <v>28.48698500872414</v>
      </c>
      <c r="J23" s="181">
        <f>IF('実数'!J23/'率'!$T23*100000,'実数'!J23/'率'!$T23*100000,"-")</f>
        <v>64.0957162696293</v>
      </c>
      <c r="K23" s="151"/>
      <c r="L23" s="152"/>
      <c r="M23" s="182">
        <f>IF('実数'!M23/'率'!$U23*100000,'実数'!M23/'率'!$U23*100000,"-")</f>
        <v>6.732646603379788</v>
      </c>
      <c r="N23" s="179">
        <f>IF('実数'!N23/'率'!$U23*100000,'実数'!N23/'率'!$U23*100000,"-")</f>
        <v>13.465293206759576</v>
      </c>
      <c r="O23" s="178">
        <f>IF('実数'!O23/'率'!$T23*100000,'実数'!O23/'率'!$T23*100000,"-")</f>
        <v>14.24349250436207</v>
      </c>
      <c r="P23" s="179">
        <f>IF('実数'!P23/'率'!$T23*100000,'実数'!P23/'率'!$T23*100000,"-")</f>
        <v>56.97397001744828</v>
      </c>
      <c r="Q23" s="133">
        <f>IF('実数'!Q23/'率'!$T23*100000,'実数'!Q23/'率'!$T23*100000,"-")</f>
        <v>49.85222376526725</v>
      </c>
      <c r="R23" s="96" t="s">
        <v>63</v>
      </c>
      <c r="S23" s="154"/>
      <c r="T23" s="236">
        <v>28083</v>
      </c>
      <c r="U23" s="183">
        <v>14853</v>
      </c>
      <c r="V23" s="156"/>
      <c r="W23" s="156"/>
    </row>
    <row r="24" spans="1:23" s="159" customFormat="1" ht="24" customHeight="1">
      <c r="A24" s="16" t="s">
        <v>28</v>
      </c>
      <c r="B24" s="125">
        <f>IF('実数'!B24/'率'!$T24*100000,'実数'!B24/'率'!$T24*100000,"-")</f>
        <v>324.78932584269666</v>
      </c>
      <c r="C24" s="126">
        <f>IF('実数'!C24/'率'!$T24*100000,'実数'!C24/'率'!$T24*100000,"-")</f>
        <v>11.704119850187267</v>
      </c>
      <c r="D24" s="18">
        <f>IF('実数'!D24/'率'!$T24*100000,'実数'!D24/'率'!$T24*100000,"-")</f>
        <v>51.205524344569284</v>
      </c>
      <c r="E24" s="18">
        <f>IF('実数'!E24/'率'!$T24*100000,'実数'!E24/'率'!$T24*100000,"-")</f>
        <v>23.408239700374533</v>
      </c>
      <c r="F24" s="18">
        <f>IF('実数'!F24/'率'!$T24*100000,'実数'!F24/'率'!$T24*100000,"-")</f>
        <v>16.09316479400749</v>
      </c>
      <c r="G24" s="18">
        <f>IF('実数'!G24/'率'!$T24*100000,'実数'!G24/'率'!$T24*100000,"-")</f>
        <v>43.890449438202246</v>
      </c>
      <c r="H24" s="18">
        <f>IF('実数'!H24/'率'!$T24*100000,'実数'!H24/'率'!$T24*100000,"-")</f>
        <v>4.389044943820225</v>
      </c>
      <c r="I24" s="127">
        <f>IF('実数'!I24/'率'!$T24*100000,'実数'!I24/'率'!$T24*100000,"-")</f>
        <v>27.797284644194754</v>
      </c>
      <c r="J24" s="128">
        <f>IF('実数'!J24/'率'!$T24*100000,'実数'!J24/'率'!$T24*100000,"-")</f>
        <v>73.15074906367042</v>
      </c>
      <c r="K24" s="123"/>
      <c r="L24" s="124"/>
      <c r="M24" s="17">
        <f>IF('実数'!M24/'率'!$U24*100000,'実数'!M24/'率'!$U24*100000,"-")</f>
        <v>19.55962892589695</v>
      </c>
      <c r="N24" s="18" t="str">
        <f>IF('実数'!N24/'率'!$U24*100000,'実数'!N24/'率'!$U24*100000,"-")</f>
        <v>-</v>
      </c>
      <c r="O24" s="126">
        <f>IF('実数'!O24/'率'!$T24*100000,'実数'!O24/'率'!$T24*100000,"-")</f>
        <v>5.852059925093633</v>
      </c>
      <c r="P24" s="18">
        <f>IF('実数'!P24/'率'!$T24*100000,'実数'!P24/'率'!$T24*100000,"-")</f>
        <v>57.05758426966292</v>
      </c>
      <c r="Q24" s="130">
        <f>IF('実数'!Q24/'率'!$T24*100000,'実数'!Q24/'率'!$T24*100000,"-")</f>
        <v>39.50140449438202</v>
      </c>
      <c r="R24" s="92" t="s">
        <v>28</v>
      </c>
      <c r="S24" s="168"/>
      <c r="T24" s="234">
        <v>68352</v>
      </c>
      <c r="U24" s="169">
        <v>35788</v>
      </c>
      <c r="V24" s="158"/>
      <c r="W24" s="158"/>
    </row>
    <row r="25" spans="1:23" s="145" customFormat="1" ht="24" customHeight="1">
      <c r="A25" s="21" t="s">
        <v>29</v>
      </c>
      <c r="B25" s="170">
        <f>IF('実数'!B25/'率'!$T25*100000,'実数'!B25/'率'!$T25*100000,"-")</f>
        <v>337.4880153403643</v>
      </c>
      <c r="C25" s="171">
        <f>IF('実数'!C25/'率'!$T25*100000,'実数'!C25/'率'!$T25*100000,"-")</f>
        <v>11.505273250239693</v>
      </c>
      <c r="D25" s="172">
        <f>IF('実数'!D25/'率'!$T25*100000,'実数'!D25/'率'!$T25*100000,"-")</f>
        <v>53.69127516778523</v>
      </c>
      <c r="E25" s="172">
        <f>IF('実数'!E25/'率'!$T25*100000,'実数'!E25/'率'!$T25*100000,"-")</f>
        <v>19.175455417066154</v>
      </c>
      <c r="F25" s="172">
        <f>IF('実数'!F25/'率'!$T25*100000,'実数'!F25/'率'!$T25*100000,"-")</f>
        <v>11.505273250239693</v>
      </c>
      <c r="G25" s="172">
        <f>IF('実数'!G25/'率'!$T25*100000,'実数'!G25/'率'!$T25*100000,"-")</f>
        <v>65.19654841802493</v>
      </c>
      <c r="H25" s="172">
        <f>IF('実数'!H25/'率'!$T25*100000,'実数'!H25/'率'!$T25*100000,"-")</f>
        <v>7.670182166826462</v>
      </c>
      <c r="I25" s="173">
        <f>IF('実数'!I25/'率'!$T25*100000,'実数'!I25/'率'!$T25*100000,"-")</f>
        <v>19.175455417066154</v>
      </c>
      <c r="J25" s="174">
        <f>IF('実数'!J25/'率'!$T25*100000,'実数'!J25/'率'!$T25*100000,"-")</f>
        <v>69.03163950143816</v>
      </c>
      <c r="K25" s="151"/>
      <c r="L25" s="152"/>
      <c r="M25" s="175">
        <f>IF('実数'!M25/'率'!$U25*100000,'実数'!M25/'率'!$U25*100000,"-")</f>
        <v>37.166431279268565</v>
      </c>
      <c r="N25" s="172" t="str">
        <f>IF('実数'!N25/'率'!$U25*100000,'実数'!N25/'率'!$U25*100000,"-")</f>
        <v>-</v>
      </c>
      <c r="O25" s="171">
        <f>IF('実数'!O25/'率'!$T25*100000,'実数'!O25/'率'!$T25*100000,"-")</f>
        <v>3.835091083413231</v>
      </c>
      <c r="P25" s="172">
        <f>IF('実数'!P25/'率'!$T25*100000,'実数'!P25/'率'!$T25*100000,"-")</f>
        <v>57.52636625119846</v>
      </c>
      <c r="Q25" s="132">
        <f>IF('実数'!Q25/'率'!$T25*100000,'実数'!Q25/'率'!$T25*100000,"-")</f>
        <v>30.680728667305846</v>
      </c>
      <c r="R25" s="95" t="s">
        <v>29</v>
      </c>
      <c r="S25" s="154"/>
      <c r="T25" s="235">
        <v>26075</v>
      </c>
      <c r="U25" s="176">
        <v>13453</v>
      </c>
      <c r="V25" s="156"/>
      <c r="W25" s="156"/>
    </row>
    <row r="26" spans="1:23" s="145" customFormat="1" ht="24" customHeight="1">
      <c r="A26" s="23" t="s">
        <v>30</v>
      </c>
      <c r="B26" s="177">
        <f>IF('実数'!B26/'率'!$T26*100000,'実数'!B26/'率'!$T26*100000,"-")</f>
        <v>315.6872268091306</v>
      </c>
      <c r="C26" s="178">
        <f>IF('実数'!C26/'率'!$T26*100000,'実数'!C26/'率'!$T26*100000,"-")</f>
        <v>12.141816415735793</v>
      </c>
      <c r="D26" s="179">
        <f>IF('実数'!D26/'率'!$T26*100000,'実数'!D26/'率'!$T26*100000,"-")</f>
        <v>60.70908207867897</v>
      </c>
      <c r="E26" s="179">
        <f>IF('実数'!E26/'率'!$T26*100000,'実数'!E26/'率'!$T26*100000,"-")</f>
        <v>36.42544924720738</v>
      </c>
      <c r="F26" s="179">
        <f>IF('実数'!F26/'率'!$T26*100000,'実数'!F26/'率'!$T26*100000,"-")</f>
        <v>60.70908207867897</v>
      </c>
      <c r="G26" s="179">
        <f>IF('実数'!G26/'率'!$T26*100000,'実数'!G26/'率'!$T26*100000,"-")</f>
        <v>24.283632831471586</v>
      </c>
      <c r="H26" s="179" t="str">
        <f>IF('実数'!H26/'率'!$T26*100000,'実数'!H26/'率'!$T26*100000,"-")</f>
        <v>-</v>
      </c>
      <c r="I26" s="180">
        <f>IF('実数'!I26/'率'!$T26*100000,'実数'!I26/'率'!$T26*100000,"-")</f>
        <v>24.283632831471586</v>
      </c>
      <c r="J26" s="181">
        <f>IF('実数'!J26/'率'!$T26*100000,'実数'!J26/'率'!$T26*100000,"-")</f>
        <v>48.56726566294317</v>
      </c>
      <c r="K26" s="151"/>
      <c r="L26" s="152"/>
      <c r="M26" s="182">
        <f>IF('実数'!M26/'率'!$U26*100000,'実数'!M26/'率'!$U26*100000,"-")</f>
        <v>22.57336343115124</v>
      </c>
      <c r="N26" s="179" t="str">
        <f>IF('実数'!N26/'率'!$U26*100000,'実数'!N26/'率'!$U26*100000,"-")</f>
        <v>-</v>
      </c>
      <c r="O26" s="178" t="str">
        <f>IF('実数'!O26/'率'!$T26*100000,'実数'!O26/'率'!$T26*100000,"-")</f>
        <v>-</v>
      </c>
      <c r="P26" s="179">
        <f>IF('実数'!P26/'率'!$T26*100000,'実数'!P26/'率'!$T26*100000,"-")</f>
        <v>36.42544924720738</v>
      </c>
      <c r="Q26" s="133">
        <f>IF('実数'!Q26/'率'!$T26*100000,'実数'!Q26/'率'!$T26*100000,"-")</f>
        <v>97.13453132588634</v>
      </c>
      <c r="R26" s="96" t="s">
        <v>30</v>
      </c>
      <c r="S26" s="154"/>
      <c r="T26" s="236">
        <v>8236</v>
      </c>
      <c r="U26" s="183">
        <v>4430</v>
      </c>
      <c r="V26" s="156"/>
      <c r="W26" s="156"/>
    </row>
    <row r="27" spans="1:23" s="145" customFormat="1" ht="24" customHeight="1">
      <c r="A27" s="23" t="s">
        <v>31</v>
      </c>
      <c r="B27" s="177">
        <f>IF('実数'!B27/'率'!$T27*100000,'実数'!B27/'率'!$T27*100000,"-")</f>
        <v>281.6523605150215</v>
      </c>
      <c r="C27" s="178">
        <f>IF('実数'!C27/'率'!$T27*100000,'実数'!C27/'率'!$T27*100000,"-")</f>
        <v>13.412017167381974</v>
      </c>
      <c r="D27" s="179">
        <f>IF('実数'!D27/'率'!$T27*100000,'実数'!D27/'率'!$T27*100000,"-")</f>
        <v>40.23605150214592</v>
      </c>
      <c r="E27" s="179">
        <f>IF('実数'!E27/'率'!$T27*100000,'実数'!E27/'率'!$T27*100000,"-")</f>
        <v>40.23605150214592</v>
      </c>
      <c r="F27" s="179" t="str">
        <f>IF('実数'!F27/'率'!$T27*100000,'実数'!F27/'率'!$T27*100000,"-")</f>
        <v>-</v>
      </c>
      <c r="G27" s="179">
        <f>IF('実数'!G27/'率'!$T27*100000,'実数'!G27/'率'!$T27*100000,"-")</f>
        <v>26.824034334763947</v>
      </c>
      <c r="H27" s="179">
        <f>IF('実数'!H27/'率'!$T27*100000,'実数'!H27/'率'!$T27*100000,"-")</f>
        <v>13.412017167381974</v>
      </c>
      <c r="I27" s="180">
        <f>IF('実数'!I27/'率'!$T27*100000,'実数'!I27/'率'!$T27*100000,"-")</f>
        <v>26.824034334763947</v>
      </c>
      <c r="J27" s="181">
        <f>IF('実数'!J27/'率'!$T27*100000,'実数'!J27/'率'!$T27*100000,"-")</f>
        <v>40.23605150214592</v>
      </c>
      <c r="K27" s="151"/>
      <c r="L27" s="152"/>
      <c r="M27" s="182" t="str">
        <f>IF('実数'!M27/'率'!$U27*100000,'実数'!M27/'率'!$U27*100000,"-")</f>
        <v>-</v>
      </c>
      <c r="N27" s="179" t="str">
        <f>IF('実数'!N27/'率'!$U27*100000,'実数'!N27/'率'!$U27*100000,"-")</f>
        <v>-</v>
      </c>
      <c r="O27" s="178" t="str">
        <f>IF('実数'!O27/'率'!$T27*100000,'実数'!O27/'率'!$T27*100000,"-")</f>
        <v>-</v>
      </c>
      <c r="P27" s="179">
        <f>IF('実数'!P27/'率'!$T27*100000,'実数'!P27/'率'!$T27*100000,"-")</f>
        <v>80.47210300429184</v>
      </c>
      <c r="Q27" s="133">
        <f>IF('実数'!Q27/'率'!$T27*100000,'実数'!Q27/'率'!$T27*100000,"-")</f>
        <v>40.23605150214592</v>
      </c>
      <c r="R27" s="96" t="s">
        <v>31</v>
      </c>
      <c r="S27" s="154"/>
      <c r="T27" s="236">
        <v>7456</v>
      </c>
      <c r="U27" s="183">
        <v>3925</v>
      </c>
      <c r="V27" s="156"/>
      <c r="W27" s="156"/>
    </row>
    <row r="28" spans="1:23" s="145" customFormat="1" ht="24" customHeight="1">
      <c r="A28" s="23" t="s">
        <v>32</v>
      </c>
      <c r="B28" s="177">
        <f>IF('実数'!B28/'率'!$T28*100000,'実数'!B28/'率'!$T28*100000,"-")</f>
        <v>321.1678832116788</v>
      </c>
      <c r="C28" s="178">
        <f>IF('実数'!C28/'率'!$T28*100000,'実数'!C28/'率'!$T28*100000,"-")</f>
        <v>29.197080291970806</v>
      </c>
      <c r="D28" s="179">
        <f>IF('実数'!D28/'率'!$T28*100000,'実数'!D28/'率'!$T28*100000,"-")</f>
        <v>43.7956204379562</v>
      </c>
      <c r="E28" s="179">
        <f>IF('実数'!E28/'率'!$T28*100000,'実数'!E28/'率'!$T28*100000,"-")</f>
        <v>29.197080291970806</v>
      </c>
      <c r="F28" s="179" t="str">
        <f>IF('実数'!F28/'率'!$T28*100000,'実数'!F28/'率'!$T28*100000,"-")</f>
        <v>-</v>
      </c>
      <c r="G28" s="179">
        <f>IF('実数'!G28/'率'!$T28*100000,'実数'!G28/'率'!$T28*100000,"-")</f>
        <v>29.197080291970806</v>
      </c>
      <c r="H28" s="179" t="str">
        <f>IF('実数'!H28/'率'!$T28*100000,'実数'!H28/'率'!$T28*100000,"-")</f>
        <v>-</v>
      </c>
      <c r="I28" s="180">
        <f>IF('実数'!I28/'率'!$T28*100000,'実数'!I28/'率'!$T28*100000,"-")</f>
        <v>14.598540145985403</v>
      </c>
      <c r="J28" s="181">
        <f>IF('実数'!J28/'率'!$T28*100000,'実数'!J28/'率'!$T28*100000,"-")</f>
        <v>87.5912408759124</v>
      </c>
      <c r="K28" s="151"/>
      <c r="L28" s="152"/>
      <c r="M28" s="182">
        <f>IF('実数'!M28/'率'!$U28*100000,'実数'!M28/'率'!$U28*100000,"-")</f>
        <v>28.328611898016995</v>
      </c>
      <c r="N28" s="179" t="str">
        <f>IF('実数'!N28/'率'!$U28*100000,'実数'!N28/'率'!$U28*100000,"-")</f>
        <v>-</v>
      </c>
      <c r="O28" s="178" t="str">
        <f>IF('実数'!O28/'率'!$T28*100000,'実数'!O28/'率'!$T28*100000,"-")</f>
        <v>-</v>
      </c>
      <c r="P28" s="179">
        <f>IF('実数'!P28/'率'!$T28*100000,'実数'!P28/'率'!$T28*100000,"-")</f>
        <v>72.99270072992701</v>
      </c>
      <c r="Q28" s="133">
        <f>IF('実数'!Q28/'率'!$T28*100000,'実数'!Q28/'率'!$T28*100000,"-")</f>
        <v>29.197080291970806</v>
      </c>
      <c r="R28" s="96" t="s">
        <v>32</v>
      </c>
      <c r="S28" s="154"/>
      <c r="T28" s="236">
        <v>6850</v>
      </c>
      <c r="U28" s="183">
        <v>3530</v>
      </c>
      <c r="V28" s="156"/>
      <c r="W28" s="156"/>
    </row>
    <row r="29" spans="1:23" s="145" customFormat="1" ht="24" customHeight="1">
      <c r="A29" s="25" t="s">
        <v>33</v>
      </c>
      <c r="B29" s="184">
        <f>IF('実数'!B29/'率'!$T29*100000,'実数'!B29/'率'!$T29*100000,"-")</f>
        <v>363.1823856542958</v>
      </c>
      <c r="C29" s="185">
        <f>IF('実数'!C29/'率'!$T29*100000,'実数'!C29/'率'!$T29*100000,"-")</f>
        <v>11.349449551696743</v>
      </c>
      <c r="D29" s="186">
        <f>IF('実数'!D29/'率'!$T29*100000,'実数'!D29/'率'!$T29*100000,"-")</f>
        <v>56.74724775848371</v>
      </c>
      <c r="E29" s="186">
        <f>IF('実数'!E29/'率'!$T29*100000,'実数'!E29/'率'!$T29*100000,"-")</f>
        <v>22.698899103393487</v>
      </c>
      <c r="F29" s="186">
        <f>IF('実数'!F29/'率'!$T29*100000,'実数'!F29/'率'!$T29*100000,"-")</f>
        <v>11.349449551696743</v>
      </c>
      <c r="G29" s="186">
        <f>IF('実数'!G29/'率'!$T29*100000,'実数'!G29/'率'!$T29*100000,"-")</f>
        <v>45.39779820678697</v>
      </c>
      <c r="H29" s="186" t="str">
        <f>IF('実数'!H29/'率'!$T29*100000,'実数'!H29/'率'!$T29*100000,"-")</f>
        <v>-</v>
      </c>
      <c r="I29" s="187">
        <f>IF('実数'!I29/'率'!$T29*100000,'実数'!I29/'率'!$T29*100000,"-")</f>
        <v>45.39779820678697</v>
      </c>
      <c r="J29" s="188">
        <f>IF('実数'!J29/'率'!$T29*100000,'実数'!J29/'率'!$T29*100000,"-")</f>
        <v>79.44614686187721</v>
      </c>
      <c r="K29" s="151"/>
      <c r="L29" s="152"/>
      <c r="M29" s="189" t="str">
        <f>IF('実数'!M29/'率'!$U29*100000,'実数'!M29/'率'!$U29*100000,"-")</f>
        <v>-</v>
      </c>
      <c r="N29" s="186" t="str">
        <f>IF('実数'!N29/'率'!$U29*100000,'実数'!N29/'率'!$U29*100000,"-")</f>
        <v>-</v>
      </c>
      <c r="O29" s="185">
        <f>IF('実数'!O29/'率'!$T29*100000,'実数'!O29/'率'!$T29*100000,"-")</f>
        <v>22.698899103393487</v>
      </c>
      <c r="P29" s="186">
        <f>IF('実数'!P29/'率'!$T29*100000,'実数'!P29/'率'!$T29*100000,"-")</f>
        <v>68.09669731018045</v>
      </c>
      <c r="Q29" s="27">
        <f>IF('実数'!Q29/'率'!$T29*100000,'実数'!Q29/'率'!$T29*100000,"-")</f>
        <v>34.04834865509022</v>
      </c>
      <c r="R29" s="97" t="s">
        <v>33</v>
      </c>
      <c r="S29" s="154"/>
      <c r="T29" s="237">
        <v>8811</v>
      </c>
      <c r="U29" s="229">
        <v>4665</v>
      </c>
      <c r="V29" s="156"/>
      <c r="W29" s="156"/>
    </row>
    <row r="30" spans="1:23" s="145" customFormat="1" ht="24" customHeight="1">
      <c r="A30" s="23" t="s">
        <v>55</v>
      </c>
      <c r="B30" s="177">
        <f>IF('実数'!B30/'率'!$T30*100000,'実数'!B30/'率'!$T30*100000,"-")</f>
        <v>302.08714756499455</v>
      </c>
      <c r="C30" s="178" t="str">
        <f>IF('実数'!C30/'率'!$T30*100000,'実数'!C30/'率'!$T30*100000,"-")</f>
        <v>-</v>
      </c>
      <c r="D30" s="179">
        <f>IF('実数'!D30/'率'!$T30*100000,'実数'!D30/'率'!$T30*100000,"-")</f>
        <v>45.77077993409008</v>
      </c>
      <c r="E30" s="179">
        <f>IF('実数'!E30/'率'!$T30*100000,'実数'!E30/'率'!$T30*100000,"-")</f>
        <v>9.154155986818017</v>
      </c>
      <c r="F30" s="179">
        <f>IF('実数'!F30/'率'!$T30*100000,'実数'!F30/'率'!$T30*100000,"-")</f>
        <v>18.308311973636034</v>
      </c>
      <c r="G30" s="179">
        <f>IF('実数'!G30/'率'!$T30*100000,'実数'!G30/'率'!$T30*100000,"-")</f>
        <v>27.462467960454045</v>
      </c>
      <c r="H30" s="179" t="str">
        <f>IF('実数'!H30/'率'!$T30*100000,'実数'!H30/'率'!$T30*100000,"-")</f>
        <v>-</v>
      </c>
      <c r="I30" s="180">
        <f>IF('実数'!I30/'率'!$T30*100000,'実数'!I30/'率'!$T30*100000,"-")</f>
        <v>45.77077993409008</v>
      </c>
      <c r="J30" s="181">
        <f>IF('実数'!J30/'率'!$T30*100000,'実数'!J30/'率'!$T30*100000,"-")</f>
        <v>109.84987184181618</v>
      </c>
      <c r="K30" s="151"/>
      <c r="L30" s="152"/>
      <c r="M30" s="182" t="str">
        <f>IF('実数'!M30/'率'!$U30*100000,'実数'!M30/'率'!$U30*100000,"-")</f>
        <v>-</v>
      </c>
      <c r="N30" s="179" t="str">
        <f>IF('実数'!N30/'率'!$U30*100000,'実数'!N30/'率'!$U30*100000,"-")</f>
        <v>-</v>
      </c>
      <c r="O30" s="178">
        <f>IF('実数'!O30/'率'!$T30*100000,'実数'!O30/'率'!$T30*100000,"-")</f>
        <v>9.154155986818017</v>
      </c>
      <c r="P30" s="179">
        <f>IF('実数'!P30/'率'!$T30*100000,'実数'!P30/'率'!$T30*100000,"-")</f>
        <v>36.61662394727207</v>
      </c>
      <c r="Q30" s="133">
        <f>IF('実数'!Q30/'率'!$T30*100000,'実数'!Q30/'率'!$T30*100000,"-")</f>
        <v>27.462467960454045</v>
      </c>
      <c r="R30" s="96" t="s">
        <v>59</v>
      </c>
      <c r="S30" s="154"/>
      <c r="T30" s="238">
        <v>10924</v>
      </c>
      <c r="U30" s="230">
        <v>5785</v>
      </c>
      <c r="V30" s="156"/>
      <c r="W30" s="156"/>
    </row>
    <row r="31" spans="1:23" s="159" customFormat="1" ht="24" customHeight="1">
      <c r="A31" s="16" t="s">
        <v>34</v>
      </c>
      <c r="B31" s="125">
        <f>IF('実数'!B31/'率'!$T31*100000,'実数'!B31/'率'!$T31*100000,"-")</f>
        <v>316.49047231807293</v>
      </c>
      <c r="C31" s="126">
        <f>IF('実数'!C31/'率'!$T31*100000,'実数'!C31/'率'!$T31*100000,"-")</f>
        <v>9.524018842904972</v>
      </c>
      <c r="D31" s="18">
        <f>IF('実数'!D31/'率'!$T31*100000,'実数'!D31/'率'!$T31*100000,"-")</f>
        <v>41.75915954196796</v>
      </c>
      <c r="E31" s="18">
        <f>IF('実数'!E31/'率'!$T31*100000,'実数'!E31/'率'!$T31*100000,"-")</f>
        <v>25.641589192436463</v>
      </c>
      <c r="F31" s="18">
        <f>IF('実数'!F31/'率'!$T31*100000,'実数'!F31/'率'!$T31*100000,"-")</f>
        <v>15.384953515461879</v>
      </c>
      <c r="G31" s="18">
        <f>IF('実数'!G31/'率'!$T31*100000,'実数'!G31/'率'!$T31*100000,"-")</f>
        <v>37.36345853755027</v>
      </c>
      <c r="H31" s="18">
        <f>IF('実数'!H31/'率'!$T31*100000,'実数'!H31/'率'!$T31*100000,"-")</f>
        <v>11.721869345113811</v>
      </c>
      <c r="I31" s="127">
        <f>IF('実数'!I31/'率'!$T31*100000,'実数'!I31/'率'!$T31*100000,"-")</f>
        <v>23.443738690227622</v>
      </c>
      <c r="J31" s="128">
        <f>IF('実数'!J31/'率'!$T31*100000,'実数'!J31/'率'!$T31*100000,"-")</f>
        <v>73.99430024103094</v>
      </c>
      <c r="K31" s="123"/>
      <c r="L31" s="124"/>
      <c r="M31" s="17">
        <f>IF('実数'!M31/'率'!$U31*100000,'実数'!M31/'率'!$U31*100000,"-")</f>
        <v>23.497214888941105</v>
      </c>
      <c r="N31" s="18">
        <f>IF('実数'!N31/'率'!$U31*100000,'実数'!N31/'率'!$U31*100000,"-")</f>
        <v>8.293134666685095</v>
      </c>
      <c r="O31" s="126">
        <f>IF('実数'!O31/'率'!$T31*100000,'実数'!O31/'率'!$T31*100000,"-")</f>
        <v>8.791402008835359</v>
      </c>
      <c r="P31" s="18">
        <f>IF('実数'!P31/'率'!$T31*100000,'実数'!P31/'率'!$T31*100000,"-")</f>
        <v>52.01579521894254</v>
      </c>
      <c r="Q31" s="130">
        <f>IF('実数'!Q31/'率'!$T31*100000,'実数'!Q31/'率'!$T31*100000,"-")</f>
        <v>41.026542707898344</v>
      </c>
      <c r="R31" s="92" t="s">
        <v>34</v>
      </c>
      <c r="S31" s="168"/>
      <c r="T31" s="234">
        <v>136497</v>
      </c>
      <c r="U31" s="169">
        <v>72349</v>
      </c>
      <c r="V31" s="158"/>
      <c r="W31" s="158"/>
    </row>
    <row r="32" spans="1:23" s="145" customFormat="1" ht="24" customHeight="1">
      <c r="A32" s="21" t="s">
        <v>35</v>
      </c>
      <c r="B32" s="170">
        <f>IF('実数'!B32/'率'!$T32*100000,'実数'!B32/'率'!$T32*100000,"-")</f>
        <v>317.3010597604565</v>
      </c>
      <c r="C32" s="171">
        <f>IF('実数'!C32/'率'!$T32*100000,'実数'!C32/'率'!$T32*100000,"-")</f>
        <v>10.033235091239732</v>
      </c>
      <c r="D32" s="172">
        <f>IF('実数'!D32/'率'!$T32*100000,'実数'!D32/'率'!$T32*100000,"-")</f>
        <v>45.14955791057879</v>
      </c>
      <c r="E32" s="172">
        <f>IF('実数'!E32/'率'!$T32*100000,'実数'!E32/'率'!$T32*100000,"-")</f>
        <v>30.099705273719195</v>
      </c>
      <c r="F32" s="172">
        <f>IF('実数'!F32/'率'!$T32*100000,'実数'!F32/'率'!$T32*100000,"-")</f>
        <v>17.55816140966953</v>
      </c>
      <c r="G32" s="172">
        <f>IF('実数'!G32/'率'!$T32*100000,'実数'!G32/'率'!$T32*100000,"-")</f>
        <v>46.403712296983755</v>
      </c>
      <c r="H32" s="172">
        <f>IF('実数'!H32/'率'!$T32*100000,'実数'!H32/'率'!$T32*100000,"-")</f>
        <v>12.541543864049665</v>
      </c>
      <c r="I32" s="173">
        <f>IF('実数'!I32/'率'!$T32*100000,'実数'!I32/'率'!$T32*100000,"-")</f>
        <v>18.812315796074497</v>
      </c>
      <c r="J32" s="174">
        <f>IF('実数'!J32/'率'!$T32*100000,'実数'!J32/'率'!$T32*100000,"-")</f>
        <v>57.69110177462845</v>
      </c>
      <c r="K32" s="151"/>
      <c r="L32" s="152"/>
      <c r="M32" s="175">
        <f>IF('実数'!M32/'率'!$U32*100000,'実数'!M32/'率'!$U32*100000,"-")</f>
        <v>18.976232269082974</v>
      </c>
      <c r="N32" s="172">
        <f>IF('実数'!N32/'率'!$U32*100000,'実数'!N32/'率'!$U32*100000,"-")</f>
        <v>4.7440580672707435</v>
      </c>
      <c r="O32" s="171">
        <f>IF('実数'!O32/'率'!$T32*100000,'実数'!O32/'率'!$T32*100000,"-")</f>
        <v>12.541543864049665</v>
      </c>
      <c r="P32" s="172">
        <f>IF('実数'!P32/'率'!$T32*100000,'実数'!P32/'率'!$T32*100000,"-")</f>
        <v>53.92863861541356</v>
      </c>
      <c r="Q32" s="132">
        <f>IF('実数'!Q32/'率'!$T32*100000,'実数'!Q32/'率'!$T32*100000,"-")</f>
        <v>47.657866683388725</v>
      </c>
      <c r="R32" s="95" t="s">
        <v>35</v>
      </c>
      <c r="S32" s="154"/>
      <c r="T32" s="235">
        <v>79735</v>
      </c>
      <c r="U32" s="176">
        <v>42158</v>
      </c>
      <c r="V32" s="156"/>
      <c r="W32" s="156"/>
    </row>
    <row r="33" spans="1:23" s="145" customFormat="1" ht="24" customHeight="1">
      <c r="A33" s="23" t="s">
        <v>51</v>
      </c>
      <c r="B33" s="177">
        <f>IF('実数'!B33/'率'!$T33*100000,'実数'!B33/'率'!$T33*100000,"-")</f>
        <v>316.0919540229885</v>
      </c>
      <c r="C33" s="171">
        <f>IF('実数'!C33/'率'!$T33*100000,'実数'!C33/'率'!$T33*100000,"-")</f>
        <v>7.183908045977011</v>
      </c>
      <c r="D33" s="172">
        <f>IF('実数'!D33/'率'!$T33*100000,'実数'!D33/'率'!$T33*100000,"-")</f>
        <v>43.10344827586207</v>
      </c>
      <c r="E33" s="172">
        <f>IF('実数'!E33/'率'!$T33*100000,'実数'!E33/'率'!$T33*100000,"-")</f>
        <v>21.551724137931036</v>
      </c>
      <c r="F33" s="172">
        <f>IF('実数'!F33/'率'!$T33*100000,'実数'!F33/'率'!$T33*100000,"-")</f>
        <v>7.183908045977011</v>
      </c>
      <c r="G33" s="172">
        <f>IF('実数'!G33/'率'!$T33*100000,'実数'!G33/'率'!$T33*100000,"-")</f>
        <v>14.367816091954023</v>
      </c>
      <c r="H33" s="172">
        <f>IF('実数'!H33/'率'!$T33*100000,'実数'!H33/'率'!$T33*100000,"-")</f>
        <v>7.183908045977011</v>
      </c>
      <c r="I33" s="173">
        <f>IF('実数'!I33/'率'!$T33*100000,'実数'!I33/'率'!$T33*100000,"-")</f>
        <v>21.551724137931036</v>
      </c>
      <c r="J33" s="174">
        <f>IF('実数'!J33/'率'!$T33*100000,'実数'!J33/'率'!$T33*100000,"-")</f>
        <v>122.1264367816092</v>
      </c>
      <c r="K33" s="151"/>
      <c r="L33" s="152"/>
      <c r="M33" s="175">
        <f>IF('実数'!M33/'率'!$U33*100000,'実数'!M33/'率'!$U33*100000,"-")</f>
        <v>41.16920543433512</v>
      </c>
      <c r="N33" s="172">
        <f>IF('実数'!N33/'率'!$U33*100000,'実数'!N33/'率'!$U33*100000,"-")</f>
        <v>27.44613695622341</v>
      </c>
      <c r="O33" s="171">
        <f>IF('実数'!O33/'率'!$T33*100000,'実数'!O33/'率'!$T33*100000,"-")</f>
        <v>7.183908045977011</v>
      </c>
      <c r="P33" s="172">
        <f>IF('実数'!P33/'率'!$T33*100000,'実数'!P33/'率'!$T33*100000,"-")</f>
        <v>28.735632183908045</v>
      </c>
      <c r="Q33" s="132">
        <f>IF('実数'!Q33/'率'!$T33*100000,'実数'!Q33/'率'!$T33*100000,"-")</f>
        <v>28.735632183908045</v>
      </c>
      <c r="R33" s="96" t="s">
        <v>52</v>
      </c>
      <c r="S33" s="154"/>
      <c r="T33" s="236">
        <v>13920</v>
      </c>
      <c r="U33" s="183">
        <v>7287</v>
      </c>
      <c r="V33" s="156"/>
      <c r="W33" s="156"/>
    </row>
    <row r="34" spans="1:23" s="145" customFormat="1" ht="24" customHeight="1">
      <c r="A34" s="23" t="s">
        <v>36</v>
      </c>
      <c r="B34" s="177">
        <f>IF('実数'!B34/'率'!$T34*100000,'実数'!B34/'率'!$T34*100000,"-")</f>
        <v>335.10314213595615</v>
      </c>
      <c r="C34" s="178">
        <f>IF('実数'!C34/'率'!$T34*100000,'実数'!C34/'率'!$T34*100000,"-")</f>
        <v>13.055966576725563</v>
      </c>
      <c r="D34" s="179">
        <f>IF('実数'!D34/'率'!$T34*100000,'実数'!D34/'率'!$T34*100000,"-")</f>
        <v>34.81591087126817</v>
      </c>
      <c r="E34" s="179">
        <f>IF('実数'!E34/'率'!$T34*100000,'実数'!E34/'率'!$T34*100000,"-")</f>
        <v>13.055966576725563</v>
      </c>
      <c r="F34" s="179">
        <f>IF('実数'!F34/'率'!$T34*100000,'実数'!F34/'率'!$T34*100000,"-")</f>
        <v>13.055966576725563</v>
      </c>
      <c r="G34" s="179">
        <f>IF('実数'!G34/'率'!$T34*100000,'実数'!G34/'率'!$T34*100000,"-")</f>
        <v>26.111933153451126</v>
      </c>
      <c r="H34" s="179">
        <f>IF('実数'!H34/'率'!$T34*100000,'実数'!H34/'率'!$T34*100000,"-")</f>
        <v>17.407955435634086</v>
      </c>
      <c r="I34" s="180">
        <f>IF('実数'!I34/'率'!$T34*100000,'実数'!I34/'率'!$T34*100000,"-")</f>
        <v>34.81591087126817</v>
      </c>
      <c r="J34" s="181">
        <f>IF('実数'!J34/'率'!$T34*100000,'実数'!J34/'率'!$T34*100000,"-")</f>
        <v>95.74375489598746</v>
      </c>
      <c r="K34" s="151"/>
      <c r="L34" s="152"/>
      <c r="M34" s="182">
        <f>IF('実数'!M34/'率'!$U34*100000,'実数'!M34/'率'!$U34*100000,"-")</f>
        <v>40.28359651949726</v>
      </c>
      <c r="N34" s="179">
        <f>IF('実数'!N34/'率'!$U34*100000,'実数'!N34/'率'!$U34*100000,"-")</f>
        <v>8.056719303899452</v>
      </c>
      <c r="O34" s="178" t="str">
        <f>IF('実数'!O34/'率'!$T34*100000,'実数'!O34/'率'!$T34*100000,"-")</f>
        <v>-</v>
      </c>
      <c r="P34" s="179">
        <f>IF('実数'!P34/'率'!$T34*100000,'実数'!P34/'率'!$T34*100000,"-")</f>
        <v>60.9278440247193</v>
      </c>
      <c r="Q34" s="133">
        <f>IF('実数'!Q34/'率'!$T34*100000,'実数'!Q34/'率'!$T34*100000,"-")</f>
        <v>26.111933153451126</v>
      </c>
      <c r="R34" s="96" t="s">
        <v>36</v>
      </c>
      <c r="S34" s="154"/>
      <c r="T34" s="236">
        <v>22978</v>
      </c>
      <c r="U34" s="183">
        <v>12412</v>
      </c>
      <c r="V34" s="156"/>
      <c r="W34" s="156"/>
    </row>
    <row r="35" spans="1:23" s="145" customFormat="1" ht="24" customHeight="1">
      <c r="A35" s="23" t="s">
        <v>37</v>
      </c>
      <c r="B35" s="177">
        <f>IF('実数'!B35/'率'!$T35*100000,'実数'!B35/'率'!$T35*100000,"-")</f>
        <v>255.11916750587446</v>
      </c>
      <c r="C35" s="178">
        <f>IF('実数'!C35/'率'!$T35*100000,'実数'!C35/'率'!$T35*100000,"-")</f>
        <v>6.71366230278617</v>
      </c>
      <c r="D35" s="179">
        <f>IF('実数'!D35/'率'!$T35*100000,'実数'!D35/'率'!$T35*100000,"-")</f>
        <v>20.14098690835851</v>
      </c>
      <c r="E35" s="179">
        <f>IF('実数'!E35/'率'!$T35*100000,'実数'!E35/'率'!$T35*100000,"-")</f>
        <v>13.42732460557234</v>
      </c>
      <c r="F35" s="179">
        <f>IF('実数'!F35/'率'!$T35*100000,'実数'!F35/'率'!$T35*100000,"-")</f>
        <v>20.14098690835851</v>
      </c>
      <c r="G35" s="179">
        <f>IF('実数'!G35/'率'!$T35*100000,'実数'!G35/'率'!$T35*100000,"-")</f>
        <v>26.85464921114468</v>
      </c>
      <c r="H35" s="179">
        <f>IF('実数'!H35/'率'!$T35*100000,'実数'!H35/'率'!$T35*100000,"-")</f>
        <v>6.71366230278617</v>
      </c>
      <c r="I35" s="180">
        <f>IF('実数'!I35/'率'!$T35*100000,'実数'!I35/'率'!$T35*100000,"-")</f>
        <v>40.28197381671702</v>
      </c>
      <c r="J35" s="181">
        <f>IF('実数'!J35/'率'!$T35*100000,'実数'!J35/'率'!$T35*100000,"-")</f>
        <v>53.70929842228936</v>
      </c>
      <c r="K35" s="151"/>
      <c r="L35" s="152"/>
      <c r="M35" s="182">
        <f>IF('実数'!M35/'率'!$U35*100000,'実数'!M35/'率'!$U35*100000,"-")</f>
        <v>12.776287210936502</v>
      </c>
      <c r="N35" s="179">
        <f>IF('実数'!N35/'率'!$U35*100000,'実数'!N35/'率'!$U35*100000,"-")</f>
        <v>12.776287210936502</v>
      </c>
      <c r="O35" s="178">
        <f>IF('実数'!O35/'率'!$T35*100000,'実数'!O35/'率'!$T35*100000,"-")</f>
        <v>6.71366230278617</v>
      </c>
      <c r="P35" s="179">
        <f>IF('実数'!P35/'率'!$T35*100000,'実数'!P35/'率'!$T35*100000,"-")</f>
        <v>46.99563611950319</v>
      </c>
      <c r="Q35" s="133">
        <f>IF('実数'!Q35/'率'!$T35*100000,'実数'!Q35/'率'!$T35*100000,"-")</f>
        <v>33.56831151393085</v>
      </c>
      <c r="R35" s="96" t="s">
        <v>37</v>
      </c>
      <c r="S35" s="154"/>
      <c r="T35" s="236">
        <v>14895</v>
      </c>
      <c r="U35" s="183">
        <v>7827</v>
      </c>
      <c r="V35" s="156"/>
      <c r="W35" s="156"/>
    </row>
    <row r="36" spans="1:23" s="145" customFormat="1" ht="24" customHeight="1">
      <c r="A36" s="25" t="s">
        <v>38</v>
      </c>
      <c r="B36" s="177">
        <f>IF('実数'!B36/'率'!$T36*100000,'実数'!B36/'率'!$T36*100000,"-")</f>
        <v>402.4954719259408</v>
      </c>
      <c r="C36" s="185" t="str">
        <f>IF('実数'!C36/'率'!$T36*100000,'実数'!C36/'率'!$T36*100000,"-")</f>
        <v>-</v>
      </c>
      <c r="D36" s="186">
        <f>IF('実数'!D36/'率'!$T36*100000,'実数'!D36/'率'!$T36*100000,"-")</f>
        <v>80.49909438518816</v>
      </c>
      <c r="E36" s="186">
        <f>IF('実数'!E36/'率'!$T36*100000,'実数'!E36/'率'!$T36*100000,"-")</f>
        <v>60.374320788891126</v>
      </c>
      <c r="F36" s="186" t="str">
        <f>IF('実数'!F36/'率'!$T36*100000,'実数'!F36/'率'!$T36*100000,"-")</f>
        <v>-</v>
      </c>
      <c r="G36" s="186">
        <f>IF('実数'!G36/'率'!$T36*100000,'実数'!G36/'率'!$T36*100000,"-")</f>
        <v>40.24954719259408</v>
      </c>
      <c r="H36" s="186" t="str">
        <f>IF('実数'!H36/'率'!$T36*100000,'実数'!H36/'率'!$T36*100000,"-")</f>
        <v>-</v>
      </c>
      <c r="I36" s="187" t="str">
        <f>IF('実数'!I36/'率'!$T36*100000,'実数'!I36/'率'!$T36*100000,"-")</f>
        <v>-</v>
      </c>
      <c r="J36" s="188">
        <f>IF('実数'!J36/'率'!$T36*100000,'実数'!J36/'率'!$T36*100000,"-")</f>
        <v>160.99818877037632</v>
      </c>
      <c r="K36" s="151"/>
      <c r="L36" s="152"/>
      <c r="M36" s="189" t="str">
        <f>IF('実数'!M36/'率'!$U36*100000,'実数'!M36/'率'!$U36*100000,"-")</f>
        <v>-</v>
      </c>
      <c r="N36" s="186" t="str">
        <f>IF('実数'!N36/'率'!$U36*100000,'実数'!N36/'率'!$U36*100000,"-")</f>
        <v>-</v>
      </c>
      <c r="O36" s="185" t="str">
        <f>IF('実数'!O36/'率'!$T36*100000,'実数'!O36/'率'!$T36*100000,"-")</f>
        <v>-</v>
      </c>
      <c r="P36" s="186">
        <f>IF('実数'!P36/'率'!$T36*100000,'実数'!P36/'率'!$T36*100000,"-")</f>
        <v>60.374320788891126</v>
      </c>
      <c r="Q36" s="27">
        <f>IF('実数'!Q36/'率'!$T36*100000,'実数'!Q36/'率'!$T36*100000,"-")</f>
        <v>60.374320788891126</v>
      </c>
      <c r="R36" s="97" t="s">
        <v>38</v>
      </c>
      <c r="S36" s="154"/>
      <c r="T36" s="233">
        <v>4969</v>
      </c>
      <c r="U36" s="167">
        <v>2665</v>
      </c>
      <c r="V36" s="156"/>
      <c r="W36" s="156"/>
    </row>
    <row r="37" spans="1:23" s="159" customFormat="1" ht="24" customHeight="1">
      <c r="A37" s="16" t="s">
        <v>39</v>
      </c>
      <c r="B37" s="125">
        <f>IF('実数'!B37/'率'!$T37*100000,'実数'!B37/'率'!$T37*100000,"-")</f>
        <v>388.4075291305647</v>
      </c>
      <c r="C37" s="126">
        <f>IF('実数'!C37/'率'!$T37*100000,'実数'!C37/'率'!$T37*100000,"-")</f>
        <v>11.204063340304751</v>
      </c>
      <c r="D37" s="18">
        <f>IF('実数'!D37/'率'!$T37*100000,'実数'!D37/'率'!$T37*100000,"-")</f>
        <v>72.82641171198088</v>
      </c>
      <c r="E37" s="18">
        <f>IF('実数'!E37/'率'!$T37*100000,'実数'!E37/'率'!$T37*100000,"-")</f>
        <v>39.214221691066626</v>
      </c>
      <c r="F37" s="18">
        <f>IF('実数'!F37/'率'!$T37*100000,'実数'!F37/'率'!$T37*100000,"-")</f>
        <v>14.938751120406334</v>
      </c>
      <c r="G37" s="18">
        <f>IF('実数'!G37/'率'!$T37*100000,'実数'!G37/'率'!$T37*100000,"-")</f>
        <v>31.744846130863458</v>
      </c>
      <c r="H37" s="18">
        <f>IF('実数'!H37/'率'!$T37*100000,'実数'!H37/'率'!$T37*100000,"-")</f>
        <v>14.938751120406334</v>
      </c>
      <c r="I37" s="127">
        <f>IF('実数'!I37/'率'!$T37*100000,'実数'!I37/'率'!$T37*100000,"-")</f>
        <v>24.275470570660293</v>
      </c>
      <c r="J37" s="128">
        <f>IF('実数'!J37/'率'!$T37*100000,'実数'!J37/'率'!$T37*100000,"-")</f>
        <v>74.69375560203167</v>
      </c>
      <c r="K37" s="123"/>
      <c r="L37" s="124"/>
      <c r="M37" s="17">
        <f>IF('実数'!M37/'率'!$U37*100000,'実数'!M37/'率'!$U37*100000,"-")</f>
        <v>10.342687719782115</v>
      </c>
      <c r="N37" s="18">
        <f>IF('実数'!N37/'率'!$U37*100000,'実数'!N37/'率'!$U37*100000,"-")</f>
        <v>24.132938012824933</v>
      </c>
      <c r="O37" s="126">
        <f>IF('実数'!O37/'率'!$T37*100000,'実数'!O37/'率'!$T37*100000,"-")</f>
        <v>9.336719450253959</v>
      </c>
      <c r="P37" s="18">
        <f>IF('実数'!P37/'率'!$T37*100000,'実数'!P37/'率'!$T37*100000,"-")</f>
        <v>76.56109949208246</v>
      </c>
      <c r="Q37" s="130">
        <f>IF('実数'!Q37/'率'!$T37*100000,'実数'!Q37/'率'!$T37*100000,"-")</f>
        <v>54.152972811472964</v>
      </c>
      <c r="R37" s="92" t="s">
        <v>39</v>
      </c>
      <c r="S37" s="168"/>
      <c r="T37" s="234">
        <v>53552</v>
      </c>
      <c r="U37" s="169">
        <v>29006</v>
      </c>
      <c r="V37" s="158"/>
      <c r="W37" s="158"/>
    </row>
    <row r="38" spans="1:23" s="145" customFormat="1" ht="24" customHeight="1">
      <c r="A38" s="21" t="s">
        <v>40</v>
      </c>
      <c r="B38" s="170">
        <f>IF('実数'!B38/'率'!$T38*100000,'実数'!B38/'率'!$T38*100000,"-")</f>
        <v>381.19440914866584</v>
      </c>
      <c r="C38" s="171">
        <f>IF('実数'!C38/'率'!$T38*100000,'実数'!C38/'率'!$T38*100000,"-")</f>
        <v>9.297424613382093</v>
      </c>
      <c r="D38" s="172">
        <f>IF('実数'!D38/'率'!$T38*100000,'実数'!D38/'率'!$T38*100000,"-")</f>
        <v>68.18111383146868</v>
      </c>
      <c r="E38" s="172">
        <f>IF('実数'!E38/'率'!$T38*100000,'実数'!E38/'率'!$T38*100000,"-")</f>
        <v>43.38798152911644</v>
      </c>
      <c r="F38" s="172">
        <f>IF('実数'!F38/'率'!$T38*100000,'実数'!F38/'率'!$T38*100000,"-")</f>
        <v>21.69399076455822</v>
      </c>
      <c r="G38" s="172">
        <f>IF('実数'!G38/'率'!$T38*100000,'実数'!G38/'率'!$T38*100000,"-")</f>
        <v>40.288839991322405</v>
      </c>
      <c r="H38" s="172">
        <f>IF('実数'!H38/'率'!$T38*100000,'実数'!H38/'率'!$T38*100000,"-")</f>
        <v>15.495707688970155</v>
      </c>
      <c r="I38" s="173">
        <f>IF('実数'!I38/'率'!$T38*100000,'実数'!I38/'率'!$T38*100000,"-")</f>
        <v>24.793132302352248</v>
      </c>
      <c r="J38" s="174">
        <f>IF('実数'!J38/'率'!$T38*100000,'実数'!J38/'率'!$T38*100000,"-")</f>
        <v>55.784547680292555</v>
      </c>
      <c r="K38" s="151"/>
      <c r="L38" s="152"/>
      <c r="M38" s="175">
        <f>IF('実数'!M38/'率'!$U38*100000,'実数'!M38/'率'!$U38*100000,"-")</f>
        <v>5.752416014726185</v>
      </c>
      <c r="N38" s="172">
        <f>IF('実数'!N38/'率'!$U38*100000,'実数'!N38/'率'!$U38*100000,"-")</f>
        <v>17.257248044178553</v>
      </c>
      <c r="O38" s="171">
        <f>IF('実数'!O38/'率'!$T38*100000,'実数'!O38/'率'!$T38*100000,"-")</f>
        <v>12.396566151176124</v>
      </c>
      <c r="P38" s="172">
        <f>IF('実数'!P38/'率'!$T38*100000,'実数'!P38/'率'!$T38*100000,"-")</f>
        <v>77.47853844485078</v>
      </c>
      <c r="Q38" s="132">
        <f>IF('実数'!Q38/'率'!$T38*100000,'実数'!Q38/'率'!$T38*100000,"-")</f>
        <v>65.08197229367465</v>
      </c>
      <c r="R38" s="95" t="s">
        <v>40</v>
      </c>
      <c r="S38" s="154"/>
      <c r="T38" s="235">
        <v>32267</v>
      </c>
      <c r="U38" s="176">
        <v>17384</v>
      </c>
      <c r="V38" s="156"/>
      <c r="W38" s="156"/>
    </row>
    <row r="39" spans="1:23" s="145" customFormat="1" ht="24" customHeight="1">
      <c r="A39" s="23" t="s">
        <v>41</v>
      </c>
      <c r="B39" s="177">
        <f>IF('実数'!B39/'率'!$T39*100000,'実数'!B39/'率'!$T39*100000,"-")</f>
        <v>408.7036610637808</v>
      </c>
      <c r="C39" s="178">
        <f>IF('実数'!C39/'率'!$T39*100000,'実数'!C39/'率'!$T39*100000,"-")</f>
        <v>11.512779184895233</v>
      </c>
      <c r="D39" s="179">
        <f>IF('実数'!D39/'率'!$T39*100000,'実数'!D39/'率'!$T39*100000,"-")</f>
        <v>74.83306470181901</v>
      </c>
      <c r="E39" s="179">
        <f>IF('実数'!E39/'率'!$T39*100000,'実数'!E39/'率'!$T39*100000,"-")</f>
        <v>40.294727147133315</v>
      </c>
      <c r="F39" s="179">
        <f>IF('実数'!F39/'率'!$T39*100000,'実数'!F39/'率'!$T39*100000,"-")</f>
        <v>5.756389592447617</v>
      </c>
      <c r="G39" s="179">
        <f>IF('実数'!G39/'率'!$T39*100000,'実数'!G39/'率'!$T39*100000,"-")</f>
        <v>23.025558369790467</v>
      </c>
      <c r="H39" s="179">
        <f>IF('実数'!H39/'率'!$T39*100000,'実数'!H39/'率'!$T39*100000,"-")</f>
        <v>11.512779184895233</v>
      </c>
      <c r="I39" s="180">
        <f>IF('実数'!I39/'率'!$T39*100000,'実数'!I39/'率'!$T39*100000,"-")</f>
        <v>23.025558369790467</v>
      </c>
      <c r="J39" s="181">
        <f>IF('実数'!J39/'率'!$T39*100000,'実数'!J39/'率'!$T39*100000,"-")</f>
        <v>97.85862307160949</v>
      </c>
      <c r="K39" s="151"/>
      <c r="L39" s="152"/>
      <c r="M39" s="182">
        <f>IF('実数'!M39/'率'!$U39*100000,'実数'!M39/'率'!$U39*100000,"-")</f>
        <v>21.128248468201985</v>
      </c>
      <c r="N39" s="179">
        <f>IF('実数'!N39/'率'!$U39*100000,'実数'!N39/'率'!$U39*100000,"-")</f>
        <v>42.25649693640397</v>
      </c>
      <c r="O39" s="178">
        <f>IF('実数'!O39/'率'!$T39*100000,'実数'!O39/'率'!$T39*100000,"-")</f>
        <v>5.756389592447617</v>
      </c>
      <c r="P39" s="179">
        <f>IF('実数'!P39/'率'!$T39*100000,'実数'!P39/'率'!$T39*100000,"-")</f>
        <v>80.58945429426663</v>
      </c>
      <c r="Q39" s="133">
        <f>IF('実数'!Q39/'率'!$T39*100000,'実数'!Q39/'率'!$T39*100000,"-")</f>
        <v>46.051116739580934</v>
      </c>
      <c r="R39" s="96" t="s">
        <v>41</v>
      </c>
      <c r="S39" s="154"/>
      <c r="T39" s="236">
        <v>17372</v>
      </c>
      <c r="U39" s="183">
        <v>9466</v>
      </c>
      <c r="V39" s="156"/>
      <c r="W39" s="156"/>
    </row>
    <row r="40" spans="1:23" s="145" customFormat="1" ht="24" customHeight="1">
      <c r="A40" s="23" t="s">
        <v>42</v>
      </c>
      <c r="B40" s="177">
        <f>IF('実数'!B40/'率'!$T40*100000,'実数'!B40/'率'!$T40*100000,"-")</f>
        <v>355.5555555555556</v>
      </c>
      <c r="C40" s="178">
        <f>IF('実数'!C40/'率'!$T40*100000,'実数'!C40/'率'!$T40*100000,"-")</f>
        <v>29.62962962962963</v>
      </c>
      <c r="D40" s="179">
        <f>IF('実数'!D40/'率'!$T40*100000,'実数'!D40/'率'!$T40*100000,"-")</f>
        <v>88.8888888888889</v>
      </c>
      <c r="E40" s="179" t="str">
        <f>IF('実数'!E40/'率'!$T40*100000,'実数'!E40/'率'!$T40*100000,"-")</f>
        <v>-</v>
      </c>
      <c r="F40" s="179" t="str">
        <f>IF('実数'!F40/'率'!$T40*100000,'実数'!F40/'率'!$T40*100000,"-")</f>
        <v>-</v>
      </c>
      <c r="G40" s="179" t="str">
        <f>IF('実数'!G40/'率'!$T40*100000,'実数'!G40/'率'!$T40*100000,"-")</f>
        <v>-</v>
      </c>
      <c r="H40" s="179">
        <f>IF('実数'!H40/'率'!$T40*100000,'実数'!H40/'率'!$T40*100000,"-")</f>
        <v>29.62962962962963</v>
      </c>
      <c r="I40" s="180">
        <f>IF('実数'!I40/'率'!$T40*100000,'実数'!I40/'率'!$T40*100000,"-")</f>
        <v>29.62962962962963</v>
      </c>
      <c r="J40" s="181">
        <f>IF('実数'!J40/'率'!$T40*100000,'実数'!J40/'率'!$T40*100000,"-")</f>
        <v>118.51851851851852</v>
      </c>
      <c r="K40" s="151"/>
      <c r="L40" s="152"/>
      <c r="M40" s="182" t="str">
        <f>IF('実数'!M40/'率'!$U40*100000,'実数'!M40/'率'!$U40*100000,"-")</f>
        <v>-</v>
      </c>
      <c r="N40" s="179" t="str">
        <f>IF('実数'!N40/'率'!$U40*100000,'実数'!N40/'率'!$U40*100000,"-")</f>
        <v>-</v>
      </c>
      <c r="O40" s="178" t="str">
        <f>IF('実数'!O40/'率'!$T40*100000,'実数'!O40/'率'!$T40*100000,"-")</f>
        <v>-</v>
      </c>
      <c r="P40" s="179">
        <f>IF('実数'!P40/'率'!$T40*100000,'実数'!P40/'率'!$T40*100000,"-")</f>
        <v>59.25925925925926</v>
      </c>
      <c r="Q40" s="133" t="str">
        <f>IF('実数'!Q40/'率'!$T40*100000,'実数'!Q40/'率'!$T40*100000,"-")</f>
        <v>-</v>
      </c>
      <c r="R40" s="96" t="s">
        <v>42</v>
      </c>
      <c r="S40" s="154"/>
      <c r="T40" s="236">
        <v>3375</v>
      </c>
      <c r="U40" s="183">
        <v>1882</v>
      </c>
      <c r="V40" s="156"/>
      <c r="W40" s="156"/>
    </row>
    <row r="41" spans="1:23" s="145" customFormat="1" ht="24" customHeight="1">
      <c r="A41" s="25" t="s">
        <v>43</v>
      </c>
      <c r="B41" s="177">
        <f>IF('実数'!B41/'率'!$T41*100000,'実数'!B41/'率'!$T41*100000,"-")</f>
        <v>371.74721189591077</v>
      </c>
      <c r="C41" s="185" t="str">
        <f>IF('実数'!C41/'率'!$T41*100000,'実数'!C41/'率'!$T41*100000,"-")</f>
        <v>-</v>
      </c>
      <c r="D41" s="186">
        <f>IF('実数'!D41/'率'!$T41*100000,'実数'!D41/'率'!$T41*100000,"-")</f>
        <v>185.87360594795538</v>
      </c>
      <c r="E41" s="186" t="str">
        <f>IF('実数'!E41/'率'!$T41*100000,'実数'!E41/'率'!$T41*100000,"-")</f>
        <v>-</v>
      </c>
      <c r="F41" s="186" t="str">
        <f>IF('実数'!F41/'率'!$T41*100000,'実数'!F41/'率'!$T41*100000,"-")</f>
        <v>-</v>
      </c>
      <c r="G41" s="186" t="str">
        <f>IF('実数'!G41/'率'!$T41*100000,'実数'!G41/'率'!$T41*100000,"-")</f>
        <v>-</v>
      </c>
      <c r="H41" s="186" t="str">
        <f>IF('実数'!H41/'率'!$T41*100000,'実数'!H41/'率'!$T41*100000,"-")</f>
        <v>-</v>
      </c>
      <c r="I41" s="187" t="str">
        <f>IF('実数'!I41/'率'!$T41*100000,'実数'!I41/'率'!$T41*100000,"-")</f>
        <v>-</v>
      </c>
      <c r="J41" s="188">
        <f>IF('実数'!J41/'率'!$T41*100000,'実数'!J41/'率'!$T41*100000,"-")</f>
        <v>185.87360594795538</v>
      </c>
      <c r="K41" s="151"/>
      <c r="L41" s="152"/>
      <c r="M41" s="189" t="str">
        <f>IF('実数'!M41/'率'!$U41*100000,'実数'!M41/'率'!$U41*100000,"-")</f>
        <v>-</v>
      </c>
      <c r="N41" s="186" t="str">
        <f>IF('実数'!N41/'率'!$U41*100000,'実数'!N41/'率'!$U41*100000,"-")</f>
        <v>-</v>
      </c>
      <c r="O41" s="185" t="str">
        <f>IF('実数'!O41/'率'!$T41*100000,'実数'!O41/'率'!$T41*100000,"-")</f>
        <v>-</v>
      </c>
      <c r="P41" s="186" t="str">
        <f>IF('実数'!P41/'率'!$T41*100000,'実数'!P41/'率'!$T41*100000,"-")</f>
        <v>-</v>
      </c>
      <c r="Q41" s="27" t="str">
        <f>IF('実数'!Q41/'率'!$T41*100000,'実数'!Q41/'率'!$T41*100000,"-")</f>
        <v>-</v>
      </c>
      <c r="R41" s="97" t="s">
        <v>43</v>
      </c>
      <c r="S41" s="154"/>
      <c r="T41" s="236">
        <v>538</v>
      </c>
      <c r="U41" s="167">
        <v>274</v>
      </c>
      <c r="V41" s="156"/>
      <c r="W41" s="156"/>
    </row>
    <row r="42" spans="1:23" s="159" customFormat="1" ht="24" customHeight="1">
      <c r="A42" s="28" t="s">
        <v>58</v>
      </c>
      <c r="B42" s="125">
        <f>IF('実数'!B42/'率'!$T42*100000,'実数'!B42/'率'!$T42*100000,"-")</f>
        <v>522.6322486820578</v>
      </c>
      <c r="C42" s="126">
        <f>IF('実数'!C42/'率'!$T42*100000,'実数'!C42/'率'!$T42*100000,"-")</f>
        <v>9.089256498818395</v>
      </c>
      <c r="D42" s="18">
        <f>IF('実数'!D42/'率'!$T42*100000,'実数'!D42/'率'!$T42*100000,"-")</f>
        <v>90.89256498818396</v>
      </c>
      <c r="E42" s="18">
        <f>IF('実数'!E42/'率'!$T42*100000,'実数'!E42/'率'!$T42*100000,"-")</f>
        <v>72.71405199054716</v>
      </c>
      <c r="F42" s="18">
        <f>IF('実数'!F42/'率'!$T42*100000,'実数'!F42/'率'!$T42*100000,"-")</f>
        <v>13.633884748227596</v>
      </c>
      <c r="G42" s="18">
        <f>IF('実数'!G42/'率'!$T42*100000,'実数'!G42/'率'!$T42*100000,"-")</f>
        <v>49.99091074350118</v>
      </c>
      <c r="H42" s="18">
        <f>IF('実数'!H42/'率'!$T42*100000,'実数'!H42/'率'!$T42*100000,"-")</f>
        <v>22.72314124704599</v>
      </c>
      <c r="I42" s="127">
        <f>IF('実数'!I42/'率'!$T42*100000,'実数'!I42/'率'!$T42*100000,"-")</f>
        <v>31.812397745864388</v>
      </c>
      <c r="J42" s="128">
        <f>IF('実数'!J42/'率'!$T42*100000,'実数'!J42/'率'!$T42*100000,"-")</f>
        <v>113.61570623522996</v>
      </c>
      <c r="K42" s="123"/>
      <c r="L42" s="124"/>
      <c r="M42" s="17">
        <f>IF('実数'!M42/'率'!$U42*100000,'実数'!M42/'率'!$U42*100000,"-")</f>
        <v>41.94982800570517</v>
      </c>
      <c r="N42" s="18" t="str">
        <f>IF('実数'!N42/'率'!$U42*100000,'実数'!N42/'率'!$U42*100000,"-")</f>
        <v>-</v>
      </c>
      <c r="O42" s="126">
        <f>IF('実数'!O42/'率'!$T42*100000,'実数'!O42/'率'!$T42*100000,"-")</f>
        <v>31.812397745864388</v>
      </c>
      <c r="P42" s="18">
        <f>IF('実数'!P42/'率'!$T42*100000,'実数'!P42/'率'!$T42*100000,"-")</f>
        <v>63.624795491728776</v>
      </c>
      <c r="Q42" s="130">
        <f>IF('実数'!Q42/'率'!$T42*100000,'実数'!Q42/'率'!$T42*100000,"-")</f>
        <v>86.34793673877478</v>
      </c>
      <c r="R42" s="99" t="s">
        <v>58</v>
      </c>
      <c r="S42" s="168"/>
      <c r="T42" s="239">
        <v>22004</v>
      </c>
      <c r="U42" s="190">
        <v>11919</v>
      </c>
      <c r="V42" s="158"/>
      <c r="W42" s="158"/>
    </row>
    <row r="43" spans="1:23" s="145" customFormat="1" ht="24" customHeight="1">
      <c r="A43" s="21" t="s">
        <v>56</v>
      </c>
      <c r="B43" s="170">
        <f>IF('実数'!B43/'率'!$T43*100000,'実数'!B43/'率'!$T43*100000,"-")</f>
        <v>279.1563275434243</v>
      </c>
      <c r="C43" s="171" t="str">
        <f>IF('実数'!C43/'率'!$T43*100000,'実数'!C43/'率'!$T43*100000,"-")</f>
        <v>-</v>
      </c>
      <c r="D43" s="172">
        <f>IF('実数'!D43/'率'!$T43*100000,'実数'!D43/'率'!$T43*100000,"-")</f>
        <v>31.017369727047146</v>
      </c>
      <c r="E43" s="172">
        <f>IF('実数'!E43/'率'!$T43*100000,'実数'!E43/'率'!$T43*100000,"-")</f>
        <v>31.017369727047146</v>
      </c>
      <c r="F43" s="172">
        <f>IF('実数'!F43/'率'!$T43*100000,'実数'!F43/'率'!$T43*100000,"-")</f>
        <v>31.017369727047146</v>
      </c>
      <c r="G43" s="172" t="str">
        <f>IF('実数'!G43/'率'!$T43*100000,'実数'!G43/'率'!$T43*100000,"-")</f>
        <v>-</v>
      </c>
      <c r="H43" s="172">
        <f>IF('実数'!H43/'率'!$T43*100000,'実数'!H43/'率'!$T43*100000,"-")</f>
        <v>31.017369727047146</v>
      </c>
      <c r="I43" s="173">
        <f>IF('実数'!I43/'率'!$T43*100000,'実数'!I43/'率'!$T43*100000,"-")</f>
        <v>31.017369727047146</v>
      </c>
      <c r="J43" s="174">
        <f>IF('実数'!J43/'率'!$T43*100000,'実数'!J43/'率'!$T43*100000,"-")</f>
        <v>31.017369727047146</v>
      </c>
      <c r="K43" s="151"/>
      <c r="L43" s="152"/>
      <c r="M43" s="175">
        <f>IF('実数'!M43/'率'!$U43*100000,'実数'!M43/'率'!$U43*100000,"-")</f>
        <v>111.60714285714285</v>
      </c>
      <c r="N43" s="172" t="str">
        <f>IF('実数'!N43/'率'!$U43*100000,'実数'!N43/'率'!$U43*100000,"-")</f>
        <v>-</v>
      </c>
      <c r="O43" s="171" t="str">
        <f>IF('実数'!O43/'率'!$T43*100000,'実数'!O43/'率'!$T43*100000,"-")</f>
        <v>-</v>
      </c>
      <c r="P43" s="172">
        <f>IF('実数'!P43/'率'!$T43*100000,'実数'!P43/'率'!$T43*100000,"-")</f>
        <v>31.017369727047146</v>
      </c>
      <c r="Q43" s="132">
        <f>IF('実数'!Q43/'率'!$T43*100000,'実数'!Q43/'率'!$T43*100000,"-")</f>
        <v>62.03473945409429</v>
      </c>
      <c r="R43" s="95" t="s">
        <v>60</v>
      </c>
      <c r="S43" s="154"/>
      <c r="T43" s="235">
        <v>3224</v>
      </c>
      <c r="U43" s="176">
        <v>1792</v>
      </c>
      <c r="V43" s="156"/>
      <c r="W43" s="156"/>
    </row>
    <row r="44" spans="1:23" s="145" customFormat="1" ht="24" customHeight="1" thickBot="1">
      <c r="A44" s="29" t="s">
        <v>57</v>
      </c>
      <c r="B44" s="191">
        <f>IF('実数'!B44/'率'!$T44*100000,'実数'!B44/'率'!$T44*100000,"-")</f>
        <v>564.4302449414271</v>
      </c>
      <c r="C44" s="192">
        <f>IF('実数'!C44/'率'!$T44*100000,'実数'!C44/'率'!$T44*100000,"-")</f>
        <v>10.649627263045792</v>
      </c>
      <c r="D44" s="193">
        <f>IF('実数'!D44/'率'!$T44*100000,'実数'!D44/'率'!$T44*100000,"-")</f>
        <v>101.17145899893502</v>
      </c>
      <c r="E44" s="193">
        <f>IF('実数'!E44/'率'!$T44*100000,'実数'!E44/'率'!$T44*100000,"-")</f>
        <v>79.87220447284345</v>
      </c>
      <c r="F44" s="193">
        <f>IF('実数'!F44/'率'!$T44*100000,'実数'!F44/'率'!$T44*100000,"-")</f>
        <v>10.649627263045792</v>
      </c>
      <c r="G44" s="193">
        <f>IF('実数'!G44/'率'!$T44*100000,'実数'!G44/'率'!$T44*100000,"-")</f>
        <v>58.57294994675187</v>
      </c>
      <c r="H44" s="193">
        <f>IF('実数'!H44/'率'!$T44*100000,'実数'!H44/'率'!$T44*100000,"-")</f>
        <v>21.299254526091584</v>
      </c>
      <c r="I44" s="194">
        <f>IF('実数'!I44/'率'!$T44*100000,'実数'!I44/'率'!$T44*100000,"-")</f>
        <v>31.94888178913738</v>
      </c>
      <c r="J44" s="195">
        <f>IF('実数'!J44/'率'!$T44*100000,'実数'!J44/'率'!$T44*100000,"-")</f>
        <v>127.79552715654953</v>
      </c>
      <c r="K44" s="151"/>
      <c r="L44" s="152"/>
      <c r="M44" s="196">
        <f>IF('実数'!M44/'率'!$U44*100000,'実数'!M44/'率'!$U44*100000,"-")</f>
        <v>29.62377801915671</v>
      </c>
      <c r="N44" s="193" t="str">
        <f>IF('実数'!N44/'率'!$U44*100000,'実数'!N44/'率'!$U44*100000,"-")</f>
        <v>-</v>
      </c>
      <c r="O44" s="192">
        <f>IF('実数'!O44/'率'!$T44*100000,'実数'!O44/'率'!$T44*100000,"-")</f>
        <v>37.273695420660275</v>
      </c>
      <c r="P44" s="193">
        <f>IF('実数'!P44/'率'!$T44*100000,'実数'!P44/'率'!$T44*100000,"-")</f>
        <v>69.22257720979766</v>
      </c>
      <c r="Q44" s="134">
        <f>IF('実数'!Q44/'率'!$T44*100000,'実数'!Q44/'率'!$T44*100000,"-")</f>
        <v>90.52183173588925</v>
      </c>
      <c r="R44" s="98" t="s">
        <v>61</v>
      </c>
      <c r="S44" s="154"/>
      <c r="T44" s="240">
        <v>18780</v>
      </c>
      <c r="U44" s="197">
        <v>10127</v>
      </c>
      <c r="V44" s="156"/>
      <c r="W44" s="156"/>
    </row>
    <row r="45" spans="2:23" ht="4.5" customHeight="1">
      <c r="B45" s="198"/>
      <c r="C45" s="198"/>
      <c r="D45" s="198"/>
      <c r="E45" s="198"/>
      <c r="F45" s="198"/>
      <c r="G45" s="198"/>
      <c r="H45" s="198"/>
      <c r="I45" s="198"/>
      <c r="J45" s="198"/>
      <c r="K45" s="199"/>
      <c r="L45" s="198"/>
      <c r="M45" s="198"/>
      <c r="N45" s="198"/>
      <c r="O45" s="198"/>
      <c r="P45" s="198"/>
      <c r="Q45" s="200"/>
      <c r="R45" s="201"/>
      <c r="S45" s="202"/>
      <c r="T45" s="203"/>
      <c r="U45" s="201"/>
      <c r="V45" s="201"/>
      <c r="W45" s="201"/>
    </row>
    <row r="46" spans="2:23" ht="17.25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200"/>
      <c r="R46" s="201"/>
      <c r="S46" s="201"/>
      <c r="T46" s="204"/>
      <c r="U46" s="201"/>
      <c r="V46" s="201"/>
      <c r="W46" s="201"/>
    </row>
    <row r="47" spans="2:23" ht="17.25"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200"/>
      <c r="R47" s="201"/>
      <c r="S47" s="201"/>
      <c r="T47" s="204"/>
      <c r="U47" s="201"/>
      <c r="V47" s="201"/>
      <c r="W47" s="201"/>
    </row>
    <row r="48" spans="2:23" ht="17.25"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200"/>
      <c r="R48" s="201"/>
      <c r="S48" s="201"/>
      <c r="T48" s="204"/>
      <c r="U48" s="201"/>
      <c r="V48" s="201"/>
      <c r="W48" s="201"/>
    </row>
    <row r="49" spans="2:23" ht="17.25"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200"/>
      <c r="R49" s="201"/>
      <c r="S49" s="201"/>
      <c r="T49" s="204"/>
      <c r="U49" s="201"/>
      <c r="V49" s="201"/>
      <c r="W49" s="201"/>
    </row>
    <row r="50" spans="2:23" ht="17.25"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200"/>
      <c r="R50" s="201"/>
      <c r="S50" s="201"/>
      <c r="T50" s="204"/>
      <c r="U50" s="201"/>
      <c r="V50" s="201"/>
      <c r="W50" s="201"/>
    </row>
    <row r="51" spans="2:23" ht="17.25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200"/>
      <c r="R51" s="201"/>
      <c r="S51" s="201"/>
      <c r="T51" s="204"/>
      <c r="U51" s="201"/>
      <c r="V51" s="201"/>
      <c r="W51" s="201"/>
    </row>
    <row r="52" spans="2:23" ht="17.25"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200"/>
      <c r="R52" s="201"/>
      <c r="S52" s="201"/>
      <c r="T52" s="204"/>
      <c r="U52" s="201"/>
      <c r="V52" s="201"/>
      <c r="W52" s="201"/>
    </row>
    <row r="53" spans="2:23" ht="17.25"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200"/>
      <c r="R53" s="201"/>
      <c r="S53" s="201"/>
      <c r="T53" s="204"/>
      <c r="U53" s="201"/>
      <c r="V53" s="201"/>
      <c r="W53" s="201"/>
    </row>
    <row r="54" spans="2:23" ht="17.25"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200"/>
      <c r="R54" s="201"/>
      <c r="S54" s="201"/>
      <c r="T54" s="204"/>
      <c r="U54" s="201"/>
      <c r="V54" s="201"/>
      <c r="W54" s="201"/>
    </row>
    <row r="55" spans="2:23" ht="17.25"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200"/>
      <c r="R55" s="201"/>
      <c r="S55" s="201"/>
      <c r="U55" s="201"/>
      <c r="V55" s="201"/>
      <c r="W55" s="201"/>
    </row>
    <row r="56" spans="2:23" ht="17.25"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200"/>
      <c r="R56" s="201"/>
      <c r="S56" s="201"/>
      <c r="U56" s="201"/>
      <c r="V56" s="201"/>
      <c r="W56" s="201"/>
    </row>
    <row r="57" spans="2:23" ht="17.25"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200"/>
      <c r="R57" s="201"/>
      <c r="S57" s="201"/>
      <c r="U57" s="201"/>
      <c r="V57" s="201"/>
      <c r="W57" s="201"/>
    </row>
    <row r="58" spans="2:23" ht="17.25"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200"/>
      <c r="R58" s="201"/>
      <c r="S58" s="201"/>
      <c r="U58" s="201"/>
      <c r="V58" s="201"/>
      <c r="W58" s="201"/>
    </row>
    <row r="59" spans="2:23" ht="17.25"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200"/>
      <c r="R59" s="201"/>
      <c r="S59" s="201"/>
      <c r="U59" s="201"/>
      <c r="V59" s="201"/>
      <c r="W59" s="201"/>
    </row>
    <row r="60" spans="2:23" ht="17.25"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200"/>
      <c r="R60" s="201"/>
      <c r="S60" s="201"/>
      <c r="U60" s="201"/>
      <c r="V60" s="201"/>
      <c r="W60" s="201"/>
    </row>
    <row r="61" spans="2:23" ht="17.25"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200"/>
      <c r="R61" s="201"/>
      <c r="S61" s="201"/>
      <c r="U61" s="201"/>
      <c r="V61" s="201"/>
      <c r="W61" s="201"/>
    </row>
    <row r="62" spans="2:23" ht="17.25"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200"/>
      <c r="R62" s="201"/>
      <c r="S62" s="201"/>
      <c r="U62" s="201"/>
      <c r="V62" s="201"/>
      <c r="W62" s="201"/>
    </row>
    <row r="63" spans="2:23" ht="17.25"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200"/>
      <c r="R63" s="201"/>
      <c r="S63" s="201"/>
      <c r="U63" s="201"/>
      <c r="V63" s="201"/>
      <c r="W63" s="201"/>
    </row>
    <row r="64" spans="2:23" ht="17.25"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200"/>
      <c r="R64" s="201"/>
      <c r="S64" s="201"/>
      <c r="U64" s="201"/>
      <c r="V64" s="201"/>
      <c r="W64" s="201"/>
    </row>
    <row r="65" spans="2:23" ht="17.25"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200"/>
      <c r="R65" s="201"/>
      <c r="S65" s="201"/>
      <c r="U65" s="201"/>
      <c r="V65" s="201"/>
      <c r="W65" s="201"/>
    </row>
    <row r="66" spans="2:23" ht="17.25"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200"/>
      <c r="R66" s="201"/>
      <c r="S66" s="201"/>
      <c r="U66" s="201"/>
      <c r="V66" s="201"/>
      <c r="W66" s="201"/>
    </row>
    <row r="67" spans="2:23" ht="17.25"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200"/>
      <c r="R67" s="201"/>
      <c r="S67" s="201"/>
      <c r="U67" s="201"/>
      <c r="V67" s="201"/>
      <c r="W67" s="201"/>
    </row>
    <row r="68" spans="2:23" ht="17.25"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200"/>
      <c r="R68" s="201"/>
      <c r="S68" s="201"/>
      <c r="U68" s="201"/>
      <c r="V68" s="201"/>
      <c r="W68" s="201"/>
    </row>
    <row r="69" spans="2:23" ht="17.25"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200"/>
      <c r="R69" s="201"/>
      <c r="S69" s="201"/>
      <c r="U69" s="201"/>
      <c r="V69" s="201"/>
      <c r="W69" s="201"/>
    </row>
    <row r="70" spans="2:23" ht="17.25"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200"/>
      <c r="R70" s="201"/>
      <c r="S70" s="201"/>
      <c r="U70" s="201"/>
      <c r="V70" s="201"/>
      <c r="W70" s="201"/>
    </row>
    <row r="71" spans="2:23" ht="17.25"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200"/>
      <c r="R71" s="201"/>
      <c r="S71" s="201"/>
      <c r="U71" s="201"/>
      <c r="V71" s="201"/>
      <c r="W71" s="201"/>
    </row>
    <row r="72" spans="2:23" ht="17.25"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200"/>
      <c r="R72" s="201"/>
      <c r="S72" s="201"/>
      <c r="U72" s="201"/>
      <c r="V72" s="201"/>
      <c r="W72" s="201"/>
    </row>
    <row r="73" spans="2:23" ht="17.25"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200"/>
      <c r="R73" s="201"/>
      <c r="S73" s="201"/>
      <c r="U73" s="201"/>
      <c r="V73" s="201"/>
      <c r="W73" s="201"/>
    </row>
    <row r="74" spans="2:23" ht="17.25"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200"/>
      <c r="R74" s="201"/>
      <c r="S74" s="201"/>
      <c r="U74" s="201"/>
      <c r="V74" s="201"/>
      <c r="W74" s="201"/>
    </row>
    <row r="75" spans="2:23" ht="17.25"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200"/>
      <c r="R75" s="201"/>
      <c r="S75" s="201"/>
      <c r="U75" s="201"/>
      <c r="V75" s="201"/>
      <c r="W75" s="201"/>
    </row>
    <row r="76" spans="2:23" ht="17.25"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200"/>
      <c r="R76" s="201"/>
      <c r="S76" s="201"/>
      <c r="U76" s="201"/>
      <c r="V76" s="201"/>
      <c r="W76" s="201"/>
    </row>
    <row r="77" spans="2:23" ht="17.25"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200"/>
      <c r="R77" s="201"/>
      <c r="S77" s="201"/>
      <c r="U77" s="201"/>
      <c r="V77" s="201"/>
      <c r="W77" s="201"/>
    </row>
    <row r="78" spans="2:23" ht="17.25"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200"/>
      <c r="R78" s="201"/>
      <c r="S78" s="201"/>
      <c r="U78" s="201"/>
      <c r="V78" s="201"/>
      <c r="W78" s="201"/>
    </row>
    <row r="79" spans="2:23" ht="17.25"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200"/>
      <c r="R79" s="201"/>
      <c r="S79" s="201"/>
      <c r="U79" s="201"/>
      <c r="V79" s="201"/>
      <c r="W79" s="201"/>
    </row>
    <row r="80" spans="2:23" ht="17.25"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200"/>
      <c r="R80" s="201"/>
      <c r="S80" s="201"/>
      <c r="U80" s="201"/>
      <c r="V80" s="201"/>
      <c r="W80" s="201"/>
    </row>
    <row r="81" spans="2:23" ht="17.25"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200"/>
      <c r="R81" s="201"/>
      <c r="S81" s="201"/>
      <c r="U81" s="201"/>
      <c r="V81" s="201"/>
      <c r="W81" s="201"/>
    </row>
    <row r="82" spans="2:23" ht="17.25"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200"/>
      <c r="R82" s="201"/>
      <c r="S82" s="201"/>
      <c r="U82" s="201"/>
      <c r="V82" s="201"/>
      <c r="W82" s="201"/>
    </row>
    <row r="83" spans="2:23" ht="17.25"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200"/>
      <c r="R83" s="201"/>
      <c r="S83" s="201"/>
      <c r="U83" s="201"/>
      <c r="V83" s="201"/>
      <c r="W83" s="201"/>
    </row>
    <row r="84" spans="2:23" ht="17.25"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200"/>
      <c r="R84" s="201"/>
      <c r="S84" s="201"/>
      <c r="U84" s="201"/>
      <c r="V84" s="201"/>
      <c r="W84" s="201"/>
    </row>
    <row r="85" spans="2:23" ht="17.25"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200"/>
      <c r="R85" s="201"/>
      <c r="S85" s="201"/>
      <c r="U85" s="201"/>
      <c r="V85" s="201"/>
      <c r="W85" s="201"/>
    </row>
    <row r="86" spans="2:23" ht="17.25"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200"/>
      <c r="R86" s="201"/>
      <c r="S86" s="201"/>
      <c r="U86" s="201"/>
      <c r="V86" s="201"/>
      <c r="W86" s="201"/>
    </row>
    <row r="87" spans="2:23" ht="17.25"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200"/>
      <c r="R87" s="201"/>
      <c r="S87" s="201"/>
      <c r="U87" s="201"/>
      <c r="V87" s="201"/>
      <c r="W87" s="201"/>
    </row>
    <row r="88" spans="2:23" ht="17.25"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200"/>
      <c r="R88" s="201"/>
      <c r="S88" s="201"/>
      <c r="U88" s="201"/>
      <c r="V88" s="201"/>
      <c r="W88" s="201"/>
    </row>
    <row r="89" spans="2:23" ht="17.25"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200"/>
      <c r="R89" s="201"/>
      <c r="S89" s="201"/>
      <c r="U89" s="201"/>
      <c r="V89" s="201"/>
      <c r="W89" s="201"/>
    </row>
    <row r="90" spans="2:23" ht="17.25"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200"/>
      <c r="R90" s="201"/>
      <c r="S90" s="201"/>
      <c r="U90" s="201"/>
      <c r="V90" s="201"/>
      <c r="W90" s="201"/>
    </row>
    <row r="91" spans="2:23" ht="17.25"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200"/>
      <c r="R91" s="201"/>
      <c r="S91" s="201"/>
      <c r="U91" s="201"/>
      <c r="V91" s="201"/>
      <c r="W91" s="201"/>
    </row>
    <row r="92" spans="2:23" ht="17.25"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200"/>
      <c r="R92" s="201"/>
      <c r="S92" s="201"/>
      <c r="U92" s="201"/>
      <c r="V92" s="201"/>
      <c r="W92" s="201"/>
    </row>
    <row r="93" spans="2:23" ht="17.25"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200"/>
      <c r="R93" s="201"/>
      <c r="S93" s="201"/>
      <c r="U93" s="201"/>
      <c r="V93" s="201"/>
      <c r="W93" s="201"/>
    </row>
    <row r="94" spans="2:23" ht="17.25"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200"/>
      <c r="R94" s="201"/>
      <c r="S94" s="201"/>
      <c r="U94" s="201"/>
      <c r="V94" s="201"/>
      <c r="W94" s="201"/>
    </row>
    <row r="95" spans="2:23" ht="17.25"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200"/>
      <c r="R95" s="201"/>
      <c r="S95" s="201"/>
      <c r="U95" s="201"/>
      <c r="V95" s="201"/>
      <c r="W95" s="201"/>
    </row>
    <row r="96" spans="2:23" ht="17.25"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200"/>
      <c r="R96" s="201"/>
      <c r="S96" s="201"/>
      <c r="U96" s="201"/>
      <c r="V96" s="201"/>
      <c r="W96" s="201"/>
    </row>
    <row r="97" spans="2:23" ht="17.25"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200"/>
      <c r="R97" s="201"/>
      <c r="S97" s="201"/>
      <c r="U97" s="201"/>
      <c r="V97" s="201"/>
      <c r="W97" s="201"/>
    </row>
    <row r="98" spans="2:23" ht="17.25"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200"/>
      <c r="R98" s="201"/>
      <c r="S98" s="201"/>
      <c r="U98" s="201"/>
      <c r="V98" s="201"/>
      <c r="W98" s="201"/>
    </row>
    <row r="99" spans="2:23" ht="17.25"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200"/>
      <c r="R99" s="201"/>
      <c r="S99" s="201"/>
      <c r="U99" s="201"/>
      <c r="V99" s="201"/>
      <c r="W99" s="201"/>
    </row>
    <row r="100" spans="2:23" ht="17.25"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200"/>
      <c r="R100" s="201"/>
      <c r="S100" s="201"/>
      <c r="U100" s="201"/>
      <c r="V100" s="201"/>
      <c r="W100" s="201"/>
    </row>
    <row r="101" spans="2:23" ht="17.25"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200"/>
      <c r="R101" s="201"/>
      <c r="S101" s="201"/>
      <c r="U101" s="201"/>
      <c r="V101" s="201"/>
      <c r="W101" s="201"/>
    </row>
    <row r="102" spans="2:23" ht="17.25"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200"/>
      <c r="R102" s="201"/>
      <c r="S102" s="201"/>
      <c r="U102" s="201"/>
      <c r="V102" s="201"/>
      <c r="W102" s="201"/>
    </row>
    <row r="103" spans="2:23" ht="17.25"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200"/>
      <c r="R103" s="201"/>
      <c r="S103" s="201"/>
      <c r="U103" s="201"/>
      <c r="V103" s="201"/>
      <c r="W103" s="201"/>
    </row>
    <row r="104" spans="2:23" ht="17.25"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200"/>
      <c r="R104" s="201"/>
      <c r="S104" s="201"/>
      <c r="U104" s="201"/>
      <c r="V104" s="201"/>
      <c r="W104" s="201"/>
    </row>
    <row r="105" spans="2:23" ht="17.25"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200"/>
      <c r="R105" s="201"/>
      <c r="S105" s="201"/>
      <c r="U105" s="201"/>
      <c r="V105" s="201"/>
      <c r="W105" s="201"/>
    </row>
    <row r="106" spans="2:23" ht="17.25"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200"/>
      <c r="R106" s="201"/>
      <c r="S106" s="201"/>
      <c r="U106" s="201"/>
      <c r="V106" s="201"/>
      <c r="W106" s="201"/>
    </row>
    <row r="107" spans="2:23" ht="17.25"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200"/>
      <c r="R107" s="201"/>
      <c r="S107" s="201"/>
      <c r="U107" s="201"/>
      <c r="V107" s="201"/>
      <c r="W107" s="201"/>
    </row>
    <row r="108" spans="2:23" ht="17.25"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200"/>
      <c r="R108" s="201"/>
      <c r="S108" s="201"/>
      <c r="U108" s="201"/>
      <c r="V108" s="201"/>
      <c r="W108" s="201"/>
    </row>
    <row r="109" spans="2:23" ht="17.25"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200"/>
      <c r="R109" s="201"/>
      <c r="S109" s="201"/>
      <c r="U109" s="201"/>
      <c r="V109" s="201"/>
      <c r="W109" s="201"/>
    </row>
    <row r="110" spans="2:23" ht="17.25"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200"/>
      <c r="R110" s="201"/>
      <c r="S110" s="201"/>
      <c r="U110" s="201"/>
      <c r="V110" s="201"/>
      <c r="W110" s="201"/>
    </row>
    <row r="111" spans="2:23" ht="17.25"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200"/>
      <c r="R111" s="201"/>
      <c r="S111" s="201"/>
      <c r="U111" s="201"/>
      <c r="V111" s="201"/>
      <c r="W111" s="201"/>
    </row>
    <row r="112" spans="2:23" ht="17.25"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200"/>
      <c r="R112" s="201"/>
      <c r="S112" s="201"/>
      <c r="U112" s="201"/>
      <c r="V112" s="201"/>
      <c r="W112" s="201"/>
    </row>
    <row r="113" spans="2:23" ht="17.25"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200"/>
      <c r="R113" s="201"/>
      <c r="S113" s="201"/>
      <c r="U113" s="201"/>
      <c r="V113" s="201"/>
      <c r="W113" s="201"/>
    </row>
    <row r="114" spans="2:23" ht="17.25"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200"/>
      <c r="R114" s="201"/>
      <c r="S114" s="201"/>
      <c r="U114" s="201"/>
      <c r="V114" s="201"/>
      <c r="W114" s="201"/>
    </row>
    <row r="115" spans="2:23" ht="17.25"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200"/>
      <c r="R115" s="201"/>
      <c r="S115" s="201"/>
      <c r="U115" s="201"/>
      <c r="V115" s="201"/>
      <c r="W115" s="201"/>
    </row>
    <row r="116" spans="2:23" ht="17.25"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200"/>
      <c r="R116" s="201"/>
      <c r="S116" s="201"/>
      <c r="U116" s="201"/>
      <c r="V116" s="201"/>
      <c r="W116" s="201"/>
    </row>
  </sheetData>
  <printOptions/>
  <pageMargins left="0.5905511811023623" right="0.3937007874015748" top="0.7874015748031497" bottom="0" header="0.5118110236220472" footer="0.1968503937007874"/>
  <pageSetup firstPageNumber="35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sys-admin</cp:lastModifiedBy>
  <cp:lastPrinted>2009-08-27T02:46:08Z</cp:lastPrinted>
  <dcterms:created xsi:type="dcterms:W3CDTF">1999-09-14T07:18:54Z</dcterms:created>
  <dcterms:modified xsi:type="dcterms:W3CDTF">2009-09-14T06:16:19Z</dcterms:modified>
  <cp:category/>
  <cp:version/>
  <cp:contentType/>
  <cp:contentStatus/>
</cp:coreProperties>
</file>