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3E00EABD-B3C2-4BFD-B16F-C6FD19529367}" xr6:coauthVersionLast="47" xr6:coauthVersionMax="47" xr10:uidLastSave="{00000000-0000-0000-0000-000000000000}"/>
  <bookViews>
    <workbookView xWindow="-120" yWindow="-120" windowWidth="29040" windowHeight="15720" xr2:uid="{00000000-000D-0000-FFFF-FFFF00000000}"/>
  </bookViews>
  <sheets>
    <sheet name="高度急性期・急性期判定" sheetId="1" r:id="rId1"/>
    <sheet name="急性期・回復期判定【病院】" sheetId="5" r:id="rId2"/>
    <sheet name="急性期・回復期判定【診療所】 " sheetId="6" r:id="rId3"/>
    <sheet name="入院料名称" sheetId="2" state="hidden" r:id="rId4"/>
    <sheet name="医療機能" sheetId="3" state="hidden" r:id="rId5"/>
  </sheets>
  <definedNames>
    <definedName name="_xlnm._FilterDatabase" localSheetId="3" hidden="1">入院料名称!$A$1:$C$1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D7" i="1"/>
  <c r="N8" i="6"/>
  <c r="N9" i="6"/>
  <c r="N10" i="6"/>
  <c r="N11" i="6"/>
  <c r="N12" i="6"/>
  <c r="N13" i="6"/>
  <c r="N14" i="6"/>
  <c r="N15" i="6"/>
  <c r="N16" i="6"/>
  <c r="N17" i="6"/>
  <c r="N18" i="6"/>
  <c r="N19" i="6"/>
  <c r="N20" i="6"/>
  <c r="N21" i="6"/>
  <c r="N22" i="6"/>
  <c r="N23" i="6"/>
  <c r="N24" i="6"/>
  <c r="N25" i="6"/>
  <c r="N26" i="6"/>
  <c r="N27" i="6"/>
  <c r="N28" i="6"/>
  <c r="N29" i="6"/>
  <c r="N7" i="6"/>
  <c r="Q8" i="5"/>
  <c r="Q9" i="5"/>
  <c r="Q10" i="5"/>
  <c r="Q11" i="5"/>
  <c r="Q12" i="5"/>
  <c r="Q13" i="5"/>
  <c r="Q14" i="5"/>
  <c r="Q15" i="5"/>
  <c r="Q16" i="5"/>
  <c r="Q17" i="5"/>
  <c r="Q18" i="5"/>
  <c r="Q19" i="5"/>
  <c r="Q20" i="5"/>
  <c r="Q21" i="5"/>
  <c r="Q22" i="5"/>
  <c r="Q23" i="5"/>
  <c r="Q24" i="5"/>
  <c r="Q25" i="5"/>
  <c r="Q26" i="5"/>
  <c r="Q27" i="5"/>
  <c r="Q28" i="5"/>
  <c r="Q29" i="5"/>
  <c r="Q7" i="5"/>
  <c r="Q8" i="1"/>
  <c r="R8" i="1"/>
  <c r="T8" i="1"/>
  <c r="Q9" i="1"/>
  <c r="R9" i="1"/>
  <c r="T9" i="1"/>
  <c r="Q10" i="1"/>
  <c r="R10" i="1"/>
  <c r="T10" i="1"/>
  <c r="Q11" i="1"/>
  <c r="R11" i="1"/>
  <c r="T11" i="1"/>
  <c r="Q12" i="1"/>
  <c r="R12" i="1"/>
  <c r="T12" i="1"/>
  <c r="Q13" i="1"/>
  <c r="R13" i="1"/>
  <c r="T13" i="1"/>
  <c r="Q14" i="1"/>
  <c r="R14" i="1"/>
  <c r="T14" i="1"/>
  <c r="Q15" i="1"/>
  <c r="R15" i="1"/>
  <c r="T15" i="1"/>
  <c r="Q16" i="1"/>
  <c r="R16" i="1"/>
  <c r="T16" i="1"/>
  <c r="Q17" i="1"/>
  <c r="R17" i="1"/>
  <c r="T17" i="1"/>
  <c r="Q18" i="1"/>
  <c r="R18" i="1"/>
  <c r="T18" i="1"/>
  <c r="Q19" i="1"/>
  <c r="R19" i="1"/>
  <c r="T19" i="1"/>
  <c r="Q20" i="1"/>
  <c r="R20" i="1"/>
  <c r="T20" i="1"/>
  <c r="Q21" i="1"/>
  <c r="R21" i="1"/>
  <c r="T21" i="1"/>
  <c r="Q22" i="1"/>
  <c r="R22" i="1"/>
  <c r="T22" i="1"/>
  <c r="Q23" i="1"/>
  <c r="R23" i="1"/>
  <c r="T23" i="1"/>
  <c r="Q24" i="1"/>
  <c r="R24" i="1"/>
  <c r="T24" i="1"/>
  <c r="Q25" i="1"/>
  <c r="R25" i="1"/>
  <c r="T25" i="1"/>
  <c r="Q26" i="1"/>
  <c r="R26" i="1"/>
  <c r="T26" i="1"/>
  <c r="Q27" i="1"/>
  <c r="R27" i="1"/>
  <c r="T27" i="1"/>
  <c r="Q28" i="1"/>
  <c r="R28" i="1"/>
  <c r="T28" i="1"/>
  <c r="Q29" i="1"/>
  <c r="R29" i="1"/>
  <c r="T29" i="1"/>
  <c r="T7" i="1"/>
  <c r="R7" i="1"/>
  <c r="Q7" i="1"/>
  <c r="D8" i="6" l="1"/>
  <c r="D9" i="6"/>
  <c r="D10" i="6"/>
  <c r="D11" i="6"/>
  <c r="D12" i="6"/>
  <c r="D13" i="6"/>
  <c r="D14" i="6"/>
  <c r="D15" i="6"/>
  <c r="D16" i="6"/>
  <c r="D17" i="6"/>
  <c r="D18" i="6"/>
  <c r="D19" i="6"/>
  <c r="D20" i="6"/>
  <c r="D21" i="6"/>
  <c r="D22" i="6"/>
  <c r="D23" i="6"/>
  <c r="D24" i="6"/>
  <c r="D25" i="6"/>
  <c r="D26" i="6"/>
  <c r="D27" i="6"/>
  <c r="D28" i="6"/>
  <c r="D29" i="6"/>
  <c r="D7" i="6"/>
  <c r="K8" i="5"/>
  <c r="K9" i="5"/>
  <c r="K10" i="5"/>
  <c r="K11" i="5"/>
  <c r="K12" i="5"/>
  <c r="K13" i="5"/>
  <c r="K14" i="5"/>
  <c r="K15" i="5"/>
  <c r="K16" i="5"/>
  <c r="K17" i="5"/>
  <c r="K18" i="5"/>
  <c r="K19" i="5"/>
  <c r="K20" i="5"/>
  <c r="K21" i="5"/>
  <c r="K22" i="5"/>
  <c r="K23" i="5"/>
  <c r="K24" i="5"/>
  <c r="K25" i="5"/>
  <c r="K26" i="5"/>
  <c r="K27" i="5"/>
  <c r="K28" i="5"/>
  <c r="K29" i="5"/>
  <c r="K7" i="5"/>
  <c r="D8" i="5"/>
  <c r="D9" i="5"/>
  <c r="D10" i="5"/>
  <c r="D11" i="5"/>
  <c r="D12" i="5"/>
  <c r="D13" i="5"/>
  <c r="D14" i="5"/>
  <c r="D15" i="5"/>
  <c r="D16" i="5"/>
  <c r="D17" i="5"/>
  <c r="D18" i="5"/>
  <c r="D19" i="5"/>
  <c r="D20" i="5"/>
  <c r="D21" i="5"/>
  <c r="D22" i="5"/>
  <c r="D23" i="5"/>
  <c r="D24" i="5"/>
  <c r="D25" i="5"/>
  <c r="D26" i="5"/>
  <c r="D27" i="5"/>
  <c r="D28" i="5"/>
  <c r="D29" i="5"/>
  <c r="L8" i="1"/>
  <c r="K8" i="1"/>
  <c r="K9" i="1"/>
  <c r="K10" i="1"/>
  <c r="K11" i="1"/>
  <c r="K12" i="1"/>
  <c r="K13" i="1"/>
  <c r="K14" i="1"/>
  <c r="K15" i="1"/>
  <c r="K16" i="1"/>
  <c r="K17" i="1"/>
  <c r="K18" i="1"/>
  <c r="K19" i="1"/>
  <c r="K20" i="1"/>
  <c r="K21" i="1"/>
  <c r="K22" i="1"/>
  <c r="K23" i="1"/>
  <c r="K24" i="1"/>
  <c r="K25" i="1"/>
  <c r="K26" i="1"/>
  <c r="K27" i="1"/>
  <c r="K28" i="1"/>
  <c r="K29" i="1"/>
  <c r="K7" i="1"/>
  <c r="D8" i="1"/>
  <c r="D9" i="1"/>
  <c r="D10" i="1"/>
  <c r="D11" i="1"/>
  <c r="D12" i="1"/>
  <c r="D13" i="1"/>
  <c r="D14" i="1"/>
  <c r="D15" i="1"/>
  <c r="D16" i="1"/>
  <c r="D17" i="1"/>
  <c r="D18" i="1"/>
  <c r="D19" i="1"/>
  <c r="D20" i="1"/>
  <c r="D21" i="1"/>
  <c r="D22" i="1"/>
  <c r="D23" i="1"/>
  <c r="D24" i="1"/>
  <c r="D25" i="1"/>
  <c r="D26" i="1"/>
  <c r="D27" i="1"/>
  <c r="D28" i="1"/>
  <c r="D29" i="1"/>
  <c r="I29" i="6"/>
  <c r="I28" i="6"/>
  <c r="I27" i="6"/>
  <c r="I26" i="6"/>
  <c r="I25" i="6"/>
  <c r="I24" i="6"/>
  <c r="I23" i="6"/>
  <c r="I22" i="6"/>
  <c r="I21" i="6"/>
  <c r="I20" i="6"/>
  <c r="I19" i="6"/>
  <c r="I18" i="6"/>
  <c r="I17" i="6"/>
  <c r="I16" i="6"/>
  <c r="I15" i="6"/>
  <c r="I14" i="6"/>
  <c r="I13" i="6"/>
  <c r="I12" i="6"/>
  <c r="I11" i="6"/>
  <c r="I10" i="6"/>
  <c r="I9" i="6"/>
  <c r="I8" i="6"/>
  <c r="I7" i="6"/>
  <c r="L8" i="5"/>
  <c r="L9" i="5"/>
  <c r="L10" i="5"/>
  <c r="L11" i="5"/>
  <c r="L12" i="5"/>
  <c r="L13" i="5"/>
  <c r="L14" i="5"/>
  <c r="L15" i="5"/>
  <c r="L16" i="5"/>
  <c r="L17" i="5"/>
  <c r="L18" i="5"/>
  <c r="L19" i="5"/>
  <c r="L20" i="5"/>
  <c r="L21" i="5"/>
  <c r="L22" i="5"/>
  <c r="L23" i="5"/>
  <c r="L24" i="5"/>
  <c r="L25" i="5"/>
  <c r="L26" i="5"/>
  <c r="L27" i="5"/>
  <c r="L28" i="5"/>
  <c r="L29" i="5"/>
  <c r="L7" i="5"/>
  <c r="I29" i="5"/>
  <c r="I28" i="5"/>
  <c r="I27" i="5"/>
  <c r="I26" i="5"/>
  <c r="I25" i="5"/>
  <c r="I24" i="5"/>
  <c r="I23" i="5"/>
  <c r="I22" i="5"/>
  <c r="I21" i="5"/>
  <c r="I20" i="5"/>
  <c r="I19" i="5"/>
  <c r="I18" i="5"/>
  <c r="I17" i="5"/>
  <c r="I16" i="5"/>
  <c r="I15" i="5"/>
  <c r="I14" i="5"/>
  <c r="I13" i="5"/>
  <c r="I12" i="5"/>
  <c r="I11" i="5"/>
  <c r="I10" i="5"/>
  <c r="I9" i="5"/>
  <c r="I8" i="5"/>
  <c r="I7" i="5"/>
  <c r="L11" i="1"/>
  <c r="L9" i="1"/>
  <c r="L10" i="1"/>
  <c r="L12" i="1"/>
  <c r="L13" i="1"/>
  <c r="L14" i="1"/>
  <c r="L15" i="1"/>
  <c r="L16" i="1"/>
  <c r="L17" i="1"/>
  <c r="L18" i="1"/>
  <c r="L19" i="1"/>
  <c r="L20" i="1"/>
  <c r="L21" i="1"/>
  <c r="L22" i="1"/>
  <c r="L23" i="1"/>
  <c r="L24" i="1"/>
  <c r="L25" i="1"/>
  <c r="L26" i="1"/>
  <c r="L27" i="1"/>
  <c r="L28" i="1"/>
  <c r="L29" i="1"/>
  <c r="L7" i="1"/>
  <c r="J11" i="6" l="1"/>
  <c r="L11" i="6"/>
  <c r="K11" i="6"/>
  <c r="M11" i="6"/>
  <c r="N26" i="5"/>
  <c r="O26" i="5"/>
  <c r="P26" i="5"/>
  <c r="K12" i="6"/>
  <c r="L12" i="6"/>
  <c r="M12" i="6"/>
  <c r="N11" i="5"/>
  <c r="O11" i="5"/>
  <c r="P11" i="5"/>
  <c r="M11" i="5" s="1"/>
  <c r="N19" i="5"/>
  <c r="O19" i="5"/>
  <c r="P19" i="5"/>
  <c r="M19" i="5" s="1"/>
  <c r="N27" i="5"/>
  <c r="O27" i="5"/>
  <c r="P27" i="5"/>
  <c r="K21" i="6"/>
  <c r="L21" i="6"/>
  <c r="M21" i="6"/>
  <c r="K29" i="6"/>
  <c r="L29" i="6"/>
  <c r="M29" i="6"/>
  <c r="N12" i="5"/>
  <c r="O12" i="5"/>
  <c r="P12" i="5"/>
  <c r="N20" i="5"/>
  <c r="O20" i="5"/>
  <c r="P20" i="5"/>
  <c r="N28" i="5"/>
  <c r="O28" i="5"/>
  <c r="P28" i="5"/>
  <c r="K14" i="6"/>
  <c r="L14" i="6"/>
  <c r="M14" i="6"/>
  <c r="K22" i="6"/>
  <c r="L22" i="6"/>
  <c r="M22" i="6"/>
  <c r="J22" i="6" s="1"/>
  <c r="O13" i="5"/>
  <c r="N13" i="5"/>
  <c r="P13" i="5"/>
  <c r="N21" i="5"/>
  <c r="O21" i="5"/>
  <c r="P21" i="5"/>
  <c r="O29" i="5"/>
  <c r="N29" i="5"/>
  <c r="P29" i="5"/>
  <c r="M29" i="5" s="1"/>
  <c r="K7" i="6"/>
  <c r="M7" i="6"/>
  <c r="L7" i="6"/>
  <c r="K15" i="6"/>
  <c r="L15" i="6"/>
  <c r="M15" i="6"/>
  <c r="L23" i="6"/>
  <c r="K23" i="6"/>
  <c r="M23" i="6"/>
  <c r="O14" i="5"/>
  <c r="N14" i="5"/>
  <c r="P14" i="5"/>
  <c r="M14" i="5" s="1"/>
  <c r="N22" i="5"/>
  <c r="O22" i="5"/>
  <c r="P22" i="5"/>
  <c r="M22" i="5" s="1"/>
  <c r="K8" i="6"/>
  <c r="J8" i="6" s="1"/>
  <c r="M8" i="6"/>
  <c r="L8" i="6"/>
  <c r="K16" i="6"/>
  <c r="L16" i="6"/>
  <c r="M16" i="6"/>
  <c r="K24" i="6"/>
  <c r="L24" i="6"/>
  <c r="M24" i="6"/>
  <c r="N25" i="5"/>
  <c r="O25" i="5"/>
  <c r="P25" i="5"/>
  <c r="K25" i="6"/>
  <c r="L25" i="6"/>
  <c r="M25" i="6"/>
  <c r="N9" i="5"/>
  <c r="O9" i="5"/>
  <c r="P9" i="5"/>
  <c r="O17" i="5"/>
  <c r="N17" i="5"/>
  <c r="P17" i="5"/>
  <c r="M17" i="5" s="1"/>
  <c r="K27" i="6"/>
  <c r="L27" i="6"/>
  <c r="M27" i="6"/>
  <c r="J27" i="6" s="1"/>
  <c r="N10" i="5"/>
  <c r="O10" i="5"/>
  <c r="P10" i="5"/>
  <c r="O18" i="5"/>
  <c r="N18" i="5"/>
  <c r="P18" i="5"/>
  <c r="K20" i="6"/>
  <c r="J20" i="6" s="1"/>
  <c r="L20" i="6"/>
  <c r="M20" i="6"/>
  <c r="P7" i="5"/>
  <c r="O7" i="5"/>
  <c r="N7" i="5"/>
  <c r="O15" i="5"/>
  <c r="N15" i="5"/>
  <c r="P15" i="5"/>
  <c r="M15" i="5" s="1"/>
  <c r="N23" i="5"/>
  <c r="O23" i="5"/>
  <c r="P23" i="5"/>
  <c r="K9" i="6"/>
  <c r="L9" i="6"/>
  <c r="M9" i="6"/>
  <c r="K17" i="6"/>
  <c r="L17" i="6"/>
  <c r="M17" i="6"/>
  <c r="O8" i="5"/>
  <c r="N8" i="5"/>
  <c r="P8" i="5"/>
  <c r="N16" i="5"/>
  <c r="O16" i="5"/>
  <c r="P16" i="5"/>
  <c r="O24" i="5"/>
  <c r="N24" i="5"/>
  <c r="P24" i="5"/>
  <c r="K10" i="6"/>
  <c r="L10" i="6"/>
  <c r="M10" i="6"/>
  <c r="K18" i="6"/>
  <c r="M18" i="6"/>
  <c r="L18" i="6"/>
  <c r="J18" i="6" s="1"/>
  <c r="L26" i="6"/>
  <c r="J26" i="6" s="1"/>
  <c r="K26" i="6"/>
  <c r="M26" i="6"/>
  <c r="K19" i="6"/>
  <c r="L19" i="6"/>
  <c r="M19" i="6"/>
  <c r="J19" i="6" s="1"/>
  <c r="K28" i="6"/>
  <c r="L28" i="6"/>
  <c r="M28" i="6"/>
  <c r="K13" i="6"/>
  <c r="L13" i="6"/>
  <c r="M13" i="6"/>
  <c r="J25" i="6"/>
  <c r="J7" i="6"/>
  <c r="J15" i="6"/>
  <c r="M8" i="5"/>
  <c r="M7" i="5"/>
  <c r="M16" i="5" l="1"/>
  <c r="M18" i="5"/>
  <c r="M20" i="5"/>
  <c r="M26" i="5"/>
  <c r="M21" i="5"/>
  <c r="M10" i="5"/>
  <c r="M25" i="5"/>
  <c r="M12" i="5"/>
  <c r="M23" i="5"/>
  <c r="M13" i="5"/>
  <c r="M27" i="5"/>
  <c r="M24" i="5"/>
  <c r="M9" i="5"/>
  <c r="M28" i="5"/>
  <c r="J12" i="6"/>
  <c r="J23" i="6"/>
  <c r="J9" i="6"/>
  <c r="J13" i="6"/>
  <c r="J14" i="6"/>
  <c r="J10" i="6"/>
  <c r="J16" i="6"/>
  <c r="J28" i="6"/>
  <c r="J21" i="6"/>
  <c r="J24" i="6"/>
  <c r="J17" i="6"/>
  <c r="J29" i="6"/>
  <c r="I8" i="1" l="1"/>
  <c r="I9" i="1"/>
  <c r="I10" i="1"/>
  <c r="I11" i="1"/>
  <c r="I12" i="1"/>
  <c r="I13" i="1"/>
  <c r="I14" i="1"/>
  <c r="I15" i="1"/>
  <c r="I16" i="1"/>
  <c r="I17" i="1"/>
  <c r="I18" i="1"/>
  <c r="I19" i="1"/>
  <c r="I20" i="1"/>
  <c r="I21" i="1"/>
  <c r="I22" i="1"/>
  <c r="I23" i="1"/>
  <c r="I24" i="1"/>
  <c r="I25" i="1"/>
  <c r="I26" i="1"/>
  <c r="I27" i="1"/>
  <c r="I28" i="1"/>
  <c r="I29" i="1"/>
  <c r="I7" i="1"/>
  <c r="N13" i="1" l="1"/>
  <c r="V13" i="1"/>
  <c r="O13" i="1"/>
  <c r="W13" i="1"/>
  <c r="P13" i="1"/>
  <c r="S13" i="1"/>
  <c r="U13" i="1"/>
  <c r="S11" i="1"/>
  <c r="O11" i="1"/>
  <c r="P11" i="1"/>
  <c r="U11" i="1"/>
  <c r="N11" i="1"/>
  <c r="V11" i="1"/>
  <c r="W11" i="1"/>
  <c r="O7" i="1"/>
  <c r="U7" i="1"/>
  <c r="M7" i="1" s="1"/>
  <c r="P7" i="1"/>
  <c r="W7" i="1"/>
  <c r="V7" i="1"/>
  <c r="N7" i="1"/>
  <c r="S7" i="1"/>
  <c r="N29" i="1"/>
  <c r="V29" i="1"/>
  <c r="O29" i="1"/>
  <c r="W29" i="1"/>
  <c r="P29" i="1"/>
  <c r="S29" i="1"/>
  <c r="U29" i="1"/>
  <c r="P12" i="1"/>
  <c r="U12" i="1"/>
  <c r="N12" i="1"/>
  <c r="V12" i="1"/>
  <c r="S12" i="1"/>
  <c r="W12" i="1"/>
  <c r="O12" i="1"/>
  <c r="N10" i="1"/>
  <c r="U10" i="1"/>
  <c r="V10" i="1"/>
  <c r="O10" i="1"/>
  <c r="W10" i="1"/>
  <c r="P10" i="1"/>
  <c r="S10" i="1"/>
  <c r="V14" i="1"/>
  <c r="U14" i="1"/>
  <c r="N14" i="1"/>
  <c r="O14" i="1"/>
  <c r="W14" i="1"/>
  <c r="P14" i="1"/>
  <c r="S14" i="1"/>
  <c r="P28" i="1"/>
  <c r="U28" i="1"/>
  <c r="N28" i="1"/>
  <c r="V28" i="1"/>
  <c r="S28" i="1"/>
  <c r="W28" i="1"/>
  <c r="O28" i="1"/>
  <c r="S19" i="1"/>
  <c r="W19" i="1"/>
  <c r="U19" i="1"/>
  <c r="N19" i="1"/>
  <c r="V19" i="1"/>
  <c r="O19" i="1"/>
  <c r="P19" i="1"/>
  <c r="N9" i="1"/>
  <c r="M9" i="1" s="1"/>
  <c r="V9" i="1"/>
  <c r="P9" i="1"/>
  <c r="O9" i="1"/>
  <c r="W9" i="1"/>
  <c r="S9" i="1"/>
  <c r="U9" i="1"/>
  <c r="N25" i="1"/>
  <c r="V25" i="1"/>
  <c r="S25" i="1"/>
  <c r="O25" i="1"/>
  <c r="W25" i="1"/>
  <c r="P25" i="1"/>
  <c r="U25" i="1"/>
  <c r="V22" i="1"/>
  <c r="U22" i="1"/>
  <c r="N22" i="1"/>
  <c r="M22" i="1" s="1"/>
  <c r="O22" i="1"/>
  <c r="W22" i="1"/>
  <c r="P22" i="1"/>
  <c r="S22" i="1"/>
  <c r="N21" i="1"/>
  <c r="V21" i="1"/>
  <c r="P21" i="1"/>
  <c r="O21" i="1"/>
  <c r="W21" i="1"/>
  <c r="S21" i="1"/>
  <c r="U21" i="1"/>
  <c r="N20" i="1"/>
  <c r="P20" i="1"/>
  <c r="U20" i="1"/>
  <c r="V20" i="1"/>
  <c r="S20" i="1"/>
  <c r="W20" i="1"/>
  <c r="O20" i="1"/>
  <c r="V27" i="1"/>
  <c r="S27" i="1"/>
  <c r="O27" i="1"/>
  <c r="U27" i="1"/>
  <c r="N27" i="1"/>
  <c r="W27" i="1"/>
  <c r="P27" i="1"/>
  <c r="V26" i="1"/>
  <c r="P26" i="1"/>
  <c r="U26" i="1"/>
  <c r="N26" i="1"/>
  <c r="O26" i="1"/>
  <c r="W26" i="1"/>
  <c r="S26" i="1"/>
  <c r="V18" i="1"/>
  <c r="U18" i="1"/>
  <c r="N18" i="1"/>
  <c r="O18" i="1"/>
  <c r="W18" i="1"/>
  <c r="P18" i="1"/>
  <c r="S18" i="1"/>
  <c r="N17" i="1"/>
  <c r="M17" i="1" s="1"/>
  <c r="V17" i="1"/>
  <c r="P17" i="1"/>
  <c r="O17" i="1"/>
  <c r="W17" i="1"/>
  <c r="S17" i="1"/>
  <c r="U17" i="1"/>
  <c r="P24" i="1"/>
  <c r="N24" i="1"/>
  <c r="M24" i="1" s="1"/>
  <c r="V24" i="1"/>
  <c r="S24" i="1"/>
  <c r="U24" i="1"/>
  <c r="W24" i="1"/>
  <c r="O24" i="1"/>
  <c r="P16" i="1"/>
  <c r="U16" i="1"/>
  <c r="V16" i="1"/>
  <c r="S16" i="1"/>
  <c r="N16" i="1"/>
  <c r="O16" i="1"/>
  <c r="W16" i="1"/>
  <c r="P8" i="1"/>
  <c r="U8" i="1"/>
  <c r="N8" i="1"/>
  <c r="M8" i="1" s="1"/>
  <c r="S8" i="1"/>
  <c r="V8" i="1"/>
  <c r="W8" i="1"/>
  <c r="O8" i="1"/>
  <c r="V23" i="1"/>
  <c r="O23" i="1"/>
  <c r="P23" i="1"/>
  <c r="S23" i="1"/>
  <c r="U23" i="1"/>
  <c r="N23" i="1"/>
  <c r="W23" i="1"/>
  <c r="O15" i="1"/>
  <c r="W15" i="1"/>
  <c r="P15" i="1"/>
  <c r="S15" i="1"/>
  <c r="U15" i="1"/>
  <c r="N15" i="1"/>
  <c r="M15" i="1" s="1"/>
  <c r="V15" i="1"/>
  <c r="M27" i="1" l="1"/>
  <c r="M25" i="1"/>
  <c r="M12" i="1"/>
  <c r="M29" i="1"/>
  <c r="M26" i="1"/>
  <c r="M21" i="1"/>
  <c r="M14" i="1"/>
  <c r="M20" i="1"/>
  <c r="M19" i="1"/>
  <c r="M28" i="1"/>
  <c r="M10" i="1"/>
  <c r="M11" i="1"/>
  <c r="M18" i="1"/>
  <c r="M16" i="1"/>
  <c r="M23" i="1"/>
  <c r="M13" i="1"/>
</calcChain>
</file>

<file path=xl/sharedStrings.xml><?xml version="1.0" encoding="utf-8"?>
<sst xmlns="http://schemas.openxmlformats.org/spreadsheetml/2006/main" count="475" uniqueCount="236">
  <si>
    <t>病棟名</t>
    <rPh sb="0" eb="2">
      <t>ビョウトウ</t>
    </rPh>
    <rPh sb="2" eb="3">
      <t>メイ</t>
    </rPh>
    <phoneticPr fontId="2"/>
  </si>
  <si>
    <t>様式1</t>
    <rPh sb="0" eb="2">
      <t>ヨウシキ</t>
    </rPh>
    <phoneticPr fontId="2"/>
  </si>
  <si>
    <t>一般病床</t>
    <rPh sb="0" eb="2">
      <t>イッパン</t>
    </rPh>
    <rPh sb="2" eb="4">
      <t>ビョウショウ</t>
    </rPh>
    <phoneticPr fontId="2"/>
  </si>
  <si>
    <t>療養病床</t>
    <rPh sb="0" eb="2">
      <t>リョウヨウ</t>
    </rPh>
    <rPh sb="2" eb="4">
      <t>ビョウショウ</t>
    </rPh>
    <phoneticPr fontId="2"/>
  </si>
  <si>
    <t>合計</t>
    <rPh sb="0" eb="2">
      <t>ゴウケイ</t>
    </rPh>
    <phoneticPr fontId="2"/>
  </si>
  <si>
    <t>【自動計算】</t>
    <rPh sb="1" eb="3">
      <t>ジドウ</t>
    </rPh>
    <rPh sb="3" eb="5">
      <t>ケイサン</t>
    </rPh>
    <phoneticPr fontId="2"/>
  </si>
  <si>
    <t>算定回数</t>
    <phoneticPr fontId="2"/>
  </si>
  <si>
    <t>最大使用
病床数</t>
    <rPh sb="0" eb="2">
      <t>サイダイ</t>
    </rPh>
    <rPh sb="2" eb="4">
      <t>シヨウ</t>
    </rPh>
    <rPh sb="5" eb="8">
      <t>ビョウショウスウ</t>
    </rPh>
    <phoneticPr fontId="2"/>
  </si>
  <si>
    <t>許可
病床数</t>
    <rPh sb="0" eb="2">
      <t>キョカ</t>
    </rPh>
    <rPh sb="3" eb="6">
      <t>ビョウショウスウ</t>
    </rPh>
    <phoneticPr fontId="2"/>
  </si>
  <si>
    <t>入院
基本料</t>
    <rPh sb="0" eb="2">
      <t>ニュウイン</t>
    </rPh>
    <rPh sb="3" eb="6">
      <t>キホンリョウ</t>
    </rPh>
    <phoneticPr fontId="2"/>
  </si>
  <si>
    <t>看護
配置</t>
    <rPh sb="0" eb="2">
      <t>カンゴ</t>
    </rPh>
    <rPh sb="3" eb="5">
      <t>ハイチ</t>
    </rPh>
    <phoneticPr fontId="2"/>
  </si>
  <si>
    <t>⑨
 超急性期
脳卒中
加算</t>
    <phoneticPr fontId="2"/>
  </si>
  <si>
    <t>⑫ 
経皮的
冠動脈
形成術</t>
    <phoneticPr fontId="2"/>
  </si>
  <si>
    <t>⑫
 体表面ペーシング法
又は
食道ペーシング法</t>
    <phoneticPr fontId="2"/>
  </si>
  <si>
    <t>⑭
 カウンターショック</t>
    <phoneticPr fontId="2"/>
  </si>
  <si>
    <t>様式2</t>
    <phoneticPr fontId="2"/>
  </si>
  <si>
    <t>算定
回数</t>
    <phoneticPr fontId="2"/>
  </si>
  <si>
    <t>レセプト
件数</t>
    <phoneticPr fontId="2"/>
  </si>
  <si>
    <t xml:space="preserve">②
 全身
麻酔
の手術 </t>
    <phoneticPr fontId="2"/>
  </si>
  <si>
    <t>④ 
胸
腔鏡下
手術</t>
    <phoneticPr fontId="2"/>
  </si>
  <si>
    <t>⑤
 腹
腔鏡下
手術</t>
    <phoneticPr fontId="2"/>
  </si>
  <si>
    <t>① 
悪性
腫瘍
手術</t>
    <phoneticPr fontId="2"/>
  </si>
  <si>
    <t>⑪ 
脳血
管内
手術</t>
    <phoneticPr fontId="2"/>
  </si>
  <si>
    <t>④
 救急
搬送
診療料</t>
    <phoneticPr fontId="2"/>
  </si>
  <si>
    <t>⑪ 
救命
のための
気管内
挿管</t>
    <phoneticPr fontId="2"/>
  </si>
  <si>
    <t>⑬
 非開胸的
心マッサージ</t>
    <phoneticPr fontId="2"/>
  </si>
  <si>
    <t>⑮ 
心膜
穿刺</t>
    <phoneticPr fontId="2"/>
  </si>
  <si>
    <t>⑯
 食道圧迫止血チューブ挿入法</t>
    <phoneticPr fontId="2"/>
  </si>
  <si>
    <t>③
 人工心肺を用いた手術</t>
    <phoneticPr fontId="2"/>
  </si>
  <si>
    <t>⑤
観血的
肺動脈圧
測定</t>
    <phoneticPr fontId="2"/>
  </si>
  <si>
    <t>⑥ 
持続
緩徐式
血液濾過</t>
    <phoneticPr fontId="2"/>
  </si>
  <si>
    <t>⑦ 
大動脈
バルーン
パンピング法</t>
    <phoneticPr fontId="2"/>
  </si>
  <si>
    <t>⑧ 
経皮的
心肺補助法</t>
    <phoneticPr fontId="2"/>
  </si>
  <si>
    <t>⑨ 
補助人工心臓・植込型補助人工心臓</t>
    <phoneticPr fontId="2"/>
  </si>
  <si>
    <r>
      <t>⑩ 
頭蓋内圧持続測定</t>
    </r>
    <r>
      <rPr>
        <sz val="10"/>
        <color theme="1"/>
        <rFont val="游ゴシック"/>
        <family val="3"/>
        <charset val="128"/>
        <scheme val="minor"/>
      </rPr>
      <t>（３時間を超えた場合）</t>
    </r>
    <phoneticPr fontId="2"/>
  </si>
  <si>
    <t>⑫ 
血漿
交換
療法</t>
    <phoneticPr fontId="2"/>
  </si>
  <si>
    <t>⑬ 
吸着式
血液
浄化法</t>
    <phoneticPr fontId="2"/>
  </si>
  <si>
    <t>⑭ 
血球
成分
除去
療法</t>
    <phoneticPr fontId="2"/>
  </si>
  <si>
    <r>
      <t>④
 観血的動脈圧測定</t>
    </r>
    <r>
      <rPr>
        <sz val="10"/>
        <color theme="1"/>
        <rFont val="游ゴシック"/>
        <family val="3"/>
        <charset val="128"/>
        <scheme val="minor"/>
      </rPr>
      <t>（１時間を超えた場合）</t>
    </r>
    <phoneticPr fontId="2"/>
  </si>
  <si>
    <r>
      <t xml:space="preserve">⑤
ドレーン法
</t>
    </r>
    <r>
      <rPr>
        <sz val="10"/>
        <color theme="1"/>
        <rFont val="游ゴシック"/>
        <family val="3"/>
        <charset val="128"/>
        <scheme val="minor"/>
      </rPr>
      <t>（ドレナージ）</t>
    </r>
    <phoneticPr fontId="2"/>
  </si>
  <si>
    <r>
      <t xml:space="preserve">⑤
胸腔
穿刺
</t>
    </r>
    <r>
      <rPr>
        <sz val="10"/>
        <color theme="1"/>
        <rFont val="游ゴシック"/>
        <family val="3"/>
        <charset val="128"/>
        <scheme val="minor"/>
      </rPr>
      <t>（洗浄、注入及び排液を含む）</t>
    </r>
    <phoneticPr fontId="2"/>
  </si>
  <si>
    <r>
      <t xml:space="preserve">⑥ 
人工
呼吸
</t>
    </r>
    <r>
      <rPr>
        <sz val="10"/>
        <color theme="1"/>
        <rFont val="游ゴシック"/>
        <family val="3"/>
        <charset val="128"/>
        <scheme val="minor"/>
      </rPr>
      <t>（５時間を超えた場合）</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</si>
  <si>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</si>
  <si>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</si>
  <si>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</si>
  <si>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</si>
  <si>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</si>
  <si>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</si>
  <si>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</si>
  <si>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</si>
  <si>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</si>
  <si>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</si>
  <si>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番号</t>
    <rPh sb="0" eb="2">
      <t>バンゴウ</t>
    </rPh>
    <phoneticPr fontId="2"/>
  </si>
  <si>
    <t>番号</t>
    <rPh sb="0" eb="2">
      <t>バンゴウ</t>
    </rPh>
    <phoneticPr fontId="2"/>
  </si>
  <si>
    <t>2025年7月1日
時点の機能</t>
    <rPh sb="4" eb="5">
      <t>ネン</t>
    </rPh>
    <rPh sb="6" eb="7">
      <t>ガツ</t>
    </rPh>
    <rPh sb="8" eb="9">
      <t>ニチ</t>
    </rPh>
    <rPh sb="10" eb="12">
      <t>ジテン</t>
    </rPh>
    <rPh sb="13" eb="15">
      <t>キノウ</t>
    </rPh>
    <phoneticPr fontId="2"/>
  </si>
  <si>
    <t>番号</t>
    <rPh sb="0" eb="2">
      <t>バンゴウ</t>
    </rPh>
    <phoneticPr fontId="7"/>
  </si>
  <si>
    <t>入院料名称</t>
    <rPh sb="0" eb="2">
      <t>ニュウイン</t>
    </rPh>
    <rPh sb="2" eb="3">
      <t>リョウ</t>
    </rPh>
    <rPh sb="3" eb="5">
      <t>メイショウ</t>
    </rPh>
    <phoneticPr fontId="7"/>
  </si>
  <si>
    <t>略語</t>
    <rPh sb="0" eb="2">
      <t>リャクゴ</t>
    </rPh>
    <phoneticPr fontId="7"/>
  </si>
  <si>
    <t>看護配置</t>
    <rPh sb="0" eb="2">
      <t>カンゴ</t>
    </rPh>
    <rPh sb="2" eb="4">
      <t>ハイチ</t>
    </rPh>
    <phoneticPr fontId="7"/>
  </si>
  <si>
    <t>略語の説明等</t>
    <rPh sb="0" eb="2">
      <t>リャクゴ</t>
    </rPh>
    <rPh sb="3" eb="5">
      <t>セツメイ</t>
    </rPh>
    <rPh sb="5" eb="6">
      <t>トウ</t>
    </rPh>
    <phoneticPr fontId="7"/>
  </si>
  <si>
    <t>R6病床機能報告より</t>
    <rPh sb="2" eb="4">
      <t>ビョウショウ</t>
    </rPh>
    <rPh sb="4" eb="6">
      <t>キノウ</t>
    </rPh>
    <rPh sb="6" eb="8">
      <t>ホウコク</t>
    </rPh>
    <phoneticPr fontId="2"/>
  </si>
  <si>
    <t>急性期一般入院料１</t>
    <rPh sb="0" eb="3">
      <t>キュウセイキ</t>
    </rPh>
    <rPh sb="3" eb="5">
      <t>イッパン</t>
    </rPh>
    <rPh sb="5" eb="7">
      <t>ニュウイン</t>
    </rPh>
    <rPh sb="7" eb="8">
      <t>リョウ</t>
    </rPh>
    <phoneticPr fontId="7"/>
  </si>
  <si>
    <t>７対１</t>
    <rPh sb="1" eb="2">
      <t>タイ</t>
    </rPh>
    <phoneticPr fontId="7"/>
  </si>
  <si>
    <t>新設</t>
    <rPh sb="0" eb="2">
      <t>シンセツ</t>
    </rPh>
    <phoneticPr fontId="2"/>
  </si>
  <si>
    <t>急性期一般入院料２</t>
    <rPh sb="0" eb="3">
      <t>キュウセイキ</t>
    </rPh>
    <rPh sb="3" eb="5">
      <t>イッパン</t>
    </rPh>
    <rPh sb="5" eb="7">
      <t>ニュウイン</t>
    </rPh>
    <rPh sb="7" eb="8">
      <t>リョウ</t>
    </rPh>
    <phoneticPr fontId="7"/>
  </si>
  <si>
    <t>１０対１</t>
    <rPh sb="2" eb="3">
      <t>タイ</t>
    </rPh>
    <phoneticPr fontId="7"/>
  </si>
  <si>
    <t>急性期一般入院料３</t>
    <rPh sb="0" eb="3">
      <t>キュウセイキ</t>
    </rPh>
    <rPh sb="3" eb="5">
      <t>イッパン</t>
    </rPh>
    <rPh sb="5" eb="7">
      <t>ニュウイン</t>
    </rPh>
    <rPh sb="7" eb="8">
      <t>リョウ</t>
    </rPh>
    <phoneticPr fontId="7"/>
  </si>
  <si>
    <t>急性期一般入院料４</t>
    <rPh sb="0" eb="3">
      <t>キュウセイキ</t>
    </rPh>
    <rPh sb="3" eb="5">
      <t>イッパン</t>
    </rPh>
    <rPh sb="5" eb="7">
      <t>ニュウイン</t>
    </rPh>
    <rPh sb="7" eb="8">
      <t>リョウ</t>
    </rPh>
    <phoneticPr fontId="7"/>
  </si>
  <si>
    <t>急性期一般入院料５</t>
    <rPh sb="0" eb="3">
      <t>キュウセイキ</t>
    </rPh>
    <rPh sb="3" eb="5">
      <t>イッパン</t>
    </rPh>
    <rPh sb="5" eb="7">
      <t>ニュウイン</t>
    </rPh>
    <rPh sb="7" eb="8">
      <t>リョウ</t>
    </rPh>
    <phoneticPr fontId="7"/>
  </si>
  <si>
    <t>急性期一般入院料６</t>
    <rPh sb="0" eb="3">
      <t>キュウセイキ</t>
    </rPh>
    <rPh sb="3" eb="5">
      <t>イッパン</t>
    </rPh>
    <rPh sb="5" eb="7">
      <t>ニュウイン</t>
    </rPh>
    <rPh sb="7" eb="8">
      <t>リョウ</t>
    </rPh>
    <phoneticPr fontId="7"/>
  </si>
  <si>
    <t>地域一般入院料１</t>
    <rPh sb="0" eb="2">
      <t>チイキ</t>
    </rPh>
    <rPh sb="2" eb="4">
      <t>イッパン</t>
    </rPh>
    <rPh sb="4" eb="6">
      <t>ニュウイン</t>
    </rPh>
    <rPh sb="6" eb="7">
      <t>リョウ</t>
    </rPh>
    <phoneticPr fontId="7"/>
  </si>
  <si>
    <t>１３対１</t>
    <rPh sb="2" eb="3">
      <t>タイ</t>
    </rPh>
    <phoneticPr fontId="7"/>
  </si>
  <si>
    <t>地域一般入院料２</t>
    <rPh sb="0" eb="2">
      <t>チイキ</t>
    </rPh>
    <rPh sb="2" eb="4">
      <t>イッパン</t>
    </rPh>
    <rPh sb="4" eb="6">
      <t>ニュウイン</t>
    </rPh>
    <rPh sb="6" eb="7">
      <t>リョウ</t>
    </rPh>
    <phoneticPr fontId="7"/>
  </si>
  <si>
    <t>地域一般入院料３</t>
    <rPh sb="0" eb="2">
      <t>チイキ</t>
    </rPh>
    <rPh sb="2" eb="4">
      <t>イッパン</t>
    </rPh>
    <rPh sb="4" eb="6">
      <t>ニュウイン</t>
    </rPh>
    <rPh sb="6" eb="7">
      <t>リョウ</t>
    </rPh>
    <phoneticPr fontId="7"/>
  </si>
  <si>
    <t>１５対１</t>
    <rPh sb="2" eb="3">
      <t>タイ</t>
    </rPh>
    <phoneticPr fontId="7"/>
  </si>
  <si>
    <t>一般病棟特別入院基本料</t>
    <rPh sb="0" eb="2">
      <t>イッパン</t>
    </rPh>
    <rPh sb="2" eb="4">
      <t>ビョウトウ</t>
    </rPh>
    <rPh sb="4" eb="6">
      <t>トクベツ</t>
    </rPh>
    <rPh sb="6" eb="8">
      <t>ニュウイン</t>
    </rPh>
    <rPh sb="8" eb="11">
      <t>キホンリョウ</t>
    </rPh>
    <phoneticPr fontId="7"/>
  </si>
  <si>
    <t>療養病棟入院料１</t>
    <rPh sb="0" eb="2">
      <t>リョウヨウ</t>
    </rPh>
    <rPh sb="2" eb="4">
      <t>ビョウトウ</t>
    </rPh>
    <rPh sb="4" eb="6">
      <t>ニュウイン</t>
    </rPh>
    <rPh sb="6" eb="7">
      <t>リョウ</t>
    </rPh>
    <phoneticPr fontId="7"/>
  </si>
  <si>
    <t>２０対１</t>
    <rPh sb="2" eb="3">
      <t>タイ</t>
    </rPh>
    <phoneticPr fontId="8"/>
  </si>
  <si>
    <t>療養病棟入院料２</t>
    <rPh sb="0" eb="2">
      <t>リョウヨウ</t>
    </rPh>
    <rPh sb="2" eb="4">
      <t>ビョウトウ</t>
    </rPh>
    <rPh sb="4" eb="6">
      <t>ニュウイン</t>
    </rPh>
    <rPh sb="6" eb="7">
      <t>リョウ</t>
    </rPh>
    <phoneticPr fontId="7"/>
  </si>
  <si>
    <t>特定機能病院一般病棟７対１入院基本料</t>
    <rPh sb="0" eb="2">
      <t>トクテイ</t>
    </rPh>
    <rPh sb="2" eb="4">
      <t>キノウ</t>
    </rPh>
    <rPh sb="4" eb="6">
      <t>ビョウイン</t>
    </rPh>
    <rPh sb="6" eb="8">
      <t>イッパン</t>
    </rPh>
    <rPh sb="8" eb="10">
      <t>ビョウトウ</t>
    </rPh>
    <rPh sb="11" eb="12">
      <t>タイ</t>
    </rPh>
    <rPh sb="13" eb="15">
      <t>ニュウイン</t>
    </rPh>
    <rPh sb="15" eb="18">
      <t>キホンリョウ</t>
    </rPh>
    <phoneticPr fontId="7"/>
  </si>
  <si>
    <t>特定機能病院一般病棟１０対１入院基本料</t>
    <rPh sb="0" eb="2">
      <t>トクテイ</t>
    </rPh>
    <rPh sb="2" eb="4">
      <t>キノウ</t>
    </rPh>
    <rPh sb="4" eb="6">
      <t>ビョウイン</t>
    </rPh>
    <rPh sb="6" eb="8">
      <t>イッパン</t>
    </rPh>
    <rPh sb="8" eb="10">
      <t>ビョウトウ</t>
    </rPh>
    <rPh sb="12" eb="13">
      <t>タイ</t>
    </rPh>
    <rPh sb="14" eb="16">
      <t>ニュウイン</t>
    </rPh>
    <rPh sb="16" eb="19">
      <t>キホンリョウ</t>
    </rPh>
    <phoneticPr fontId="7"/>
  </si>
  <si>
    <t>専門病院７対１入院基本料</t>
    <rPh sb="0" eb="2">
      <t>センモン</t>
    </rPh>
    <rPh sb="2" eb="4">
      <t>ビョウイン</t>
    </rPh>
    <rPh sb="5" eb="6">
      <t>タイ</t>
    </rPh>
    <rPh sb="7" eb="9">
      <t>ニュウイン</t>
    </rPh>
    <rPh sb="9" eb="12">
      <t>キホンリョウ</t>
    </rPh>
    <phoneticPr fontId="7"/>
  </si>
  <si>
    <t>専門病院１０対１入院基本料</t>
    <rPh sb="0" eb="2">
      <t>センモン</t>
    </rPh>
    <rPh sb="2" eb="4">
      <t>ビョウイン</t>
    </rPh>
    <rPh sb="6" eb="7">
      <t>タイ</t>
    </rPh>
    <rPh sb="8" eb="10">
      <t>ニュウイン</t>
    </rPh>
    <rPh sb="10" eb="13">
      <t>キホンリョウ</t>
    </rPh>
    <phoneticPr fontId="7"/>
  </si>
  <si>
    <t>専門病院１３対１入院基本料</t>
    <rPh sb="0" eb="2">
      <t>センモン</t>
    </rPh>
    <rPh sb="2" eb="4">
      <t>ビョウイン</t>
    </rPh>
    <rPh sb="6" eb="7">
      <t>タイ</t>
    </rPh>
    <rPh sb="8" eb="10">
      <t>ニュウイン</t>
    </rPh>
    <rPh sb="10" eb="13">
      <t>キホンリョウ</t>
    </rPh>
    <phoneticPr fontId="7"/>
  </si>
  <si>
    <t>障害者施設等７対１入院基本料</t>
    <rPh sb="0" eb="3">
      <t>ショウガイシャ</t>
    </rPh>
    <rPh sb="3" eb="5">
      <t>シセツ</t>
    </rPh>
    <rPh sb="5" eb="6">
      <t>トウ</t>
    </rPh>
    <rPh sb="7" eb="8">
      <t>タイ</t>
    </rPh>
    <rPh sb="9" eb="11">
      <t>ニュウイン</t>
    </rPh>
    <rPh sb="11" eb="14">
      <t>キホンリョウ</t>
    </rPh>
    <phoneticPr fontId="7"/>
  </si>
  <si>
    <t>障害者施設等１０対１入院基本料</t>
    <rPh sb="0" eb="3">
      <t>ショウガイシャ</t>
    </rPh>
    <rPh sb="3" eb="5">
      <t>シセツ</t>
    </rPh>
    <rPh sb="5" eb="6">
      <t>トウ</t>
    </rPh>
    <rPh sb="8" eb="9">
      <t>タイ</t>
    </rPh>
    <rPh sb="10" eb="12">
      <t>ニュウイン</t>
    </rPh>
    <rPh sb="12" eb="15">
      <t>キホンリョウ</t>
    </rPh>
    <phoneticPr fontId="7"/>
  </si>
  <si>
    <t>障害者施設等１３対１入院基本料</t>
    <rPh sb="0" eb="3">
      <t>ショウガイシャ</t>
    </rPh>
    <rPh sb="3" eb="5">
      <t>シセツ</t>
    </rPh>
    <rPh sb="5" eb="6">
      <t>トウ</t>
    </rPh>
    <rPh sb="8" eb="9">
      <t>タイ</t>
    </rPh>
    <rPh sb="10" eb="12">
      <t>ニュウイン</t>
    </rPh>
    <rPh sb="12" eb="15">
      <t>キホンリョウ</t>
    </rPh>
    <phoneticPr fontId="7"/>
  </si>
  <si>
    <t>障害者施設等１５対１入院基本料</t>
    <rPh sb="0" eb="3">
      <t>ショウガイシャ</t>
    </rPh>
    <rPh sb="3" eb="5">
      <t>シセツ</t>
    </rPh>
    <rPh sb="5" eb="6">
      <t>トウ</t>
    </rPh>
    <rPh sb="8" eb="9">
      <t>タイ</t>
    </rPh>
    <rPh sb="10" eb="12">
      <t>ニュウイン</t>
    </rPh>
    <rPh sb="12" eb="15">
      <t>キホンリョウ</t>
    </rPh>
    <phoneticPr fontId="7"/>
  </si>
  <si>
    <t>障害者施設等特定入院基本料</t>
    <rPh sb="0" eb="3">
      <t>ショウガイシャ</t>
    </rPh>
    <rPh sb="3" eb="5">
      <t>シセツ</t>
    </rPh>
    <rPh sb="5" eb="6">
      <t>トウ</t>
    </rPh>
    <rPh sb="6" eb="8">
      <t>トクテイ</t>
    </rPh>
    <rPh sb="8" eb="10">
      <t>ニュウイン</t>
    </rPh>
    <rPh sb="10" eb="13">
      <t>キホンリョウ</t>
    </rPh>
    <phoneticPr fontId="7"/>
  </si>
  <si>
    <t>救命救急入院料１</t>
    <rPh sb="0" eb="2">
      <t>キュウメイ</t>
    </rPh>
    <rPh sb="2" eb="4">
      <t>キュウキュウ</t>
    </rPh>
    <rPh sb="4" eb="6">
      <t>ニュウイン</t>
    </rPh>
    <rPh sb="6" eb="7">
      <t>リョウ</t>
    </rPh>
    <phoneticPr fontId="7"/>
  </si>
  <si>
    <t>４対１</t>
    <rPh sb="1" eb="2">
      <t>タイ</t>
    </rPh>
    <phoneticPr fontId="7"/>
  </si>
  <si>
    <t>救命救急センターに設けられ、急病や外傷など救急医療で搬送された危篤状態の患者を収容</t>
    <rPh sb="0" eb="2">
      <t>キュウメイ</t>
    </rPh>
    <rPh sb="2" eb="4">
      <t>キュウキュウ</t>
    </rPh>
    <rPh sb="9" eb="10">
      <t>モウ</t>
    </rPh>
    <rPh sb="14" eb="16">
      <t>キュウビョウ</t>
    </rPh>
    <rPh sb="17" eb="19">
      <t>ガイショウ</t>
    </rPh>
    <rPh sb="21" eb="23">
      <t>キュウキュウ</t>
    </rPh>
    <rPh sb="23" eb="25">
      <t>イリョウ</t>
    </rPh>
    <rPh sb="26" eb="28">
      <t>ハンソウ</t>
    </rPh>
    <rPh sb="31" eb="33">
      <t>キトク</t>
    </rPh>
    <rPh sb="33" eb="35">
      <t>ジョウタイ</t>
    </rPh>
    <rPh sb="36" eb="38">
      <t>カンジャ</t>
    </rPh>
    <rPh sb="39" eb="41">
      <t>シュウヨウ</t>
    </rPh>
    <phoneticPr fontId="7"/>
  </si>
  <si>
    <t>救命救急入院料２</t>
    <rPh sb="0" eb="2">
      <t>キュウメイ</t>
    </rPh>
    <rPh sb="2" eb="4">
      <t>キュウキュウ</t>
    </rPh>
    <rPh sb="4" eb="6">
      <t>ニュウイン</t>
    </rPh>
    <rPh sb="6" eb="7">
      <t>リョウ</t>
    </rPh>
    <phoneticPr fontId="7"/>
  </si>
  <si>
    <t>２対１</t>
    <rPh sb="1" eb="2">
      <t>タイ</t>
    </rPh>
    <phoneticPr fontId="7"/>
  </si>
  <si>
    <t>救命救急入院料３</t>
    <rPh sb="0" eb="2">
      <t>キュウメイ</t>
    </rPh>
    <rPh sb="2" eb="4">
      <t>キュウキュウ</t>
    </rPh>
    <rPh sb="4" eb="6">
      <t>ニュウイン</t>
    </rPh>
    <rPh sb="6" eb="7">
      <t>リョウ</t>
    </rPh>
    <phoneticPr fontId="7"/>
  </si>
  <si>
    <t>救命救急入院料４</t>
    <rPh sb="0" eb="2">
      <t>キュウメイ</t>
    </rPh>
    <rPh sb="2" eb="4">
      <t>キュウキュウ</t>
    </rPh>
    <rPh sb="4" eb="6">
      <t>ニュウイン</t>
    </rPh>
    <rPh sb="6" eb="7">
      <t>リョウ</t>
    </rPh>
    <phoneticPr fontId="7"/>
  </si>
  <si>
    <t>特定集中治療室管理料１</t>
    <rPh sb="0" eb="2">
      <t>トクテイ</t>
    </rPh>
    <rPh sb="2" eb="4">
      <t>シュウチュウ</t>
    </rPh>
    <rPh sb="4" eb="6">
      <t>チリョウ</t>
    </rPh>
    <rPh sb="6" eb="7">
      <t>シツ</t>
    </rPh>
    <rPh sb="7" eb="9">
      <t>カンリ</t>
    </rPh>
    <rPh sb="9" eb="10">
      <t>リョウ</t>
    </rPh>
    <phoneticPr fontId="7"/>
  </si>
  <si>
    <t>ICU</t>
    <phoneticPr fontId="7"/>
  </si>
  <si>
    <t>内科系・外科系を問わず、重篤な急性機能不全の患者。手術後の容態観察が必要な患者。</t>
    <rPh sb="0" eb="2">
      <t>ナイカ</t>
    </rPh>
    <rPh sb="2" eb="3">
      <t>ケイ</t>
    </rPh>
    <rPh sb="4" eb="7">
      <t>ゲカケイ</t>
    </rPh>
    <rPh sb="8" eb="9">
      <t>ト</t>
    </rPh>
    <rPh sb="12" eb="14">
      <t>ジュウトク</t>
    </rPh>
    <rPh sb="15" eb="17">
      <t>キュウセイ</t>
    </rPh>
    <rPh sb="17" eb="19">
      <t>キノウ</t>
    </rPh>
    <rPh sb="19" eb="21">
      <t>フゼン</t>
    </rPh>
    <rPh sb="22" eb="24">
      <t>カンジャ</t>
    </rPh>
    <rPh sb="25" eb="28">
      <t>シュジュツゴ</t>
    </rPh>
    <rPh sb="29" eb="31">
      <t>ヨウタイ</t>
    </rPh>
    <rPh sb="31" eb="33">
      <t>カンサツ</t>
    </rPh>
    <rPh sb="34" eb="36">
      <t>ヒツヨウ</t>
    </rPh>
    <rPh sb="37" eb="39">
      <t>カンジャ</t>
    </rPh>
    <phoneticPr fontId="7"/>
  </si>
  <si>
    <t>特定集中治療室管理料２</t>
    <rPh sb="0" eb="2">
      <t>トクテイ</t>
    </rPh>
    <rPh sb="2" eb="4">
      <t>シュウチュウ</t>
    </rPh>
    <rPh sb="4" eb="6">
      <t>チリョウ</t>
    </rPh>
    <rPh sb="6" eb="7">
      <t>シツ</t>
    </rPh>
    <rPh sb="7" eb="9">
      <t>カンリ</t>
    </rPh>
    <rPh sb="9" eb="10">
      <t>リョウ</t>
    </rPh>
    <phoneticPr fontId="7"/>
  </si>
  <si>
    <t>特定集中治療室管理料３</t>
    <rPh sb="0" eb="2">
      <t>トクテイ</t>
    </rPh>
    <rPh sb="2" eb="4">
      <t>シュウチュウ</t>
    </rPh>
    <rPh sb="4" eb="6">
      <t>チリョウ</t>
    </rPh>
    <rPh sb="6" eb="7">
      <t>シツ</t>
    </rPh>
    <rPh sb="7" eb="9">
      <t>カンリ</t>
    </rPh>
    <rPh sb="9" eb="10">
      <t>リョウ</t>
    </rPh>
    <phoneticPr fontId="7"/>
  </si>
  <si>
    <t>特定集中治療室管理料４</t>
    <rPh sb="0" eb="2">
      <t>トクテイ</t>
    </rPh>
    <rPh sb="2" eb="4">
      <t>シュウチュウ</t>
    </rPh>
    <rPh sb="4" eb="6">
      <t>チリョウ</t>
    </rPh>
    <rPh sb="6" eb="7">
      <t>シツ</t>
    </rPh>
    <rPh sb="7" eb="9">
      <t>カンリ</t>
    </rPh>
    <rPh sb="9" eb="10">
      <t>リョウ</t>
    </rPh>
    <phoneticPr fontId="7"/>
  </si>
  <si>
    <t>特定集中治療室管理料５</t>
    <rPh sb="0" eb="2">
      <t>トクテイ</t>
    </rPh>
    <rPh sb="2" eb="4">
      <t>シュウチュウ</t>
    </rPh>
    <rPh sb="4" eb="6">
      <t>チリョウ</t>
    </rPh>
    <rPh sb="6" eb="7">
      <t>シツ</t>
    </rPh>
    <rPh sb="7" eb="9">
      <t>カンリ</t>
    </rPh>
    <rPh sb="9" eb="10">
      <t>リョウ</t>
    </rPh>
    <phoneticPr fontId="7"/>
  </si>
  <si>
    <t>特定集中治療室管理料６</t>
    <rPh sb="0" eb="2">
      <t>トクテイ</t>
    </rPh>
    <rPh sb="2" eb="4">
      <t>シュウチュウ</t>
    </rPh>
    <rPh sb="4" eb="6">
      <t>チリョウ</t>
    </rPh>
    <rPh sb="6" eb="7">
      <t>シツ</t>
    </rPh>
    <rPh sb="7" eb="9">
      <t>カンリ</t>
    </rPh>
    <rPh sb="9" eb="10">
      <t>リョウ</t>
    </rPh>
    <phoneticPr fontId="7"/>
  </si>
  <si>
    <t>ハイケアユニット入院医療管理料１</t>
    <rPh sb="8" eb="10">
      <t>ニュウイン</t>
    </rPh>
    <rPh sb="10" eb="12">
      <t>イリョウ</t>
    </rPh>
    <rPh sb="12" eb="14">
      <t>カンリ</t>
    </rPh>
    <rPh sb="14" eb="15">
      <t>リョウ</t>
    </rPh>
    <phoneticPr fontId="7"/>
  </si>
  <si>
    <t>HCU</t>
    <phoneticPr fontId="7"/>
  </si>
  <si>
    <t>ハイケアユニット入院医療管理料２</t>
    <rPh sb="8" eb="10">
      <t>ニュウイン</t>
    </rPh>
    <rPh sb="10" eb="12">
      <t>イリョウ</t>
    </rPh>
    <rPh sb="12" eb="14">
      <t>カンリ</t>
    </rPh>
    <rPh sb="14" eb="15">
      <t>リョウ</t>
    </rPh>
    <phoneticPr fontId="7"/>
  </si>
  <si>
    <t>５対１</t>
    <rPh sb="1" eb="2">
      <t>タイ</t>
    </rPh>
    <phoneticPr fontId="7"/>
  </si>
  <si>
    <t>脳卒中ケアユニット入院医療管理料</t>
    <rPh sb="0" eb="3">
      <t>ノウソッチュウ</t>
    </rPh>
    <rPh sb="9" eb="11">
      <t>ニュウイン</t>
    </rPh>
    <rPh sb="11" eb="13">
      <t>イリョウ</t>
    </rPh>
    <rPh sb="13" eb="15">
      <t>カンリ</t>
    </rPh>
    <rPh sb="15" eb="16">
      <t>リョウ</t>
    </rPh>
    <phoneticPr fontId="7"/>
  </si>
  <si>
    <t>SCU</t>
    <phoneticPr fontId="7"/>
  </si>
  <si>
    <t>３対１</t>
    <rPh sb="1" eb="2">
      <t>タイ</t>
    </rPh>
    <phoneticPr fontId="7"/>
  </si>
  <si>
    <t>脳卒中（脳出血、くも膜下出血、脳梗塞など）を急性発症し、緊急の処置・管理を要する患者</t>
    <rPh sb="0" eb="3">
      <t>ノウソッチュウ</t>
    </rPh>
    <rPh sb="4" eb="7">
      <t>ノウシュッケツ</t>
    </rPh>
    <rPh sb="10" eb="11">
      <t>マク</t>
    </rPh>
    <rPh sb="11" eb="12">
      <t>カ</t>
    </rPh>
    <rPh sb="12" eb="14">
      <t>シュッケツ</t>
    </rPh>
    <rPh sb="15" eb="18">
      <t>ノウコウソク</t>
    </rPh>
    <rPh sb="22" eb="24">
      <t>キュウセイ</t>
    </rPh>
    <rPh sb="24" eb="26">
      <t>ハッショウ</t>
    </rPh>
    <rPh sb="28" eb="30">
      <t>キンキュウ</t>
    </rPh>
    <rPh sb="31" eb="33">
      <t>ショチ</t>
    </rPh>
    <rPh sb="34" eb="36">
      <t>カンリ</t>
    </rPh>
    <rPh sb="37" eb="38">
      <t>ヨウ</t>
    </rPh>
    <rPh sb="40" eb="42">
      <t>カンジャ</t>
    </rPh>
    <phoneticPr fontId="7"/>
  </si>
  <si>
    <t>３０床以下</t>
    <rPh sb="2" eb="3">
      <t>ユカ</t>
    </rPh>
    <rPh sb="3" eb="5">
      <t>イカ</t>
    </rPh>
    <phoneticPr fontId="7"/>
  </si>
  <si>
    <t>小児特定集中治療室管理料</t>
    <rPh sb="0" eb="2">
      <t>ショウニ</t>
    </rPh>
    <rPh sb="2" eb="4">
      <t>トクテイ</t>
    </rPh>
    <rPh sb="4" eb="6">
      <t>シュウチュウ</t>
    </rPh>
    <rPh sb="6" eb="9">
      <t>チリョウシツ</t>
    </rPh>
    <rPh sb="9" eb="11">
      <t>カンリ</t>
    </rPh>
    <rPh sb="11" eb="12">
      <t>リョウ</t>
    </rPh>
    <phoneticPr fontId="7"/>
  </si>
  <si>
    <t>PICU</t>
    <phoneticPr fontId="7"/>
  </si>
  <si>
    <t>重症あるいは手術後の小児患者</t>
    <rPh sb="0" eb="2">
      <t>ジュウショウ</t>
    </rPh>
    <rPh sb="6" eb="9">
      <t>シュジュツゴ</t>
    </rPh>
    <rPh sb="10" eb="12">
      <t>ショウニ</t>
    </rPh>
    <rPh sb="12" eb="14">
      <t>カンジャ</t>
    </rPh>
    <phoneticPr fontId="7"/>
  </si>
  <si>
    <t>新生児特定集中治療室管理料１</t>
    <rPh sb="0" eb="3">
      <t>シンセイジ</t>
    </rPh>
    <rPh sb="3" eb="5">
      <t>トクテイ</t>
    </rPh>
    <rPh sb="5" eb="7">
      <t>シュウチュウ</t>
    </rPh>
    <rPh sb="7" eb="9">
      <t>チリョウ</t>
    </rPh>
    <rPh sb="9" eb="10">
      <t>シツ</t>
    </rPh>
    <rPh sb="10" eb="12">
      <t>カンリ</t>
    </rPh>
    <rPh sb="12" eb="13">
      <t>リョウ</t>
    </rPh>
    <phoneticPr fontId="7"/>
  </si>
  <si>
    <t>NICU</t>
    <phoneticPr fontId="7"/>
  </si>
  <si>
    <t>未熟児、高度の先天奇形、分娩時の障害、合併症など、出産後まもない病的な新生児</t>
    <rPh sb="0" eb="3">
      <t>ミジュクジ</t>
    </rPh>
    <rPh sb="4" eb="6">
      <t>コウド</t>
    </rPh>
    <rPh sb="7" eb="9">
      <t>センテン</t>
    </rPh>
    <rPh sb="9" eb="11">
      <t>キケイ</t>
    </rPh>
    <rPh sb="12" eb="14">
      <t>ブンベン</t>
    </rPh>
    <rPh sb="14" eb="15">
      <t>ジ</t>
    </rPh>
    <rPh sb="16" eb="18">
      <t>ショウガイ</t>
    </rPh>
    <rPh sb="19" eb="22">
      <t>ガッペイショウ</t>
    </rPh>
    <rPh sb="25" eb="27">
      <t>シュッサン</t>
    </rPh>
    <rPh sb="27" eb="28">
      <t>ゴ</t>
    </rPh>
    <rPh sb="32" eb="34">
      <t>ビョウテキ</t>
    </rPh>
    <rPh sb="35" eb="38">
      <t>シンセイジ</t>
    </rPh>
    <phoneticPr fontId="7"/>
  </si>
  <si>
    <t>新生児特定集中治療室管理料２</t>
    <rPh sb="0" eb="3">
      <t>シンセイジ</t>
    </rPh>
    <rPh sb="3" eb="5">
      <t>トクテイ</t>
    </rPh>
    <rPh sb="5" eb="7">
      <t>シュウチュウ</t>
    </rPh>
    <rPh sb="7" eb="9">
      <t>チリョウ</t>
    </rPh>
    <rPh sb="9" eb="10">
      <t>シツ</t>
    </rPh>
    <rPh sb="10" eb="12">
      <t>カンリ</t>
    </rPh>
    <rPh sb="12" eb="13">
      <t>リョウ</t>
    </rPh>
    <phoneticPr fontId="7"/>
  </si>
  <si>
    <t>新生児特定集中治療室重症児対応体制強化管理料</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phoneticPr fontId="2"/>
  </si>
  <si>
    <t>総合周産期特定集中治療室管理料（母体・胎児）</t>
    <rPh sb="0" eb="2">
      <t>ソウゴウ</t>
    </rPh>
    <rPh sb="2" eb="5">
      <t>シュウサンキ</t>
    </rPh>
    <rPh sb="5" eb="7">
      <t>トクテイ</t>
    </rPh>
    <rPh sb="7" eb="9">
      <t>シュウチュウ</t>
    </rPh>
    <rPh sb="9" eb="12">
      <t>チリョウシツ</t>
    </rPh>
    <rPh sb="12" eb="14">
      <t>カンリ</t>
    </rPh>
    <rPh sb="14" eb="15">
      <t>リョウ</t>
    </rPh>
    <rPh sb="16" eb="18">
      <t>ボタイ</t>
    </rPh>
    <rPh sb="19" eb="21">
      <t>タイジ</t>
    </rPh>
    <phoneticPr fontId="7"/>
  </si>
  <si>
    <t>MFICU</t>
    <phoneticPr fontId="7"/>
  </si>
  <si>
    <t>妊娠中の妊娠中毒症、多胎妊娠、胎盤位置異常、切迫流産、合併症の妊婦およびその胎児</t>
    <rPh sb="0" eb="3">
      <t>ニンシンチュウ</t>
    </rPh>
    <rPh sb="4" eb="6">
      <t>ニンシン</t>
    </rPh>
    <rPh sb="6" eb="8">
      <t>チュウドク</t>
    </rPh>
    <rPh sb="8" eb="9">
      <t>ショウ</t>
    </rPh>
    <rPh sb="10" eb="12">
      <t>タタイ</t>
    </rPh>
    <rPh sb="12" eb="14">
      <t>ニンシン</t>
    </rPh>
    <rPh sb="15" eb="17">
      <t>タイバン</t>
    </rPh>
    <rPh sb="17" eb="19">
      <t>イチ</t>
    </rPh>
    <rPh sb="19" eb="21">
      <t>イジョウ</t>
    </rPh>
    <rPh sb="22" eb="24">
      <t>セッパク</t>
    </rPh>
    <rPh sb="24" eb="26">
      <t>リュウザン</t>
    </rPh>
    <rPh sb="27" eb="30">
      <t>ガッペイショウ</t>
    </rPh>
    <rPh sb="31" eb="33">
      <t>ニンプ</t>
    </rPh>
    <rPh sb="38" eb="40">
      <t>タイジ</t>
    </rPh>
    <phoneticPr fontId="7"/>
  </si>
  <si>
    <t>総合周産期特定集中治療室管理料（新生児）</t>
    <rPh sb="0" eb="2">
      <t>ソウゴウ</t>
    </rPh>
    <rPh sb="2" eb="5">
      <t>シュウサンキ</t>
    </rPh>
    <rPh sb="5" eb="7">
      <t>トクテイ</t>
    </rPh>
    <rPh sb="7" eb="9">
      <t>シュウチュウ</t>
    </rPh>
    <rPh sb="9" eb="12">
      <t>チリョウシツ</t>
    </rPh>
    <rPh sb="12" eb="14">
      <t>カンリ</t>
    </rPh>
    <rPh sb="14" eb="15">
      <t>リョウ</t>
    </rPh>
    <rPh sb="16" eb="19">
      <t>シンセイジ</t>
    </rPh>
    <phoneticPr fontId="7"/>
  </si>
  <si>
    <t>新生児治療回復室入院医療管理料</t>
    <rPh sb="0" eb="3">
      <t>シンセイジ</t>
    </rPh>
    <rPh sb="3" eb="5">
      <t>チリョウ</t>
    </rPh>
    <rPh sb="5" eb="7">
      <t>カイフク</t>
    </rPh>
    <rPh sb="7" eb="8">
      <t>シツ</t>
    </rPh>
    <rPh sb="8" eb="10">
      <t>ニュウイン</t>
    </rPh>
    <rPh sb="10" eb="12">
      <t>イリョウ</t>
    </rPh>
    <rPh sb="12" eb="14">
      <t>カンリ</t>
    </rPh>
    <rPh sb="14" eb="15">
      <t>リョウ</t>
    </rPh>
    <phoneticPr fontId="7"/>
  </si>
  <si>
    <t>GCU</t>
    <phoneticPr fontId="7"/>
  </si>
  <si>
    <t>６対１</t>
    <rPh sb="1" eb="2">
      <t>タイ</t>
    </rPh>
    <phoneticPr fontId="7"/>
  </si>
  <si>
    <t>急性期治療が終了、又は集中治療を要しない新生児。NICUの後方病床としての位置付け</t>
    <rPh sb="0" eb="3">
      <t>キュウセイキ</t>
    </rPh>
    <rPh sb="3" eb="5">
      <t>チリョウ</t>
    </rPh>
    <rPh sb="6" eb="8">
      <t>シュウリョウ</t>
    </rPh>
    <rPh sb="9" eb="10">
      <t>マタ</t>
    </rPh>
    <rPh sb="11" eb="13">
      <t>シュウチュウ</t>
    </rPh>
    <rPh sb="13" eb="15">
      <t>チリョウ</t>
    </rPh>
    <rPh sb="16" eb="17">
      <t>ヨウ</t>
    </rPh>
    <rPh sb="20" eb="23">
      <t>シンセイジ</t>
    </rPh>
    <rPh sb="29" eb="31">
      <t>コウホウ</t>
    </rPh>
    <rPh sb="31" eb="33">
      <t>ビョウショウ</t>
    </rPh>
    <rPh sb="37" eb="40">
      <t>イチヅ</t>
    </rPh>
    <phoneticPr fontId="7"/>
  </si>
  <si>
    <t>地域包括医療病棟入院料</t>
    <rPh sb="0" eb="2">
      <t>チイキ</t>
    </rPh>
    <rPh sb="2" eb="11">
      <t>ホウカツイリョウビョウトウニュウインリョウ</t>
    </rPh>
    <phoneticPr fontId="2"/>
  </si>
  <si>
    <t>特殊疾患入院医療管理料</t>
    <rPh sb="0" eb="2">
      <t>トクシュ</t>
    </rPh>
    <rPh sb="2" eb="4">
      <t>シッカン</t>
    </rPh>
    <rPh sb="4" eb="6">
      <t>ニュウイン</t>
    </rPh>
    <rPh sb="6" eb="8">
      <t>イリョウ</t>
    </rPh>
    <rPh sb="8" eb="10">
      <t>カンリ</t>
    </rPh>
    <rPh sb="10" eb="11">
      <t>リョウ</t>
    </rPh>
    <phoneticPr fontId="7"/>
  </si>
  <si>
    <t>脊髄損傷等の重度障害者、重度の意識障害者、筋ジストロフィー患者及び難病患者等８割以上入院</t>
    <rPh sb="0" eb="4">
      <t>セキズイソンショウ</t>
    </rPh>
    <rPh sb="4" eb="5">
      <t>トウ</t>
    </rPh>
    <rPh sb="6" eb="8">
      <t>ジュウド</t>
    </rPh>
    <rPh sb="8" eb="10">
      <t>ショウガイ</t>
    </rPh>
    <rPh sb="10" eb="11">
      <t>シャ</t>
    </rPh>
    <rPh sb="12" eb="14">
      <t>ジュウド</t>
    </rPh>
    <rPh sb="15" eb="17">
      <t>イシキ</t>
    </rPh>
    <rPh sb="17" eb="19">
      <t>ショウガイ</t>
    </rPh>
    <rPh sb="19" eb="20">
      <t>シャ</t>
    </rPh>
    <rPh sb="21" eb="22">
      <t>キン</t>
    </rPh>
    <rPh sb="29" eb="31">
      <t>カンジャ</t>
    </rPh>
    <rPh sb="31" eb="32">
      <t>オヨ</t>
    </rPh>
    <rPh sb="33" eb="35">
      <t>ナンビョウ</t>
    </rPh>
    <rPh sb="35" eb="37">
      <t>カンジャ</t>
    </rPh>
    <rPh sb="37" eb="38">
      <t>トウ</t>
    </rPh>
    <rPh sb="39" eb="40">
      <t>ワリ</t>
    </rPh>
    <rPh sb="40" eb="42">
      <t>イジョウ</t>
    </rPh>
    <rPh sb="42" eb="44">
      <t>ニュウイン</t>
    </rPh>
    <phoneticPr fontId="8"/>
  </si>
  <si>
    <t>小児入院医療管理料１</t>
    <rPh sb="0" eb="2">
      <t>ショウニ</t>
    </rPh>
    <rPh sb="2" eb="4">
      <t>ニュウイン</t>
    </rPh>
    <rPh sb="4" eb="6">
      <t>イリョウ</t>
    </rPh>
    <rPh sb="6" eb="8">
      <t>カンリ</t>
    </rPh>
    <rPh sb="8" eb="9">
      <t>リョウ</t>
    </rPh>
    <phoneticPr fontId="7"/>
  </si>
  <si>
    <t>小児科常勤医師２０名以上</t>
    <rPh sb="0" eb="3">
      <t>ショウニカ</t>
    </rPh>
    <rPh sb="3" eb="5">
      <t>ジョウキン</t>
    </rPh>
    <rPh sb="5" eb="7">
      <t>イシ</t>
    </rPh>
    <rPh sb="9" eb="10">
      <t>メイ</t>
    </rPh>
    <rPh sb="10" eb="12">
      <t>イジョウ</t>
    </rPh>
    <phoneticPr fontId="7"/>
  </si>
  <si>
    <t>小児入院医療管理料２</t>
    <rPh sb="0" eb="2">
      <t>ショウニ</t>
    </rPh>
    <rPh sb="2" eb="4">
      <t>ニュウイン</t>
    </rPh>
    <rPh sb="4" eb="6">
      <t>イリョウ</t>
    </rPh>
    <rPh sb="6" eb="8">
      <t>カンリ</t>
    </rPh>
    <rPh sb="8" eb="9">
      <t>リョウ</t>
    </rPh>
    <phoneticPr fontId="7"/>
  </si>
  <si>
    <t>小児科常勤医師９名以上</t>
    <rPh sb="0" eb="3">
      <t>ショウニカ</t>
    </rPh>
    <rPh sb="3" eb="5">
      <t>ジョウキン</t>
    </rPh>
    <rPh sb="5" eb="7">
      <t>イシ</t>
    </rPh>
    <rPh sb="8" eb="9">
      <t>メイ</t>
    </rPh>
    <rPh sb="9" eb="11">
      <t>イジョウ</t>
    </rPh>
    <phoneticPr fontId="7"/>
  </si>
  <si>
    <t>小児入院医療管理料３</t>
    <rPh sb="0" eb="2">
      <t>ショウニ</t>
    </rPh>
    <rPh sb="2" eb="4">
      <t>ニュウイン</t>
    </rPh>
    <rPh sb="4" eb="6">
      <t>イリョウ</t>
    </rPh>
    <rPh sb="6" eb="8">
      <t>カンリ</t>
    </rPh>
    <rPh sb="8" eb="9">
      <t>リョウ</t>
    </rPh>
    <phoneticPr fontId="7"/>
  </si>
  <si>
    <t>小児科常勤医師５名以上</t>
    <rPh sb="0" eb="3">
      <t>ショウニカ</t>
    </rPh>
    <rPh sb="3" eb="5">
      <t>ジョウキン</t>
    </rPh>
    <rPh sb="5" eb="7">
      <t>イシ</t>
    </rPh>
    <rPh sb="8" eb="9">
      <t>メイ</t>
    </rPh>
    <rPh sb="9" eb="11">
      <t>イジョウ</t>
    </rPh>
    <phoneticPr fontId="7"/>
  </si>
  <si>
    <t>小児入院医療管理料４</t>
    <rPh sb="0" eb="2">
      <t>ショウニ</t>
    </rPh>
    <rPh sb="2" eb="4">
      <t>ニュウイン</t>
    </rPh>
    <rPh sb="4" eb="6">
      <t>イリョウ</t>
    </rPh>
    <rPh sb="6" eb="8">
      <t>カンリ</t>
    </rPh>
    <rPh sb="8" eb="9">
      <t>リョウ</t>
    </rPh>
    <phoneticPr fontId="7"/>
  </si>
  <si>
    <t>小児科常勤医師３名以上</t>
    <rPh sb="0" eb="3">
      <t>ショウニカ</t>
    </rPh>
    <rPh sb="3" eb="5">
      <t>ジョウキン</t>
    </rPh>
    <rPh sb="5" eb="7">
      <t>イシ</t>
    </rPh>
    <rPh sb="8" eb="9">
      <t>メイ</t>
    </rPh>
    <rPh sb="9" eb="11">
      <t>イジョウ</t>
    </rPh>
    <phoneticPr fontId="7"/>
  </si>
  <si>
    <t>小児入院医療管理料５</t>
    <rPh sb="0" eb="2">
      <t>ショウニ</t>
    </rPh>
    <rPh sb="2" eb="4">
      <t>ニュウイン</t>
    </rPh>
    <rPh sb="4" eb="6">
      <t>イリョウ</t>
    </rPh>
    <rPh sb="6" eb="8">
      <t>カンリ</t>
    </rPh>
    <rPh sb="8" eb="9">
      <t>リョウ</t>
    </rPh>
    <phoneticPr fontId="7"/>
  </si>
  <si>
    <t>小児科常勤医師１名以上</t>
    <rPh sb="0" eb="3">
      <t>ショウニカ</t>
    </rPh>
    <rPh sb="3" eb="5">
      <t>ジョウキン</t>
    </rPh>
    <rPh sb="5" eb="7">
      <t>イシ</t>
    </rPh>
    <rPh sb="8" eb="9">
      <t>メイ</t>
    </rPh>
    <rPh sb="9" eb="11">
      <t>イジョウ</t>
    </rPh>
    <phoneticPr fontId="7"/>
  </si>
  <si>
    <t>回復期リハビリテーション病棟入院料１</t>
    <rPh sb="0" eb="2">
      <t>カイフク</t>
    </rPh>
    <rPh sb="2" eb="3">
      <t>キ</t>
    </rPh>
    <rPh sb="12" eb="14">
      <t>ビョウトウ</t>
    </rPh>
    <rPh sb="14" eb="16">
      <t>ニュウイン</t>
    </rPh>
    <rPh sb="16" eb="17">
      <t>リョウ</t>
    </rPh>
    <phoneticPr fontId="7"/>
  </si>
  <si>
    <t>回復期リハビリテーションの必要性の高い患者を８割以上入院（一般、療養）</t>
    <rPh sb="0" eb="2">
      <t>カイフク</t>
    </rPh>
    <rPh sb="2" eb="3">
      <t>キ</t>
    </rPh>
    <rPh sb="13" eb="16">
      <t>ヒツヨウセイ</t>
    </rPh>
    <rPh sb="17" eb="18">
      <t>タカ</t>
    </rPh>
    <rPh sb="19" eb="21">
      <t>カンジャ</t>
    </rPh>
    <rPh sb="23" eb="26">
      <t>ワリイジョウ</t>
    </rPh>
    <rPh sb="26" eb="28">
      <t>ニュウイン</t>
    </rPh>
    <rPh sb="29" eb="31">
      <t>イッパン</t>
    </rPh>
    <rPh sb="32" eb="34">
      <t>リョウヨウ</t>
    </rPh>
    <phoneticPr fontId="8"/>
  </si>
  <si>
    <t>理学療法士、作業療法士、言語聴覚士、管理栄養士、在宅復帰支援専従（社会福祉士等）</t>
    <rPh sb="0" eb="5">
      <t>リガクリョウホウシ</t>
    </rPh>
    <rPh sb="6" eb="11">
      <t>サギョウリョウホウシ</t>
    </rPh>
    <rPh sb="12" eb="17">
      <t>ゲンゴチョウカクシ</t>
    </rPh>
    <rPh sb="18" eb="20">
      <t>カンリ</t>
    </rPh>
    <rPh sb="20" eb="23">
      <t>エイヨウシ</t>
    </rPh>
    <rPh sb="24" eb="26">
      <t>ザイタク</t>
    </rPh>
    <rPh sb="26" eb="28">
      <t>フッキ</t>
    </rPh>
    <rPh sb="28" eb="30">
      <t>シエン</t>
    </rPh>
    <rPh sb="30" eb="32">
      <t>センジュウ</t>
    </rPh>
    <rPh sb="33" eb="35">
      <t>シャカイ</t>
    </rPh>
    <rPh sb="35" eb="37">
      <t>フクシ</t>
    </rPh>
    <rPh sb="37" eb="38">
      <t>シ</t>
    </rPh>
    <rPh sb="38" eb="39">
      <t>トウ</t>
    </rPh>
    <phoneticPr fontId="8"/>
  </si>
  <si>
    <t>回復期リハビリテーション病棟入院料２</t>
    <rPh sb="0" eb="2">
      <t>カイフク</t>
    </rPh>
    <rPh sb="2" eb="3">
      <t>キ</t>
    </rPh>
    <rPh sb="12" eb="14">
      <t>ビョウトウ</t>
    </rPh>
    <rPh sb="14" eb="16">
      <t>ニュウイン</t>
    </rPh>
    <rPh sb="16" eb="17">
      <t>リョウ</t>
    </rPh>
    <phoneticPr fontId="7"/>
  </si>
  <si>
    <t>理学療法士、作業療法士、言語聴覚士、在宅復帰支援専従（社会福祉士等）</t>
    <rPh sb="0" eb="5">
      <t>リガクリョウホウシ</t>
    </rPh>
    <rPh sb="6" eb="11">
      <t>サギョウリョウホウシ</t>
    </rPh>
    <rPh sb="12" eb="17">
      <t>ゲンゴチョウカクシ</t>
    </rPh>
    <rPh sb="18" eb="20">
      <t>ザイタク</t>
    </rPh>
    <rPh sb="20" eb="22">
      <t>フッキ</t>
    </rPh>
    <rPh sb="22" eb="24">
      <t>シエン</t>
    </rPh>
    <rPh sb="24" eb="26">
      <t>センジュウ</t>
    </rPh>
    <rPh sb="27" eb="29">
      <t>シャカイ</t>
    </rPh>
    <rPh sb="29" eb="31">
      <t>フクシ</t>
    </rPh>
    <rPh sb="31" eb="32">
      <t>シ</t>
    </rPh>
    <rPh sb="32" eb="33">
      <t>トウ</t>
    </rPh>
    <phoneticPr fontId="8"/>
  </si>
  <si>
    <t>回復期リハビリテーション病棟入院料３</t>
    <rPh sb="0" eb="2">
      <t>カイフク</t>
    </rPh>
    <rPh sb="2" eb="3">
      <t>キ</t>
    </rPh>
    <rPh sb="12" eb="14">
      <t>ビョウトウ</t>
    </rPh>
    <rPh sb="14" eb="16">
      <t>ニュウイン</t>
    </rPh>
    <rPh sb="16" eb="17">
      <t>リョウ</t>
    </rPh>
    <phoneticPr fontId="7"/>
  </si>
  <si>
    <t>理学療法士、作業療法士</t>
    <rPh sb="0" eb="5">
      <t>リガクリョウホウシ</t>
    </rPh>
    <rPh sb="6" eb="11">
      <t>サギョウリョウホウシ</t>
    </rPh>
    <phoneticPr fontId="8"/>
  </si>
  <si>
    <t>回復期リハビリテーション病棟入院料４</t>
    <rPh sb="0" eb="2">
      <t>カイフク</t>
    </rPh>
    <rPh sb="2" eb="3">
      <t>キ</t>
    </rPh>
    <rPh sb="12" eb="14">
      <t>ビョウトウ</t>
    </rPh>
    <rPh sb="14" eb="16">
      <t>ニュウイン</t>
    </rPh>
    <rPh sb="16" eb="17">
      <t>リョウ</t>
    </rPh>
    <phoneticPr fontId="7"/>
  </si>
  <si>
    <t>回復期リハビリテーション病棟入院料５</t>
    <rPh sb="0" eb="2">
      <t>カイフク</t>
    </rPh>
    <rPh sb="2" eb="3">
      <t>キ</t>
    </rPh>
    <rPh sb="12" eb="14">
      <t>ビョウトウ</t>
    </rPh>
    <rPh sb="14" eb="16">
      <t>ニュウイン</t>
    </rPh>
    <rPh sb="16" eb="17">
      <t>リョウ</t>
    </rPh>
    <phoneticPr fontId="7"/>
  </si>
  <si>
    <t>回復期リハビリテーション入院医療管理料</t>
    <rPh sb="0" eb="3">
      <t>カイフクキ</t>
    </rPh>
    <rPh sb="12" eb="19">
      <t>ニュウインイリョウカンリリョウ</t>
    </rPh>
    <phoneticPr fontId="2"/>
  </si>
  <si>
    <t>地域包括ケア病棟入院料１</t>
    <rPh sb="0" eb="2">
      <t>チイキ</t>
    </rPh>
    <rPh sb="2" eb="4">
      <t>ホウカツ</t>
    </rPh>
    <rPh sb="6" eb="8">
      <t>ビョウトウ</t>
    </rPh>
    <rPh sb="8" eb="10">
      <t>ニュウイン</t>
    </rPh>
    <rPh sb="10" eb="11">
      <t>リョウ</t>
    </rPh>
    <phoneticPr fontId="7"/>
  </si>
  <si>
    <t>１３対１</t>
    <rPh sb="2" eb="3">
      <t>タイ</t>
    </rPh>
    <phoneticPr fontId="8"/>
  </si>
  <si>
    <t>退院者に占める在宅等への退院患者割合が72.5％以上、入院者に占める自宅等からの患者割合が20％以上</t>
    <rPh sb="0" eb="3">
      <t>タイインシャ</t>
    </rPh>
    <rPh sb="4" eb="5">
      <t>シ</t>
    </rPh>
    <rPh sb="7" eb="9">
      <t>ザイタク</t>
    </rPh>
    <rPh sb="9" eb="10">
      <t>トウ</t>
    </rPh>
    <rPh sb="12" eb="14">
      <t>タイイン</t>
    </rPh>
    <rPh sb="14" eb="16">
      <t>カンジャ</t>
    </rPh>
    <rPh sb="16" eb="18">
      <t>ワリアイ</t>
    </rPh>
    <rPh sb="24" eb="26">
      <t>イジョウ</t>
    </rPh>
    <rPh sb="27" eb="29">
      <t>ニュウイン</t>
    </rPh>
    <rPh sb="29" eb="30">
      <t>シャ</t>
    </rPh>
    <rPh sb="31" eb="32">
      <t>シ</t>
    </rPh>
    <rPh sb="34" eb="36">
      <t>ジタク</t>
    </rPh>
    <rPh sb="36" eb="37">
      <t>トウ</t>
    </rPh>
    <rPh sb="40" eb="44">
      <t>カンジャワリアイ</t>
    </rPh>
    <rPh sb="48" eb="50">
      <t>イジョウ</t>
    </rPh>
    <phoneticPr fontId="8"/>
  </si>
  <si>
    <t>地域包括ケア病棟入院料２</t>
    <rPh sb="0" eb="2">
      <t>チイキ</t>
    </rPh>
    <rPh sb="2" eb="4">
      <t>ホウカツ</t>
    </rPh>
    <rPh sb="6" eb="8">
      <t>ビョウトウ</t>
    </rPh>
    <rPh sb="8" eb="10">
      <t>ニュウイン</t>
    </rPh>
    <rPh sb="10" eb="11">
      <t>リョウ</t>
    </rPh>
    <phoneticPr fontId="7"/>
  </si>
  <si>
    <t>退院者に占める在宅等への退院患者割合が72.5％以上</t>
    <rPh sb="0" eb="3">
      <t>タイインシャ</t>
    </rPh>
    <rPh sb="4" eb="5">
      <t>シ</t>
    </rPh>
    <rPh sb="7" eb="9">
      <t>ザイタク</t>
    </rPh>
    <rPh sb="9" eb="10">
      <t>トウ</t>
    </rPh>
    <rPh sb="12" eb="14">
      <t>タイイン</t>
    </rPh>
    <rPh sb="14" eb="16">
      <t>カンジャ</t>
    </rPh>
    <rPh sb="16" eb="18">
      <t>ワリアイ</t>
    </rPh>
    <rPh sb="24" eb="26">
      <t>イジョウ</t>
    </rPh>
    <phoneticPr fontId="8"/>
  </si>
  <si>
    <t>地域包括ケア病棟入院料３</t>
    <rPh sb="0" eb="2">
      <t>チイキ</t>
    </rPh>
    <rPh sb="2" eb="4">
      <t>ホウカツ</t>
    </rPh>
    <rPh sb="6" eb="8">
      <t>ビョウトウ</t>
    </rPh>
    <rPh sb="8" eb="10">
      <t>ニュウイン</t>
    </rPh>
    <rPh sb="10" eb="11">
      <t>リョウ</t>
    </rPh>
    <phoneticPr fontId="7"/>
  </si>
  <si>
    <t>入院者に占める自宅等からの患者割合が20％以上、自宅等からの緊急入院患者受入が前3月間に9人以上</t>
    <rPh sb="0" eb="2">
      <t>ニュウイン</t>
    </rPh>
    <rPh sb="2" eb="3">
      <t>シャ</t>
    </rPh>
    <rPh sb="4" eb="5">
      <t>シ</t>
    </rPh>
    <rPh sb="7" eb="9">
      <t>ジタク</t>
    </rPh>
    <rPh sb="9" eb="10">
      <t>トウ</t>
    </rPh>
    <rPh sb="13" eb="17">
      <t>カンジャワリアイ</t>
    </rPh>
    <rPh sb="21" eb="23">
      <t>イジョウ</t>
    </rPh>
    <rPh sb="24" eb="26">
      <t>ジタク</t>
    </rPh>
    <rPh sb="26" eb="27">
      <t>トウ</t>
    </rPh>
    <rPh sb="30" eb="32">
      <t>キンキュウ</t>
    </rPh>
    <rPh sb="32" eb="34">
      <t>ニュウイン</t>
    </rPh>
    <rPh sb="34" eb="36">
      <t>カンジャ</t>
    </rPh>
    <rPh sb="36" eb="38">
      <t>ウケイレ</t>
    </rPh>
    <rPh sb="39" eb="40">
      <t>マエ</t>
    </rPh>
    <rPh sb="41" eb="42">
      <t>ガツ</t>
    </rPh>
    <rPh sb="42" eb="43">
      <t>カン</t>
    </rPh>
    <rPh sb="45" eb="48">
      <t>ニンイジョウ</t>
    </rPh>
    <phoneticPr fontId="8"/>
  </si>
  <si>
    <t>地域包括ケア病棟入院料４</t>
    <rPh sb="0" eb="2">
      <t>チイキ</t>
    </rPh>
    <rPh sb="2" eb="4">
      <t>ホウカツ</t>
    </rPh>
    <rPh sb="6" eb="8">
      <t>ビョウトウ</t>
    </rPh>
    <rPh sb="8" eb="10">
      <t>ニュウイン</t>
    </rPh>
    <rPh sb="10" eb="11">
      <t>リョウ</t>
    </rPh>
    <phoneticPr fontId="7"/>
  </si>
  <si>
    <t>地域包括ケア入院医療管理料１</t>
    <rPh sb="0" eb="2">
      <t>チイキ</t>
    </rPh>
    <rPh sb="2" eb="4">
      <t>ホウカツ</t>
    </rPh>
    <rPh sb="6" eb="8">
      <t>ニュウイン</t>
    </rPh>
    <rPh sb="8" eb="10">
      <t>イリョウ</t>
    </rPh>
    <rPh sb="10" eb="12">
      <t>カンリ</t>
    </rPh>
    <rPh sb="12" eb="13">
      <t>リョウ</t>
    </rPh>
    <phoneticPr fontId="7"/>
  </si>
  <si>
    <t>地域包括ケア入院医療管理料２</t>
    <rPh sb="0" eb="2">
      <t>チイキ</t>
    </rPh>
    <rPh sb="2" eb="4">
      <t>ホウカツ</t>
    </rPh>
    <rPh sb="6" eb="8">
      <t>ニュウイン</t>
    </rPh>
    <rPh sb="8" eb="10">
      <t>イリョウ</t>
    </rPh>
    <rPh sb="10" eb="12">
      <t>カンリ</t>
    </rPh>
    <rPh sb="12" eb="13">
      <t>リョウ</t>
    </rPh>
    <phoneticPr fontId="7"/>
  </si>
  <si>
    <t>地域包括ケア入院医療管理料３</t>
    <rPh sb="0" eb="2">
      <t>チイキ</t>
    </rPh>
    <rPh sb="2" eb="4">
      <t>ホウカツ</t>
    </rPh>
    <rPh sb="6" eb="8">
      <t>ニュウイン</t>
    </rPh>
    <rPh sb="8" eb="10">
      <t>イリョウ</t>
    </rPh>
    <rPh sb="10" eb="12">
      <t>カンリ</t>
    </rPh>
    <rPh sb="12" eb="13">
      <t>リョウ</t>
    </rPh>
    <phoneticPr fontId="7"/>
  </si>
  <si>
    <t>地域包括ケア入院医療管理料４</t>
    <rPh sb="0" eb="2">
      <t>チイキ</t>
    </rPh>
    <rPh sb="2" eb="4">
      <t>ホウカツ</t>
    </rPh>
    <rPh sb="6" eb="8">
      <t>ニュウイン</t>
    </rPh>
    <rPh sb="8" eb="10">
      <t>イリョウ</t>
    </rPh>
    <rPh sb="10" eb="12">
      <t>カンリ</t>
    </rPh>
    <rPh sb="12" eb="13">
      <t>リョウ</t>
    </rPh>
    <phoneticPr fontId="7"/>
  </si>
  <si>
    <t>特殊疾患病棟入院料1</t>
    <rPh sb="0" eb="2">
      <t>トクシュ</t>
    </rPh>
    <rPh sb="2" eb="4">
      <t>シッカン</t>
    </rPh>
    <rPh sb="4" eb="6">
      <t>ビョウトウ</t>
    </rPh>
    <rPh sb="6" eb="9">
      <t>ニュウインリョウ</t>
    </rPh>
    <phoneticPr fontId="2"/>
  </si>
  <si>
    <t>脊髄損傷等の重度障害者、重度の意識障害者、筋ジストロフィー患者及び難病患者等８割以上入院（一般）</t>
    <rPh sb="0" eb="4">
      <t>セキズイソンショウ</t>
    </rPh>
    <rPh sb="4" eb="5">
      <t>トウ</t>
    </rPh>
    <rPh sb="6" eb="8">
      <t>ジュウド</t>
    </rPh>
    <rPh sb="8" eb="10">
      <t>ショウガイ</t>
    </rPh>
    <rPh sb="10" eb="11">
      <t>シャ</t>
    </rPh>
    <rPh sb="12" eb="14">
      <t>ジュウド</t>
    </rPh>
    <rPh sb="15" eb="17">
      <t>イシキ</t>
    </rPh>
    <rPh sb="17" eb="19">
      <t>ショウガイ</t>
    </rPh>
    <rPh sb="19" eb="20">
      <t>シャ</t>
    </rPh>
    <rPh sb="21" eb="22">
      <t>キン</t>
    </rPh>
    <rPh sb="29" eb="31">
      <t>カンジャ</t>
    </rPh>
    <rPh sb="31" eb="32">
      <t>オヨ</t>
    </rPh>
    <rPh sb="33" eb="35">
      <t>ナンビョウ</t>
    </rPh>
    <rPh sb="35" eb="37">
      <t>カンジャ</t>
    </rPh>
    <rPh sb="37" eb="38">
      <t>トウ</t>
    </rPh>
    <rPh sb="39" eb="40">
      <t>ワリ</t>
    </rPh>
    <rPh sb="40" eb="42">
      <t>イジョウ</t>
    </rPh>
    <rPh sb="42" eb="44">
      <t>ニュウイン</t>
    </rPh>
    <rPh sb="45" eb="47">
      <t>イッパン</t>
    </rPh>
    <phoneticPr fontId="8"/>
  </si>
  <si>
    <t>特殊疾患病棟入院料2</t>
    <rPh sb="0" eb="2">
      <t>トクシュ</t>
    </rPh>
    <rPh sb="2" eb="4">
      <t>シッカン</t>
    </rPh>
    <rPh sb="4" eb="6">
      <t>ビョウトウ</t>
    </rPh>
    <rPh sb="6" eb="8">
      <t>ニュウイン</t>
    </rPh>
    <rPh sb="8" eb="9">
      <t>リョウ</t>
    </rPh>
    <phoneticPr fontId="7"/>
  </si>
  <si>
    <t>緩和ケア病棟入院料１</t>
    <rPh sb="0" eb="2">
      <t>カンワ</t>
    </rPh>
    <rPh sb="4" eb="6">
      <t>ビョウトウ</t>
    </rPh>
    <rPh sb="6" eb="8">
      <t>ニュウイン</t>
    </rPh>
    <rPh sb="8" eb="9">
      <t>リョウ</t>
    </rPh>
    <phoneticPr fontId="7"/>
  </si>
  <si>
    <t>主に悪性腫瘍の患者又は後天性免疫不全症候群に罹患している患者を入院させ緩和ケアを実施（一般）</t>
    <rPh sb="0" eb="1">
      <t>オモ</t>
    </rPh>
    <rPh sb="2" eb="6">
      <t>アクセイシュヨウ</t>
    </rPh>
    <rPh sb="7" eb="9">
      <t>カンジャ</t>
    </rPh>
    <rPh sb="9" eb="10">
      <t>マタ</t>
    </rPh>
    <rPh sb="11" eb="14">
      <t>コウテンセイ</t>
    </rPh>
    <rPh sb="14" eb="21">
      <t>メンエキフゼンショウコウグン</t>
    </rPh>
    <rPh sb="22" eb="24">
      <t>リカン</t>
    </rPh>
    <rPh sb="28" eb="30">
      <t>カンジャ</t>
    </rPh>
    <rPh sb="31" eb="33">
      <t>ニュウイン</t>
    </rPh>
    <rPh sb="35" eb="37">
      <t>カンワ</t>
    </rPh>
    <rPh sb="40" eb="42">
      <t>ジッシ</t>
    </rPh>
    <rPh sb="43" eb="45">
      <t>イッパン</t>
    </rPh>
    <phoneticPr fontId="8"/>
  </si>
  <si>
    <t>緩和ケア病棟入院料２</t>
    <rPh sb="0" eb="2">
      <t>カンワ</t>
    </rPh>
    <rPh sb="4" eb="6">
      <t>ビョウトウ</t>
    </rPh>
    <rPh sb="6" eb="8">
      <t>ニュウイン</t>
    </rPh>
    <rPh sb="8" eb="9">
      <t>リョウ</t>
    </rPh>
    <phoneticPr fontId="7"/>
  </si>
  <si>
    <t>特定一般病棟入院料１</t>
    <rPh sb="0" eb="2">
      <t>トクテイ</t>
    </rPh>
    <rPh sb="2" eb="4">
      <t>イッパン</t>
    </rPh>
    <rPh sb="4" eb="6">
      <t>ビョウトウ</t>
    </rPh>
    <rPh sb="6" eb="8">
      <t>ニュウイン</t>
    </rPh>
    <rPh sb="8" eb="9">
      <t>リョウ</t>
    </rPh>
    <phoneticPr fontId="7"/>
  </si>
  <si>
    <t>和歌山県は対象外？</t>
    <rPh sb="0" eb="4">
      <t>ワカヤマケン</t>
    </rPh>
    <rPh sb="5" eb="8">
      <t>タイショウガイ</t>
    </rPh>
    <phoneticPr fontId="8"/>
  </si>
  <si>
    <t>特定一般病棟入院料２</t>
    <rPh sb="0" eb="2">
      <t>トクテイ</t>
    </rPh>
    <rPh sb="2" eb="4">
      <t>イッパン</t>
    </rPh>
    <rPh sb="4" eb="6">
      <t>ビョウトウ</t>
    </rPh>
    <rPh sb="6" eb="8">
      <t>ニュウイン</t>
    </rPh>
    <rPh sb="8" eb="9">
      <t>リョウ</t>
    </rPh>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</si>
  <si>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2"/>
  </si>
  <si>
    <t>高度急性期</t>
    <rPh sb="0" eb="2">
      <t>コウド</t>
    </rPh>
    <rPh sb="2" eb="5">
      <t>キュウセイキ</t>
    </rPh>
    <phoneticPr fontId="8"/>
  </si>
  <si>
    <t>急性期</t>
    <rPh sb="0" eb="3">
      <t>キュウセイキ</t>
    </rPh>
    <phoneticPr fontId="8"/>
  </si>
  <si>
    <t>回復期</t>
    <rPh sb="0" eb="2">
      <t>カイフク</t>
    </rPh>
    <rPh sb="2" eb="3">
      <t>キ</t>
    </rPh>
    <phoneticPr fontId="8"/>
  </si>
  <si>
    <t>慢性期</t>
    <rPh sb="0" eb="3">
      <t>マンセイキ</t>
    </rPh>
    <phoneticPr fontId="8"/>
  </si>
  <si>
    <t>休棟予定</t>
    <rPh sb="0" eb="1">
      <t>ヤス</t>
    </rPh>
    <rPh sb="1" eb="2">
      <t>トウ</t>
    </rPh>
    <rPh sb="2" eb="4">
      <t>ヨテイ</t>
    </rPh>
    <phoneticPr fontId="8"/>
  </si>
  <si>
    <t>廃止予定</t>
    <rPh sb="0" eb="2">
      <t>ハイシ</t>
    </rPh>
    <rPh sb="2" eb="4">
      <t>ヨテイ</t>
    </rPh>
    <phoneticPr fontId="8"/>
  </si>
  <si>
    <t>介護保険施設移行予定</t>
    <rPh sb="0" eb="2">
      <t>カイゴ</t>
    </rPh>
    <rPh sb="2" eb="4">
      <t>ホケン</t>
    </rPh>
    <rPh sb="4" eb="6">
      <t>シセツ</t>
    </rPh>
    <rPh sb="6" eb="8">
      <t>イコウ</t>
    </rPh>
    <rPh sb="8" eb="10">
      <t>ヨテイ</t>
    </rPh>
    <phoneticPr fontId="8"/>
  </si>
  <si>
    <t>有床</t>
    <rPh sb="0" eb="2">
      <t>ユウショウ</t>
    </rPh>
    <phoneticPr fontId="2"/>
  </si>
  <si>
    <t>休棟中（今後再開予定）</t>
    <rPh sb="0" eb="1">
      <t>ヤス</t>
    </rPh>
    <rPh sb="1" eb="2">
      <t>トウ</t>
    </rPh>
    <rPh sb="2" eb="3">
      <t>チュウ</t>
    </rPh>
    <rPh sb="4" eb="6">
      <t>コンゴ</t>
    </rPh>
    <rPh sb="6" eb="8">
      <t>サイカイ</t>
    </rPh>
    <rPh sb="8" eb="10">
      <t>ヨテイ</t>
    </rPh>
    <phoneticPr fontId="2"/>
  </si>
  <si>
    <t>休棟中（今後廃止予定）</t>
    <rPh sb="0" eb="1">
      <t>ヤス</t>
    </rPh>
    <rPh sb="1" eb="2">
      <t>トウ</t>
    </rPh>
    <rPh sb="2" eb="3">
      <t>チュウ</t>
    </rPh>
    <rPh sb="4" eb="6">
      <t>コンゴ</t>
    </rPh>
    <rPh sb="6" eb="8">
      <t>ハイシ</t>
    </rPh>
    <rPh sb="8" eb="10">
      <t>ヨテイ</t>
    </rPh>
    <phoneticPr fontId="2"/>
  </si>
  <si>
    <t>定量的基準
による機能</t>
    <rPh sb="0" eb="3">
      <t>テイリョウテキ</t>
    </rPh>
    <rPh sb="3" eb="5">
      <t>キジュン</t>
    </rPh>
    <rPh sb="9" eb="11">
      <t>キノウ</t>
    </rPh>
    <phoneticPr fontId="2"/>
  </si>
  <si>
    <t>全身
麻酔
手術</t>
    <rPh sb="0" eb="2">
      <t>ゼンシン</t>
    </rPh>
    <rPh sb="3" eb="5">
      <t>マスイ</t>
    </rPh>
    <rPh sb="6" eb="8">
      <t>シュジュツ</t>
    </rPh>
    <phoneticPr fontId="2"/>
  </si>
  <si>
    <t>悪性
腫瘍
手術</t>
    <rPh sb="0" eb="2">
      <t>アクセイ</t>
    </rPh>
    <rPh sb="3" eb="5">
      <t>シュヨウ</t>
    </rPh>
    <rPh sb="6" eb="8">
      <t>シュジュツ</t>
    </rPh>
    <phoneticPr fontId="2"/>
  </si>
  <si>
    <t>2回
/床/月</t>
    <rPh sb="1" eb="2">
      <t>カイ</t>
    </rPh>
    <rPh sb="4" eb="5">
      <t>ユカ</t>
    </rPh>
    <rPh sb="6" eb="7">
      <t>ツキ</t>
    </rPh>
    <phoneticPr fontId="2"/>
  </si>
  <si>
    <t>0.5回
/床/月</t>
    <rPh sb="3" eb="4">
      <t>カイ</t>
    </rPh>
    <rPh sb="6" eb="7">
      <t>ユカ</t>
    </rPh>
    <rPh sb="8" eb="9">
      <t>ツキ</t>
    </rPh>
    <phoneticPr fontId="2"/>
  </si>
  <si>
    <t>0.2回
/床/月</t>
    <rPh sb="3" eb="4">
      <t>カイ</t>
    </rPh>
    <rPh sb="6" eb="7">
      <t>ユカ</t>
    </rPh>
    <rPh sb="8" eb="9">
      <t>ツキ</t>
    </rPh>
    <phoneticPr fontId="2"/>
  </si>
  <si>
    <t>8回
/床/月</t>
    <rPh sb="1" eb="2">
      <t>カイ</t>
    </rPh>
    <rPh sb="4" eb="5">
      <t>ユカ</t>
    </rPh>
    <rPh sb="6" eb="7">
      <t>ツキ</t>
    </rPh>
    <phoneticPr fontId="2"/>
  </si>
  <si>
    <t>脳血
管内
手術</t>
    <rPh sb="0" eb="1">
      <t>ノウ</t>
    </rPh>
    <rPh sb="1" eb="2">
      <t>チ</t>
    </rPh>
    <rPh sb="3" eb="5">
      <t>カンナイ</t>
    </rPh>
    <rPh sb="4" eb="5">
      <t>ナイ</t>
    </rPh>
    <rPh sb="6" eb="8">
      <t>シュジュツ</t>
    </rPh>
    <phoneticPr fontId="2"/>
  </si>
  <si>
    <t>経皮的
冠動脈
形成術</t>
    <rPh sb="0" eb="3">
      <t>ケイヒテキ</t>
    </rPh>
    <rPh sb="4" eb="7">
      <t>カンドウミャク</t>
    </rPh>
    <rPh sb="8" eb="10">
      <t>ケイセイ</t>
    </rPh>
    <rPh sb="10" eb="11">
      <t>ジュツ</t>
    </rPh>
    <phoneticPr fontId="2"/>
  </si>
  <si>
    <t>救急
搬送
診療料</t>
    <rPh sb="0" eb="2">
      <t>キュウキュウ</t>
    </rPh>
    <rPh sb="3" eb="5">
      <t>ハンソウ</t>
    </rPh>
    <rPh sb="6" eb="8">
      <t>シンリョウ</t>
    </rPh>
    <rPh sb="8" eb="9">
      <t>リョウ</t>
    </rPh>
    <phoneticPr fontId="2"/>
  </si>
  <si>
    <t>救急
諸項目</t>
    <rPh sb="0" eb="2">
      <t>キュウキュウ</t>
    </rPh>
    <rPh sb="3" eb="4">
      <t>ショ</t>
    </rPh>
    <rPh sb="4" eb="6">
      <t>コウモク</t>
    </rPh>
    <phoneticPr fontId="2"/>
  </si>
  <si>
    <t>全身
管理
への
対応</t>
    <rPh sb="0" eb="2">
      <t>ゼンシン</t>
    </rPh>
    <rPh sb="3" eb="5">
      <t>カンリ</t>
    </rPh>
    <rPh sb="9" eb="11">
      <t>タイオウ</t>
    </rPh>
    <phoneticPr fontId="2"/>
  </si>
  <si>
    <t>超
急性期
脳卒中
加算</t>
    <rPh sb="0" eb="1">
      <t>チョウ</t>
    </rPh>
    <rPh sb="2" eb="5">
      <t>キュウセイキ</t>
    </rPh>
    <rPh sb="6" eb="9">
      <t>ノウソッチュウ</t>
    </rPh>
    <rPh sb="10" eb="12">
      <t>カサン</t>
    </rPh>
    <phoneticPr fontId="2"/>
  </si>
  <si>
    <t>胸腔鏡
・
腹腔鏡
下手術</t>
    <rPh sb="0" eb="3">
      <t>キョウクウキョウ</t>
    </rPh>
    <rPh sb="6" eb="9">
      <t>フッコウキョウ</t>
    </rPh>
    <rPh sb="10" eb="11">
      <t>シタ</t>
    </rPh>
    <rPh sb="11" eb="13">
      <t>シュジュツ</t>
    </rPh>
    <phoneticPr fontId="2"/>
  </si>
  <si>
    <r>
      <t xml:space="preserve">重症者
への
対応
</t>
    </r>
    <r>
      <rPr>
        <sz val="10"/>
        <color theme="1"/>
        <rFont val="游ゴシック"/>
        <family val="3"/>
        <charset val="128"/>
        <scheme val="minor"/>
      </rPr>
      <t>（救急）</t>
    </r>
    <rPh sb="0" eb="2">
      <t>ジュウショウ</t>
    </rPh>
    <rPh sb="2" eb="3">
      <t>シャ</t>
    </rPh>
    <rPh sb="7" eb="9">
      <t>タイオウ</t>
    </rPh>
    <rPh sb="11" eb="13">
      <t>キュウキュウ</t>
    </rPh>
    <phoneticPr fontId="2"/>
  </si>
  <si>
    <t>1件
/月</t>
    <rPh sb="1" eb="2">
      <t>ケン</t>
    </rPh>
    <rPh sb="4" eb="5">
      <t>ツキ</t>
    </rPh>
    <phoneticPr fontId="2"/>
  </si>
  <si>
    <t>1回
/月</t>
    <rPh sb="1" eb="2">
      <t>カイ</t>
    </rPh>
    <rPh sb="4" eb="5">
      <t>ツキ</t>
    </rPh>
    <phoneticPr fontId="2"/>
  </si>
  <si>
    <t>看護配置
による
機能</t>
    <rPh sb="0" eb="2">
      <t>カンゴ</t>
    </rPh>
    <rPh sb="2" eb="4">
      <t>ハイチ</t>
    </rPh>
    <rPh sb="9" eb="11">
      <t>キノウ</t>
    </rPh>
    <phoneticPr fontId="2"/>
  </si>
  <si>
    <t>①
手術総数</t>
    <rPh sb="2" eb="4">
      <t>シュジュツ</t>
    </rPh>
    <rPh sb="4" eb="6">
      <t>ソウスウ</t>
    </rPh>
    <phoneticPr fontId="2"/>
  </si>
  <si>
    <t>⑤
化学療法</t>
    <rPh sb="2" eb="4">
      <t>カガク</t>
    </rPh>
    <rPh sb="4" eb="6">
      <t>リョウホウ</t>
    </rPh>
    <phoneticPr fontId="2"/>
  </si>
  <si>
    <t>a</t>
  </si>
  <si>
    <t>a</t>
    <phoneticPr fontId="2"/>
  </si>
  <si>
    <t>b</t>
  </si>
  <si>
    <t>b</t>
    <phoneticPr fontId="2"/>
  </si>
  <si>
    <t>c</t>
  </si>
  <si>
    <t>c</t>
    <phoneticPr fontId="2"/>
  </si>
  <si>
    <t>d</t>
  </si>
  <si>
    <t>d</t>
    <phoneticPr fontId="2"/>
  </si>
  <si>
    <t>貴院把握の</t>
    <rPh sb="0" eb="2">
      <t>キイン</t>
    </rPh>
    <rPh sb="2" eb="4">
      <t>ハアク</t>
    </rPh>
    <phoneticPr fontId="2"/>
  </si>
  <si>
    <t>件数を入力</t>
    <rPh sb="0" eb="2">
      <t>ケンスウ</t>
    </rPh>
    <rPh sb="3" eb="5">
      <t>ニュウリョク</t>
    </rPh>
    <phoneticPr fontId="2"/>
  </si>
  <si>
    <t>件数</t>
    <rPh sb="0" eb="2">
      <t>ケンスウ</t>
    </rPh>
    <phoneticPr fontId="2"/>
  </si>
  <si>
    <t>算定日数</t>
    <rPh sb="2" eb="4">
      <t>ニッスウ</t>
    </rPh>
    <phoneticPr fontId="2"/>
  </si>
  <si>
    <t>1.2回
/床/日</t>
    <rPh sb="3" eb="4">
      <t>カイ</t>
    </rPh>
    <rPh sb="6" eb="7">
      <t>ユカ</t>
    </rPh>
    <rPh sb="8" eb="9">
      <t>ヒ</t>
    </rPh>
    <phoneticPr fontId="2"/>
  </si>
  <si>
    <t>0.5回
/床/日</t>
    <rPh sb="3" eb="4">
      <t>カイ</t>
    </rPh>
    <rPh sb="6" eb="7">
      <t>ユカ</t>
    </rPh>
    <rPh sb="8" eb="9">
      <t>ヒ</t>
    </rPh>
    <phoneticPr fontId="2"/>
  </si>
  <si>
    <t>100件以上
/年</t>
    <rPh sb="3" eb="4">
      <t>ケン</t>
    </rPh>
    <rPh sb="4" eb="6">
      <t>イジョウ</t>
    </rPh>
    <rPh sb="8" eb="9">
      <t>ネン</t>
    </rPh>
    <phoneticPr fontId="2"/>
  </si>
  <si>
    <r>
      <t xml:space="preserve">手術総数
</t>
    </r>
    <r>
      <rPr>
        <sz val="10"/>
        <color theme="1"/>
        <rFont val="游ゴシック"/>
        <family val="3"/>
        <charset val="128"/>
        <scheme val="minor"/>
      </rPr>
      <t>【50床あたり】</t>
    </r>
    <rPh sb="0" eb="2">
      <t>シュジュツ</t>
    </rPh>
    <rPh sb="2" eb="4">
      <t>ソウスウ</t>
    </rPh>
    <rPh sb="8" eb="9">
      <t>ユカ</t>
    </rPh>
    <phoneticPr fontId="2"/>
  </si>
  <si>
    <r>
      <t xml:space="preserve">化学療法
</t>
    </r>
    <r>
      <rPr>
        <sz val="10"/>
        <color theme="1"/>
        <rFont val="游ゴシック"/>
        <family val="3"/>
        <charset val="128"/>
        <scheme val="minor"/>
      </rPr>
      <t>【50床あたり】</t>
    </r>
    <rPh sb="0" eb="4">
      <t>カガクリョウホウ</t>
    </rPh>
    <phoneticPr fontId="2"/>
  </si>
  <si>
    <r>
      <t xml:space="preserve"> 救急医療管理加算１及び２
</t>
    </r>
    <r>
      <rPr>
        <sz val="10"/>
        <color theme="1"/>
        <rFont val="游ゴシック"/>
        <family val="3"/>
        <charset val="128"/>
        <scheme val="minor"/>
      </rPr>
      <t>【50床あたり】</t>
    </r>
    <rPh sb="1" eb="3">
      <t>キュウキュウ</t>
    </rPh>
    <rPh sb="3" eb="5">
      <t>イリョウ</t>
    </rPh>
    <rPh sb="5" eb="7">
      <t>カンリ</t>
    </rPh>
    <rPh sb="7" eb="9">
      <t>カサン</t>
    </rPh>
    <rPh sb="10" eb="11">
      <t>オヨ</t>
    </rPh>
    <phoneticPr fontId="2"/>
  </si>
  <si>
    <r>
      <t xml:space="preserve">中等症以上の救急搬送件数
</t>
    </r>
    <r>
      <rPr>
        <sz val="10"/>
        <color theme="1"/>
        <rFont val="游ゴシック"/>
        <family val="3"/>
        <charset val="128"/>
        <scheme val="minor"/>
      </rPr>
      <t>【1病院あたり】</t>
    </r>
    <rPh sb="0" eb="2">
      <t>チュウトウ</t>
    </rPh>
    <rPh sb="2" eb="3">
      <t>ショウ</t>
    </rPh>
    <rPh sb="3" eb="5">
      <t>イジョウ</t>
    </rPh>
    <rPh sb="6" eb="8">
      <t>キュウキュウ</t>
    </rPh>
    <rPh sb="8" eb="10">
      <t>ハンソウ</t>
    </rPh>
    <rPh sb="10" eb="12">
      <t>ケンスウ</t>
    </rPh>
    <rPh sb="15" eb="17">
      <t>ビョウイン</t>
    </rPh>
    <phoneticPr fontId="2"/>
  </si>
  <si>
    <t>③
 救急医療管理
加算１及び２</t>
    <phoneticPr fontId="2"/>
  </si>
  <si>
    <t>中等症以上の
救急搬送件数</t>
    <rPh sb="0" eb="2">
      <t>チュウトウ</t>
    </rPh>
    <rPh sb="2" eb="3">
      <t>ショウ</t>
    </rPh>
    <rPh sb="3" eb="5">
      <t>イジョウ</t>
    </rPh>
    <rPh sb="7" eb="9">
      <t>キュウキュウ</t>
    </rPh>
    <rPh sb="9" eb="11">
      <t>ハンソウ</t>
    </rPh>
    <rPh sb="11" eb="13">
      <t>ケンスウ</t>
    </rPh>
    <phoneticPr fontId="2"/>
  </si>
  <si>
    <t>3回
/床/日</t>
    <rPh sb="1" eb="2">
      <t>カイ</t>
    </rPh>
    <rPh sb="4" eb="5">
      <t>ユカ</t>
    </rPh>
    <rPh sb="6" eb="7">
      <t>ニチ</t>
    </rPh>
    <phoneticPr fontId="2"/>
  </si>
  <si>
    <t>※「ｃ」かつ「ｄ」を満たす</t>
    <rPh sb="10" eb="11">
      <t>ミ</t>
    </rPh>
    <phoneticPr fontId="2"/>
  </si>
  <si>
    <t>様式1
③病棟票</t>
    <rPh sb="0" eb="2">
      <t>ヨウシキ</t>
    </rPh>
    <rPh sb="5" eb="8">
      <t>ビョウトウヒョウ</t>
    </rPh>
    <phoneticPr fontId="2"/>
  </si>
  <si>
    <t>様式1
③病棟票</t>
    <rPh sb="0" eb="2">
      <t>ヨウシキ</t>
    </rPh>
    <phoneticPr fontId="2"/>
  </si>
  <si>
    <r>
      <t xml:space="preserve">様式1
</t>
    </r>
    <r>
      <rPr>
        <sz val="10"/>
        <color theme="1"/>
        <rFont val="游ゴシック"/>
        <family val="3"/>
        <charset val="128"/>
        <scheme val="minor"/>
      </rPr>
      <t>③病棟票</t>
    </r>
    <rPh sb="0" eb="2">
      <t>ヨウシキ</t>
    </rPh>
    <phoneticPr fontId="2"/>
  </si>
  <si>
    <r>
      <t xml:space="preserve">様式2
</t>
    </r>
    <r>
      <rPr>
        <sz val="10"/>
        <color theme="1"/>
        <rFont val="游ゴシック"/>
        <family val="3"/>
        <charset val="128"/>
        <scheme val="minor"/>
      </rPr>
      <t>①基本票</t>
    </r>
    <rPh sb="5" eb="8">
      <t>キホンヒョウ</t>
    </rPh>
    <phoneticPr fontId="2"/>
  </si>
  <si>
    <t>入力不要</t>
    <rPh sb="0" eb="2">
      <t>ニュウリョク</t>
    </rPh>
    <rPh sb="2" eb="4">
      <t>フヨウ</t>
    </rPh>
    <phoneticPr fontId="2"/>
  </si>
  <si>
    <t>入力不要</t>
    <rPh sb="0" eb="4">
      <t>ニュウリョクフヨウ</t>
    </rPh>
    <phoneticPr fontId="2"/>
  </si>
  <si>
    <t>●高度急性期・急性期判定（無色セル部分に入力願います）</t>
    <rPh sb="1" eb="6">
      <t>コウドキュウセイキ</t>
    </rPh>
    <rPh sb="7" eb="10">
      <t>キュウセイキ</t>
    </rPh>
    <rPh sb="10" eb="12">
      <t>ハンテイ</t>
    </rPh>
    <rPh sb="13" eb="15">
      <t>ムショク</t>
    </rPh>
    <rPh sb="17" eb="19">
      <t>ブブン</t>
    </rPh>
    <rPh sb="20" eb="22">
      <t>ニュウリョク</t>
    </rPh>
    <rPh sb="22" eb="23">
      <t>ネガ</t>
    </rPh>
    <phoneticPr fontId="2"/>
  </si>
  <si>
    <t>●急性期・回復期判定【病院】（無色セル部分に入力願います）</t>
    <rPh sb="1" eb="4">
      <t>キュウセイキ</t>
    </rPh>
    <rPh sb="5" eb="8">
      <t>カイフクキ</t>
    </rPh>
    <rPh sb="8" eb="10">
      <t>ハンテイ</t>
    </rPh>
    <rPh sb="11" eb="13">
      <t>ビョウイン</t>
    </rPh>
    <phoneticPr fontId="2"/>
  </si>
  <si>
    <t>●急性期・回復期判定【有床診療所】（無色セル部分に入力願います）</t>
    <rPh sb="1" eb="4">
      <t>キュウセイキ</t>
    </rPh>
    <rPh sb="5" eb="8">
      <t>カイフクキ</t>
    </rPh>
    <rPh sb="8" eb="10">
      <t>ハンテイ</t>
    </rPh>
    <rPh sb="11" eb="16">
      <t>ユウショウシンリョウショ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</si>
</sst>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
  </numFmts>
  <fonts count="19">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1"/>
      <color theme="1"/>
      <name val="Meiryo UI"/>
      <family val="2"/>
      <charset val="128"/>
    </font>
    <font>
      <sz val="6"/>
      <name val="Meiryo UI"/>
      <family val="2"/>
      <charset val="128"/>
    </font>
    <font>
      <sz val="6"/>
      <name val="游ゴシック"/>
      <family val="2"/>
      <charset val="128"/>
      <scheme val="minor"/>
    </font>
    <font>
      <b/>
      <sz val="14"/>
      <color rgb="FFFF0000"/>
      <name val="游ゴシック"/>
      <family val="3"/>
      <charset val="128"/>
      <scheme val="minor"/>
    </font>
    <font>
      <b/>
      <sz val="11"/>
      <color rgb="FFFF0000"/>
      <name val="游ゴシック"/>
      <family val="3"/>
      <charset val="128"/>
      <scheme val="minor"/>
    </font>
    <font>
      <sz val="11"/>
      <color rgb="FFFF0000"/>
      <name val="Meiryo UI"/>
      <family val="2"/>
      <charset val="128"/>
    </font>
    <font>
      <sz val="11"/>
      <color rgb="FFFF0000"/>
      <name val="Meiryo UI"/>
      <family val="3"/>
      <charset val="128"/>
    </font>
    <font>
      <sz val="11"/>
      <color rgb="FF00B0F0"/>
      <name val="Meiryo UI"/>
      <family val="2"/>
      <charset val="128"/>
    </font>
    <font>
      <b/>
      <sz val="12"/>
      <color rgb="FFFF0000"/>
      <name val="游ゴシック"/>
      <family val="3"/>
      <charset val="128"/>
      <scheme val="minor"/>
    </font>
    <font>
      <sz val="11"/>
      <name val="游ゴシック"/>
      <family val="3"/>
      <charset val="128"/>
      <scheme val="minor"/>
    </font>
    <font>
      <sz val="11"/>
      <color rgb="FFFF0000"/>
      <name val="游ゴシック"/>
      <family val="2"/>
      <scheme val="minor"/>
    </font>
    <font>
      <sz val="10"/>
      <name val="游ゴシック"/>
      <family val="3"/>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00B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alignment vertical="center"/>
    </xf>
    <xf numFmtId="0" fontId="1" fillId="0" borderId="0">
      <alignment vertical="center"/>
    </xf>
  </cellStyleXfs>
  <cellXfs count="201">
    <xf numFmtId="0" fontId="0" fillId="0" borderId="0" xfId="0"/>
    <xf numFmtId="0" fontId="0" fillId="0" borderId="0" xfId="0"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0" xfId="1">
      <alignment vertical="center"/>
    </xf>
    <xf numFmtId="0" fontId="6" fillId="3" borderId="0" xfId="1" applyFill="1">
      <alignment vertical="center"/>
    </xf>
    <xf numFmtId="0" fontId="6" fillId="0" borderId="4" xfId="1" applyBorder="1">
      <alignment vertical="center"/>
    </xf>
    <xf numFmtId="0" fontId="6" fillId="0" borderId="0" xfId="1" applyAlignment="1">
      <alignment vertical="center" shrinkToFit="1"/>
    </xf>
    <xf numFmtId="0" fontId="1" fillId="0" borderId="0" xfId="2">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shrinkToFit="1"/>
    </xf>
    <xf numFmtId="0" fontId="10" fillId="3" borderId="1" xfId="0" applyFont="1" applyFill="1" applyBorder="1" applyAlignment="1">
      <alignment horizontal="center" vertical="center" shrinkToFit="1"/>
    </xf>
    <xf numFmtId="0" fontId="11" fillId="0" borderId="0" xfId="1" applyFont="1">
      <alignment vertical="center"/>
    </xf>
    <xf numFmtId="0" fontId="12" fillId="0" borderId="0" xfId="1" applyFont="1">
      <alignment vertical="center"/>
    </xf>
    <xf numFmtId="0" fontId="13" fillId="0" borderId="0" xfId="1" applyFont="1">
      <alignment vertical="center"/>
    </xf>
    <xf numFmtId="0" fontId="10" fillId="4" borderId="1" xfId="0" applyFont="1" applyFill="1" applyBorder="1" applyAlignment="1">
      <alignment horizontal="center" vertical="center" shrinkToFit="1"/>
    </xf>
    <xf numFmtId="0" fontId="6" fillId="5" borderId="0" xfId="1" applyFill="1">
      <alignment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center" vertical="center" shrinkToFit="1"/>
    </xf>
    <xf numFmtId="0" fontId="10" fillId="4" borderId="7"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177" fontId="0" fillId="2" borderId="7" xfId="0" applyNumberFormat="1" applyFill="1" applyBorder="1" applyAlignment="1">
      <alignment horizontal="center" vertical="center" shrinkToFit="1"/>
    </xf>
    <xf numFmtId="0" fontId="0" fillId="0" borderId="14" xfId="0" applyBorder="1" applyAlignment="1">
      <alignment horizontal="center"/>
    </xf>
    <xf numFmtId="0" fontId="0" fillId="0" borderId="18" xfId="0"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2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xf>
    <xf numFmtId="176" fontId="0" fillId="0" borderId="27" xfId="0" applyNumberFormat="1" applyBorder="1" applyAlignment="1">
      <alignment horizontal="center" vertical="center"/>
    </xf>
    <xf numFmtId="0" fontId="0" fillId="0" borderId="28" xfId="0" applyBorder="1" applyAlignment="1">
      <alignment horizontal="center" vertical="center" wrapText="1"/>
    </xf>
    <xf numFmtId="0" fontId="3" fillId="0" borderId="29" xfId="0" applyFont="1" applyBorder="1" applyAlignment="1">
      <alignment horizontal="center" vertical="center" wrapText="1"/>
    </xf>
    <xf numFmtId="177" fontId="15" fillId="2" borderId="7" xfId="0" applyNumberFormat="1" applyFont="1" applyFill="1" applyBorder="1" applyAlignment="1">
      <alignment horizontal="center" vertical="center" shrinkToFit="1"/>
    </xf>
    <xf numFmtId="1" fontId="15" fillId="2" borderId="7" xfId="0" applyNumberFormat="1" applyFont="1" applyFill="1" applyBorder="1" applyAlignment="1">
      <alignment horizontal="center" vertical="center" shrinkToFit="1"/>
    </xf>
    <xf numFmtId="176" fontId="16" fillId="0" borderId="1" xfId="0" applyNumberFormat="1" applyFont="1" applyBorder="1" applyAlignment="1">
      <alignment horizontal="center" vertical="center"/>
    </xf>
    <xf numFmtId="0" fontId="3" fillId="2" borderId="21" xfId="0" applyFont="1" applyFill="1" applyBorder="1" applyAlignment="1">
      <alignment horizontal="center" vertical="center"/>
    </xf>
    <xf numFmtId="0" fontId="17" fillId="3" borderId="21" xfId="0" applyFont="1" applyFill="1" applyBorder="1" applyAlignment="1">
      <alignment horizontal="center" vertical="center"/>
    </xf>
    <xf numFmtId="0" fontId="18" fillId="0" borderId="0" xfId="0" applyFont="1" applyProtection="1">
      <protection locked="0"/>
    </xf>
    <xf numFmtId="0" fontId="0" fillId="0" borderId="0" xfId="0" applyProtection="1">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9" xfId="0" applyBorder="1" applyAlignment="1" applyProtection="1">
      <alignment horizontal="center"/>
      <protection locked="0"/>
    </xf>
    <xf numFmtId="176" fontId="0" fillId="0" borderId="1" xfId="0" applyNumberFormat="1" applyBorder="1" applyAlignment="1" applyProtection="1">
      <alignment horizontal="center" vertical="center"/>
      <protection locked="0"/>
    </xf>
    <xf numFmtId="176" fontId="16" fillId="0" borderId="1" xfId="0" applyNumberFormat="1" applyFont="1" applyBorder="1" applyAlignment="1" applyProtection="1">
      <alignment horizontal="center" vertical="center"/>
      <protection locked="0"/>
    </xf>
    <xf numFmtId="176" fontId="16" fillId="0" borderId="2" xfId="0" applyNumberFormat="1" applyFont="1" applyBorder="1" applyAlignment="1" applyProtection="1">
      <alignment horizontal="center" vertical="center"/>
      <protection locked="0"/>
    </xf>
    <xf numFmtId="176" fontId="16" fillId="0" borderId="8" xfId="0" applyNumberFormat="1" applyFont="1" applyBorder="1" applyAlignment="1" applyProtection="1">
      <alignment horizontal="center" vertical="center"/>
      <protection locked="0"/>
    </xf>
    <xf numFmtId="176" fontId="16" fillId="0" borderId="3" xfId="0" applyNumberFormat="1" applyFont="1" applyBorder="1" applyAlignment="1" applyProtection="1">
      <alignment horizontal="center" vertical="center"/>
      <protection locked="0"/>
    </xf>
    <xf numFmtId="176" fontId="16" fillId="0" borderId="19" xfId="0" applyNumberFormat="1" applyFon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2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17" fillId="4" borderId="21"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176" fontId="0" fillId="0" borderId="18" xfId="0" applyNumberFormat="1" applyBorder="1" applyAlignment="1" applyProtection="1">
      <alignment horizontal="center" vertical="center" wrapText="1"/>
      <protection locked="0"/>
    </xf>
    <xf numFmtId="176" fontId="0" fillId="0" borderId="18" xfId="0" applyNumberFormat="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shrinkToFit="1"/>
      <protection locked="0"/>
    </xf>
    <xf numFmtId="0" fontId="0" fillId="0" borderId="12" xfId="0" applyBorder="1" applyAlignment="1" applyProtection="1">
      <alignment horizontal="right"/>
      <protection locked="0"/>
    </xf>
    <xf numFmtId="0" fontId="0" fillId="0" borderId="13" xfId="0" applyBorder="1" applyAlignment="1" applyProtection="1">
      <alignment horizontal="right"/>
      <protection locked="0"/>
    </xf>
    <xf numFmtId="0" fontId="0" fillId="0" borderId="14" xfId="0" applyBorder="1" applyAlignment="1" applyProtection="1">
      <alignment horizontal="right"/>
      <protection locked="0"/>
    </xf>
    <xf numFmtId="176" fontId="3" fillId="0" borderId="1" xfId="0" applyNumberFormat="1" applyFont="1" applyBorder="1" applyAlignment="1" applyProtection="1">
      <alignment horizontal="center" vertical="center"/>
      <protection locked="0"/>
    </xf>
    <xf numFmtId="176" fontId="0" fillId="2" borderId="5" xfId="0" applyNumberFormat="1" applyFill="1" applyBorder="1" applyAlignment="1" applyProtection="1">
      <alignment horizontal="center" vertical="center" wrapText="1" shrinkToFit="1"/>
      <protection locked="0"/>
    </xf>
    <xf numFmtId="176" fontId="4" fillId="2" borderId="6" xfId="0" applyNumberFormat="1" applyFont="1" applyFill="1" applyBorder="1" applyAlignment="1" applyProtection="1">
      <alignment horizontal="center" vertical="center" wrapText="1" shrinkToFit="1"/>
      <protection locked="0"/>
    </xf>
    <xf numFmtId="176" fontId="4" fillId="2" borderId="7" xfId="0" applyNumberFormat="1" applyFont="1" applyFill="1" applyBorder="1" applyAlignment="1" applyProtection="1">
      <alignment horizontal="center" vertical="center" wrapText="1" shrinkToFi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176"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176" fontId="0" fillId="0" borderId="1" xfId="0" applyNumberFormat="1" applyBorder="1" applyAlignment="1">
      <alignment horizontal="center" vertical="center"/>
    </xf>
    <xf numFmtId="176" fontId="0" fillId="2" borderId="5" xfId="0" applyNumberFormat="1" applyFill="1" applyBorder="1" applyAlignment="1">
      <alignment horizontal="center" vertical="center" wrapText="1" shrinkToFit="1"/>
    </xf>
    <xf numFmtId="176" fontId="4" fillId="2" borderId="6" xfId="0" applyNumberFormat="1" applyFont="1" applyFill="1" applyBorder="1" applyAlignment="1">
      <alignment horizontal="center" vertical="center" wrapText="1" shrinkToFit="1"/>
    </xf>
    <xf numFmtId="176" fontId="4" fillId="2" borderId="7" xfId="0" applyNumberFormat="1" applyFont="1" applyFill="1" applyBorder="1" applyAlignment="1">
      <alignment horizontal="center" vertical="center" wrapText="1" shrinkToFit="1"/>
    </xf>
    <xf numFmtId="0" fontId="0" fillId="0" borderId="12" xfId="0" applyBorder="1" applyAlignment="1">
      <alignment horizontal="right"/>
    </xf>
    <xf numFmtId="0" fontId="0" fillId="0" borderId="13" xfId="0" applyBorder="1" applyAlignment="1">
      <alignment horizontal="right"/>
    </xf>
    <xf numFmtId="176" fontId="0" fillId="0" borderId="18"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176" fontId="3" fillId="2" borderId="1" xfId="0" applyNumberFormat="1" applyFont="1" applyFill="1" applyBorder="1" applyAlignment="1">
      <alignment horizontal="center" vertical="center" shrinkToFit="1"/>
    </xf>
    <xf numFmtId="0" fontId="9" fillId="3" borderId="15"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176" fontId="3" fillId="0" borderId="1" xfId="0" applyNumberFormat="1" applyFont="1" applyBorder="1" applyAlignment="1">
      <alignment horizontal="center" vertical="center"/>
    </xf>
    <xf numFmtId="0" fontId="0" fillId="0" borderId="1" xfId="0" applyBorder="1" applyAlignment="1">
      <alignment horizontal="center"/>
    </xf>
    <xf numFmtId="0" fontId="0" fillId="2" borderId="7" xfId="0" applyFill="1" applyBorder="1" applyAlignment="1" applyProtection="1">
      <alignment horizontal="center" vertical="center" shrinkToFit="1"/>
    </xf>
    <xf numFmtId="0" fontId="10" fillId="4" borderId="7" xfId="0" applyFont="1" applyFill="1" applyBorder="1" applyAlignment="1" applyProtection="1">
      <alignment horizontal="center" vertical="center" shrinkToFit="1"/>
    </xf>
    <xf numFmtId="0" fontId="10" fillId="3" borderId="7" xfId="0" applyFont="1" applyFill="1" applyBorder="1" applyAlignment="1" applyProtection="1">
      <alignment horizontal="center" vertical="center" shrinkToFit="1"/>
    </xf>
    <xf numFmtId="177" fontId="0" fillId="2" borderId="7" xfId="0" applyNumberFormat="1" applyFill="1" applyBorder="1" applyAlignment="1" applyProtection="1">
      <alignment horizontal="center" vertical="center" shrinkToFit="1"/>
    </xf>
    <xf numFmtId="1" fontId="0" fillId="2" borderId="7" xfId="0" applyNumberFormat="1"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10" fillId="4" borderId="1" xfId="0" applyFont="1" applyFill="1" applyBorder="1" applyAlignment="1" applyProtection="1">
      <alignment horizontal="center" vertical="center" shrinkToFit="1"/>
    </xf>
    <xf numFmtId="0" fontId="10" fillId="3" borderId="1" xfId="0" applyFont="1" applyFill="1" applyBorder="1" applyAlignment="1" applyProtection="1">
      <alignment horizontal="center" vertical="center" shrinkToFit="1"/>
    </xf>
    <xf numFmtId="0" fontId="0" fillId="2" borderId="7" xfId="0" applyFill="1" applyBorder="1" applyAlignment="1" applyProtection="1">
      <alignment horizontal="center" vertical="center"/>
    </xf>
    <xf numFmtId="0" fontId="0" fillId="2" borderId="1" xfId="0" applyFill="1" applyBorder="1" applyAlignment="1" applyProtection="1">
      <alignment horizontal="center" vertical="center"/>
    </xf>
    <xf numFmtId="0" fontId="18" fillId="0" borderId="0" xfId="0" applyFont="1"/>
    <xf numFmtId="0" fontId="18" fillId="0" borderId="0" xfId="0" applyFont="1" applyProtection="1"/>
    <xf numFmtId="0" fontId="0" fillId="0" borderId="0" xfId="0" applyProtection="1"/>
    <xf numFmtId="0" fontId="0" fillId="0" borderId="0" xfId="0" applyAlignment="1" applyProtection="1">
      <alignment horizontal="center"/>
    </xf>
    <xf numFmtId="0" fontId="0" fillId="0" borderId="12" xfId="0" applyBorder="1" applyAlignment="1" applyProtection="1">
      <alignment horizontal="right"/>
    </xf>
    <xf numFmtId="0" fontId="0" fillId="0" borderId="13" xfId="0" applyBorder="1" applyAlignment="1" applyProtection="1">
      <alignment horizontal="right"/>
    </xf>
    <xf numFmtId="0" fontId="0" fillId="0" borderId="14" xfId="0" applyBorder="1" applyAlignment="1" applyProtection="1">
      <alignment horizontal="right"/>
    </xf>
    <xf numFmtId="0" fontId="14" fillId="4" borderId="15"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0" fillId="0" borderId="14" xfId="0" applyBorder="1" applyAlignment="1" applyProtection="1">
      <alignment horizont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176" fontId="0" fillId="0" borderId="18" xfId="0" applyNumberFormat="1" applyBorder="1" applyAlignment="1" applyProtection="1">
      <alignment horizontal="center" vertical="center"/>
    </xf>
    <xf numFmtId="0" fontId="0" fillId="0" borderId="1" xfId="0" applyBorder="1" applyAlignment="1" applyProtection="1">
      <alignment horizontal="center"/>
    </xf>
    <xf numFmtId="176" fontId="3" fillId="0" borderId="1" xfId="0" applyNumberFormat="1" applyFont="1" applyBorder="1" applyAlignment="1" applyProtection="1">
      <alignment horizontal="center" vertical="center"/>
    </xf>
    <xf numFmtId="0" fontId="0" fillId="0" borderId="1" xfId="0" applyBorder="1" applyAlignment="1" applyProtection="1">
      <alignment horizontal="center"/>
    </xf>
    <xf numFmtId="176" fontId="3" fillId="2" borderId="1" xfId="0" applyNumberFormat="1" applyFont="1" applyFill="1" applyBorder="1" applyAlignment="1" applyProtection="1">
      <alignment horizontal="center" vertical="center" shrinkToFit="1"/>
    </xf>
    <xf numFmtId="0" fontId="14" fillId="4" borderId="6"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xf>
    <xf numFmtId="176" fontId="0" fillId="2" borderId="5" xfId="0" applyNumberFormat="1" applyFill="1" applyBorder="1" applyAlignment="1" applyProtection="1">
      <alignment horizontal="center" vertical="center" wrapText="1" shrinkToFit="1"/>
    </xf>
    <xf numFmtId="0" fontId="0" fillId="0" borderId="26" xfId="0" applyBorder="1" applyAlignment="1" applyProtection="1">
      <alignment horizontal="center"/>
    </xf>
    <xf numFmtId="176" fontId="0" fillId="0" borderId="1" xfId="0" applyNumberFormat="1" applyBorder="1" applyAlignment="1" applyProtection="1">
      <alignment horizontal="center" vertical="center"/>
    </xf>
    <xf numFmtId="176" fontId="0" fillId="0" borderId="1" xfId="0" applyNumberFormat="1" applyBorder="1" applyAlignment="1" applyProtection="1">
      <alignment horizontal="center" vertical="center"/>
    </xf>
    <xf numFmtId="176" fontId="4" fillId="2" borderId="6" xfId="0" applyNumberFormat="1" applyFont="1" applyFill="1" applyBorder="1" applyAlignment="1" applyProtection="1">
      <alignment horizontal="center" vertical="center" wrapText="1" shrinkToFit="1"/>
    </xf>
    <xf numFmtId="176" fontId="16" fillId="0" borderId="1" xfId="0" applyNumberFormat="1" applyFont="1" applyBorder="1" applyAlignment="1" applyProtection="1">
      <alignment horizontal="center" vertical="center"/>
    </xf>
    <xf numFmtId="176" fontId="0" fillId="0" borderId="27" xfId="0" applyNumberFormat="1" applyBorder="1" applyAlignment="1" applyProtection="1">
      <alignment horizontal="center" vertical="center"/>
    </xf>
    <xf numFmtId="176" fontId="0" fillId="0" borderId="0" xfId="0" applyNumberFormat="1" applyAlignment="1" applyProtection="1">
      <alignment horizontal="center" vertical="center"/>
    </xf>
    <xf numFmtId="0" fontId="0" fillId="0" borderId="18"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xf>
    <xf numFmtId="176" fontId="4" fillId="2" borderId="7" xfId="0" applyNumberFormat="1" applyFont="1" applyFill="1" applyBorder="1" applyAlignment="1" applyProtection="1">
      <alignment horizontal="center" vertical="center" wrapText="1" shrinkToFit="1"/>
    </xf>
    <xf numFmtId="0" fontId="0" fillId="0" borderId="28" xfId="0" applyBorder="1" applyAlignment="1" applyProtection="1">
      <alignment horizontal="center" vertical="center" wrapText="1"/>
    </xf>
    <xf numFmtId="0" fontId="0" fillId="0" borderId="0" xfId="0" applyAlignment="1" applyProtection="1">
      <alignment horizontal="center" vertical="center" wrapText="1"/>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2" borderId="21" xfId="0" applyFont="1" applyFill="1" applyBorder="1" applyAlignment="1" applyProtection="1">
      <alignment horizontal="center" vertical="center"/>
    </xf>
    <xf numFmtId="0" fontId="3" fillId="0" borderId="21"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17" fillId="4" borderId="21"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3" fillId="2" borderId="21"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0" xfId="0" applyFont="1" applyAlignment="1" applyProtection="1">
      <alignment horizontal="center" vertical="center"/>
    </xf>
    <xf numFmtId="0" fontId="0" fillId="0" borderId="7" xfId="0" applyBorder="1" applyAlignment="1" applyProtection="1">
      <alignment horizontal="center" vertical="center"/>
    </xf>
    <xf numFmtId="0" fontId="0" fillId="0" borderId="0" xfId="0" applyAlignment="1" applyProtection="1">
      <alignment horizontal="center" vertical="center"/>
    </xf>
    <xf numFmtId="0" fontId="0" fillId="0" borderId="1" xfId="0" applyBorder="1" applyAlignment="1" applyProtection="1">
      <alignment horizontal="center" vertical="center"/>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19050</xdr:rowOff>
    </xdr:from>
    <xdr:to>
      <xdr:col>1</xdr:col>
      <xdr:colOff>333375</xdr:colOff>
      <xdr:row>13</xdr:row>
      <xdr:rowOff>171450</xdr:rowOff>
    </xdr:to>
    <xdr:grpSp>
      <xdr:nvGrpSpPr>
        <xdr:cNvPr id="8" name="グループ化 7">
          <a:extLst>
            <a:ext uri="{FF2B5EF4-FFF2-40B4-BE49-F238E27FC236}">
              <a16:creationId xmlns:a16="http://schemas.microsoft.com/office/drawing/2014/main" id="{FA9AA58F-41B7-0001-7334-426F0B77CB0B}"/>
            </a:ext>
          </a:extLst>
        </xdr:cNvPr>
        <xdr:cNvGrpSpPr/>
      </xdr:nvGrpSpPr>
      <xdr:grpSpPr>
        <a:xfrm>
          <a:off x="57150" y="276225"/>
          <a:ext cx="933450" cy="4810125"/>
          <a:chOff x="57150" y="276225"/>
          <a:chExt cx="933450" cy="4810125"/>
        </a:xfrm>
      </xdr:grpSpPr>
      <xdr:sp macro="" textlink="">
        <xdr:nvSpPr>
          <xdr:cNvPr id="3" name="テキスト ボックス 2">
            <a:extLst>
              <a:ext uri="{FF2B5EF4-FFF2-40B4-BE49-F238E27FC236}">
                <a16:creationId xmlns:a16="http://schemas.microsoft.com/office/drawing/2014/main" id="{14BB09CB-E28A-A35E-1090-F4D15EE371C3}"/>
              </a:ext>
            </a:extLst>
          </xdr:cNvPr>
          <xdr:cNvSpPr txBox="1"/>
        </xdr:nvSpPr>
        <xdr:spPr>
          <a:xfrm>
            <a:off x="57150" y="276225"/>
            <a:ext cx="514350" cy="4810125"/>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rtlCol="0" anchor="ctr"/>
          <a:lstStyle/>
          <a:p>
            <a:r>
              <a:rPr kumimoji="1" lang="ja-JP" altLang="en-US" sz="1200" b="1"/>
              <a:t>報告様式の該当番号を記載しています</a:t>
            </a:r>
          </a:p>
        </xdr:txBody>
      </xdr:sp>
      <xdr:sp macro="" textlink="">
        <xdr:nvSpPr>
          <xdr:cNvPr id="7" name="矢印: 右 6">
            <a:extLst>
              <a:ext uri="{FF2B5EF4-FFF2-40B4-BE49-F238E27FC236}">
                <a16:creationId xmlns:a16="http://schemas.microsoft.com/office/drawing/2014/main" id="{DF9016DA-3B57-9762-3C20-99DC411DED27}"/>
              </a:ext>
            </a:extLst>
          </xdr:cNvPr>
          <xdr:cNvSpPr/>
        </xdr:nvSpPr>
        <xdr:spPr>
          <a:xfrm>
            <a:off x="438150" y="581025"/>
            <a:ext cx="552450" cy="495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180975</xdr:rowOff>
    </xdr:from>
    <xdr:to>
      <xdr:col>1</xdr:col>
      <xdr:colOff>381000</xdr:colOff>
      <xdr:row>17</xdr:row>
      <xdr:rowOff>209550</xdr:rowOff>
    </xdr:to>
    <xdr:grpSp>
      <xdr:nvGrpSpPr>
        <xdr:cNvPr id="2" name="グループ化 1">
          <a:extLst>
            <a:ext uri="{FF2B5EF4-FFF2-40B4-BE49-F238E27FC236}">
              <a16:creationId xmlns:a16="http://schemas.microsoft.com/office/drawing/2014/main" id="{32B357F6-B974-4F79-B09E-526BB4FAF936}"/>
            </a:ext>
          </a:extLst>
        </xdr:cNvPr>
        <xdr:cNvGrpSpPr/>
      </xdr:nvGrpSpPr>
      <xdr:grpSpPr>
        <a:xfrm>
          <a:off x="47625" y="180975"/>
          <a:ext cx="885825" cy="4819650"/>
          <a:chOff x="104775" y="276225"/>
          <a:chExt cx="885825" cy="4810125"/>
        </a:xfrm>
      </xdr:grpSpPr>
      <xdr:sp macro="" textlink="">
        <xdr:nvSpPr>
          <xdr:cNvPr id="3" name="テキスト ボックス 2">
            <a:extLst>
              <a:ext uri="{FF2B5EF4-FFF2-40B4-BE49-F238E27FC236}">
                <a16:creationId xmlns:a16="http://schemas.microsoft.com/office/drawing/2014/main" id="{B8D44502-E546-1B95-84AF-DB605F6BB20A}"/>
              </a:ext>
            </a:extLst>
          </xdr:cNvPr>
          <xdr:cNvSpPr txBox="1"/>
        </xdr:nvSpPr>
        <xdr:spPr>
          <a:xfrm>
            <a:off x="104775" y="276225"/>
            <a:ext cx="419100" cy="4810125"/>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rtlCol="0" anchor="ctr"/>
          <a:lstStyle/>
          <a:p>
            <a:r>
              <a:rPr kumimoji="1" lang="ja-JP" altLang="en-US" sz="1200" b="1"/>
              <a:t>報告様式の該当番号を記載しています</a:t>
            </a:r>
          </a:p>
        </xdr:txBody>
      </xdr:sp>
      <xdr:sp macro="" textlink="">
        <xdr:nvSpPr>
          <xdr:cNvPr id="4" name="矢印: 右 3">
            <a:extLst>
              <a:ext uri="{FF2B5EF4-FFF2-40B4-BE49-F238E27FC236}">
                <a16:creationId xmlns:a16="http://schemas.microsoft.com/office/drawing/2014/main" id="{FA2CA73B-FDCD-F2DA-FB82-50800F00C42B}"/>
              </a:ext>
            </a:extLst>
          </xdr:cNvPr>
          <xdr:cNvSpPr/>
        </xdr:nvSpPr>
        <xdr:spPr>
          <a:xfrm>
            <a:off x="438150" y="581025"/>
            <a:ext cx="552450" cy="495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180975</xdr:rowOff>
    </xdr:from>
    <xdr:to>
      <xdr:col>1</xdr:col>
      <xdr:colOff>304800</xdr:colOff>
      <xdr:row>17</xdr:row>
      <xdr:rowOff>209550</xdr:rowOff>
    </xdr:to>
    <xdr:grpSp>
      <xdr:nvGrpSpPr>
        <xdr:cNvPr id="2" name="グループ化 1">
          <a:extLst>
            <a:ext uri="{FF2B5EF4-FFF2-40B4-BE49-F238E27FC236}">
              <a16:creationId xmlns:a16="http://schemas.microsoft.com/office/drawing/2014/main" id="{20856B05-3552-40C1-8B7B-61F9F11ED4FC}"/>
            </a:ext>
          </a:extLst>
        </xdr:cNvPr>
        <xdr:cNvGrpSpPr/>
      </xdr:nvGrpSpPr>
      <xdr:grpSpPr>
        <a:xfrm>
          <a:off x="76200" y="180975"/>
          <a:ext cx="857250" cy="4819650"/>
          <a:chOff x="133350" y="276225"/>
          <a:chExt cx="857250" cy="4810125"/>
        </a:xfrm>
      </xdr:grpSpPr>
      <xdr:sp macro="" textlink="">
        <xdr:nvSpPr>
          <xdr:cNvPr id="3" name="テキスト ボックス 2">
            <a:extLst>
              <a:ext uri="{FF2B5EF4-FFF2-40B4-BE49-F238E27FC236}">
                <a16:creationId xmlns:a16="http://schemas.microsoft.com/office/drawing/2014/main" id="{6C743319-3574-CB4B-1A04-C2C0A839F120}"/>
              </a:ext>
            </a:extLst>
          </xdr:cNvPr>
          <xdr:cNvSpPr txBox="1"/>
        </xdr:nvSpPr>
        <xdr:spPr>
          <a:xfrm>
            <a:off x="133350" y="276225"/>
            <a:ext cx="438150" cy="4810125"/>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rtlCol="0" anchor="ctr"/>
          <a:lstStyle/>
          <a:p>
            <a:r>
              <a:rPr kumimoji="1" lang="ja-JP" altLang="en-US" sz="1200" b="1"/>
              <a:t>報告様式の該当番号を記載しています</a:t>
            </a:r>
          </a:p>
        </xdr:txBody>
      </xdr:sp>
      <xdr:sp macro="" textlink="">
        <xdr:nvSpPr>
          <xdr:cNvPr id="4" name="矢印: 右 3">
            <a:extLst>
              <a:ext uri="{FF2B5EF4-FFF2-40B4-BE49-F238E27FC236}">
                <a16:creationId xmlns:a16="http://schemas.microsoft.com/office/drawing/2014/main" id="{3DE26C98-350D-0224-5784-0467858731FA}"/>
              </a:ext>
            </a:extLst>
          </xdr:cNvPr>
          <xdr:cNvSpPr/>
        </xdr:nvSpPr>
        <xdr:spPr>
          <a:xfrm>
            <a:off x="438150" y="581025"/>
            <a:ext cx="552450" cy="495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B1:AY29"/>
  <sheetViews>
    <sheetView tabSelected="1" zoomScaleNormal="100" workbookViewId="0">
      <selection activeCell="B7" sqref="B7"/>
    </sheetView>
  </sheetViews>
  <sheetFormatPr defaultRowHeight="18.75"/>
  <cols>
    <col min="1" max="1" width="8.625" style="50" customWidth="1"/>
    <col min="2" max="2" width="19.5" style="50" customWidth="1"/>
    <col min="3" max="3" width="8.25" style="50" customWidth="1"/>
    <col min="4" max="4" width="11.375" style="50" bestFit="1" customWidth="1"/>
    <col min="5" max="5" width="6.375" style="50" bestFit="1" customWidth="1"/>
    <col min="6" max="6" width="9" style="50" bestFit="1" customWidth="1"/>
    <col min="7" max="7" width="6.375" style="50" bestFit="1" customWidth="1"/>
    <col min="8" max="8" width="9" style="50" bestFit="1" customWidth="1"/>
    <col min="9" max="9" width="7.625" style="50" customWidth="1"/>
    <col min="10" max="10" width="7.5" style="50" customWidth="1"/>
    <col min="11" max="11" width="8.625" style="50" customWidth="1"/>
    <col min="12" max="12" width="10.25" style="50" customWidth="1"/>
    <col min="13" max="13" width="13.25" style="50" customWidth="1"/>
    <col min="14" max="14" width="6.25" style="50" bestFit="1" customWidth="1"/>
    <col min="15" max="15" width="7.125" style="50" bestFit="1" customWidth="1"/>
    <col min="16" max="16" width="6.25" style="50" bestFit="1" customWidth="1"/>
    <col min="17" max="17" width="7.125" style="50" bestFit="1" customWidth="1"/>
    <col min="18" max="18" width="5.25" style="50" bestFit="1" customWidth="1"/>
    <col min="19" max="21" width="7.125" style="50" bestFit="1" customWidth="1"/>
    <col min="22" max="22" width="8" style="50" bestFit="1" customWidth="1"/>
    <col min="23" max="23" width="6.25" style="50" bestFit="1" customWidth="1"/>
    <col min="24" max="24" width="8" style="50" bestFit="1" customWidth="1"/>
    <col min="25" max="26" width="7.125" style="50" bestFit="1" customWidth="1"/>
    <col min="27" max="27" width="6.25" style="50" bestFit="1" customWidth="1"/>
    <col min="28" max="28" width="9.5" style="50" bestFit="1" customWidth="1"/>
    <col min="29" max="29" width="6.25" style="50" bestFit="1" customWidth="1"/>
    <col min="30" max="31" width="7.125" style="50" bestFit="1" customWidth="1"/>
    <col min="32" max="32" width="9" style="50" bestFit="1" customWidth="1"/>
    <col min="33" max="33" width="10.75" style="50" customWidth="1"/>
    <col min="34" max="34" width="9.5" style="50" bestFit="1" customWidth="1"/>
    <col min="35" max="35" width="9" style="50" bestFit="1" customWidth="1"/>
    <col min="36" max="36" width="6.25" style="50" bestFit="1" customWidth="1"/>
    <col min="37" max="44" width="9" style="50"/>
    <col min="45" max="45" width="6.25" style="50" bestFit="1" customWidth="1"/>
    <col min="46" max="46" width="7.125" style="50" bestFit="1" customWidth="1"/>
    <col min="47" max="47" width="6.25" style="50" bestFit="1" customWidth="1"/>
    <col min="48" max="48" width="9" style="50"/>
    <col min="49" max="49" width="7.125" style="50" customWidth="1"/>
    <col min="50" max="51" width="8" style="50" bestFit="1" customWidth="1"/>
    <col min="52" max="16384" width="9" style="50"/>
  </cols>
  <sheetData>
    <row r="1" spans="2:51" ht="20.25" thickBot="1">
      <c r="B1" s="49" t="s">
        <v>233</v>
      </c>
    </row>
    <row r="2" spans="2:51">
      <c r="B2" s="103"/>
      <c r="C2" s="104"/>
      <c r="D2" s="104"/>
      <c r="E2" s="104"/>
      <c r="F2" s="104"/>
      <c r="G2" s="104"/>
      <c r="H2" s="104"/>
      <c r="I2" s="104"/>
      <c r="J2" s="104"/>
      <c r="K2" s="105"/>
      <c r="L2" s="115" t="s">
        <v>201</v>
      </c>
      <c r="M2" s="112" t="s">
        <v>184</v>
      </c>
      <c r="N2" s="51" t="s">
        <v>42</v>
      </c>
      <c r="O2" s="51" t="s">
        <v>43</v>
      </c>
      <c r="P2" s="51" t="s">
        <v>44</v>
      </c>
      <c r="Q2" s="51" t="s">
        <v>45</v>
      </c>
      <c r="R2" s="51" t="s">
        <v>46</v>
      </c>
      <c r="S2" s="51" t="s">
        <v>47</v>
      </c>
      <c r="T2" s="51" t="s">
        <v>48</v>
      </c>
      <c r="U2" s="51" t="s">
        <v>49</v>
      </c>
      <c r="V2" s="51" t="s">
        <v>50</v>
      </c>
      <c r="W2" s="51" t="s">
        <v>51</v>
      </c>
      <c r="X2" s="52" t="s">
        <v>42</v>
      </c>
      <c r="Y2" s="98" t="s">
        <v>43</v>
      </c>
      <c r="Z2" s="98"/>
      <c r="AA2" s="52" t="s">
        <v>44</v>
      </c>
      <c r="AB2" s="52" t="s">
        <v>45</v>
      </c>
      <c r="AC2" s="52" t="s">
        <v>46</v>
      </c>
      <c r="AD2" s="52" t="s">
        <v>47</v>
      </c>
      <c r="AE2" s="52" t="s">
        <v>48</v>
      </c>
      <c r="AF2" s="98" t="s">
        <v>49</v>
      </c>
      <c r="AG2" s="98"/>
      <c r="AH2" s="98"/>
      <c r="AI2" s="98"/>
      <c r="AJ2" s="98"/>
      <c r="AK2" s="98"/>
      <c r="AL2" s="98" t="s">
        <v>50</v>
      </c>
      <c r="AM2" s="98"/>
      <c r="AN2" s="98"/>
      <c r="AO2" s="98"/>
      <c r="AP2" s="98"/>
      <c r="AQ2" s="98"/>
      <c r="AR2" s="98"/>
      <c r="AS2" s="98"/>
      <c r="AT2" s="98"/>
      <c r="AU2" s="98"/>
      <c r="AV2" s="98" t="s">
        <v>51</v>
      </c>
      <c r="AW2" s="98"/>
      <c r="AX2" s="98"/>
      <c r="AY2" s="99"/>
    </row>
    <row r="3" spans="2:51" ht="37.5">
      <c r="B3" s="100" t="s">
        <v>227</v>
      </c>
      <c r="C3" s="53" t="s">
        <v>227</v>
      </c>
      <c r="D3" s="106" t="s">
        <v>5</v>
      </c>
      <c r="E3" s="120" t="s">
        <v>227</v>
      </c>
      <c r="F3" s="121"/>
      <c r="G3" s="120" t="s">
        <v>228</v>
      </c>
      <c r="H3" s="121"/>
      <c r="I3" s="102" t="s">
        <v>5</v>
      </c>
      <c r="J3" s="53" t="s">
        <v>229</v>
      </c>
      <c r="K3" s="102" t="s">
        <v>5</v>
      </c>
      <c r="L3" s="116"/>
      <c r="M3" s="113"/>
      <c r="N3" s="107" t="s">
        <v>185</v>
      </c>
      <c r="O3" s="107" t="s">
        <v>197</v>
      </c>
      <c r="P3" s="107" t="s">
        <v>186</v>
      </c>
      <c r="Q3" s="107" t="s">
        <v>196</v>
      </c>
      <c r="R3" s="107" t="s">
        <v>191</v>
      </c>
      <c r="S3" s="107" t="s">
        <v>192</v>
      </c>
      <c r="T3" s="107" t="s">
        <v>193</v>
      </c>
      <c r="U3" s="107" t="s">
        <v>194</v>
      </c>
      <c r="V3" s="107" t="s">
        <v>198</v>
      </c>
      <c r="W3" s="107" t="s">
        <v>195</v>
      </c>
      <c r="X3" s="53" t="s">
        <v>230</v>
      </c>
      <c r="Y3" s="54" t="s">
        <v>15</v>
      </c>
      <c r="Z3" s="54" t="s">
        <v>15</v>
      </c>
      <c r="AA3" s="54" t="s">
        <v>15</v>
      </c>
      <c r="AB3" s="54" t="s">
        <v>15</v>
      </c>
      <c r="AC3" s="54" t="s">
        <v>15</v>
      </c>
      <c r="AD3" s="54" t="s">
        <v>15</v>
      </c>
      <c r="AE3" s="54" t="s">
        <v>15</v>
      </c>
      <c r="AF3" s="55" t="s">
        <v>15</v>
      </c>
      <c r="AG3" s="56" t="s">
        <v>15</v>
      </c>
      <c r="AH3" s="56" t="s">
        <v>15</v>
      </c>
      <c r="AI3" s="56" t="s">
        <v>15</v>
      </c>
      <c r="AJ3" s="56" t="s">
        <v>15</v>
      </c>
      <c r="AK3" s="57" t="s">
        <v>15</v>
      </c>
      <c r="AL3" s="55" t="s">
        <v>15</v>
      </c>
      <c r="AM3" s="56" t="s">
        <v>15</v>
      </c>
      <c r="AN3" s="56" t="s">
        <v>15</v>
      </c>
      <c r="AO3" s="56" t="s">
        <v>15</v>
      </c>
      <c r="AP3" s="56" t="s">
        <v>15</v>
      </c>
      <c r="AQ3" s="56" t="s">
        <v>15</v>
      </c>
      <c r="AR3" s="56" t="s">
        <v>15</v>
      </c>
      <c r="AS3" s="56" t="s">
        <v>15</v>
      </c>
      <c r="AT3" s="56" t="s">
        <v>15</v>
      </c>
      <c r="AU3" s="57" t="s">
        <v>15</v>
      </c>
      <c r="AV3" s="55" t="s">
        <v>15</v>
      </c>
      <c r="AW3" s="56" t="s">
        <v>15</v>
      </c>
      <c r="AX3" s="56" t="s">
        <v>15</v>
      </c>
      <c r="AY3" s="58" t="s">
        <v>15</v>
      </c>
    </row>
    <row r="4" spans="2:51" s="65" customFormat="1">
      <c r="B4" s="101"/>
      <c r="C4" s="59">
        <v>-1</v>
      </c>
      <c r="D4" s="106"/>
      <c r="E4" s="118">
        <v>-6</v>
      </c>
      <c r="F4" s="118"/>
      <c r="G4" s="118">
        <v>-8</v>
      </c>
      <c r="H4" s="118"/>
      <c r="I4" s="102"/>
      <c r="J4" s="59">
        <v>-12</v>
      </c>
      <c r="K4" s="102"/>
      <c r="L4" s="116"/>
      <c r="M4" s="113"/>
      <c r="N4" s="108"/>
      <c r="O4" s="108"/>
      <c r="P4" s="108"/>
      <c r="Q4" s="108"/>
      <c r="R4" s="108"/>
      <c r="S4" s="108"/>
      <c r="T4" s="108"/>
      <c r="U4" s="108"/>
      <c r="V4" s="108"/>
      <c r="W4" s="108"/>
      <c r="X4" s="60">
        <v>-173</v>
      </c>
      <c r="Y4" s="60">
        <v>-175</v>
      </c>
      <c r="Z4" s="60">
        <v>-176</v>
      </c>
      <c r="AA4" s="60">
        <v>-178</v>
      </c>
      <c r="AB4" s="60">
        <v>-242</v>
      </c>
      <c r="AC4" s="60">
        <v>-244</v>
      </c>
      <c r="AD4" s="60">
        <v>-252</v>
      </c>
      <c r="AE4" s="60">
        <v>-281</v>
      </c>
      <c r="AF4" s="61">
        <v>-329</v>
      </c>
      <c r="AG4" s="62">
        <v>-330</v>
      </c>
      <c r="AH4" s="62">
        <v>-331</v>
      </c>
      <c r="AI4" s="62">
        <v>-334</v>
      </c>
      <c r="AJ4" s="62">
        <v>-337</v>
      </c>
      <c r="AK4" s="63">
        <v>-338</v>
      </c>
      <c r="AL4" s="61">
        <v>-174</v>
      </c>
      <c r="AM4" s="62">
        <v>-282</v>
      </c>
      <c r="AN4" s="62">
        <v>-285</v>
      </c>
      <c r="AO4" s="62">
        <v>-286</v>
      </c>
      <c r="AP4" s="62">
        <v>-289</v>
      </c>
      <c r="AQ4" s="62">
        <v>-292</v>
      </c>
      <c r="AR4" s="62">
        <v>-306</v>
      </c>
      <c r="AS4" s="62">
        <v>-310</v>
      </c>
      <c r="AT4" s="62">
        <v>-311</v>
      </c>
      <c r="AU4" s="63">
        <v>-312</v>
      </c>
      <c r="AV4" s="61">
        <v>-375</v>
      </c>
      <c r="AW4" s="62">
        <v>-377</v>
      </c>
      <c r="AX4" s="62">
        <v>-380</v>
      </c>
      <c r="AY4" s="64">
        <v>-383</v>
      </c>
    </row>
    <row r="5" spans="2:51" s="73" customFormat="1" ht="122.25">
      <c r="B5" s="66" t="s">
        <v>0</v>
      </c>
      <c r="C5" s="110" t="s">
        <v>54</v>
      </c>
      <c r="D5" s="111"/>
      <c r="E5" s="119" t="s">
        <v>2</v>
      </c>
      <c r="F5" s="119"/>
      <c r="G5" s="119" t="s">
        <v>3</v>
      </c>
      <c r="H5" s="119"/>
      <c r="I5" s="70" t="s">
        <v>4</v>
      </c>
      <c r="J5" s="69" t="s">
        <v>9</v>
      </c>
      <c r="K5" s="70" t="s">
        <v>10</v>
      </c>
      <c r="L5" s="117"/>
      <c r="M5" s="114"/>
      <c r="N5" s="109"/>
      <c r="O5" s="109"/>
      <c r="P5" s="109"/>
      <c r="Q5" s="109"/>
      <c r="R5" s="109"/>
      <c r="S5" s="109"/>
      <c r="T5" s="109"/>
      <c r="U5" s="109"/>
      <c r="V5" s="109"/>
      <c r="W5" s="109"/>
      <c r="X5" s="69" t="s">
        <v>18</v>
      </c>
      <c r="Y5" s="69" t="s">
        <v>19</v>
      </c>
      <c r="Z5" s="69" t="s">
        <v>20</v>
      </c>
      <c r="AA5" s="69" t="s">
        <v>21</v>
      </c>
      <c r="AB5" s="69" t="s">
        <v>11</v>
      </c>
      <c r="AC5" s="69" t="s">
        <v>22</v>
      </c>
      <c r="AD5" s="69" t="s">
        <v>12</v>
      </c>
      <c r="AE5" s="69" t="s">
        <v>23</v>
      </c>
      <c r="AF5" s="67" t="s">
        <v>24</v>
      </c>
      <c r="AG5" s="71" t="s">
        <v>13</v>
      </c>
      <c r="AH5" s="71" t="s">
        <v>25</v>
      </c>
      <c r="AI5" s="71" t="s">
        <v>14</v>
      </c>
      <c r="AJ5" s="71" t="s">
        <v>26</v>
      </c>
      <c r="AK5" s="68" t="s">
        <v>27</v>
      </c>
      <c r="AL5" s="67" t="s">
        <v>28</v>
      </c>
      <c r="AM5" s="71" t="s">
        <v>29</v>
      </c>
      <c r="AN5" s="71" t="s">
        <v>30</v>
      </c>
      <c r="AO5" s="71" t="s">
        <v>31</v>
      </c>
      <c r="AP5" s="71" t="s">
        <v>32</v>
      </c>
      <c r="AQ5" s="71" t="s">
        <v>33</v>
      </c>
      <c r="AR5" s="71" t="s">
        <v>34</v>
      </c>
      <c r="AS5" s="71" t="s">
        <v>35</v>
      </c>
      <c r="AT5" s="71" t="s">
        <v>36</v>
      </c>
      <c r="AU5" s="68" t="s">
        <v>37</v>
      </c>
      <c r="AV5" s="67" t="s">
        <v>38</v>
      </c>
      <c r="AW5" s="71" t="s">
        <v>39</v>
      </c>
      <c r="AX5" s="71" t="s">
        <v>40</v>
      </c>
      <c r="AY5" s="72" t="s">
        <v>41</v>
      </c>
    </row>
    <row r="6" spans="2:51" s="88" customFormat="1" ht="38.25" thickBot="1">
      <c r="B6" s="74"/>
      <c r="C6" s="75" t="s">
        <v>52</v>
      </c>
      <c r="D6" s="76" t="s">
        <v>232</v>
      </c>
      <c r="E6" s="77" t="s">
        <v>8</v>
      </c>
      <c r="F6" s="78" t="s">
        <v>7</v>
      </c>
      <c r="G6" s="79" t="s">
        <v>8</v>
      </c>
      <c r="H6" s="78" t="s">
        <v>7</v>
      </c>
      <c r="I6" s="80" t="s">
        <v>7</v>
      </c>
      <c r="J6" s="75" t="s">
        <v>53</v>
      </c>
      <c r="K6" s="76" t="s">
        <v>232</v>
      </c>
      <c r="L6" s="81" t="s">
        <v>232</v>
      </c>
      <c r="M6" s="82" t="s">
        <v>232</v>
      </c>
      <c r="N6" s="83" t="s">
        <v>187</v>
      </c>
      <c r="O6" s="83" t="s">
        <v>188</v>
      </c>
      <c r="P6" s="83" t="s">
        <v>188</v>
      </c>
      <c r="Q6" s="83" t="s">
        <v>199</v>
      </c>
      <c r="R6" s="83" t="s">
        <v>200</v>
      </c>
      <c r="S6" s="83" t="s">
        <v>188</v>
      </c>
      <c r="T6" s="83" t="s">
        <v>200</v>
      </c>
      <c r="U6" s="83" t="s">
        <v>189</v>
      </c>
      <c r="V6" s="83" t="s">
        <v>189</v>
      </c>
      <c r="W6" s="83" t="s">
        <v>190</v>
      </c>
      <c r="X6" s="77" t="s">
        <v>16</v>
      </c>
      <c r="Y6" s="77" t="s">
        <v>16</v>
      </c>
      <c r="Z6" s="77" t="s">
        <v>16</v>
      </c>
      <c r="AA6" s="77" t="s">
        <v>16</v>
      </c>
      <c r="AB6" s="77" t="s">
        <v>17</v>
      </c>
      <c r="AC6" s="77" t="s">
        <v>16</v>
      </c>
      <c r="AD6" s="77" t="s">
        <v>16</v>
      </c>
      <c r="AE6" s="77" t="s">
        <v>16</v>
      </c>
      <c r="AF6" s="84" t="s">
        <v>16</v>
      </c>
      <c r="AG6" s="85" t="s">
        <v>16</v>
      </c>
      <c r="AH6" s="85" t="s">
        <v>16</v>
      </c>
      <c r="AI6" s="85" t="s">
        <v>16</v>
      </c>
      <c r="AJ6" s="85" t="s">
        <v>16</v>
      </c>
      <c r="AK6" s="86" t="s">
        <v>16</v>
      </c>
      <c r="AL6" s="84" t="s">
        <v>16</v>
      </c>
      <c r="AM6" s="85" t="s">
        <v>17</v>
      </c>
      <c r="AN6" s="85" t="s">
        <v>16</v>
      </c>
      <c r="AO6" s="85" t="s">
        <v>16</v>
      </c>
      <c r="AP6" s="85" t="s">
        <v>16</v>
      </c>
      <c r="AQ6" s="85" t="s">
        <v>16</v>
      </c>
      <c r="AR6" s="85" t="s">
        <v>16</v>
      </c>
      <c r="AS6" s="85" t="s">
        <v>16</v>
      </c>
      <c r="AT6" s="85" t="s">
        <v>16</v>
      </c>
      <c r="AU6" s="86" t="s">
        <v>16</v>
      </c>
      <c r="AV6" s="84" t="s">
        <v>16</v>
      </c>
      <c r="AW6" s="85" t="s">
        <v>16</v>
      </c>
      <c r="AX6" s="85" t="s">
        <v>16</v>
      </c>
      <c r="AY6" s="87" t="s">
        <v>16</v>
      </c>
    </row>
    <row r="7" spans="2:51" s="93" customFormat="1">
      <c r="B7" s="89"/>
      <c r="C7" s="89"/>
      <c r="D7" s="24" t="str">
        <f>IFERROR(VLOOKUP(C7,医療機能!$A$1:$B$7,2),"")</f>
        <v/>
      </c>
      <c r="E7" s="89"/>
      <c r="F7" s="89"/>
      <c r="G7" s="89"/>
      <c r="H7" s="89"/>
      <c r="I7" s="24">
        <f>F7+H7</f>
        <v>0</v>
      </c>
      <c r="J7" s="89"/>
      <c r="K7" s="25" t="str">
        <f>IFERROR(VLOOKUP(J7,入院料名称!$A:$D,4),"")</f>
        <v/>
      </c>
      <c r="L7" s="26" t="str">
        <f>IF(OR(J7=23,J7=24,J7=25,J7=26,J7=27,J7=28,J7=29,J7=30,J7=31,J7=32,J7=33,J7=34,J7=35,J7=36,J7=37,J7=38,J7=39,J7=40,J7=41,J7=42),"高度急性期","")</f>
        <v/>
      </c>
      <c r="M7" s="27" t="str">
        <f>IF(OR(N7&gt;=2,O7&gt;=0.5,P7&gt;=0.5,Q7&gt;=1,R7&gt;=1,S7&gt;=0.5,T7&gt;=1,U7&gt;=0.2,V7&gt;=0.2,W7&gt;=8),"高度急性期","")</f>
        <v/>
      </c>
      <c r="N7" s="28">
        <f>IFERROR(ROUND(SUM((X7/I7)/12),1),0)</f>
        <v>0</v>
      </c>
      <c r="O7" s="28">
        <f>IFERROR(ROUND(SUM(((Y7+Z7)/I7)/12),1),0)</f>
        <v>0</v>
      </c>
      <c r="P7" s="28">
        <f>IFERROR(ROUND(SUM((AA7/I7)/12),1),0)</f>
        <v>0</v>
      </c>
      <c r="Q7" s="28">
        <f>IFERROR(ROUND(SUM(AB7/12),1),"")</f>
        <v>0</v>
      </c>
      <c r="R7" s="28">
        <f>ROUND(SUM(AC7/12),1)</f>
        <v>0</v>
      </c>
      <c r="S7" s="28">
        <f>IFERROR(ROUND(SUM((AD7/I7)/12),1),0)</f>
        <v>0</v>
      </c>
      <c r="T7" s="28">
        <f>ROUND(SUM(AE7/12),1)</f>
        <v>0</v>
      </c>
      <c r="U7" s="28">
        <f>IFERROR(ROUND(SUM(((AF7+AG7+AH7+AI7+AJ7+AK7)/I7)/12),1),0)</f>
        <v>0</v>
      </c>
      <c r="V7" s="28">
        <f>IFERROR(ROUND(SUM(((AL7+AM7+AN7+AO7+AP7+AQ7+AR7+AS7+AT7+AU7)/I7)/12),1),0)</f>
        <v>0</v>
      </c>
      <c r="W7" s="28">
        <f>IFERROR(ROUND(SUM(((AV7+AW7+AX7+AY7)/I7)/12),1),0)</f>
        <v>0</v>
      </c>
      <c r="X7" s="89"/>
      <c r="Y7" s="89"/>
      <c r="Z7" s="89"/>
      <c r="AA7" s="89"/>
      <c r="AB7" s="89"/>
      <c r="AC7" s="89"/>
      <c r="AD7" s="89"/>
      <c r="AE7" s="89"/>
      <c r="AF7" s="90"/>
      <c r="AG7" s="91"/>
      <c r="AH7" s="91"/>
      <c r="AI7" s="91"/>
      <c r="AJ7" s="91"/>
      <c r="AK7" s="92"/>
      <c r="AL7" s="90"/>
      <c r="AM7" s="91"/>
      <c r="AN7" s="91"/>
      <c r="AO7" s="91"/>
      <c r="AP7" s="91"/>
      <c r="AQ7" s="91"/>
      <c r="AR7" s="91"/>
      <c r="AS7" s="91"/>
      <c r="AT7" s="91"/>
      <c r="AU7" s="92"/>
      <c r="AV7" s="90"/>
      <c r="AW7" s="91"/>
      <c r="AX7" s="91"/>
      <c r="AY7" s="92"/>
    </row>
    <row r="8" spans="2:51" s="93" customFormat="1">
      <c r="B8" s="94"/>
      <c r="C8" s="94"/>
      <c r="D8" s="14" t="str">
        <f>IFERROR(VLOOKUP(C8,医療機能!$A$1:$B$7,2),"")</f>
        <v/>
      </c>
      <c r="E8" s="94"/>
      <c r="F8" s="94"/>
      <c r="G8" s="94"/>
      <c r="H8" s="94"/>
      <c r="I8" s="14">
        <f t="shared" ref="I8:I29" si="0">F8+H8</f>
        <v>0</v>
      </c>
      <c r="J8" s="94"/>
      <c r="K8" s="16" t="str">
        <f>IFERROR(VLOOKUP(J8,入院料名称!$A:$D,4),"")</f>
        <v/>
      </c>
      <c r="L8" s="21" t="str">
        <f>IF(OR(J8=23,J8=24,J8=25,J8=26,J8=27,J8=28,J8=29,J8=30,J8=31,J8=32,J8=33,J8=34,J8=35,J8=36,J8=37,J8=38,J8=39,J8=40,J8=41,J8=42),"高度急性期","")</f>
        <v/>
      </c>
      <c r="M8" s="17" t="str">
        <f t="shared" ref="M8:M29" si="1">IF(OR(N8&gt;=2,O8&gt;=0.5,P8&gt;=0.5,Q8&gt;=1,R8&gt;=1,S8&gt;=0.5,T8&gt;=1,U8&gt;=0.2,V8&gt;=0.2,W8&gt;=8),"高度急性期","")</f>
        <v/>
      </c>
      <c r="N8" s="28">
        <f t="shared" ref="N8:N29" si="2">IFERROR(ROUND(SUM((X8/I8)/12),1),0)</f>
        <v>0</v>
      </c>
      <c r="O8" s="28">
        <f t="shared" ref="O8:O29" si="3">IFERROR(ROUND(SUM(((Y8+Z8)/I8)/12),1),0)</f>
        <v>0</v>
      </c>
      <c r="P8" s="28">
        <f t="shared" ref="P8:P29" si="4">IFERROR(ROUND(SUM((AA8/I8)/12),1),0)</f>
        <v>0</v>
      </c>
      <c r="Q8" s="28">
        <f t="shared" ref="Q8:Q29" si="5">IFERROR(ROUND(SUM(AB8/12),1),"")</f>
        <v>0</v>
      </c>
      <c r="R8" s="28">
        <f t="shared" ref="R8:R29" si="6">ROUND(SUM(AC8/12),1)</f>
        <v>0</v>
      </c>
      <c r="S8" s="28">
        <f t="shared" ref="S8:S29" si="7">IFERROR(ROUND(SUM((AD8/I8)/12),1),0)</f>
        <v>0</v>
      </c>
      <c r="T8" s="28">
        <f t="shared" ref="T8:T29" si="8">ROUND(SUM(AE8/12),1)</f>
        <v>0</v>
      </c>
      <c r="U8" s="28">
        <f t="shared" ref="U8:U29" si="9">IFERROR(ROUND(SUM(((AF8+AG8+AH8+AI8+AJ8+AK8)/I8)/12),1),0)</f>
        <v>0</v>
      </c>
      <c r="V8" s="28">
        <f t="shared" ref="V8:V29" si="10">IFERROR(ROUND(SUM(((AL8+AM8+AN8+AO8+AP8+AQ8+AR8+AS8+AT8+AU8)/I8)/12),1),0)</f>
        <v>0</v>
      </c>
      <c r="W8" s="28">
        <f t="shared" ref="W8:W29" si="11">IFERROR(ROUND(SUM(((AV8+AW8+AX8+AY8)/I8)/12),1),0)</f>
        <v>0</v>
      </c>
      <c r="X8" s="94"/>
      <c r="Y8" s="94"/>
      <c r="Z8" s="94"/>
      <c r="AA8" s="94"/>
      <c r="AB8" s="94"/>
      <c r="AC8" s="94"/>
      <c r="AD8" s="94"/>
      <c r="AE8" s="94"/>
      <c r="AF8" s="95"/>
      <c r="AG8" s="96"/>
      <c r="AH8" s="96"/>
      <c r="AI8" s="96"/>
      <c r="AJ8" s="96"/>
      <c r="AK8" s="97"/>
      <c r="AL8" s="95"/>
      <c r="AM8" s="96"/>
      <c r="AN8" s="96"/>
      <c r="AO8" s="96"/>
      <c r="AP8" s="96"/>
      <c r="AQ8" s="96"/>
      <c r="AR8" s="96"/>
      <c r="AS8" s="96"/>
      <c r="AT8" s="96"/>
      <c r="AU8" s="97"/>
      <c r="AV8" s="95"/>
      <c r="AW8" s="96"/>
      <c r="AX8" s="96"/>
      <c r="AY8" s="97"/>
    </row>
    <row r="9" spans="2:51" s="93" customFormat="1">
      <c r="B9" s="94"/>
      <c r="C9" s="94"/>
      <c r="D9" s="14" t="str">
        <f>IFERROR(VLOOKUP(C9,医療機能!$A$1:$B$7,2),"")</f>
        <v/>
      </c>
      <c r="E9" s="94"/>
      <c r="F9" s="94"/>
      <c r="G9" s="94"/>
      <c r="H9" s="94"/>
      <c r="I9" s="14">
        <f t="shared" si="0"/>
        <v>0</v>
      </c>
      <c r="J9" s="94"/>
      <c r="K9" s="16" t="str">
        <f>IFERROR(VLOOKUP(J9,入院料名称!$A:$D,4),"")</f>
        <v/>
      </c>
      <c r="L9" s="21" t="str">
        <f t="shared" ref="L9:L29" si="12">IF(OR(J9=23,J9=24,J9=25,J9=26,J9=27,J9=28,J9=29,J9=30,J9=31,J9=32,J9=33,J9=34,J9=35,J9=36,J9=37,J9=38,J9=39,J9=40,J9=41,J9=42),"高度急性期","")</f>
        <v/>
      </c>
      <c r="M9" s="17" t="str">
        <f t="shared" si="1"/>
        <v/>
      </c>
      <c r="N9" s="28">
        <f t="shared" si="2"/>
        <v>0</v>
      </c>
      <c r="O9" s="28">
        <f t="shared" si="3"/>
        <v>0</v>
      </c>
      <c r="P9" s="28">
        <f t="shared" si="4"/>
        <v>0</v>
      </c>
      <c r="Q9" s="28">
        <f t="shared" si="5"/>
        <v>0</v>
      </c>
      <c r="R9" s="28">
        <f t="shared" si="6"/>
        <v>0</v>
      </c>
      <c r="S9" s="28">
        <f t="shared" si="7"/>
        <v>0</v>
      </c>
      <c r="T9" s="28">
        <f t="shared" si="8"/>
        <v>0</v>
      </c>
      <c r="U9" s="28">
        <f t="shared" si="9"/>
        <v>0</v>
      </c>
      <c r="V9" s="28">
        <f t="shared" si="10"/>
        <v>0</v>
      </c>
      <c r="W9" s="28">
        <f t="shared" si="11"/>
        <v>0</v>
      </c>
      <c r="X9" s="94"/>
      <c r="Y9" s="94"/>
      <c r="Z9" s="94"/>
      <c r="AA9" s="94"/>
      <c r="AB9" s="94"/>
      <c r="AC9" s="94"/>
      <c r="AD9" s="94"/>
      <c r="AE9" s="94"/>
      <c r="AF9" s="95"/>
      <c r="AG9" s="96"/>
      <c r="AH9" s="96"/>
      <c r="AI9" s="96"/>
      <c r="AJ9" s="96"/>
      <c r="AK9" s="97"/>
      <c r="AL9" s="95"/>
      <c r="AM9" s="96"/>
      <c r="AN9" s="96"/>
      <c r="AO9" s="96"/>
      <c r="AP9" s="96"/>
      <c r="AQ9" s="96"/>
      <c r="AR9" s="96"/>
      <c r="AS9" s="96"/>
      <c r="AT9" s="96"/>
      <c r="AU9" s="97"/>
      <c r="AV9" s="95"/>
      <c r="AW9" s="96"/>
      <c r="AX9" s="96"/>
      <c r="AY9" s="97"/>
    </row>
    <row r="10" spans="2:51" s="93" customFormat="1">
      <c r="B10" s="94"/>
      <c r="C10" s="94"/>
      <c r="D10" s="14" t="str">
        <f>IFERROR(VLOOKUP(C10,医療機能!$A$1:$B$7,2),"")</f>
        <v/>
      </c>
      <c r="E10" s="94"/>
      <c r="F10" s="94"/>
      <c r="G10" s="94"/>
      <c r="H10" s="94"/>
      <c r="I10" s="14">
        <f t="shared" si="0"/>
        <v>0</v>
      </c>
      <c r="J10" s="94"/>
      <c r="K10" s="16" t="str">
        <f>IFERROR(VLOOKUP(J10,入院料名称!$A:$D,4),"")</f>
        <v/>
      </c>
      <c r="L10" s="21" t="str">
        <f t="shared" si="12"/>
        <v/>
      </c>
      <c r="M10" s="17" t="str">
        <f t="shared" si="1"/>
        <v/>
      </c>
      <c r="N10" s="28">
        <f t="shared" si="2"/>
        <v>0</v>
      </c>
      <c r="O10" s="28">
        <f t="shared" si="3"/>
        <v>0</v>
      </c>
      <c r="P10" s="28">
        <f t="shared" si="4"/>
        <v>0</v>
      </c>
      <c r="Q10" s="28">
        <f t="shared" si="5"/>
        <v>0</v>
      </c>
      <c r="R10" s="28">
        <f t="shared" si="6"/>
        <v>0</v>
      </c>
      <c r="S10" s="28">
        <f t="shared" si="7"/>
        <v>0</v>
      </c>
      <c r="T10" s="28">
        <f t="shared" si="8"/>
        <v>0</v>
      </c>
      <c r="U10" s="28">
        <f t="shared" si="9"/>
        <v>0</v>
      </c>
      <c r="V10" s="28">
        <f t="shared" si="10"/>
        <v>0</v>
      </c>
      <c r="W10" s="28">
        <f t="shared" si="11"/>
        <v>0</v>
      </c>
      <c r="X10" s="94"/>
      <c r="Y10" s="94"/>
      <c r="Z10" s="94"/>
      <c r="AA10" s="94"/>
      <c r="AB10" s="94"/>
      <c r="AC10" s="94"/>
      <c r="AD10" s="94"/>
      <c r="AE10" s="94"/>
      <c r="AF10" s="95"/>
      <c r="AG10" s="96"/>
      <c r="AH10" s="96"/>
      <c r="AI10" s="96"/>
      <c r="AJ10" s="96"/>
      <c r="AK10" s="97"/>
      <c r="AL10" s="95"/>
      <c r="AM10" s="96"/>
      <c r="AN10" s="96"/>
      <c r="AO10" s="96"/>
      <c r="AP10" s="96"/>
      <c r="AQ10" s="96"/>
      <c r="AR10" s="96"/>
      <c r="AS10" s="96"/>
      <c r="AT10" s="96"/>
      <c r="AU10" s="97"/>
      <c r="AV10" s="95"/>
      <c r="AW10" s="96"/>
      <c r="AX10" s="96"/>
      <c r="AY10" s="97"/>
    </row>
    <row r="11" spans="2:51" s="93" customFormat="1">
      <c r="B11" s="94"/>
      <c r="C11" s="94"/>
      <c r="D11" s="14" t="str">
        <f>IFERROR(VLOOKUP(C11,医療機能!$A$1:$B$7,2),"")</f>
        <v/>
      </c>
      <c r="E11" s="94"/>
      <c r="F11" s="94"/>
      <c r="G11" s="94"/>
      <c r="H11" s="94"/>
      <c r="I11" s="14">
        <f t="shared" si="0"/>
        <v>0</v>
      </c>
      <c r="J11" s="94"/>
      <c r="K11" s="16" t="str">
        <f>IFERROR(VLOOKUP(J11,入院料名称!$A:$D,4),"")</f>
        <v/>
      </c>
      <c r="L11" s="21" t="str">
        <f>IF(OR(J11=23,J11=24,J11=25,J11=26,J11=27,J11=28,J11=29,J11=30,J11=31,J11=32,J11=33,J11=34,J11=35,J11=36,J11=37,J11=38,J11=39,J11=40,J11=41,J11=42),"高度急性期","")</f>
        <v/>
      </c>
      <c r="M11" s="17" t="str">
        <f t="shared" si="1"/>
        <v/>
      </c>
      <c r="N11" s="28">
        <f t="shared" si="2"/>
        <v>0</v>
      </c>
      <c r="O11" s="28">
        <f t="shared" si="3"/>
        <v>0</v>
      </c>
      <c r="P11" s="28">
        <f t="shared" si="4"/>
        <v>0</v>
      </c>
      <c r="Q11" s="28">
        <f t="shared" si="5"/>
        <v>0</v>
      </c>
      <c r="R11" s="28">
        <f t="shared" si="6"/>
        <v>0</v>
      </c>
      <c r="S11" s="28">
        <f t="shared" si="7"/>
        <v>0</v>
      </c>
      <c r="T11" s="28">
        <f t="shared" si="8"/>
        <v>0</v>
      </c>
      <c r="U11" s="28">
        <f t="shared" si="9"/>
        <v>0</v>
      </c>
      <c r="V11" s="28">
        <f t="shared" si="10"/>
        <v>0</v>
      </c>
      <c r="W11" s="28">
        <f t="shared" si="11"/>
        <v>0</v>
      </c>
      <c r="X11" s="94"/>
      <c r="Y11" s="94"/>
      <c r="Z11" s="94"/>
      <c r="AA11" s="94"/>
      <c r="AB11" s="94"/>
      <c r="AC11" s="94"/>
      <c r="AD11" s="94"/>
      <c r="AE11" s="94"/>
      <c r="AF11" s="95"/>
      <c r="AG11" s="96"/>
      <c r="AH11" s="96"/>
      <c r="AI11" s="96"/>
      <c r="AJ11" s="96"/>
      <c r="AK11" s="97"/>
      <c r="AL11" s="95"/>
      <c r="AM11" s="96"/>
      <c r="AN11" s="96"/>
      <c r="AO11" s="96"/>
      <c r="AP11" s="96"/>
      <c r="AQ11" s="96"/>
      <c r="AR11" s="96"/>
      <c r="AS11" s="96"/>
      <c r="AT11" s="96"/>
      <c r="AU11" s="97"/>
      <c r="AV11" s="95"/>
      <c r="AW11" s="96"/>
      <c r="AX11" s="96"/>
      <c r="AY11" s="97"/>
    </row>
    <row r="12" spans="2:51" s="93" customFormat="1">
      <c r="B12" s="94"/>
      <c r="C12" s="94"/>
      <c r="D12" s="14" t="str">
        <f>IFERROR(VLOOKUP(C12,医療機能!$A$1:$B$7,2),"")</f>
        <v/>
      </c>
      <c r="E12" s="94"/>
      <c r="F12" s="94"/>
      <c r="G12" s="94"/>
      <c r="H12" s="94"/>
      <c r="I12" s="14">
        <f t="shared" si="0"/>
        <v>0</v>
      </c>
      <c r="J12" s="94"/>
      <c r="K12" s="16" t="str">
        <f>IFERROR(VLOOKUP(J12,入院料名称!$A:$D,4),"")</f>
        <v/>
      </c>
      <c r="L12" s="21" t="str">
        <f t="shared" si="12"/>
        <v/>
      </c>
      <c r="M12" s="17" t="str">
        <f t="shared" si="1"/>
        <v/>
      </c>
      <c r="N12" s="28">
        <f t="shared" si="2"/>
        <v>0</v>
      </c>
      <c r="O12" s="28">
        <f t="shared" si="3"/>
        <v>0</v>
      </c>
      <c r="P12" s="28">
        <f t="shared" si="4"/>
        <v>0</v>
      </c>
      <c r="Q12" s="28">
        <f t="shared" si="5"/>
        <v>0</v>
      </c>
      <c r="R12" s="28">
        <f t="shared" si="6"/>
        <v>0</v>
      </c>
      <c r="S12" s="28">
        <f t="shared" si="7"/>
        <v>0</v>
      </c>
      <c r="T12" s="28">
        <f t="shared" si="8"/>
        <v>0</v>
      </c>
      <c r="U12" s="28">
        <f t="shared" si="9"/>
        <v>0</v>
      </c>
      <c r="V12" s="28">
        <f t="shared" si="10"/>
        <v>0</v>
      </c>
      <c r="W12" s="28">
        <f t="shared" si="11"/>
        <v>0</v>
      </c>
      <c r="X12" s="94"/>
      <c r="Y12" s="94"/>
      <c r="Z12" s="94"/>
      <c r="AA12" s="94"/>
      <c r="AB12" s="94"/>
      <c r="AC12" s="94"/>
      <c r="AD12" s="94"/>
      <c r="AE12" s="94"/>
      <c r="AF12" s="95"/>
      <c r="AG12" s="96"/>
      <c r="AH12" s="96"/>
      <c r="AI12" s="96"/>
      <c r="AJ12" s="96"/>
      <c r="AK12" s="97"/>
      <c r="AL12" s="95"/>
      <c r="AM12" s="96"/>
      <c r="AN12" s="96"/>
      <c r="AO12" s="96"/>
      <c r="AP12" s="96"/>
      <c r="AQ12" s="96"/>
      <c r="AR12" s="96"/>
      <c r="AS12" s="96"/>
      <c r="AT12" s="96"/>
      <c r="AU12" s="97"/>
      <c r="AV12" s="95"/>
      <c r="AW12" s="96"/>
      <c r="AX12" s="96"/>
      <c r="AY12" s="97"/>
    </row>
    <row r="13" spans="2:51" s="93" customFormat="1">
      <c r="B13" s="94"/>
      <c r="C13" s="94"/>
      <c r="D13" s="14" t="str">
        <f>IFERROR(VLOOKUP(C13,医療機能!$A$1:$B$7,2),"")</f>
        <v/>
      </c>
      <c r="E13" s="94"/>
      <c r="F13" s="94"/>
      <c r="G13" s="94"/>
      <c r="H13" s="94"/>
      <c r="I13" s="14">
        <f t="shared" si="0"/>
        <v>0</v>
      </c>
      <c r="J13" s="94"/>
      <c r="K13" s="16" t="str">
        <f>IFERROR(VLOOKUP(J13,入院料名称!$A:$D,4),"")</f>
        <v/>
      </c>
      <c r="L13" s="21" t="str">
        <f t="shared" si="12"/>
        <v/>
      </c>
      <c r="M13" s="17" t="str">
        <f t="shared" si="1"/>
        <v/>
      </c>
      <c r="N13" s="28">
        <f t="shared" si="2"/>
        <v>0</v>
      </c>
      <c r="O13" s="28">
        <f t="shared" si="3"/>
        <v>0</v>
      </c>
      <c r="P13" s="28">
        <f t="shared" si="4"/>
        <v>0</v>
      </c>
      <c r="Q13" s="28">
        <f t="shared" si="5"/>
        <v>0</v>
      </c>
      <c r="R13" s="28">
        <f t="shared" si="6"/>
        <v>0</v>
      </c>
      <c r="S13" s="28">
        <f t="shared" si="7"/>
        <v>0</v>
      </c>
      <c r="T13" s="28">
        <f t="shared" si="8"/>
        <v>0</v>
      </c>
      <c r="U13" s="28">
        <f t="shared" si="9"/>
        <v>0</v>
      </c>
      <c r="V13" s="28">
        <f t="shared" si="10"/>
        <v>0</v>
      </c>
      <c r="W13" s="28">
        <f t="shared" si="11"/>
        <v>0</v>
      </c>
      <c r="X13" s="94"/>
      <c r="Y13" s="94"/>
      <c r="Z13" s="94"/>
      <c r="AA13" s="94"/>
      <c r="AB13" s="94"/>
      <c r="AC13" s="94"/>
      <c r="AD13" s="94"/>
      <c r="AE13" s="94"/>
      <c r="AF13" s="95"/>
      <c r="AG13" s="96"/>
      <c r="AH13" s="96"/>
      <c r="AI13" s="96"/>
      <c r="AJ13" s="96"/>
      <c r="AK13" s="97"/>
      <c r="AL13" s="95"/>
      <c r="AM13" s="96"/>
      <c r="AN13" s="96"/>
      <c r="AO13" s="96"/>
      <c r="AP13" s="96"/>
      <c r="AQ13" s="96"/>
      <c r="AR13" s="96"/>
      <c r="AS13" s="96"/>
      <c r="AT13" s="96"/>
      <c r="AU13" s="97"/>
      <c r="AV13" s="95"/>
      <c r="AW13" s="96"/>
      <c r="AX13" s="96"/>
      <c r="AY13" s="97"/>
    </row>
    <row r="14" spans="2:51" s="93" customFormat="1">
      <c r="B14" s="94"/>
      <c r="C14" s="94"/>
      <c r="D14" s="14" t="str">
        <f>IFERROR(VLOOKUP(C14,医療機能!$A$1:$B$7,2),"")</f>
        <v/>
      </c>
      <c r="E14" s="94"/>
      <c r="F14" s="94"/>
      <c r="G14" s="94"/>
      <c r="H14" s="94"/>
      <c r="I14" s="14">
        <f t="shared" si="0"/>
        <v>0</v>
      </c>
      <c r="J14" s="94"/>
      <c r="K14" s="16" t="str">
        <f>IFERROR(VLOOKUP(J14,入院料名称!$A:$D,4),"")</f>
        <v/>
      </c>
      <c r="L14" s="21" t="str">
        <f t="shared" si="12"/>
        <v/>
      </c>
      <c r="M14" s="17" t="str">
        <f t="shared" si="1"/>
        <v/>
      </c>
      <c r="N14" s="28">
        <f t="shared" si="2"/>
        <v>0</v>
      </c>
      <c r="O14" s="28">
        <f t="shared" si="3"/>
        <v>0</v>
      </c>
      <c r="P14" s="28">
        <f t="shared" si="4"/>
        <v>0</v>
      </c>
      <c r="Q14" s="28">
        <f t="shared" si="5"/>
        <v>0</v>
      </c>
      <c r="R14" s="28">
        <f t="shared" si="6"/>
        <v>0</v>
      </c>
      <c r="S14" s="28">
        <f t="shared" si="7"/>
        <v>0</v>
      </c>
      <c r="T14" s="28">
        <f t="shared" si="8"/>
        <v>0</v>
      </c>
      <c r="U14" s="28">
        <f t="shared" si="9"/>
        <v>0</v>
      </c>
      <c r="V14" s="28">
        <f t="shared" si="10"/>
        <v>0</v>
      </c>
      <c r="W14" s="28">
        <f t="shared" si="11"/>
        <v>0</v>
      </c>
      <c r="X14" s="94"/>
      <c r="Y14" s="94"/>
      <c r="Z14" s="94"/>
      <c r="AA14" s="94"/>
      <c r="AB14" s="94"/>
      <c r="AC14" s="94"/>
      <c r="AD14" s="94"/>
      <c r="AE14" s="94"/>
      <c r="AF14" s="95"/>
      <c r="AG14" s="96"/>
      <c r="AH14" s="96"/>
      <c r="AI14" s="96"/>
      <c r="AJ14" s="96"/>
      <c r="AK14" s="97"/>
      <c r="AL14" s="95"/>
      <c r="AM14" s="96"/>
      <c r="AN14" s="96"/>
      <c r="AO14" s="96"/>
      <c r="AP14" s="96"/>
      <c r="AQ14" s="96"/>
      <c r="AR14" s="96"/>
      <c r="AS14" s="96"/>
      <c r="AT14" s="96"/>
      <c r="AU14" s="97"/>
      <c r="AV14" s="95"/>
      <c r="AW14" s="96"/>
      <c r="AX14" s="96"/>
      <c r="AY14" s="97"/>
    </row>
    <row r="15" spans="2:51" s="93" customFormat="1">
      <c r="B15" s="94"/>
      <c r="C15" s="94"/>
      <c r="D15" s="14" t="str">
        <f>IFERROR(VLOOKUP(C15,医療機能!$A$1:$B$7,2),"")</f>
        <v/>
      </c>
      <c r="E15" s="94"/>
      <c r="F15" s="94"/>
      <c r="G15" s="94"/>
      <c r="H15" s="94"/>
      <c r="I15" s="14">
        <f t="shared" si="0"/>
        <v>0</v>
      </c>
      <c r="J15" s="94"/>
      <c r="K15" s="16" t="str">
        <f>IFERROR(VLOOKUP(J15,入院料名称!$A:$D,4),"")</f>
        <v/>
      </c>
      <c r="L15" s="21" t="str">
        <f t="shared" si="12"/>
        <v/>
      </c>
      <c r="M15" s="17" t="str">
        <f t="shared" si="1"/>
        <v/>
      </c>
      <c r="N15" s="28">
        <f t="shared" si="2"/>
        <v>0</v>
      </c>
      <c r="O15" s="28">
        <f t="shared" si="3"/>
        <v>0</v>
      </c>
      <c r="P15" s="28">
        <f t="shared" si="4"/>
        <v>0</v>
      </c>
      <c r="Q15" s="28">
        <f t="shared" si="5"/>
        <v>0</v>
      </c>
      <c r="R15" s="28">
        <f t="shared" si="6"/>
        <v>0</v>
      </c>
      <c r="S15" s="28">
        <f t="shared" si="7"/>
        <v>0</v>
      </c>
      <c r="T15" s="28">
        <f t="shared" si="8"/>
        <v>0</v>
      </c>
      <c r="U15" s="28">
        <f t="shared" si="9"/>
        <v>0</v>
      </c>
      <c r="V15" s="28">
        <f t="shared" si="10"/>
        <v>0</v>
      </c>
      <c r="W15" s="28">
        <f t="shared" si="11"/>
        <v>0</v>
      </c>
      <c r="X15" s="94"/>
      <c r="Y15" s="94"/>
      <c r="Z15" s="94"/>
      <c r="AA15" s="94"/>
      <c r="AB15" s="94"/>
      <c r="AC15" s="94"/>
      <c r="AD15" s="94"/>
      <c r="AE15" s="94"/>
      <c r="AF15" s="95"/>
      <c r="AG15" s="96"/>
      <c r="AH15" s="96"/>
      <c r="AI15" s="96"/>
      <c r="AJ15" s="96"/>
      <c r="AK15" s="97"/>
      <c r="AL15" s="95"/>
      <c r="AM15" s="96"/>
      <c r="AN15" s="96"/>
      <c r="AO15" s="96"/>
      <c r="AP15" s="96"/>
      <c r="AQ15" s="96"/>
      <c r="AR15" s="96"/>
      <c r="AS15" s="96"/>
      <c r="AT15" s="96"/>
      <c r="AU15" s="97"/>
      <c r="AV15" s="95"/>
      <c r="AW15" s="96"/>
      <c r="AX15" s="96"/>
      <c r="AY15" s="97"/>
    </row>
    <row r="16" spans="2:51" s="93" customFormat="1">
      <c r="B16" s="94"/>
      <c r="C16" s="94"/>
      <c r="D16" s="14" t="str">
        <f>IFERROR(VLOOKUP(C16,医療機能!$A$1:$B$7,2),"")</f>
        <v/>
      </c>
      <c r="E16" s="94"/>
      <c r="F16" s="94"/>
      <c r="G16" s="94"/>
      <c r="H16" s="94"/>
      <c r="I16" s="14">
        <f t="shared" si="0"/>
        <v>0</v>
      </c>
      <c r="J16" s="94"/>
      <c r="K16" s="16" t="str">
        <f>IFERROR(VLOOKUP(J16,入院料名称!$A:$D,4),"")</f>
        <v/>
      </c>
      <c r="L16" s="21" t="str">
        <f t="shared" si="12"/>
        <v/>
      </c>
      <c r="M16" s="17" t="str">
        <f t="shared" si="1"/>
        <v/>
      </c>
      <c r="N16" s="28">
        <f t="shared" si="2"/>
        <v>0</v>
      </c>
      <c r="O16" s="28">
        <f t="shared" si="3"/>
        <v>0</v>
      </c>
      <c r="P16" s="28">
        <f t="shared" si="4"/>
        <v>0</v>
      </c>
      <c r="Q16" s="28">
        <f t="shared" si="5"/>
        <v>0</v>
      </c>
      <c r="R16" s="28">
        <f t="shared" si="6"/>
        <v>0</v>
      </c>
      <c r="S16" s="28">
        <f t="shared" si="7"/>
        <v>0</v>
      </c>
      <c r="T16" s="28">
        <f t="shared" si="8"/>
        <v>0</v>
      </c>
      <c r="U16" s="28">
        <f t="shared" si="9"/>
        <v>0</v>
      </c>
      <c r="V16" s="28">
        <f t="shared" si="10"/>
        <v>0</v>
      </c>
      <c r="W16" s="28">
        <f t="shared" si="11"/>
        <v>0</v>
      </c>
      <c r="X16" s="94"/>
      <c r="Y16" s="94"/>
      <c r="Z16" s="94"/>
      <c r="AA16" s="94"/>
      <c r="AB16" s="94"/>
      <c r="AC16" s="94"/>
      <c r="AD16" s="94"/>
      <c r="AE16" s="94"/>
      <c r="AF16" s="95"/>
      <c r="AG16" s="96"/>
      <c r="AH16" s="96"/>
      <c r="AI16" s="96"/>
      <c r="AJ16" s="96"/>
      <c r="AK16" s="97"/>
      <c r="AL16" s="95"/>
      <c r="AM16" s="96"/>
      <c r="AN16" s="96"/>
      <c r="AO16" s="96"/>
      <c r="AP16" s="96"/>
      <c r="AQ16" s="96"/>
      <c r="AR16" s="96"/>
      <c r="AS16" s="96"/>
      <c r="AT16" s="96"/>
      <c r="AU16" s="97"/>
      <c r="AV16" s="95"/>
      <c r="AW16" s="96"/>
      <c r="AX16" s="96"/>
      <c r="AY16" s="97"/>
    </row>
    <row r="17" spans="2:51" s="93" customFormat="1">
      <c r="B17" s="94"/>
      <c r="C17" s="94"/>
      <c r="D17" s="14" t="str">
        <f>IFERROR(VLOOKUP(C17,医療機能!$A$1:$B$7,2),"")</f>
        <v/>
      </c>
      <c r="E17" s="94"/>
      <c r="F17" s="94"/>
      <c r="G17" s="94"/>
      <c r="H17" s="94"/>
      <c r="I17" s="14">
        <f t="shared" si="0"/>
        <v>0</v>
      </c>
      <c r="J17" s="94"/>
      <c r="K17" s="16" t="str">
        <f>IFERROR(VLOOKUP(J17,入院料名称!$A:$D,4),"")</f>
        <v/>
      </c>
      <c r="L17" s="21" t="str">
        <f t="shared" si="12"/>
        <v/>
      </c>
      <c r="M17" s="17" t="str">
        <f t="shared" si="1"/>
        <v/>
      </c>
      <c r="N17" s="28">
        <f t="shared" si="2"/>
        <v>0</v>
      </c>
      <c r="O17" s="28">
        <f t="shared" si="3"/>
        <v>0</v>
      </c>
      <c r="P17" s="28">
        <f t="shared" si="4"/>
        <v>0</v>
      </c>
      <c r="Q17" s="28">
        <f t="shared" si="5"/>
        <v>0</v>
      </c>
      <c r="R17" s="28">
        <f t="shared" si="6"/>
        <v>0</v>
      </c>
      <c r="S17" s="28">
        <f t="shared" si="7"/>
        <v>0</v>
      </c>
      <c r="T17" s="28">
        <f t="shared" si="8"/>
        <v>0</v>
      </c>
      <c r="U17" s="28">
        <f t="shared" si="9"/>
        <v>0</v>
      </c>
      <c r="V17" s="28">
        <f t="shared" si="10"/>
        <v>0</v>
      </c>
      <c r="W17" s="28">
        <f t="shared" si="11"/>
        <v>0</v>
      </c>
      <c r="X17" s="94"/>
      <c r="Y17" s="94"/>
      <c r="Z17" s="94"/>
      <c r="AA17" s="94"/>
      <c r="AB17" s="94"/>
      <c r="AC17" s="94"/>
      <c r="AD17" s="94"/>
      <c r="AE17" s="94"/>
      <c r="AF17" s="95"/>
      <c r="AG17" s="96"/>
      <c r="AH17" s="96"/>
      <c r="AI17" s="96"/>
      <c r="AJ17" s="96"/>
      <c r="AK17" s="97"/>
      <c r="AL17" s="95"/>
      <c r="AM17" s="96"/>
      <c r="AN17" s="96"/>
      <c r="AO17" s="96"/>
      <c r="AP17" s="96"/>
      <c r="AQ17" s="96"/>
      <c r="AR17" s="96"/>
      <c r="AS17" s="96"/>
      <c r="AT17" s="96"/>
      <c r="AU17" s="97"/>
      <c r="AV17" s="95"/>
      <c r="AW17" s="96"/>
      <c r="AX17" s="96"/>
      <c r="AY17" s="97"/>
    </row>
    <row r="18" spans="2:51" s="93" customFormat="1">
      <c r="B18" s="94"/>
      <c r="C18" s="94"/>
      <c r="D18" s="14" t="str">
        <f>IFERROR(VLOOKUP(C18,医療機能!$A$1:$B$7,2),"")</f>
        <v/>
      </c>
      <c r="E18" s="94"/>
      <c r="F18" s="94"/>
      <c r="G18" s="94"/>
      <c r="H18" s="94"/>
      <c r="I18" s="14">
        <f t="shared" si="0"/>
        <v>0</v>
      </c>
      <c r="J18" s="94"/>
      <c r="K18" s="16" t="str">
        <f>IFERROR(VLOOKUP(J18,入院料名称!$A:$D,4),"")</f>
        <v/>
      </c>
      <c r="L18" s="21" t="str">
        <f t="shared" si="12"/>
        <v/>
      </c>
      <c r="M18" s="17" t="str">
        <f t="shared" si="1"/>
        <v/>
      </c>
      <c r="N18" s="28">
        <f t="shared" si="2"/>
        <v>0</v>
      </c>
      <c r="O18" s="28">
        <f t="shared" si="3"/>
        <v>0</v>
      </c>
      <c r="P18" s="28">
        <f t="shared" si="4"/>
        <v>0</v>
      </c>
      <c r="Q18" s="28">
        <f t="shared" si="5"/>
        <v>0</v>
      </c>
      <c r="R18" s="28">
        <f t="shared" si="6"/>
        <v>0</v>
      </c>
      <c r="S18" s="28">
        <f t="shared" si="7"/>
        <v>0</v>
      </c>
      <c r="T18" s="28">
        <f t="shared" si="8"/>
        <v>0</v>
      </c>
      <c r="U18" s="28">
        <f t="shared" si="9"/>
        <v>0</v>
      </c>
      <c r="V18" s="28">
        <f t="shared" si="10"/>
        <v>0</v>
      </c>
      <c r="W18" s="28">
        <f t="shared" si="11"/>
        <v>0</v>
      </c>
      <c r="X18" s="94"/>
      <c r="Y18" s="94"/>
      <c r="Z18" s="94"/>
      <c r="AA18" s="94"/>
      <c r="AB18" s="94"/>
      <c r="AC18" s="94"/>
      <c r="AD18" s="94"/>
      <c r="AE18" s="94"/>
      <c r="AF18" s="95"/>
      <c r="AG18" s="96"/>
      <c r="AH18" s="96"/>
      <c r="AI18" s="96"/>
      <c r="AJ18" s="96"/>
      <c r="AK18" s="97"/>
      <c r="AL18" s="95"/>
      <c r="AM18" s="96"/>
      <c r="AN18" s="96"/>
      <c r="AO18" s="96"/>
      <c r="AP18" s="96"/>
      <c r="AQ18" s="96"/>
      <c r="AR18" s="96"/>
      <c r="AS18" s="96"/>
      <c r="AT18" s="96"/>
      <c r="AU18" s="97"/>
      <c r="AV18" s="95"/>
      <c r="AW18" s="96"/>
      <c r="AX18" s="96"/>
      <c r="AY18" s="97"/>
    </row>
    <row r="19" spans="2:51" s="93" customFormat="1">
      <c r="B19" s="94"/>
      <c r="C19" s="94"/>
      <c r="D19" s="14" t="str">
        <f>IFERROR(VLOOKUP(C19,医療機能!$A$1:$B$7,2),"")</f>
        <v/>
      </c>
      <c r="E19" s="94"/>
      <c r="F19" s="94"/>
      <c r="G19" s="94"/>
      <c r="H19" s="94"/>
      <c r="I19" s="14">
        <f t="shared" si="0"/>
        <v>0</v>
      </c>
      <c r="J19" s="94"/>
      <c r="K19" s="16" t="str">
        <f>IFERROR(VLOOKUP(J19,入院料名称!$A:$D,4),"")</f>
        <v/>
      </c>
      <c r="L19" s="21" t="str">
        <f t="shared" si="12"/>
        <v/>
      </c>
      <c r="M19" s="17" t="str">
        <f t="shared" si="1"/>
        <v/>
      </c>
      <c r="N19" s="28">
        <f t="shared" si="2"/>
        <v>0</v>
      </c>
      <c r="O19" s="28">
        <f t="shared" si="3"/>
        <v>0</v>
      </c>
      <c r="P19" s="28">
        <f t="shared" si="4"/>
        <v>0</v>
      </c>
      <c r="Q19" s="28">
        <f t="shared" si="5"/>
        <v>0</v>
      </c>
      <c r="R19" s="28">
        <f t="shared" si="6"/>
        <v>0</v>
      </c>
      <c r="S19" s="28">
        <f t="shared" si="7"/>
        <v>0</v>
      </c>
      <c r="T19" s="28">
        <f t="shared" si="8"/>
        <v>0</v>
      </c>
      <c r="U19" s="28">
        <f t="shared" si="9"/>
        <v>0</v>
      </c>
      <c r="V19" s="28">
        <f t="shared" si="10"/>
        <v>0</v>
      </c>
      <c r="W19" s="28">
        <f t="shared" si="11"/>
        <v>0</v>
      </c>
      <c r="X19" s="94"/>
      <c r="Y19" s="94"/>
      <c r="Z19" s="94"/>
      <c r="AA19" s="94"/>
      <c r="AB19" s="94"/>
      <c r="AC19" s="94"/>
      <c r="AD19" s="94"/>
      <c r="AE19" s="94"/>
      <c r="AF19" s="95"/>
      <c r="AG19" s="96"/>
      <c r="AH19" s="96"/>
      <c r="AI19" s="96"/>
      <c r="AJ19" s="96"/>
      <c r="AK19" s="97"/>
      <c r="AL19" s="95"/>
      <c r="AM19" s="96"/>
      <c r="AN19" s="96"/>
      <c r="AO19" s="96"/>
      <c r="AP19" s="96"/>
      <c r="AQ19" s="96"/>
      <c r="AR19" s="96"/>
      <c r="AS19" s="96"/>
      <c r="AT19" s="96"/>
      <c r="AU19" s="97"/>
      <c r="AV19" s="95"/>
      <c r="AW19" s="96"/>
      <c r="AX19" s="96"/>
      <c r="AY19" s="97"/>
    </row>
    <row r="20" spans="2:51" s="93" customFormat="1">
      <c r="B20" s="94"/>
      <c r="C20" s="94"/>
      <c r="D20" s="14" t="str">
        <f>IFERROR(VLOOKUP(C20,医療機能!$A$1:$B$7,2),"")</f>
        <v/>
      </c>
      <c r="E20" s="94"/>
      <c r="F20" s="94"/>
      <c r="G20" s="94"/>
      <c r="H20" s="94"/>
      <c r="I20" s="14">
        <f t="shared" si="0"/>
        <v>0</v>
      </c>
      <c r="J20" s="94"/>
      <c r="K20" s="16" t="str">
        <f>IFERROR(VLOOKUP(J20,入院料名称!$A:$D,4),"")</f>
        <v/>
      </c>
      <c r="L20" s="21" t="str">
        <f t="shared" si="12"/>
        <v/>
      </c>
      <c r="M20" s="17" t="str">
        <f t="shared" si="1"/>
        <v/>
      </c>
      <c r="N20" s="28">
        <f t="shared" si="2"/>
        <v>0</v>
      </c>
      <c r="O20" s="28">
        <f t="shared" si="3"/>
        <v>0</v>
      </c>
      <c r="P20" s="28">
        <f t="shared" si="4"/>
        <v>0</v>
      </c>
      <c r="Q20" s="28">
        <f t="shared" si="5"/>
        <v>0</v>
      </c>
      <c r="R20" s="28">
        <f t="shared" si="6"/>
        <v>0</v>
      </c>
      <c r="S20" s="28">
        <f t="shared" si="7"/>
        <v>0</v>
      </c>
      <c r="T20" s="28">
        <f t="shared" si="8"/>
        <v>0</v>
      </c>
      <c r="U20" s="28">
        <f t="shared" si="9"/>
        <v>0</v>
      </c>
      <c r="V20" s="28">
        <f t="shared" si="10"/>
        <v>0</v>
      </c>
      <c r="W20" s="28">
        <f t="shared" si="11"/>
        <v>0</v>
      </c>
      <c r="X20" s="94"/>
      <c r="Y20" s="94"/>
      <c r="Z20" s="94"/>
      <c r="AA20" s="94"/>
      <c r="AB20" s="94"/>
      <c r="AC20" s="94"/>
      <c r="AD20" s="94"/>
      <c r="AE20" s="94"/>
      <c r="AF20" s="95"/>
      <c r="AG20" s="96"/>
      <c r="AH20" s="96"/>
      <c r="AI20" s="96"/>
      <c r="AJ20" s="96"/>
      <c r="AK20" s="97"/>
      <c r="AL20" s="95"/>
      <c r="AM20" s="96"/>
      <c r="AN20" s="96"/>
      <c r="AO20" s="96"/>
      <c r="AP20" s="96"/>
      <c r="AQ20" s="96"/>
      <c r="AR20" s="96"/>
      <c r="AS20" s="96"/>
      <c r="AT20" s="96"/>
      <c r="AU20" s="97"/>
      <c r="AV20" s="95"/>
      <c r="AW20" s="96"/>
      <c r="AX20" s="96"/>
      <c r="AY20" s="97"/>
    </row>
    <row r="21" spans="2:51" s="93" customFormat="1">
      <c r="B21" s="94"/>
      <c r="C21" s="94"/>
      <c r="D21" s="14" t="str">
        <f>IFERROR(VLOOKUP(C21,医療機能!$A$1:$B$7,2),"")</f>
        <v/>
      </c>
      <c r="E21" s="94"/>
      <c r="F21" s="94"/>
      <c r="G21" s="94"/>
      <c r="H21" s="94"/>
      <c r="I21" s="14">
        <f t="shared" si="0"/>
        <v>0</v>
      </c>
      <c r="J21" s="94"/>
      <c r="K21" s="16" t="str">
        <f>IFERROR(VLOOKUP(J21,入院料名称!$A:$D,4),"")</f>
        <v/>
      </c>
      <c r="L21" s="21" t="str">
        <f t="shared" si="12"/>
        <v/>
      </c>
      <c r="M21" s="17" t="str">
        <f t="shared" si="1"/>
        <v/>
      </c>
      <c r="N21" s="28">
        <f t="shared" si="2"/>
        <v>0</v>
      </c>
      <c r="O21" s="28">
        <f t="shared" si="3"/>
        <v>0</v>
      </c>
      <c r="P21" s="28">
        <f t="shared" si="4"/>
        <v>0</v>
      </c>
      <c r="Q21" s="28">
        <f t="shared" si="5"/>
        <v>0</v>
      </c>
      <c r="R21" s="28">
        <f t="shared" si="6"/>
        <v>0</v>
      </c>
      <c r="S21" s="28">
        <f t="shared" si="7"/>
        <v>0</v>
      </c>
      <c r="T21" s="28">
        <f t="shared" si="8"/>
        <v>0</v>
      </c>
      <c r="U21" s="28">
        <f t="shared" si="9"/>
        <v>0</v>
      </c>
      <c r="V21" s="28">
        <f t="shared" si="10"/>
        <v>0</v>
      </c>
      <c r="W21" s="28">
        <f t="shared" si="11"/>
        <v>0</v>
      </c>
      <c r="X21" s="94"/>
      <c r="Y21" s="94"/>
      <c r="Z21" s="94"/>
      <c r="AA21" s="94"/>
      <c r="AB21" s="94"/>
      <c r="AC21" s="94"/>
      <c r="AD21" s="94"/>
      <c r="AE21" s="94"/>
      <c r="AF21" s="95"/>
      <c r="AG21" s="96"/>
      <c r="AH21" s="96"/>
      <c r="AI21" s="96"/>
      <c r="AJ21" s="96"/>
      <c r="AK21" s="97"/>
      <c r="AL21" s="95"/>
      <c r="AM21" s="96"/>
      <c r="AN21" s="96"/>
      <c r="AO21" s="96"/>
      <c r="AP21" s="96"/>
      <c r="AQ21" s="96"/>
      <c r="AR21" s="96"/>
      <c r="AS21" s="96"/>
      <c r="AT21" s="96"/>
      <c r="AU21" s="97"/>
      <c r="AV21" s="95"/>
      <c r="AW21" s="96"/>
      <c r="AX21" s="96"/>
      <c r="AY21" s="97"/>
    </row>
    <row r="22" spans="2:51" s="93" customFormat="1">
      <c r="B22" s="94"/>
      <c r="C22" s="94"/>
      <c r="D22" s="14" t="str">
        <f>IFERROR(VLOOKUP(C22,医療機能!$A$1:$B$7,2),"")</f>
        <v/>
      </c>
      <c r="E22" s="94"/>
      <c r="F22" s="94"/>
      <c r="G22" s="94"/>
      <c r="H22" s="94"/>
      <c r="I22" s="14">
        <f t="shared" si="0"/>
        <v>0</v>
      </c>
      <c r="J22" s="94"/>
      <c r="K22" s="16" t="str">
        <f>IFERROR(VLOOKUP(J22,入院料名称!$A:$D,4),"")</f>
        <v/>
      </c>
      <c r="L22" s="21" t="str">
        <f t="shared" si="12"/>
        <v/>
      </c>
      <c r="M22" s="17" t="str">
        <f t="shared" si="1"/>
        <v/>
      </c>
      <c r="N22" s="28">
        <f t="shared" si="2"/>
        <v>0</v>
      </c>
      <c r="O22" s="28">
        <f t="shared" si="3"/>
        <v>0</v>
      </c>
      <c r="P22" s="28">
        <f t="shared" si="4"/>
        <v>0</v>
      </c>
      <c r="Q22" s="28">
        <f t="shared" si="5"/>
        <v>0</v>
      </c>
      <c r="R22" s="28">
        <f t="shared" si="6"/>
        <v>0</v>
      </c>
      <c r="S22" s="28">
        <f t="shared" si="7"/>
        <v>0</v>
      </c>
      <c r="T22" s="28">
        <f t="shared" si="8"/>
        <v>0</v>
      </c>
      <c r="U22" s="28">
        <f t="shared" si="9"/>
        <v>0</v>
      </c>
      <c r="V22" s="28">
        <f t="shared" si="10"/>
        <v>0</v>
      </c>
      <c r="W22" s="28">
        <f t="shared" si="11"/>
        <v>0</v>
      </c>
      <c r="X22" s="94"/>
      <c r="Y22" s="94"/>
      <c r="Z22" s="94"/>
      <c r="AA22" s="94"/>
      <c r="AB22" s="94"/>
      <c r="AC22" s="94"/>
      <c r="AD22" s="94"/>
      <c r="AE22" s="94"/>
      <c r="AF22" s="95"/>
      <c r="AG22" s="96"/>
      <c r="AH22" s="96"/>
      <c r="AI22" s="96"/>
      <c r="AJ22" s="96"/>
      <c r="AK22" s="97"/>
      <c r="AL22" s="95"/>
      <c r="AM22" s="96"/>
      <c r="AN22" s="96"/>
      <c r="AO22" s="96"/>
      <c r="AP22" s="96"/>
      <c r="AQ22" s="96"/>
      <c r="AR22" s="96"/>
      <c r="AS22" s="96"/>
      <c r="AT22" s="96"/>
      <c r="AU22" s="97"/>
      <c r="AV22" s="95"/>
      <c r="AW22" s="96"/>
      <c r="AX22" s="96"/>
      <c r="AY22" s="97"/>
    </row>
    <row r="23" spans="2:51" s="93" customFormat="1">
      <c r="B23" s="94"/>
      <c r="C23" s="94"/>
      <c r="D23" s="14" t="str">
        <f>IFERROR(VLOOKUP(C23,医療機能!$A$1:$B$7,2),"")</f>
        <v/>
      </c>
      <c r="E23" s="94"/>
      <c r="F23" s="94"/>
      <c r="G23" s="94"/>
      <c r="H23" s="94"/>
      <c r="I23" s="14">
        <f t="shared" si="0"/>
        <v>0</v>
      </c>
      <c r="J23" s="94"/>
      <c r="K23" s="16" t="str">
        <f>IFERROR(VLOOKUP(J23,入院料名称!$A:$D,4),"")</f>
        <v/>
      </c>
      <c r="L23" s="21" t="str">
        <f t="shared" si="12"/>
        <v/>
      </c>
      <c r="M23" s="17" t="str">
        <f t="shared" si="1"/>
        <v/>
      </c>
      <c r="N23" s="28">
        <f t="shared" si="2"/>
        <v>0</v>
      </c>
      <c r="O23" s="28">
        <f t="shared" si="3"/>
        <v>0</v>
      </c>
      <c r="P23" s="28">
        <f t="shared" si="4"/>
        <v>0</v>
      </c>
      <c r="Q23" s="28">
        <f t="shared" si="5"/>
        <v>0</v>
      </c>
      <c r="R23" s="28">
        <f t="shared" si="6"/>
        <v>0</v>
      </c>
      <c r="S23" s="28">
        <f t="shared" si="7"/>
        <v>0</v>
      </c>
      <c r="T23" s="28">
        <f t="shared" si="8"/>
        <v>0</v>
      </c>
      <c r="U23" s="28">
        <f t="shared" si="9"/>
        <v>0</v>
      </c>
      <c r="V23" s="28">
        <f t="shared" si="10"/>
        <v>0</v>
      </c>
      <c r="W23" s="28">
        <f t="shared" si="11"/>
        <v>0</v>
      </c>
      <c r="X23" s="94"/>
      <c r="Y23" s="94"/>
      <c r="Z23" s="94"/>
      <c r="AA23" s="94"/>
      <c r="AB23" s="94"/>
      <c r="AC23" s="94"/>
      <c r="AD23" s="94"/>
      <c r="AE23" s="94"/>
      <c r="AF23" s="95"/>
      <c r="AG23" s="96"/>
      <c r="AH23" s="96"/>
      <c r="AI23" s="96"/>
      <c r="AJ23" s="96"/>
      <c r="AK23" s="97"/>
      <c r="AL23" s="95"/>
      <c r="AM23" s="96"/>
      <c r="AN23" s="96"/>
      <c r="AO23" s="96"/>
      <c r="AP23" s="96"/>
      <c r="AQ23" s="96"/>
      <c r="AR23" s="96"/>
      <c r="AS23" s="96"/>
      <c r="AT23" s="96"/>
      <c r="AU23" s="97"/>
      <c r="AV23" s="95"/>
      <c r="AW23" s="96"/>
      <c r="AX23" s="96"/>
      <c r="AY23" s="97"/>
    </row>
    <row r="24" spans="2:51" s="93" customFormat="1">
      <c r="B24" s="94"/>
      <c r="C24" s="94"/>
      <c r="D24" s="14" t="str">
        <f>IFERROR(VLOOKUP(C24,医療機能!$A$1:$B$7,2),"")</f>
        <v/>
      </c>
      <c r="E24" s="94"/>
      <c r="F24" s="94"/>
      <c r="G24" s="94"/>
      <c r="H24" s="94"/>
      <c r="I24" s="14">
        <f t="shared" si="0"/>
        <v>0</v>
      </c>
      <c r="J24" s="94"/>
      <c r="K24" s="16" t="str">
        <f>IFERROR(VLOOKUP(J24,入院料名称!$A:$D,4),"")</f>
        <v/>
      </c>
      <c r="L24" s="21" t="str">
        <f t="shared" si="12"/>
        <v/>
      </c>
      <c r="M24" s="17" t="str">
        <f t="shared" si="1"/>
        <v/>
      </c>
      <c r="N24" s="28">
        <f t="shared" si="2"/>
        <v>0</v>
      </c>
      <c r="O24" s="28">
        <f t="shared" si="3"/>
        <v>0</v>
      </c>
      <c r="P24" s="28">
        <f t="shared" si="4"/>
        <v>0</v>
      </c>
      <c r="Q24" s="28">
        <f t="shared" si="5"/>
        <v>0</v>
      </c>
      <c r="R24" s="28">
        <f t="shared" si="6"/>
        <v>0</v>
      </c>
      <c r="S24" s="28">
        <f t="shared" si="7"/>
        <v>0</v>
      </c>
      <c r="T24" s="28">
        <f t="shared" si="8"/>
        <v>0</v>
      </c>
      <c r="U24" s="28">
        <f t="shared" si="9"/>
        <v>0</v>
      </c>
      <c r="V24" s="28">
        <f t="shared" si="10"/>
        <v>0</v>
      </c>
      <c r="W24" s="28">
        <f t="shared" si="11"/>
        <v>0</v>
      </c>
      <c r="X24" s="94"/>
      <c r="Y24" s="94"/>
      <c r="Z24" s="94"/>
      <c r="AA24" s="94"/>
      <c r="AB24" s="94"/>
      <c r="AC24" s="94"/>
      <c r="AD24" s="94"/>
      <c r="AE24" s="94"/>
      <c r="AF24" s="95"/>
      <c r="AG24" s="96"/>
      <c r="AH24" s="96"/>
      <c r="AI24" s="96"/>
      <c r="AJ24" s="96"/>
      <c r="AK24" s="97"/>
      <c r="AL24" s="95"/>
      <c r="AM24" s="96"/>
      <c r="AN24" s="96"/>
      <c r="AO24" s="96"/>
      <c r="AP24" s="96"/>
      <c r="AQ24" s="96"/>
      <c r="AR24" s="96"/>
      <c r="AS24" s="96"/>
      <c r="AT24" s="96"/>
      <c r="AU24" s="97"/>
      <c r="AV24" s="95"/>
      <c r="AW24" s="96"/>
      <c r="AX24" s="96"/>
      <c r="AY24" s="97"/>
    </row>
    <row r="25" spans="2:51" s="93" customFormat="1">
      <c r="B25" s="94"/>
      <c r="C25" s="94"/>
      <c r="D25" s="14" t="str">
        <f>IFERROR(VLOOKUP(C25,医療機能!$A$1:$B$7,2),"")</f>
        <v/>
      </c>
      <c r="E25" s="94"/>
      <c r="F25" s="94"/>
      <c r="G25" s="94"/>
      <c r="H25" s="94"/>
      <c r="I25" s="14">
        <f t="shared" si="0"/>
        <v>0</v>
      </c>
      <c r="J25" s="94"/>
      <c r="K25" s="16" t="str">
        <f>IFERROR(VLOOKUP(J25,入院料名称!$A:$D,4),"")</f>
        <v/>
      </c>
      <c r="L25" s="21" t="str">
        <f t="shared" si="12"/>
        <v/>
      </c>
      <c r="M25" s="17" t="str">
        <f t="shared" si="1"/>
        <v/>
      </c>
      <c r="N25" s="28">
        <f t="shared" si="2"/>
        <v>0</v>
      </c>
      <c r="O25" s="28">
        <f t="shared" si="3"/>
        <v>0</v>
      </c>
      <c r="P25" s="28">
        <f t="shared" si="4"/>
        <v>0</v>
      </c>
      <c r="Q25" s="28">
        <f t="shared" si="5"/>
        <v>0</v>
      </c>
      <c r="R25" s="28">
        <f t="shared" si="6"/>
        <v>0</v>
      </c>
      <c r="S25" s="28">
        <f t="shared" si="7"/>
        <v>0</v>
      </c>
      <c r="T25" s="28">
        <f t="shared" si="8"/>
        <v>0</v>
      </c>
      <c r="U25" s="28">
        <f t="shared" si="9"/>
        <v>0</v>
      </c>
      <c r="V25" s="28">
        <f t="shared" si="10"/>
        <v>0</v>
      </c>
      <c r="W25" s="28">
        <f t="shared" si="11"/>
        <v>0</v>
      </c>
      <c r="X25" s="94"/>
      <c r="Y25" s="94"/>
      <c r="Z25" s="94"/>
      <c r="AA25" s="94"/>
      <c r="AB25" s="94"/>
      <c r="AC25" s="94"/>
      <c r="AD25" s="94"/>
      <c r="AE25" s="94"/>
      <c r="AF25" s="95"/>
      <c r="AG25" s="96"/>
      <c r="AH25" s="96"/>
      <c r="AI25" s="96"/>
      <c r="AJ25" s="96"/>
      <c r="AK25" s="97"/>
      <c r="AL25" s="95"/>
      <c r="AM25" s="96"/>
      <c r="AN25" s="96"/>
      <c r="AO25" s="96"/>
      <c r="AP25" s="96"/>
      <c r="AQ25" s="96"/>
      <c r="AR25" s="96"/>
      <c r="AS25" s="96"/>
      <c r="AT25" s="96"/>
      <c r="AU25" s="97"/>
      <c r="AV25" s="95"/>
      <c r="AW25" s="96"/>
      <c r="AX25" s="96"/>
      <c r="AY25" s="97"/>
    </row>
    <row r="26" spans="2:51" s="93" customFormat="1">
      <c r="B26" s="94"/>
      <c r="C26" s="94"/>
      <c r="D26" s="14" t="str">
        <f>IFERROR(VLOOKUP(C26,医療機能!$A$1:$B$7,2),"")</f>
        <v/>
      </c>
      <c r="E26" s="94"/>
      <c r="F26" s="94"/>
      <c r="G26" s="94"/>
      <c r="H26" s="94"/>
      <c r="I26" s="14">
        <f t="shared" si="0"/>
        <v>0</v>
      </c>
      <c r="J26" s="94"/>
      <c r="K26" s="16" t="str">
        <f>IFERROR(VLOOKUP(J26,入院料名称!$A:$D,4),"")</f>
        <v/>
      </c>
      <c r="L26" s="21" t="str">
        <f t="shared" si="12"/>
        <v/>
      </c>
      <c r="M26" s="17" t="str">
        <f t="shared" si="1"/>
        <v/>
      </c>
      <c r="N26" s="28">
        <f t="shared" si="2"/>
        <v>0</v>
      </c>
      <c r="O26" s="28">
        <f t="shared" si="3"/>
        <v>0</v>
      </c>
      <c r="P26" s="28">
        <f t="shared" si="4"/>
        <v>0</v>
      </c>
      <c r="Q26" s="28">
        <f t="shared" si="5"/>
        <v>0</v>
      </c>
      <c r="R26" s="28">
        <f t="shared" si="6"/>
        <v>0</v>
      </c>
      <c r="S26" s="28">
        <f t="shared" si="7"/>
        <v>0</v>
      </c>
      <c r="T26" s="28">
        <f t="shared" si="8"/>
        <v>0</v>
      </c>
      <c r="U26" s="28">
        <f t="shared" si="9"/>
        <v>0</v>
      </c>
      <c r="V26" s="28">
        <f t="shared" si="10"/>
        <v>0</v>
      </c>
      <c r="W26" s="28">
        <f t="shared" si="11"/>
        <v>0</v>
      </c>
      <c r="X26" s="94"/>
      <c r="Y26" s="94"/>
      <c r="Z26" s="94"/>
      <c r="AA26" s="94"/>
      <c r="AB26" s="94"/>
      <c r="AC26" s="94"/>
      <c r="AD26" s="94"/>
      <c r="AE26" s="94"/>
      <c r="AF26" s="95"/>
      <c r="AG26" s="96"/>
      <c r="AH26" s="96"/>
      <c r="AI26" s="96"/>
      <c r="AJ26" s="96"/>
      <c r="AK26" s="97"/>
      <c r="AL26" s="95"/>
      <c r="AM26" s="96"/>
      <c r="AN26" s="96"/>
      <c r="AO26" s="96"/>
      <c r="AP26" s="96"/>
      <c r="AQ26" s="96"/>
      <c r="AR26" s="96"/>
      <c r="AS26" s="96"/>
      <c r="AT26" s="96"/>
      <c r="AU26" s="97"/>
      <c r="AV26" s="95"/>
      <c r="AW26" s="96"/>
      <c r="AX26" s="96"/>
      <c r="AY26" s="97"/>
    </row>
    <row r="27" spans="2:51" s="93" customFormat="1">
      <c r="B27" s="94"/>
      <c r="C27" s="94"/>
      <c r="D27" s="14" t="str">
        <f>IFERROR(VLOOKUP(C27,医療機能!$A$1:$B$7,2),"")</f>
        <v/>
      </c>
      <c r="E27" s="94"/>
      <c r="F27" s="94"/>
      <c r="G27" s="94"/>
      <c r="H27" s="94"/>
      <c r="I27" s="14">
        <f t="shared" si="0"/>
        <v>0</v>
      </c>
      <c r="J27" s="94"/>
      <c r="K27" s="16" t="str">
        <f>IFERROR(VLOOKUP(J27,入院料名称!$A:$D,4),"")</f>
        <v/>
      </c>
      <c r="L27" s="21" t="str">
        <f t="shared" si="12"/>
        <v/>
      </c>
      <c r="M27" s="17" t="str">
        <f t="shared" si="1"/>
        <v/>
      </c>
      <c r="N27" s="28">
        <f t="shared" si="2"/>
        <v>0</v>
      </c>
      <c r="O27" s="28">
        <f t="shared" si="3"/>
        <v>0</v>
      </c>
      <c r="P27" s="28">
        <f t="shared" si="4"/>
        <v>0</v>
      </c>
      <c r="Q27" s="28">
        <f t="shared" si="5"/>
        <v>0</v>
      </c>
      <c r="R27" s="28">
        <f t="shared" si="6"/>
        <v>0</v>
      </c>
      <c r="S27" s="28">
        <f t="shared" si="7"/>
        <v>0</v>
      </c>
      <c r="T27" s="28">
        <f t="shared" si="8"/>
        <v>0</v>
      </c>
      <c r="U27" s="28">
        <f t="shared" si="9"/>
        <v>0</v>
      </c>
      <c r="V27" s="28">
        <f t="shared" si="10"/>
        <v>0</v>
      </c>
      <c r="W27" s="28">
        <f t="shared" si="11"/>
        <v>0</v>
      </c>
      <c r="X27" s="94"/>
      <c r="Y27" s="94"/>
      <c r="Z27" s="94"/>
      <c r="AA27" s="94"/>
      <c r="AB27" s="94"/>
      <c r="AC27" s="94"/>
      <c r="AD27" s="94"/>
      <c r="AE27" s="94"/>
      <c r="AF27" s="95"/>
      <c r="AG27" s="96"/>
      <c r="AH27" s="96"/>
      <c r="AI27" s="96"/>
      <c r="AJ27" s="96"/>
      <c r="AK27" s="97"/>
      <c r="AL27" s="95"/>
      <c r="AM27" s="96"/>
      <c r="AN27" s="96"/>
      <c r="AO27" s="96"/>
      <c r="AP27" s="96"/>
      <c r="AQ27" s="96"/>
      <c r="AR27" s="96"/>
      <c r="AS27" s="96"/>
      <c r="AT27" s="96"/>
      <c r="AU27" s="97"/>
      <c r="AV27" s="95"/>
      <c r="AW27" s="96"/>
      <c r="AX27" s="96"/>
      <c r="AY27" s="97"/>
    </row>
    <row r="28" spans="2:51" s="93" customFormat="1">
      <c r="B28" s="94"/>
      <c r="C28" s="94"/>
      <c r="D28" s="14" t="str">
        <f>IFERROR(VLOOKUP(C28,医療機能!$A$1:$B$7,2),"")</f>
        <v/>
      </c>
      <c r="E28" s="94"/>
      <c r="F28" s="94"/>
      <c r="G28" s="94"/>
      <c r="H28" s="94"/>
      <c r="I28" s="14">
        <f t="shared" si="0"/>
        <v>0</v>
      </c>
      <c r="J28" s="94"/>
      <c r="K28" s="16" t="str">
        <f>IFERROR(VLOOKUP(J28,入院料名称!$A:$D,4),"")</f>
        <v/>
      </c>
      <c r="L28" s="21" t="str">
        <f t="shared" si="12"/>
        <v/>
      </c>
      <c r="M28" s="17" t="str">
        <f t="shared" si="1"/>
        <v/>
      </c>
      <c r="N28" s="28">
        <f t="shared" si="2"/>
        <v>0</v>
      </c>
      <c r="O28" s="28">
        <f t="shared" si="3"/>
        <v>0</v>
      </c>
      <c r="P28" s="28">
        <f t="shared" si="4"/>
        <v>0</v>
      </c>
      <c r="Q28" s="28">
        <f t="shared" si="5"/>
        <v>0</v>
      </c>
      <c r="R28" s="28">
        <f t="shared" si="6"/>
        <v>0</v>
      </c>
      <c r="S28" s="28">
        <f t="shared" si="7"/>
        <v>0</v>
      </c>
      <c r="T28" s="28">
        <f t="shared" si="8"/>
        <v>0</v>
      </c>
      <c r="U28" s="28">
        <f t="shared" si="9"/>
        <v>0</v>
      </c>
      <c r="V28" s="28">
        <f t="shared" si="10"/>
        <v>0</v>
      </c>
      <c r="W28" s="28">
        <f t="shared" si="11"/>
        <v>0</v>
      </c>
      <c r="X28" s="94"/>
      <c r="Y28" s="94"/>
      <c r="Z28" s="94"/>
      <c r="AA28" s="94"/>
      <c r="AB28" s="94"/>
      <c r="AC28" s="94"/>
      <c r="AD28" s="94"/>
      <c r="AE28" s="94"/>
      <c r="AF28" s="95"/>
      <c r="AG28" s="96"/>
      <c r="AH28" s="96"/>
      <c r="AI28" s="96"/>
      <c r="AJ28" s="96"/>
      <c r="AK28" s="97"/>
      <c r="AL28" s="95"/>
      <c r="AM28" s="96"/>
      <c r="AN28" s="96"/>
      <c r="AO28" s="96"/>
      <c r="AP28" s="96"/>
      <c r="AQ28" s="96"/>
      <c r="AR28" s="96"/>
      <c r="AS28" s="96"/>
      <c r="AT28" s="96"/>
      <c r="AU28" s="97"/>
      <c r="AV28" s="95"/>
      <c r="AW28" s="96"/>
      <c r="AX28" s="96"/>
      <c r="AY28" s="97"/>
    </row>
    <row r="29" spans="2:51" s="93" customFormat="1">
      <c r="B29" s="94"/>
      <c r="C29" s="94"/>
      <c r="D29" s="14" t="str">
        <f>IFERROR(VLOOKUP(C29,医療機能!$A$1:$B$7,2),"")</f>
        <v/>
      </c>
      <c r="E29" s="94"/>
      <c r="F29" s="94"/>
      <c r="G29" s="94"/>
      <c r="H29" s="94"/>
      <c r="I29" s="14">
        <f t="shared" si="0"/>
        <v>0</v>
      </c>
      <c r="J29" s="94"/>
      <c r="K29" s="16" t="str">
        <f>IFERROR(VLOOKUP(J29,入院料名称!$A:$D,4),"")</f>
        <v/>
      </c>
      <c r="L29" s="21" t="str">
        <f t="shared" si="12"/>
        <v/>
      </c>
      <c r="M29" s="17" t="str">
        <f t="shared" si="1"/>
        <v/>
      </c>
      <c r="N29" s="28">
        <f t="shared" si="2"/>
        <v>0</v>
      </c>
      <c r="O29" s="28">
        <f t="shared" si="3"/>
        <v>0</v>
      </c>
      <c r="P29" s="28">
        <f t="shared" si="4"/>
        <v>0</v>
      </c>
      <c r="Q29" s="28">
        <f t="shared" si="5"/>
        <v>0</v>
      </c>
      <c r="R29" s="28">
        <f t="shared" si="6"/>
        <v>0</v>
      </c>
      <c r="S29" s="28">
        <f t="shared" si="7"/>
        <v>0</v>
      </c>
      <c r="T29" s="28">
        <f t="shared" si="8"/>
        <v>0</v>
      </c>
      <c r="U29" s="28">
        <f t="shared" si="9"/>
        <v>0</v>
      </c>
      <c r="V29" s="28">
        <f t="shared" si="10"/>
        <v>0</v>
      </c>
      <c r="W29" s="28">
        <f t="shared" si="11"/>
        <v>0</v>
      </c>
      <c r="X29" s="94"/>
      <c r="Y29" s="94"/>
      <c r="Z29" s="94"/>
      <c r="AA29" s="94"/>
      <c r="AB29" s="94"/>
      <c r="AC29" s="94"/>
      <c r="AD29" s="94"/>
      <c r="AE29" s="94"/>
      <c r="AF29" s="95"/>
      <c r="AG29" s="96"/>
      <c r="AH29" s="96"/>
      <c r="AI29" s="96"/>
      <c r="AJ29" s="96"/>
      <c r="AK29" s="97"/>
      <c r="AL29" s="95"/>
      <c r="AM29" s="96"/>
      <c r="AN29" s="96"/>
      <c r="AO29" s="96"/>
      <c r="AP29" s="96"/>
      <c r="AQ29" s="96"/>
      <c r="AR29" s="96"/>
      <c r="AS29" s="96"/>
      <c r="AT29" s="96"/>
      <c r="AU29" s="97"/>
      <c r="AV29" s="95"/>
      <c r="AW29" s="96"/>
      <c r="AX29" s="96"/>
      <c r="AY29" s="97"/>
    </row>
  </sheetData>
  <mergeCells count="28">
    <mergeCell ref="C5:D5"/>
    <mergeCell ref="M2:M5"/>
    <mergeCell ref="N3:N5"/>
    <mergeCell ref="O3:O5"/>
    <mergeCell ref="P3:P5"/>
    <mergeCell ref="L2:L5"/>
    <mergeCell ref="E4:F4"/>
    <mergeCell ref="G4:H4"/>
    <mergeCell ref="E5:F5"/>
    <mergeCell ref="G5:H5"/>
    <mergeCell ref="E3:F3"/>
    <mergeCell ref="G3:H3"/>
    <mergeCell ref="Y2:Z2"/>
    <mergeCell ref="AF2:AK2"/>
    <mergeCell ref="AL2:AU2"/>
    <mergeCell ref="AV2:AY2"/>
    <mergeCell ref="B3:B4"/>
    <mergeCell ref="I3:I4"/>
    <mergeCell ref="K3:K4"/>
    <mergeCell ref="B2:K2"/>
    <mergeCell ref="D3:D4"/>
    <mergeCell ref="Q3:Q5"/>
    <mergeCell ref="R3:R5"/>
    <mergeCell ref="S3:S5"/>
    <mergeCell ref="T3:T5"/>
    <mergeCell ref="U3:U5"/>
    <mergeCell ref="V3:V5"/>
    <mergeCell ref="W3:W5"/>
  </mergeCells>
  <phoneticPr fontId="2"/>
  <dataValidations count="1">
    <dataValidation imeMode="disabled" allowBlank="1" showInputMessage="1" showErrorMessage="1" sqref="C7:C29 J7:J29" xr:uid="{00000000-0002-0000-0000-000000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1:U29"/>
  <sheetViews>
    <sheetView workbookViewId="0">
      <pane xSplit="2" ySplit="6" topLeftCell="C7" activePane="bottomRight" state="frozen"/>
      <selection activeCell="V29" sqref="V29"/>
      <selection pane="topRight" activeCell="V29" sqref="V29"/>
      <selection pane="bottomLeft" activeCell="V29" sqref="V29"/>
      <selection pane="bottomRight" activeCell="L8" sqref="L8"/>
    </sheetView>
  </sheetViews>
  <sheetFormatPr defaultRowHeight="18.75"/>
  <cols>
    <col min="1" max="1" width="7.25" style="150" customWidth="1"/>
    <col min="2" max="2" width="19.5" style="150" customWidth="1"/>
    <col min="3" max="3" width="8.25" style="150" customWidth="1"/>
    <col min="4" max="4" width="11.375" style="150" bestFit="1" customWidth="1"/>
    <col min="5" max="5" width="6.375" style="150" bestFit="1" customWidth="1"/>
    <col min="6" max="6" width="9" style="150" bestFit="1" customWidth="1"/>
    <col min="7" max="7" width="6.375" style="150" bestFit="1" customWidth="1"/>
    <col min="8" max="8" width="9" style="150" bestFit="1" customWidth="1"/>
    <col min="9" max="9" width="7.625" style="150" customWidth="1"/>
    <col min="10" max="10" width="7.5" style="150" customWidth="1"/>
    <col min="11" max="11" width="8.625" style="150" customWidth="1"/>
    <col min="12" max="12" width="10.25" style="150" customWidth="1"/>
    <col min="13" max="13" width="14.375" style="150" customWidth="1"/>
    <col min="14" max="14" width="13.375" style="150" bestFit="1" customWidth="1"/>
    <col min="15" max="15" width="13.625" style="150" customWidth="1"/>
    <col min="16" max="16" width="14.75" style="150" customWidth="1"/>
    <col min="17" max="17" width="13.125" style="150" customWidth="1"/>
    <col min="18" max="19" width="9" style="150" bestFit="1" customWidth="1"/>
    <col min="20" max="20" width="14.75" style="150" customWidth="1"/>
    <col min="21" max="21" width="13" style="150" bestFit="1" customWidth="1"/>
    <col min="22" max="16384" width="9" style="150"/>
  </cols>
  <sheetData>
    <row r="1" spans="2:21" ht="20.25" thickBot="1">
      <c r="B1" s="149" t="s">
        <v>234</v>
      </c>
      <c r="P1" s="151" t="s">
        <v>226</v>
      </c>
      <c r="Q1" s="151"/>
    </row>
    <row r="2" spans="2:21">
      <c r="B2" s="152"/>
      <c r="C2" s="153"/>
      <c r="D2" s="153"/>
      <c r="E2" s="153"/>
      <c r="F2" s="153"/>
      <c r="G2" s="153"/>
      <c r="H2" s="153"/>
      <c r="I2" s="153"/>
      <c r="J2" s="153"/>
      <c r="K2" s="154"/>
      <c r="L2" s="155" t="s">
        <v>201</v>
      </c>
      <c r="M2" s="156" t="s">
        <v>184</v>
      </c>
      <c r="N2" s="157" t="s">
        <v>204</v>
      </c>
      <c r="O2" s="157" t="s">
        <v>206</v>
      </c>
      <c r="P2" s="157" t="s">
        <v>208</v>
      </c>
      <c r="Q2" s="157" t="s">
        <v>210</v>
      </c>
      <c r="R2" s="158" t="s">
        <v>205</v>
      </c>
      <c r="S2" s="158" t="s">
        <v>207</v>
      </c>
      <c r="T2" s="158" t="s">
        <v>209</v>
      </c>
      <c r="U2" s="159" t="s">
        <v>211</v>
      </c>
    </row>
    <row r="3" spans="2:21" ht="18.75" customHeight="1">
      <c r="B3" s="160" t="s">
        <v>1</v>
      </c>
      <c r="C3" s="161" t="s">
        <v>1</v>
      </c>
      <c r="D3" s="162" t="s">
        <v>5</v>
      </c>
      <c r="E3" s="163" t="s">
        <v>1</v>
      </c>
      <c r="F3" s="163"/>
      <c r="G3" s="163" t="s">
        <v>1</v>
      </c>
      <c r="H3" s="163"/>
      <c r="I3" s="164" t="s">
        <v>5</v>
      </c>
      <c r="J3" s="161" t="s">
        <v>1</v>
      </c>
      <c r="K3" s="164" t="s">
        <v>5</v>
      </c>
      <c r="L3" s="165"/>
      <c r="M3" s="166"/>
      <c r="N3" s="167" t="s">
        <v>219</v>
      </c>
      <c r="O3" s="167" t="s">
        <v>220</v>
      </c>
      <c r="P3" s="167" t="s">
        <v>221</v>
      </c>
      <c r="Q3" s="167" t="s">
        <v>222</v>
      </c>
      <c r="R3" s="161" t="s">
        <v>15</v>
      </c>
      <c r="S3" s="161" t="s">
        <v>15</v>
      </c>
      <c r="T3" s="161" t="s">
        <v>15</v>
      </c>
      <c r="U3" s="168" t="s">
        <v>212</v>
      </c>
    </row>
    <row r="4" spans="2:21" s="174" customFormat="1">
      <c r="B4" s="160"/>
      <c r="C4" s="169">
        <v>-1</v>
      </c>
      <c r="D4" s="162"/>
      <c r="E4" s="170">
        <v>-6</v>
      </c>
      <c r="F4" s="170"/>
      <c r="G4" s="170">
        <v>-8</v>
      </c>
      <c r="H4" s="170"/>
      <c r="I4" s="164"/>
      <c r="J4" s="169">
        <v>-12</v>
      </c>
      <c r="K4" s="164"/>
      <c r="L4" s="165"/>
      <c r="M4" s="166"/>
      <c r="N4" s="171"/>
      <c r="O4" s="171"/>
      <c r="P4" s="171"/>
      <c r="Q4" s="171"/>
      <c r="R4" s="172">
        <v>-172</v>
      </c>
      <c r="S4" s="172">
        <v>-234</v>
      </c>
      <c r="T4" s="172">
        <v>-316</v>
      </c>
      <c r="U4" s="173" t="s">
        <v>213</v>
      </c>
    </row>
    <row r="5" spans="2:21" s="185" customFormat="1" ht="56.25">
      <c r="B5" s="175" t="s">
        <v>0</v>
      </c>
      <c r="C5" s="176" t="s">
        <v>54</v>
      </c>
      <c r="D5" s="177"/>
      <c r="E5" s="178" t="s">
        <v>2</v>
      </c>
      <c r="F5" s="178"/>
      <c r="G5" s="178" t="s">
        <v>3</v>
      </c>
      <c r="H5" s="178"/>
      <c r="I5" s="179" t="s">
        <v>4</v>
      </c>
      <c r="J5" s="180" t="s">
        <v>9</v>
      </c>
      <c r="K5" s="179" t="s">
        <v>10</v>
      </c>
      <c r="L5" s="181"/>
      <c r="M5" s="182"/>
      <c r="N5" s="183"/>
      <c r="O5" s="183"/>
      <c r="P5" s="183"/>
      <c r="Q5" s="183"/>
      <c r="R5" s="180" t="s">
        <v>202</v>
      </c>
      <c r="S5" s="180" t="s">
        <v>203</v>
      </c>
      <c r="T5" s="180" t="s">
        <v>223</v>
      </c>
      <c r="U5" s="184" t="s">
        <v>224</v>
      </c>
    </row>
    <row r="6" spans="2:21" s="197" customFormat="1" ht="38.25" thickBot="1">
      <c r="B6" s="186"/>
      <c r="C6" s="187" t="s">
        <v>52</v>
      </c>
      <c r="D6" s="188" t="s">
        <v>232</v>
      </c>
      <c r="E6" s="189" t="s">
        <v>8</v>
      </c>
      <c r="F6" s="190" t="s">
        <v>7</v>
      </c>
      <c r="G6" s="191" t="s">
        <v>8</v>
      </c>
      <c r="H6" s="190" t="s">
        <v>7</v>
      </c>
      <c r="I6" s="192" t="s">
        <v>7</v>
      </c>
      <c r="J6" s="187" t="s">
        <v>53</v>
      </c>
      <c r="K6" s="188" t="s">
        <v>232</v>
      </c>
      <c r="L6" s="193" t="s">
        <v>232</v>
      </c>
      <c r="M6" s="194" t="s">
        <v>232</v>
      </c>
      <c r="N6" s="195" t="s">
        <v>216</v>
      </c>
      <c r="O6" s="195" t="s">
        <v>217</v>
      </c>
      <c r="P6" s="195" t="s">
        <v>225</v>
      </c>
      <c r="Q6" s="195" t="s">
        <v>218</v>
      </c>
      <c r="R6" s="189" t="s">
        <v>6</v>
      </c>
      <c r="S6" s="189" t="s">
        <v>215</v>
      </c>
      <c r="T6" s="189" t="s">
        <v>6</v>
      </c>
      <c r="U6" s="196" t="s">
        <v>214</v>
      </c>
    </row>
    <row r="7" spans="2:21" s="199" customFormat="1">
      <c r="B7" s="198"/>
      <c r="C7" s="198"/>
      <c r="D7" s="146" t="str">
        <f>IFERROR(VLOOKUP(C7,医療機能!$A$1:$B$7,2),"")</f>
        <v/>
      </c>
      <c r="E7" s="198"/>
      <c r="F7" s="198"/>
      <c r="G7" s="198"/>
      <c r="H7" s="198"/>
      <c r="I7" s="146">
        <f>F7+H7</f>
        <v>0</v>
      </c>
      <c r="J7" s="198"/>
      <c r="K7" s="138" t="str">
        <f>IFERROR(VLOOKUP(J7,入院料名称!$A:$D,4),"")</f>
        <v/>
      </c>
      <c r="L7" s="139" t="str">
        <f>IF(OR(J7=1,J7=13,J7=15,J7=18,J7=45,J7=46,J7=47,J7=66,J7=67),"急性期","")</f>
        <v/>
      </c>
      <c r="M7" s="140" t="str">
        <f>IFERROR(IF(OR(AND(P7&gt;=3,Q7&gt;=100),N7&gt;=1.2,O7&gt;=0.5),"急性期",""),"")</f>
        <v/>
      </c>
      <c r="N7" s="141">
        <f>IFERROR(ROUND(SUM(((R7/365)/I7)*50),1),0)</f>
        <v>0</v>
      </c>
      <c r="O7" s="141">
        <f>IFERROR(ROUND(SUM(((S7/365)/I7)*50),1),0)</f>
        <v>0</v>
      </c>
      <c r="P7" s="141">
        <f>IFERROR(ROUND(SUM(((T7/365)/I7)*50),1),0)</f>
        <v>0</v>
      </c>
      <c r="Q7" s="142">
        <f>U7</f>
        <v>0</v>
      </c>
      <c r="R7" s="198"/>
      <c r="S7" s="198"/>
      <c r="T7" s="198"/>
      <c r="U7" s="198"/>
    </row>
    <row r="8" spans="2:21" s="199" customFormat="1">
      <c r="B8" s="200"/>
      <c r="C8" s="200"/>
      <c r="D8" s="147" t="str">
        <f>IFERROR(VLOOKUP(C8,医療機能!$A$1:$B$7,2),"")</f>
        <v/>
      </c>
      <c r="E8" s="200"/>
      <c r="F8" s="200"/>
      <c r="G8" s="200"/>
      <c r="H8" s="200"/>
      <c r="I8" s="147">
        <f t="shared" ref="I8:I29" si="0">F8+H8</f>
        <v>0</v>
      </c>
      <c r="J8" s="200"/>
      <c r="K8" s="143" t="str">
        <f>IFERROR(VLOOKUP(J8,入院料名称!$A:$D,4),"")</f>
        <v/>
      </c>
      <c r="L8" s="144" t="str">
        <f t="shared" ref="L8:L29" si="1">IF(OR(J8=1,J8=13,J8=15,J8=18,J8=45,J8=46,J8=47,J8=66,J8=67),"急性期","")</f>
        <v/>
      </c>
      <c r="M8" s="145" t="str">
        <f t="shared" ref="M8:M29" si="2">IFERROR(IF(OR(AND(P8&gt;=3,Q8&gt;=100),N8&gt;=1.2,O8&gt;=0.5),"急性期",""),"")</f>
        <v/>
      </c>
      <c r="N8" s="141">
        <f t="shared" ref="N8:N29" si="3">IFERROR(ROUND(SUM(((R8/365)/I8)*50),1),0)</f>
        <v>0</v>
      </c>
      <c r="O8" s="141">
        <f t="shared" ref="O8:O29" si="4">IFERROR(ROUND(SUM(((S8/365)/I8)*50),1),0)</f>
        <v>0</v>
      </c>
      <c r="P8" s="141">
        <f t="shared" ref="P8:P29" si="5">IFERROR(ROUND(SUM(((T8/365)/I8)*50),1),0)</f>
        <v>0</v>
      </c>
      <c r="Q8" s="142">
        <f t="shared" ref="Q8:Q29" si="6">U8</f>
        <v>0</v>
      </c>
      <c r="R8" s="200"/>
      <c r="S8" s="200"/>
      <c r="T8" s="200"/>
      <c r="U8" s="200"/>
    </row>
    <row r="9" spans="2:21" s="199" customFormat="1">
      <c r="B9" s="200"/>
      <c r="C9" s="200"/>
      <c r="D9" s="147" t="str">
        <f>IFERROR(VLOOKUP(C9,医療機能!$A$1:$B$7,2),"")</f>
        <v/>
      </c>
      <c r="E9" s="200"/>
      <c r="F9" s="200"/>
      <c r="G9" s="200"/>
      <c r="H9" s="200"/>
      <c r="I9" s="147">
        <f t="shared" si="0"/>
        <v>0</v>
      </c>
      <c r="J9" s="200"/>
      <c r="K9" s="143" t="str">
        <f>IFERROR(VLOOKUP(J9,入院料名称!$A:$D,4),"")</f>
        <v/>
      </c>
      <c r="L9" s="144" t="str">
        <f t="shared" si="1"/>
        <v/>
      </c>
      <c r="M9" s="145" t="str">
        <f t="shared" si="2"/>
        <v/>
      </c>
      <c r="N9" s="141">
        <f t="shared" si="3"/>
        <v>0</v>
      </c>
      <c r="O9" s="141">
        <f t="shared" si="4"/>
        <v>0</v>
      </c>
      <c r="P9" s="141">
        <f t="shared" si="5"/>
        <v>0</v>
      </c>
      <c r="Q9" s="142">
        <f t="shared" si="6"/>
        <v>0</v>
      </c>
      <c r="R9" s="200"/>
      <c r="S9" s="200"/>
      <c r="T9" s="200"/>
      <c r="U9" s="200"/>
    </row>
    <row r="10" spans="2:21" s="199" customFormat="1">
      <c r="B10" s="200"/>
      <c r="C10" s="200"/>
      <c r="D10" s="147" t="str">
        <f>IFERROR(VLOOKUP(C10,医療機能!$A$1:$B$7,2),"")</f>
        <v/>
      </c>
      <c r="E10" s="200"/>
      <c r="F10" s="200"/>
      <c r="G10" s="200"/>
      <c r="H10" s="200"/>
      <c r="I10" s="147">
        <f t="shared" si="0"/>
        <v>0</v>
      </c>
      <c r="J10" s="200"/>
      <c r="K10" s="143" t="str">
        <f>IFERROR(VLOOKUP(J10,入院料名称!$A:$D,4),"")</f>
        <v/>
      </c>
      <c r="L10" s="144" t="str">
        <f t="shared" si="1"/>
        <v/>
      </c>
      <c r="M10" s="145" t="str">
        <f t="shared" si="2"/>
        <v/>
      </c>
      <c r="N10" s="141">
        <f t="shared" si="3"/>
        <v>0</v>
      </c>
      <c r="O10" s="141">
        <f t="shared" si="4"/>
        <v>0</v>
      </c>
      <c r="P10" s="141">
        <f t="shared" si="5"/>
        <v>0</v>
      </c>
      <c r="Q10" s="142">
        <f t="shared" si="6"/>
        <v>0</v>
      </c>
      <c r="R10" s="200"/>
      <c r="S10" s="200"/>
      <c r="T10" s="200"/>
      <c r="U10" s="200"/>
    </row>
    <row r="11" spans="2:21" s="199" customFormat="1">
      <c r="B11" s="200"/>
      <c r="C11" s="200"/>
      <c r="D11" s="147" t="str">
        <f>IFERROR(VLOOKUP(C11,医療機能!$A$1:$B$7,2),"")</f>
        <v/>
      </c>
      <c r="E11" s="200"/>
      <c r="F11" s="200"/>
      <c r="G11" s="200"/>
      <c r="H11" s="200"/>
      <c r="I11" s="147">
        <f t="shared" si="0"/>
        <v>0</v>
      </c>
      <c r="J11" s="200"/>
      <c r="K11" s="143" t="str">
        <f>IFERROR(VLOOKUP(J11,入院料名称!$A:$D,4),"")</f>
        <v/>
      </c>
      <c r="L11" s="144" t="str">
        <f t="shared" si="1"/>
        <v/>
      </c>
      <c r="M11" s="145" t="str">
        <f t="shared" si="2"/>
        <v/>
      </c>
      <c r="N11" s="141">
        <f t="shared" si="3"/>
        <v>0</v>
      </c>
      <c r="O11" s="141">
        <f t="shared" si="4"/>
        <v>0</v>
      </c>
      <c r="P11" s="141">
        <f t="shared" si="5"/>
        <v>0</v>
      </c>
      <c r="Q11" s="142">
        <f t="shared" si="6"/>
        <v>0</v>
      </c>
      <c r="R11" s="200"/>
      <c r="S11" s="200"/>
      <c r="T11" s="200"/>
      <c r="U11" s="200"/>
    </row>
    <row r="12" spans="2:21" s="199" customFormat="1">
      <c r="B12" s="200"/>
      <c r="C12" s="200"/>
      <c r="D12" s="147" t="str">
        <f>IFERROR(VLOOKUP(C12,医療機能!$A$1:$B$7,2),"")</f>
        <v/>
      </c>
      <c r="E12" s="200"/>
      <c r="F12" s="200"/>
      <c r="G12" s="200"/>
      <c r="H12" s="200"/>
      <c r="I12" s="147">
        <f t="shared" si="0"/>
        <v>0</v>
      </c>
      <c r="J12" s="200"/>
      <c r="K12" s="143" t="str">
        <f>IFERROR(VLOOKUP(J12,入院料名称!$A:$D,4),"")</f>
        <v/>
      </c>
      <c r="L12" s="144" t="str">
        <f t="shared" si="1"/>
        <v/>
      </c>
      <c r="M12" s="145" t="str">
        <f t="shared" si="2"/>
        <v/>
      </c>
      <c r="N12" s="141">
        <f t="shared" si="3"/>
        <v>0</v>
      </c>
      <c r="O12" s="141">
        <f t="shared" si="4"/>
        <v>0</v>
      </c>
      <c r="P12" s="141">
        <f t="shared" si="5"/>
        <v>0</v>
      </c>
      <c r="Q12" s="142">
        <f t="shared" si="6"/>
        <v>0</v>
      </c>
      <c r="R12" s="200"/>
      <c r="S12" s="200"/>
      <c r="T12" s="200"/>
      <c r="U12" s="200"/>
    </row>
    <row r="13" spans="2:21" s="199" customFormat="1">
      <c r="B13" s="200"/>
      <c r="C13" s="200"/>
      <c r="D13" s="147" t="str">
        <f>IFERROR(VLOOKUP(C13,医療機能!$A$1:$B$7,2),"")</f>
        <v/>
      </c>
      <c r="E13" s="200"/>
      <c r="F13" s="200"/>
      <c r="G13" s="200"/>
      <c r="H13" s="200"/>
      <c r="I13" s="147">
        <f t="shared" si="0"/>
        <v>0</v>
      </c>
      <c r="J13" s="200"/>
      <c r="K13" s="143" t="str">
        <f>IFERROR(VLOOKUP(J13,入院料名称!$A:$D,4),"")</f>
        <v/>
      </c>
      <c r="L13" s="144" t="str">
        <f t="shared" si="1"/>
        <v/>
      </c>
      <c r="M13" s="145" t="str">
        <f t="shared" si="2"/>
        <v/>
      </c>
      <c r="N13" s="141">
        <f t="shared" si="3"/>
        <v>0</v>
      </c>
      <c r="O13" s="141">
        <f t="shared" si="4"/>
        <v>0</v>
      </c>
      <c r="P13" s="141">
        <f t="shared" si="5"/>
        <v>0</v>
      </c>
      <c r="Q13" s="142">
        <f t="shared" si="6"/>
        <v>0</v>
      </c>
      <c r="R13" s="200"/>
      <c r="S13" s="200"/>
      <c r="T13" s="200"/>
      <c r="U13" s="200"/>
    </row>
    <row r="14" spans="2:21" s="199" customFormat="1">
      <c r="B14" s="200"/>
      <c r="C14" s="200"/>
      <c r="D14" s="147" t="str">
        <f>IFERROR(VLOOKUP(C14,医療機能!$A$1:$B$7,2),"")</f>
        <v/>
      </c>
      <c r="E14" s="200"/>
      <c r="F14" s="200"/>
      <c r="G14" s="200"/>
      <c r="H14" s="200"/>
      <c r="I14" s="147">
        <f t="shared" si="0"/>
        <v>0</v>
      </c>
      <c r="J14" s="200"/>
      <c r="K14" s="143" t="str">
        <f>IFERROR(VLOOKUP(J14,入院料名称!$A:$D,4),"")</f>
        <v/>
      </c>
      <c r="L14" s="144" t="str">
        <f t="shared" si="1"/>
        <v/>
      </c>
      <c r="M14" s="145" t="str">
        <f t="shared" si="2"/>
        <v/>
      </c>
      <c r="N14" s="141">
        <f t="shared" si="3"/>
        <v>0</v>
      </c>
      <c r="O14" s="141">
        <f t="shared" si="4"/>
        <v>0</v>
      </c>
      <c r="P14" s="141">
        <f t="shared" si="5"/>
        <v>0</v>
      </c>
      <c r="Q14" s="142">
        <f t="shared" si="6"/>
        <v>0</v>
      </c>
      <c r="R14" s="200"/>
      <c r="S14" s="200"/>
      <c r="T14" s="200"/>
      <c r="U14" s="200"/>
    </row>
    <row r="15" spans="2:21" s="199" customFormat="1">
      <c r="B15" s="200"/>
      <c r="C15" s="200"/>
      <c r="D15" s="147" t="str">
        <f>IFERROR(VLOOKUP(C15,医療機能!$A$1:$B$7,2),"")</f>
        <v/>
      </c>
      <c r="E15" s="200"/>
      <c r="F15" s="200"/>
      <c r="G15" s="200"/>
      <c r="H15" s="200"/>
      <c r="I15" s="147">
        <f t="shared" si="0"/>
        <v>0</v>
      </c>
      <c r="J15" s="200"/>
      <c r="K15" s="143" t="str">
        <f>IFERROR(VLOOKUP(J15,入院料名称!$A:$D,4),"")</f>
        <v/>
      </c>
      <c r="L15" s="144" t="str">
        <f t="shared" si="1"/>
        <v/>
      </c>
      <c r="M15" s="145" t="str">
        <f t="shared" si="2"/>
        <v/>
      </c>
      <c r="N15" s="141">
        <f t="shared" si="3"/>
        <v>0</v>
      </c>
      <c r="O15" s="141">
        <f t="shared" si="4"/>
        <v>0</v>
      </c>
      <c r="P15" s="141">
        <f t="shared" si="5"/>
        <v>0</v>
      </c>
      <c r="Q15" s="142">
        <f t="shared" si="6"/>
        <v>0</v>
      </c>
      <c r="R15" s="200"/>
      <c r="S15" s="200"/>
      <c r="T15" s="200"/>
      <c r="U15" s="200"/>
    </row>
    <row r="16" spans="2:21" s="199" customFormat="1">
      <c r="B16" s="200"/>
      <c r="C16" s="200"/>
      <c r="D16" s="147" t="str">
        <f>IFERROR(VLOOKUP(C16,医療機能!$A$1:$B$7,2),"")</f>
        <v/>
      </c>
      <c r="E16" s="200"/>
      <c r="F16" s="200"/>
      <c r="G16" s="200"/>
      <c r="H16" s="200"/>
      <c r="I16" s="147">
        <f t="shared" si="0"/>
        <v>0</v>
      </c>
      <c r="J16" s="200"/>
      <c r="K16" s="143" t="str">
        <f>IFERROR(VLOOKUP(J16,入院料名称!$A:$D,4),"")</f>
        <v/>
      </c>
      <c r="L16" s="144" t="str">
        <f t="shared" si="1"/>
        <v/>
      </c>
      <c r="M16" s="145" t="str">
        <f t="shared" si="2"/>
        <v/>
      </c>
      <c r="N16" s="141">
        <f t="shared" si="3"/>
        <v>0</v>
      </c>
      <c r="O16" s="141">
        <f t="shared" si="4"/>
        <v>0</v>
      </c>
      <c r="P16" s="141">
        <f t="shared" si="5"/>
        <v>0</v>
      </c>
      <c r="Q16" s="142">
        <f t="shared" si="6"/>
        <v>0</v>
      </c>
      <c r="R16" s="200"/>
      <c r="S16" s="200"/>
      <c r="T16" s="200"/>
      <c r="U16" s="200"/>
    </row>
    <row r="17" spans="2:21" s="199" customFormat="1">
      <c r="B17" s="200"/>
      <c r="C17" s="200"/>
      <c r="D17" s="147" t="str">
        <f>IFERROR(VLOOKUP(C17,医療機能!$A$1:$B$7,2),"")</f>
        <v/>
      </c>
      <c r="E17" s="200"/>
      <c r="F17" s="200"/>
      <c r="G17" s="200"/>
      <c r="H17" s="200"/>
      <c r="I17" s="147">
        <f t="shared" si="0"/>
        <v>0</v>
      </c>
      <c r="J17" s="200"/>
      <c r="K17" s="143" t="str">
        <f>IFERROR(VLOOKUP(J17,入院料名称!$A:$D,4),"")</f>
        <v/>
      </c>
      <c r="L17" s="144" t="str">
        <f t="shared" si="1"/>
        <v/>
      </c>
      <c r="M17" s="145" t="str">
        <f t="shared" si="2"/>
        <v/>
      </c>
      <c r="N17" s="141">
        <f t="shared" si="3"/>
        <v>0</v>
      </c>
      <c r="O17" s="141">
        <f t="shared" si="4"/>
        <v>0</v>
      </c>
      <c r="P17" s="141">
        <f t="shared" si="5"/>
        <v>0</v>
      </c>
      <c r="Q17" s="142">
        <f t="shared" si="6"/>
        <v>0</v>
      </c>
      <c r="R17" s="200"/>
      <c r="S17" s="200"/>
      <c r="T17" s="200"/>
      <c r="U17" s="200"/>
    </row>
    <row r="18" spans="2:21" s="199" customFormat="1">
      <c r="B18" s="200"/>
      <c r="C18" s="200"/>
      <c r="D18" s="147" t="str">
        <f>IFERROR(VLOOKUP(C18,医療機能!$A$1:$B$7,2),"")</f>
        <v/>
      </c>
      <c r="E18" s="200"/>
      <c r="F18" s="200"/>
      <c r="G18" s="200"/>
      <c r="H18" s="200"/>
      <c r="I18" s="147">
        <f t="shared" si="0"/>
        <v>0</v>
      </c>
      <c r="J18" s="200"/>
      <c r="K18" s="143" t="str">
        <f>IFERROR(VLOOKUP(J18,入院料名称!$A:$D,4),"")</f>
        <v/>
      </c>
      <c r="L18" s="144" t="str">
        <f t="shared" si="1"/>
        <v/>
      </c>
      <c r="M18" s="145" t="str">
        <f t="shared" si="2"/>
        <v/>
      </c>
      <c r="N18" s="141">
        <f t="shared" si="3"/>
        <v>0</v>
      </c>
      <c r="O18" s="141">
        <f t="shared" si="4"/>
        <v>0</v>
      </c>
      <c r="P18" s="141">
        <f t="shared" si="5"/>
        <v>0</v>
      </c>
      <c r="Q18" s="142">
        <f t="shared" si="6"/>
        <v>0</v>
      </c>
      <c r="R18" s="200"/>
      <c r="S18" s="200"/>
      <c r="T18" s="200"/>
      <c r="U18" s="200"/>
    </row>
    <row r="19" spans="2:21" s="199" customFormat="1">
      <c r="B19" s="200"/>
      <c r="C19" s="200"/>
      <c r="D19" s="147" t="str">
        <f>IFERROR(VLOOKUP(C19,医療機能!$A$1:$B$7,2),"")</f>
        <v/>
      </c>
      <c r="E19" s="200"/>
      <c r="F19" s="200"/>
      <c r="G19" s="200"/>
      <c r="H19" s="200"/>
      <c r="I19" s="147">
        <f t="shared" si="0"/>
        <v>0</v>
      </c>
      <c r="J19" s="200"/>
      <c r="K19" s="143" t="str">
        <f>IFERROR(VLOOKUP(J19,入院料名称!$A:$D,4),"")</f>
        <v/>
      </c>
      <c r="L19" s="144" t="str">
        <f t="shared" si="1"/>
        <v/>
      </c>
      <c r="M19" s="145" t="str">
        <f t="shared" si="2"/>
        <v/>
      </c>
      <c r="N19" s="141">
        <f t="shared" si="3"/>
        <v>0</v>
      </c>
      <c r="O19" s="141">
        <f t="shared" si="4"/>
        <v>0</v>
      </c>
      <c r="P19" s="141">
        <f t="shared" si="5"/>
        <v>0</v>
      </c>
      <c r="Q19" s="142">
        <f t="shared" si="6"/>
        <v>0</v>
      </c>
      <c r="R19" s="200"/>
      <c r="S19" s="200"/>
      <c r="T19" s="200"/>
      <c r="U19" s="200"/>
    </row>
    <row r="20" spans="2:21" s="199" customFormat="1">
      <c r="B20" s="200"/>
      <c r="C20" s="200"/>
      <c r="D20" s="147" t="str">
        <f>IFERROR(VLOOKUP(C20,医療機能!$A$1:$B$7,2),"")</f>
        <v/>
      </c>
      <c r="E20" s="200"/>
      <c r="F20" s="200"/>
      <c r="G20" s="200"/>
      <c r="H20" s="200"/>
      <c r="I20" s="147">
        <f t="shared" si="0"/>
        <v>0</v>
      </c>
      <c r="J20" s="200"/>
      <c r="K20" s="143" t="str">
        <f>IFERROR(VLOOKUP(J20,入院料名称!$A:$D,4),"")</f>
        <v/>
      </c>
      <c r="L20" s="144" t="str">
        <f t="shared" si="1"/>
        <v/>
      </c>
      <c r="M20" s="145" t="str">
        <f t="shared" si="2"/>
        <v/>
      </c>
      <c r="N20" s="141">
        <f t="shared" si="3"/>
        <v>0</v>
      </c>
      <c r="O20" s="141">
        <f t="shared" si="4"/>
        <v>0</v>
      </c>
      <c r="P20" s="141">
        <f t="shared" si="5"/>
        <v>0</v>
      </c>
      <c r="Q20" s="142">
        <f t="shared" si="6"/>
        <v>0</v>
      </c>
      <c r="R20" s="200"/>
      <c r="S20" s="200"/>
      <c r="T20" s="200"/>
      <c r="U20" s="200"/>
    </row>
    <row r="21" spans="2:21" s="199" customFormat="1">
      <c r="B21" s="200"/>
      <c r="C21" s="200"/>
      <c r="D21" s="147" t="str">
        <f>IFERROR(VLOOKUP(C21,医療機能!$A$1:$B$7,2),"")</f>
        <v/>
      </c>
      <c r="E21" s="200"/>
      <c r="F21" s="200"/>
      <c r="G21" s="200"/>
      <c r="H21" s="200"/>
      <c r="I21" s="147">
        <f t="shared" si="0"/>
        <v>0</v>
      </c>
      <c r="J21" s="200"/>
      <c r="K21" s="143" t="str">
        <f>IFERROR(VLOOKUP(J21,入院料名称!$A:$D,4),"")</f>
        <v/>
      </c>
      <c r="L21" s="144" t="str">
        <f t="shared" si="1"/>
        <v/>
      </c>
      <c r="M21" s="145" t="str">
        <f t="shared" si="2"/>
        <v/>
      </c>
      <c r="N21" s="141">
        <f t="shared" si="3"/>
        <v>0</v>
      </c>
      <c r="O21" s="141">
        <f t="shared" si="4"/>
        <v>0</v>
      </c>
      <c r="P21" s="141">
        <f t="shared" si="5"/>
        <v>0</v>
      </c>
      <c r="Q21" s="142">
        <f t="shared" si="6"/>
        <v>0</v>
      </c>
      <c r="R21" s="200"/>
      <c r="S21" s="200"/>
      <c r="T21" s="200"/>
      <c r="U21" s="200"/>
    </row>
    <row r="22" spans="2:21" s="199" customFormat="1">
      <c r="B22" s="200"/>
      <c r="C22" s="200"/>
      <c r="D22" s="147" t="str">
        <f>IFERROR(VLOOKUP(C22,医療機能!$A$1:$B$7,2),"")</f>
        <v/>
      </c>
      <c r="E22" s="200"/>
      <c r="F22" s="200"/>
      <c r="G22" s="200"/>
      <c r="H22" s="200"/>
      <c r="I22" s="147">
        <f t="shared" si="0"/>
        <v>0</v>
      </c>
      <c r="J22" s="200"/>
      <c r="K22" s="143" t="str">
        <f>IFERROR(VLOOKUP(J22,入院料名称!$A:$D,4),"")</f>
        <v/>
      </c>
      <c r="L22" s="144" t="str">
        <f t="shared" si="1"/>
        <v/>
      </c>
      <c r="M22" s="145" t="str">
        <f t="shared" si="2"/>
        <v/>
      </c>
      <c r="N22" s="141">
        <f t="shared" si="3"/>
        <v>0</v>
      </c>
      <c r="O22" s="141">
        <f t="shared" si="4"/>
        <v>0</v>
      </c>
      <c r="P22" s="141">
        <f t="shared" si="5"/>
        <v>0</v>
      </c>
      <c r="Q22" s="142">
        <f t="shared" si="6"/>
        <v>0</v>
      </c>
      <c r="R22" s="200"/>
      <c r="S22" s="200"/>
      <c r="T22" s="200"/>
      <c r="U22" s="200"/>
    </row>
    <row r="23" spans="2:21" s="199" customFormat="1">
      <c r="B23" s="200"/>
      <c r="C23" s="200"/>
      <c r="D23" s="147" t="str">
        <f>IFERROR(VLOOKUP(C23,医療機能!$A$1:$B$7,2),"")</f>
        <v/>
      </c>
      <c r="E23" s="200"/>
      <c r="F23" s="200"/>
      <c r="G23" s="200"/>
      <c r="H23" s="200"/>
      <c r="I23" s="147">
        <f t="shared" si="0"/>
        <v>0</v>
      </c>
      <c r="J23" s="200"/>
      <c r="K23" s="143" t="str">
        <f>IFERROR(VLOOKUP(J23,入院料名称!$A:$D,4),"")</f>
        <v/>
      </c>
      <c r="L23" s="144" t="str">
        <f t="shared" si="1"/>
        <v/>
      </c>
      <c r="M23" s="145" t="str">
        <f t="shared" si="2"/>
        <v/>
      </c>
      <c r="N23" s="141">
        <f t="shared" si="3"/>
        <v>0</v>
      </c>
      <c r="O23" s="141">
        <f t="shared" si="4"/>
        <v>0</v>
      </c>
      <c r="P23" s="141">
        <f t="shared" si="5"/>
        <v>0</v>
      </c>
      <c r="Q23" s="142">
        <f t="shared" si="6"/>
        <v>0</v>
      </c>
      <c r="R23" s="200"/>
      <c r="S23" s="200"/>
      <c r="T23" s="200"/>
      <c r="U23" s="200"/>
    </row>
    <row r="24" spans="2:21" s="199" customFormat="1">
      <c r="B24" s="200"/>
      <c r="C24" s="200"/>
      <c r="D24" s="147" t="str">
        <f>IFERROR(VLOOKUP(C24,医療機能!$A$1:$B$7,2),"")</f>
        <v/>
      </c>
      <c r="E24" s="200"/>
      <c r="F24" s="200"/>
      <c r="G24" s="200"/>
      <c r="H24" s="200"/>
      <c r="I24" s="147">
        <f t="shared" si="0"/>
        <v>0</v>
      </c>
      <c r="J24" s="200"/>
      <c r="K24" s="143" t="str">
        <f>IFERROR(VLOOKUP(J24,入院料名称!$A:$D,4),"")</f>
        <v/>
      </c>
      <c r="L24" s="144" t="str">
        <f t="shared" si="1"/>
        <v/>
      </c>
      <c r="M24" s="145" t="str">
        <f t="shared" si="2"/>
        <v/>
      </c>
      <c r="N24" s="141">
        <f t="shared" si="3"/>
        <v>0</v>
      </c>
      <c r="O24" s="141">
        <f t="shared" si="4"/>
        <v>0</v>
      </c>
      <c r="P24" s="141">
        <f t="shared" si="5"/>
        <v>0</v>
      </c>
      <c r="Q24" s="142">
        <f t="shared" si="6"/>
        <v>0</v>
      </c>
      <c r="R24" s="200"/>
      <c r="S24" s="200"/>
      <c r="T24" s="200"/>
      <c r="U24" s="200"/>
    </row>
    <row r="25" spans="2:21" s="199" customFormat="1">
      <c r="B25" s="200"/>
      <c r="C25" s="200"/>
      <c r="D25" s="147" t="str">
        <f>IFERROR(VLOOKUP(C25,医療機能!$A$1:$B$7,2),"")</f>
        <v/>
      </c>
      <c r="E25" s="200"/>
      <c r="F25" s="200"/>
      <c r="G25" s="200"/>
      <c r="H25" s="200"/>
      <c r="I25" s="147">
        <f t="shared" si="0"/>
        <v>0</v>
      </c>
      <c r="J25" s="200"/>
      <c r="K25" s="143" t="str">
        <f>IFERROR(VLOOKUP(J25,入院料名称!$A:$D,4),"")</f>
        <v/>
      </c>
      <c r="L25" s="144" t="str">
        <f t="shared" si="1"/>
        <v/>
      </c>
      <c r="M25" s="145" t="str">
        <f t="shared" si="2"/>
        <v/>
      </c>
      <c r="N25" s="141">
        <f t="shared" si="3"/>
        <v>0</v>
      </c>
      <c r="O25" s="141">
        <f t="shared" si="4"/>
        <v>0</v>
      </c>
      <c r="P25" s="141">
        <f t="shared" si="5"/>
        <v>0</v>
      </c>
      <c r="Q25" s="142">
        <f t="shared" si="6"/>
        <v>0</v>
      </c>
      <c r="R25" s="200"/>
      <c r="S25" s="200"/>
      <c r="T25" s="200"/>
      <c r="U25" s="200"/>
    </row>
    <row r="26" spans="2:21" s="199" customFormat="1">
      <c r="B26" s="200"/>
      <c r="C26" s="200"/>
      <c r="D26" s="147" t="str">
        <f>IFERROR(VLOOKUP(C26,医療機能!$A$1:$B$7,2),"")</f>
        <v/>
      </c>
      <c r="E26" s="200"/>
      <c r="F26" s="200"/>
      <c r="G26" s="200"/>
      <c r="H26" s="200"/>
      <c r="I26" s="147">
        <f t="shared" si="0"/>
        <v>0</v>
      </c>
      <c r="J26" s="200"/>
      <c r="K26" s="143" t="str">
        <f>IFERROR(VLOOKUP(J26,入院料名称!$A:$D,4),"")</f>
        <v/>
      </c>
      <c r="L26" s="144" t="str">
        <f t="shared" si="1"/>
        <v/>
      </c>
      <c r="M26" s="145" t="str">
        <f t="shared" si="2"/>
        <v/>
      </c>
      <c r="N26" s="141">
        <f t="shared" si="3"/>
        <v>0</v>
      </c>
      <c r="O26" s="141">
        <f t="shared" si="4"/>
        <v>0</v>
      </c>
      <c r="P26" s="141">
        <f t="shared" si="5"/>
        <v>0</v>
      </c>
      <c r="Q26" s="142">
        <f t="shared" si="6"/>
        <v>0</v>
      </c>
      <c r="R26" s="200"/>
      <c r="S26" s="200"/>
      <c r="T26" s="200"/>
      <c r="U26" s="200"/>
    </row>
    <row r="27" spans="2:21" s="199" customFormat="1">
      <c r="B27" s="200"/>
      <c r="C27" s="200"/>
      <c r="D27" s="147" t="str">
        <f>IFERROR(VLOOKUP(C27,医療機能!$A$1:$B$7,2),"")</f>
        <v/>
      </c>
      <c r="E27" s="200"/>
      <c r="F27" s="200"/>
      <c r="G27" s="200"/>
      <c r="H27" s="200"/>
      <c r="I27" s="147">
        <f t="shared" si="0"/>
        <v>0</v>
      </c>
      <c r="J27" s="200"/>
      <c r="K27" s="143" t="str">
        <f>IFERROR(VLOOKUP(J27,入院料名称!$A:$D,4),"")</f>
        <v/>
      </c>
      <c r="L27" s="144" t="str">
        <f t="shared" si="1"/>
        <v/>
      </c>
      <c r="M27" s="145" t="str">
        <f t="shared" si="2"/>
        <v/>
      </c>
      <c r="N27" s="141">
        <f t="shared" si="3"/>
        <v>0</v>
      </c>
      <c r="O27" s="141">
        <f t="shared" si="4"/>
        <v>0</v>
      </c>
      <c r="P27" s="141">
        <f t="shared" si="5"/>
        <v>0</v>
      </c>
      <c r="Q27" s="142">
        <f t="shared" si="6"/>
        <v>0</v>
      </c>
      <c r="R27" s="200"/>
      <c r="S27" s="200"/>
      <c r="T27" s="200"/>
      <c r="U27" s="200"/>
    </row>
    <row r="28" spans="2:21" s="199" customFormat="1">
      <c r="B28" s="200"/>
      <c r="C28" s="200"/>
      <c r="D28" s="147" t="str">
        <f>IFERROR(VLOOKUP(C28,医療機能!$A$1:$B$7,2),"")</f>
        <v/>
      </c>
      <c r="E28" s="200"/>
      <c r="F28" s="200"/>
      <c r="G28" s="200"/>
      <c r="H28" s="200"/>
      <c r="I28" s="147">
        <f t="shared" si="0"/>
        <v>0</v>
      </c>
      <c r="J28" s="200"/>
      <c r="K28" s="143" t="str">
        <f>IFERROR(VLOOKUP(J28,入院料名称!$A:$D,4),"")</f>
        <v/>
      </c>
      <c r="L28" s="144" t="str">
        <f t="shared" si="1"/>
        <v/>
      </c>
      <c r="M28" s="145" t="str">
        <f t="shared" si="2"/>
        <v/>
      </c>
      <c r="N28" s="141">
        <f t="shared" si="3"/>
        <v>0</v>
      </c>
      <c r="O28" s="141">
        <f t="shared" si="4"/>
        <v>0</v>
      </c>
      <c r="P28" s="141">
        <f t="shared" si="5"/>
        <v>0</v>
      </c>
      <c r="Q28" s="142">
        <f t="shared" si="6"/>
        <v>0</v>
      </c>
      <c r="R28" s="200"/>
      <c r="S28" s="200"/>
      <c r="T28" s="200"/>
      <c r="U28" s="200"/>
    </row>
    <row r="29" spans="2:21" s="199" customFormat="1">
      <c r="B29" s="200"/>
      <c r="C29" s="200"/>
      <c r="D29" s="147" t="str">
        <f>IFERROR(VLOOKUP(C29,医療機能!$A$1:$B$7,2),"")</f>
        <v/>
      </c>
      <c r="E29" s="200"/>
      <c r="F29" s="200"/>
      <c r="G29" s="200"/>
      <c r="H29" s="200"/>
      <c r="I29" s="147">
        <f t="shared" si="0"/>
        <v>0</v>
      </c>
      <c r="J29" s="200"/>
      <c r="K29" s="143" t="str">
        <f>IFERROR(VLOOKUP(J29,入院料名称!$A:$D,4),"")</f>
        <v/>
      </c>
      <c r="L29" s="144" t="str">
        <f t="shared" si="1"/>
        <v/>
      </c>
      <c r="M29" s="145" t="str">
        <f t="shared" si="2"/>
        <v/>
      </c>
      <c r="N29" s="141">
        <f t="shared" si="3"/>
        <v>0</v>
      </c>
      <c r="O29" s="141">
        <f t="shared" si="4"/>
        <v>0</v>
      </c>
      <c r="P29" s="141">
        <f t="shared" si="5"/>
        <v>0</v>
      </c>
      <c r="Q29" s="142">
        <f t="shared" si="6"/>
        <v>0</v>
      </c>
      <c r="R29" s="200"/>
      <c r="S29" s="200"/>
      <c r="T29" s="200"/>
      <c r="U29" s="200"/>
    </row>
  </sheetData>
  <mergeCells count="19">
    <mergeCell ref="E3:F3"/>
    <mergeCell ref="G3:H3"/>
    <mergeCell ref="I3:I4"/>
    <mergeCell ref="P1:Q1"/>
    <mergeCell ref="E4:F4"/>
    <mergeCell ref="G4:H4"/>
    <mergeCell ref="O3:O5"/>
    <mergeCell ref="P3:P5"/>
    <mergeCell ref="B2:K2"/>
    <mergeCell ref="Q3:Q5"/>
    <mergeCell ref="B3:B4"/>
    <mergeCell ref="C5:D5"/>
    <mergeCell ref="E5:F5"/>
    <mergeCell ref="G5:H5"/>
    <mergeCell ref="K3:K4"/>
    <mergeCell ref="N3:N5"/>
    <mergeCell ref="L2:L5"/>
    <mergeCell ref="M2:M5"/>
    <mergeCell ref="D3:D4"/>
  </mergeCells>
  <phoneticPr fontId="2"/>
  <dataValidations count="1">
    <dataValidation imeMode="disabled" allowBlank="1" showInputMessage="1" showErrorMessage="1" sqref="C7:C29 J7:J29" xr:uid="{00000000-0002-0000-0100-000000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R29"/>
  <sheetViews>
    <sheetView workbookViewId="0">
      <pane xSplit="2" ySplit="6" topLeftCell="C7" activePane="bottomRight" state="frozen"/>
      <selection pane="topRight" activeCell="C1" sqref="C1"/>
      <selection pane="bottomLeft" activeCell="A7" sqref="A7"/>
      <selection pane="bottomRight" activeCell="P19" sqref="P19"/>
    </sheetView>
  </sheetViews>
  <sheetFormatPr defaultRowHeight="18.75"/>
  <cols>
    <col min="1" max="1" width="8.25" customWidth="1"/>
    <col min="2" max="2" width="19.5" customWidth="1"/>
    <col min="3" max="3" width="8.25" customWidth="1"/>
    <col min="4" max="4" width="11.375" bestFit="1" customWidth="1"/>
    <col min="5" max="5" width="6.375" bestFit="1" customWidth="1"/>
    <col min="6" max="6" width="9" bestFit="1" customWidth="1"/>
    <col min="7" max="7" width="6.375" bestFit="1" customWidth="1"/>
    <col min="8" max="8" width="9" bestFit="1" customWidth="1"/>
    <col min="9" max="9" width="7.625" customWidth="1"/>
    <col min="10" max="10" width="14.375" customWidth="1"/>
    <col min="11" max="11" width="13.375" bestFit="1" customWidth="1"/>
    <col min="12" max="12" width="13.625" customWidth="1"/>
    <col min="13" max="13" width="14.75" customWidth="1"/>
    <col min="14" max="14" width="13.125" customWidth="1"/>
    <col min="15" max="16" width="9" bestFit="1" customWidth="1"/>
    <col min="17" max="17" width="14.75" customWidth="1"/>
    <col min="18" max="18" width="13" bestFit="1" customWidth="1"/>
  </cols>
  <sheetData>
    <row r="1" spans="2:18" ht="20.25" thickBot="1">
      <c r="B1" s="148" t="s">
        <v>235</v>
      </c>
    </row>
    <row r="2" spans="2:18" ht="18.75" customHeight="1">
      <c r="B2" s="126"/>
      <c r="C2" s="127"/>
      <c r="D2" s="127"/>
      <c r="E2" s="127"/>
      <c r="F2" s="127"/>
      <c r="G2" s="127"/>
      <c r="H2" s="127"/>
      <c r="I2" s="127"/>
      <c r="J2" s="133" t="s">
        <v>184</v>
      </c>
      <c r="K2" s="29" t="s">
        <v>204</v>
      </c>
      <c r="L2" s="29" t="s">
        <v>206</v>
      </c>
      <c r="M2" s="29" t="s">
        <v>208</v>
      </c>
      <c r="N2" s="29" t="s">
        <v>210</v>
      </c>
      <c r="O2" s="38" t="s">
        <v>205</v>
      </c>
      <c r="P2" s="38" t="s">
        <v>207</v>
      </c>
      <c r="Q2" s="38" t="s">
        <v>209</v>
      </c>
      <c r="R2" s="39" t="s">
        <v>211</v>
      </c>
    </row>
    <row r="3" spans="2:18" ht="18.75" customHeight="1">
      <c r="B3" s="128" t="s">
        <v>1</v>
      </c>
      <c r="C3" s="5" t="s">
        <v>1</v>
      </c>
      <c r="D3" s="136" t="s">
        <v>5</v>
      </c>
      <c r="E3" s="137" t="s">
        <v>1</v>
      </c>
      <c r="F3" s="137"/>
      <c r="G3" s="137" t="s">
        <v>1</v>
      </c>
      <c r="H3" s="137"/>
      <c r="I3" s="132" t="s">
        <v>5</v>
      </c>
      <c r="J3" s="134"/>
      <c r="K3" s="123" t="s">
        <v>219</v>
      </c>
      <c r="L3" s="123" t="s">
        <v>220</v>
      </c>
      <c r="M3" s="123" t="s">
        <v>221</v>
      </c>
      <c r="N3" s="123" t="s">
        <v>222</v>
      </c>
      <c r="O3" s="5" t="s">
        <v>15</v>
      </c>
      <c r="P3" s="5" t="s">
        <v>15</v>
      </c>
      <c r="Q3" s="5" t="s">
        <v>15</v>
      </c>
      <c r="R3" s="40" t="s">
        <v>212</v>
      </c>
    </row>
    <row r="4" spans="2:18" s="4" customFormat="1" ht="18.75" customHeight="1">
      <c r="B4" s="128"/>
      <c r="C4" s="6">
        <v>-1</v>
      </c>
      <c r="D4" s="136"/>
      <c r="E4" s="122">
        <v>-6</v>
      </c>
      <c r="F4" s="122"/>
      <c r="G4" s="122">
        <v>-8</v>
      </c>
      <c r="H4" s="122"/>
      <c r="I4" s="132"/>
      <c r="J4" s="134"/>
      <c r="K4" s="124"/>
      <c r="L4" s="124"/>
      <c r="M4" s="124"/>
      <c r="N4" s="124"/>
      <c r="O4" s="46">
        <v>-172</v>
      </c>
      <c r="P4" s="46">
        <v>-234</v>
      </c>
      <c r="Q4" s="46">
        <v>-316</v>
      </c>
      <c r="R4" s="41" t="s">
        <v>213</v>
      </c>
    </row>
    <row r="5" spans="2:18" s="1" customFormat="1" ht="56.25">
      <c r="B5" s="30" t="s">
        <v>0</v>
      </c>
      <c r="C5" s="129" t="s">
        <v>54</v>
      </c>
      <c r="D5" s="130"/>
      <c r="E5" s="131" t="s">
        <v>2</v>
      </c>
      <c r="F5" s="131"/>
      <c r="G5" s="131" t="s">
        <v>3</v>
      </c>
      <c r="H5" s="131"/>
      <c r="I5" s="15" t="s">
        <v>4</v>
      </c>
      <c r="J5" s="135"/>
      <c r="K5" s="125"/>
      <c r="L5" s="125"/>
      <c r="M5" s="125"/>
      <c r="N5" s="125"/>
      <c r="O5" s="7" t="s">
        <v>202</v>
      </c>
      <c r="P5" s="7" t="s">
        <v>203</v>
      </c>
      <c r="Q5" s="7" t="s">
        <v>223</v>
      </c>
      <c r="R5" s="42" t="s">
        <v>224</v>
      </c>
    </row>
    <row r="6" spans="2:18" s="2" customFormat="1" ht="38.25" thickBot="1">
      <c r="B6" s="31"/>
      <c r="C6" s="32" t="s">
        <v>52</v>
      </c>
      <c r="D6" s="47" t="s">
        <v>231</v>
      </c>
      <c r="E6" s="33" t="s">
        <v>8</v>
      </c>
      <c r="F6" s="34" t="s">
        <v>7</v>
      </c>
      <c r="G6" s="35" t="s">
        <v>8</v>
      </c>
      <c r="H6" s="34" t="s">
        <v>7</v>
      </c>
      <c r="I6" s="36" t="s">
        <v>7</v>
      </c>
      <c r="J6" s="48" t="s">
        <v>232</v>
      </c>
      <c r="K6" s="37" t="s">
        <v>216</v>
      </c>
      <c r="L6" s="37" t="s">
        <v>217</v>
      </c>
      <c r="M6" s="37" t="s">
        <v>225</v>
      </c>
      <c r="N6" s="37" t="s">
        <v>218</v>
      </c>
      <c r="O6" s="33" t="s">
        <v>6</v>
      </c>
      <c r="P6" s="33" t="s">
        <v>215</v>
      </c>
      <c r="Q6" s="33" t="s">
        <v>6</v>
      </c>
      <c r="R6" s="43" t="s">
        <v>214</v>
      </c>
    </row>
    <row r="7" spans="2:18" s="3" customFormat="1">
      <c r="B7" s="23"/>
      <c r="C7" s="23"/>
      <c r="D7" s="24" t="str">
        <f>IFERROR(VLOOKUP(C7,医療機能!$A$1:$B$7,2),"")</f>
        <v/>
      </c>
      <c r="E7" s="23"/>
      <c r="F7" s="23"/>
      <c r="G7" s="23"/>
      <c r="H7" s="23"/>
      <c r="I7" s="24">
        <f>F7+H7</f>
        <v>0</v>
      </c>
      <c r="J7" s="27" t="str">
        <f>IFERROR(IF(OR(M7&gt;=3,N7&gt;=100,K7&gt;=1.2,L7&gt;=0.5),"急性期",""),"")</f>
        <v/>
      </c>
      <c r="K7" s="44">
        <f>IFERROR(ROUND(SUM(((O7/365)/I7)*50),1),0)</f>
        <v>0</v>
      </c>
      <c r="L7" s="44">
        <f>IFERROR(ROUND(SUM(((P7/365)/I7)*50),1),0)</f>
        <v>0</v>
      </c>
      <c r="M7" s="44">
        <f>IFERROR(ROUND(SUM(((Q7/365)/I7)*50),1),0)</f>
        <v>0</v>
      </c>
      <c r="N7" s="45">
        <f>R7</f>
        <v>0</v>
      </c>
      <c r="O7" s="23"/>
      <c r="P7" s="23"/>
      <c r="Q7" s="23"/>
      <c r="R7" s="23"/>
    </row>
    <row r="8" spans="2:18" s="3" customFormat="1">
      <c r="B8" s="13"/>
      <c r="C8" s="13"/>
      <c r="D8" s="14" t="str">
        <f>IFERROR(VLOOKUP(C8,医療機能!$A$1:$B$7,2),"")</f>
        <v/>
      </c>
      <c r="E8" s="13"/>
      <c r="F8" s="13"/>
      <c r="G8" s="13"/>
      <c r="H8" s="13"/>
      <c r="I8" s="14">
        <f t="shared" ref="I8:I29" si="0">F8+H8</f>
        <v>0</v>
      </c>
      <c r="J8" s="17" t="str">
        <f t="shared" ref="J8:J29" si="1">IF(OR(M8&gt;=3,N8&gt;=100,K8&gt;=1.2,L8&gt;=0.5),"急性期","")</f>
        <v/>
      </c>
      <c r="K8" s="44">
        <f t="shared" ref="K8:K29" si="2">IFERROR(ROUND(SUM(((O8/365)/I8)*50),1),0)</f>
        <v>0</v>
      </c>
      <c r="L8" s="44">
        <f t="shared" ref="L8:L29" si="3">IFERROR(ROUND(SUM(((P8/365)/I8)*50),1),0)</f>
        <v>0</v>
      </c>
      <c r="M8" s="44">
        <f t="shared" ref="M8:M29" si="4">IFERROR(ROUND(SUM(((Q8/365)/I8)*50),1),0)</f>
        <v>0</v>
      </c>
      <c r="N8" s="45">
        <f t="shared" ref="N8:N29" si="5">R8</f>
        <v>0</v>
      </c>
      <c r="O8" s="13"/>
      <c r="P8" s="13"/>
      <c r="Q8" s="13"/>
      <c r="R8" s="13"/>
    </row>
    <row r="9" spans="2:18" s="3" customFormat="1">
      <c r="B9" s="13"/>
      <c r="C9" s="13"/>
      <c r="D9" s="14" t="str">
        <f>IFERROR(VLOOKUP(C9,医療機能!$A$1:$B$7,2),"")</f>
        <v/>
      </c>
      <c r="E9" s="13"/>
      <c r="F9" s="13"/>
      <c r="G9" s="13"/>
      <c r="H9" s="13"/>
      <c r="I9" s="14">
        <f t="shared" si="0"/>
        <v>0</v>
      </c>
      <c r="J9" s="17" t="str">
        <f t="shared" si="1"/>
        <v/>
      </c>
      <c r="K9" s="44">
        <f t="shared" si="2"/>
        <v>0</v>
      </c>
      <c r="L9" s="44">
        <f t="shared" si="3"/>
        <v>0</v>
      </c>
      <c r="M9" s="44">
        <f t="shared" si="4"/>
        <v>0</v>
      </c>
      <c r="N9" s="45">
        <f t="shared" si="5"/>
        <v>0</v>
      </c>
      <c r="O9" s="13"/>
      <c r="P9" s="13"/>
      <c r="Q9" s="13"/>
      <c r="R9" s="13"/>
    </row>
    <row r="10" spans="2:18" s="3" customFormat="1">
      <c r="B10" s="13"/>
      <c r="C10" s="13"/>
      <c r="D10" s="14" t="str">
        <f>IFERROR(VLOOKUP(C10,医療機能!$A$1:$B$7,2),"")</f>
        <v/>
      </c>
      <c r="E10" s="13"/>
      <c r="F10" s="13"/>
      <c r="G10" s="13"/>
      <c r="H10" s="13"/>
      <c r="I10" s="14">
        <f t="shared" si="0"/>
        <v>0</v>
      </c>
      <c r="J10" s="17" t="str">
        <f t="shared" si="1"/>
        <v/>
      </c>
      <c r="K10" s="44">
        <f t="shared" si="2"/>
        <v>0</v>
      </c>
      <c r="L10" s="44">
        <f t="shared" si="3"/>
        <v>0</v>
      </c>
      <c r="M10" s="44">
        <f t="shared" si="4"/>
        <v>0</v>
      </c>
      <c r="N10" s="45">
        <f t="shared" si="5"/>
        <v>0</v>
      </c>
      <c r="O10" s="13"/>
      <c r="P10" s="13"/>
      <c r="Q10" s="13"/>
      <c r="R10" s="13"/>
    </row>
    <row r="11" spans="2:18" s="3" customFormat="1">
      <c r="B11" s="13"/>
      <c r="C11" s="13"/>
      <c r="D11" s="14" t="str">
        <f>IFERROR(VLOOKUP(C11,医療機能!$A$1:$B$7,2),"")</f>
        <v/>
      </c>
      <c r="E11" s="13"/>
      <c r="F11" s="13"/>
      <c r="G11" s="13"/>
      <c r="H11" s="13"/>
      <c r="I11" s="14">
        <f t="shared" si="0"/>
        <v>0</v>
      </c>
      <c r="J11" s="17" t="str">
        <f t="shared" si="1"/>
        <v/>
      </c>
      <c r="K11" s="44">
        <f t="shared" si="2"/>
        <v>0</v>
      </c>
      <c r="L11" s="44">
        <f t="shared" si="3"/>
        <v>0</v>
      </c>
      <c r="M11" s="44">
        <f t="shared" si="4"/>
        <v>0</v>
      </c>
      <c r="N11" s="45">
        <f t="shared" si="5"/>
        <v>0</v>
      </c>
      <c r="O11" s="13"/>
      <c r="P11" s="13"/>
      <c r="Q11" s="13"/>
      <c r="R11" s="13"/>
    </row>
    <row r="12" spans="2:18" s="3" customFormat="1">
      <c r="B12" s="13"/>
      <c r="C12" s="13"/>
      <c r="D12" s="14" t="str">
        <f>IFERROR(VLOOKUP(C12,医療機能!$A$1:$B$7,2),"")</f>
        <v/>
      </c>
      <c r="E12" s="13"/>
      <c r="F12" s="13"/>
      <c r="G12" s="13"/>
      <c r="H12" s="13"/>
      <c r="I12" s="14">
        <f t="shared" si="0"/>
        <v>0</v>
      </c>
      <c r="J12" s="17" t="str">
        <f t="shared" si="1"/>
        <v/>
      </c>
      <c r="K12" s="44">
        <f t="shared" si="2"/>
        <v>0</v>
      </c>
      <c r="L12" s="44">
        <f t="shared" si="3"/>
        <v>0</v>
      </c>
      <c r="M12" s="44">
        <f t="shared" si="4"/>
        <v>0</v>
      </c>
      <c r="N12" s="45">
        <f t="shared" si="5"/>
        <v>0</v>
      </c>
      <c r="O12" s="13"/>
      <c r="P12" s="13"/>
      <c r="Q12" s="13"/>
      <c r="R12" s="13"/>
    </row>
    <row r="13" spans="2:18" s="3" customFormat="1">
      <c r="B13" s="13"/>
      <c r="C13" s="13"/>
      <c r="D13" s="14" t="str">
        <f>IFERROR(VLOOKUP(C13,医療機能!$A$1:$B$7,2),"")</f>
        <v/>
      </c>
      <c r="E13" s="13"/>
      <c r="F13" s="13"/>
      <c r="G13" s="13"/>
      <c r="H13" s="13"/>
      <c r="I13" s="14">
        <f t="shared" si="0"/>
        <v>0</v>
      </c>
      <c r="J13" s="17" t="str">
        <f t="shared" si="1"/>
        <v/>
      </c>
      <c r="K13" s="44">
        <f t="shared" si="2"/>
        <v>0</v>
      </c>
      <c r="L13" s="44">
        <f t="shared" si="3"/>
        <v>0</v>
      </c>
      <c r="M13" s="44">
        <f t="shared" si="4"/>
        <v>0</v>
      </c>
      <c r="N13" s="45">
        <f t="shared" si="5"/>
        <v>0</v>
      </c>
      <c r="O13" s="13"/>
      <c r="P13" s="13"/>
      <c r="Q13" s="13"/>
      <c r="R13" s="13"/>
    </row>
    <row r="14" spans="2:18" s="3" customFormat="1">
      <c r="B14" s="13"/>
      <c r="C14" s="13"/>
      <c r="D14" s="14" t="str">
        <f>IFERROR(VLOOKUP(C14,医療機能!$A$1:$B$7,2),"")</f>
        <v/>
      </c>
      <c r="E14" s="13"/>
      <c r="F14" s="13"/>
      <c r="G14" s="13"/>
      <c r="H14" s="13"/>
      <c r="I14" s="14">
        <f t="shared" si="0"/>
        <v>0</v>
      </c>
      <c r="J14" s="17" t="str">
        <f t="shared" si="1"/>
        <v/>
      </c>
      <c r="K14" s="44">
        <f t="shared" si="2"/>
        <v>0</v>
      </c>
      <c r="L14" s="44">
        <f t="shared" si="3"/>
        <v>0</v>
      </c>
      <c r="M14" s="44">
        <f t="shared" si="4"/>
        <v>0</v>
      </c>
      <c r="N14" s="45">
        <f t="shared" si="5"/>
        <v>0</v>
      </c>
      <c r="O14" s="13"/>
      <c r="P14" s="13"/>
      <c r="Q14" s="13"/>
      <c r="R14" s="13"/>
    </row>
    <row r="15" spans="2:18" s="3" customFormat="1">
      <c r="B15" s="13"/>
      <c r="C15" s="13"/>
      <c r="D15" s="14" t="str">
        <f>IFERROR(VLOOKUP(C15,医療機能!$A$1:$B$7,2),"")</f>
        <v/>
      </c>
      <c r="E15" s="13"/>
      <c r="F15" s="13"/>
      <c r="G15" s="13"/>
      <c r="H15" s="13"/>
      <c r="I15" s="14">
        <f t="shared" si="0"/>
        <v>0</v>
      </c>
      <c r="J15" s="17" t="str">
        <f t="shared" si="1"/>
        <v/>
      </c>
      <c r="K15" s="44">
        <f t="shared" si="2"/>
        <v>0</v>
      </c>
      <c r="L15" s="44">
        <f t="shared" si="3"/>
        <v>0</v>
      </c>
      <c r="M15" s="44">
        <f t="shared" si="4"/>
        <v>0</v>
      </c>
      <c r="N15" s="45">
        <f t="shared" si="5"/>
        <v>0</v>
      </c>
      <c r="O15" s="13"/>
      <c r="P15" s="13"/>
      <c r="Q15" s="13"/>
      <c r="R15" s="13"/>
    </row>
    <row r="16" spans="2:18" s="3" customFormat="1">
      <c r="B16" s="13"/>
      <c r="C16" s="13"/>
      <c r="D16" s="14" t="str">
        <f>IFERROR(VLOOKUP(C16,医療機能!$A$1:$B$7,2),"")</f>
        <v/>
      </c>
      <c r="E16" s="13"/>
      <c r="F16" s="13"/>
      <c r="G16" s="13"/>
      <c r="H16" s="13"/>
      <c r="I16" s="14">
        <f t="shared" si="0"/>
        <v>0</v>
      </c>
      <c r="J16" s="17" t="str">
        <f t="shared" si="1"/>
        <v/>
      </c>
      <c r="K16" s="44">
        <f t="shared" si="2"/>
        <v>0</v>
      </c>
      <c r="L16" s="44">
        <f t="shared" si="3"/>
        <v>0</v>
      </c>
      <c r="M16" s="44">
        <f t="shared" si="4"/>
        <v>0</v>
      </c>
      <c r="N16" s="45">
        <f t="shared" si="5"/>
        <v>0</v>
      </c>
      <c r="O16" s="13"/>
      <c r="P16" s="13"/>
      <c r="Q16" s="13"/>
      <c r="R16" s="13"/>
    </row>
    <row r="17" spans="2:18" s="3" customFormat="1">
      <c r="B17" s="13"/>
      <c r="C17" s="13"/>
      <c r="D17" s="14" t="str">
        <f>IFERROR(VLOOKUP(C17,医療機能!$A$1:$B$7,2),"")</f>
        <v/>
      </c>
      <c r="E17" s="13"/>
      <c r="F17" s="13"/>
      <c r="G17" s="13"/>
      <c r="H17" s="13"/>
      <c r="I17" s="14">
        <f t="shared" si="0"/>
        <v>0</v>
      </c>
      <c r="J17" s="17" t="str">
        <f t="shared" si="1"/>
        <v/>
      </c>
      <c r="K17" s="44">
        <f t="shared" si="2"/>
        <v>0</v>
      </c>
      <c r="L17" s="44">
        <f t="shared" si="3"/>
        <v>0</v>
      </c>
      <c r="M17" s="44">
        <f t="shared" si="4"/>
        <v>0</v>
      </c>
      <c r="N17" s="45">
        <f t="shared" si="5"/>
        <v>0</v>
      </c>
      <c r="O17" s="13"/>
      <c r="P17" s="13"/>
      <c r="Q17" s="13"/>
      <c r="R17" s="13"/>
    </row>
    <row r="18" spans="2:18" s="3" customFormat="1">
      <c r="B18" s="13"/>
      <c r="C18" s="13"/>
      <c r="D18" s="14" t="str">
        <f>IFERROR(VLOOKUP(C18,医療機能!$A$1:$B$7,2),"")</f>
        <v/>
      </c>
      <c r="E18" s="13"/>
      <c r="F18" s="13"/>
      <c r="G18" s="13"/>
      <c r="H18" s="13"/>
      <c r="I18" s="14">
        <f t="shared" si="0"/>
        <v>0</v>
      </c>
      <c r="J18" s="17" t="str">
        <f t="shared" si="1"/>
        <v/>
      </c>
      <c r="K18" s="44">
        <f t="shared" si="2"/>
        <v>0</v>
      </c>
      <c r="L18" s="44">
        <f t="shared" si="3"/>
        <v>0</v>
      </c>
      <c r="M18" s="44">
        <f t="shared" si="4"/>
        <v>0</v>
      </c>
      <c r="N18" s="45">
        <f t="shared" si="5"/>
        <v>0</v>
      </c>
      <c r="O18" s="13"/>
      <c r="P18" s="13"/>
      <c r="Q18" s="13"/>
      <c r="R18" s="13"/>
    </row>
    <row r="19" spans="2:18" s="3" customFormat="1">
      <c r="B19" s="13"/>
      <c r="C19" s="13"/>
      <c r="D19" s="14" t="str">
        <f>IFERROR(VLOOKUP(C19,医療機能!$A$1:$B$7,2),"")</f>
        <v/>
      </c>
      <c r="E19" s="13"/>
      <c r="F19" s="13"/>
      <c r="G19" s="13"/>
      <c r="H19" s="13"/>
      <c r="I19" s="14">
        <f t="shared" si="0"/>
        <v>0</v>
      </c>
      <c r="J19" s="17" t="str">
        <f t="shared" si="1"/>
        <v/>
      </c>
      <c r="K19" s="44">
        <f t="shared" si="2"/>
        <v>0</v>
      </c>
      <c r="L19" s="44">
        <f t="shared" si="3"/>
        <v>0</v>
      </c>
      <c r="M19" s="44">
        <f t="shared" si="4"/>
        <v>0</v>
      </c>
      <c r="N19" s="45">
        <f t="shared" si="5"/>
        <v>0</v>
      </c>
      <c r="O19" s="13"/>
      <c r="P19" s="13"/>
      <c r="Q19" s="13"/>
      <c r="R19" s="13"/>
    </row>
    <row r="20" spans="2:18" s="3" customFormat="1">
      <c r="B20" s="13"/>
      <c r="C20" s="13"/>
      <c r="D20" s="14" t="str">
        <f>IFERROR(VLOOKUP(C20,医療機能!$A$1:$B$7,2),"")</f>
        <v/>
      </c>
      <c r="E20" s="13"/>
      <c r="F20" s="13"/>
      <c r="G20" s="13"/>
      <c r="H20" s="13"/>
      <c r="I20" s="14">
        <f t="shared" si="0"/>
        <v>0</v>
      </c>
      <c r="J20" s="17" t="str">
        <f t="shared" si="1"/>
        <v/>
      </c>
      <c r="K20" s="44">
        <f t="shared" si="2"/>
        <v>0</v>
      </c>
      <c r="L20" s="44">
        <f t="shared" si="3"/>
        <v>0</v>
      </c>
      <c r="M20" s="44">
        <f t="shared" si="4"/>
        <v>0</v>
      </c>
      <c r="N20" s="45">
        <f t="shared" si="5"/>
        <v>0</v>
      </c>
      <c r="O20" s="13"/>
      <c r="P20" s="13"/>
      <c r="Q20" s="13"/>
      <c r="R20" s="13"/>
    </row>
    <row r="21" spans="2:18" s="3" customFormat="1">
      <c r="B21" s="13"/>
      <c r="C21" s="13"/>
      <c r="D21" s="14" t="str">
        <f>IFERROR(VLOOKUP(C21,医療機能!$A$1:$B$7,2),"")</f>
        <v/>
      </c>
      <c r="E21" s="13"/>
      <c r="F21" s="13"/>
      <c r="G21" s="13"/>
      <c r="H21" s="13"/>
      <c r="I21" s="14">
        <f t="shared" si="0"/>
        <v>0</v>
      </c>
      <c r="J21" s="17" t="str">
        <f t="shared" si="1"/>
        <v/>
      </c>
      <c r="K21" s="44">
        <f t="shared" si="2"/>
        <v>0</v>
      </c>
      <c r="L21" s="44">
        <f t="shared" si="3"/>
        <v>0</v>
      </c>
      <c r="M21" s="44">
        <f t="shared" si="4"/>
        <v>0</v>
      </c>
      <c r="N21" s="45">
        <f t="shared" si="5"/>
        <v>0</v>
      </c>
      <c r="O21" s="13"/>
      <c r="P21" s="13"/>
      <c r="Q21" s="13"/>
      <c r="R21" s="13"/>
    </row>
    <row r="22" spans="2:18" s="3" customFormat="1">
      <c r="B22" s="13"/>
      <c r="C22" s="13"/>
      <c r="D22" s="14" t="str">
        <f>IFERROR(VLOOKUP(C22,医療機能!$A$1:$B$7,2),"")</f>
        <v/>
      </c>
      <c r="E22" s="13"/>
      <c r="F22" s="13"/>
      <c r="G22" s="13"/>
      <c r="H22" s="13"/>
      <c r="I22" s="14">
        <f t="shared" si="0"/>
        <v>0</v>
      </c>
      <c r="J22" s="17" t="str">
        <f t="shared" si="1"/>
        <v/>
      </c>
      <c r="K22" s="44">
        <f t="shared" si="2"/>
        <v>0</v>
      </c>
      <c r="L22" s="44">
        <f t="shared" si="3"/>
        <v>0</v>
      </c>
      <c r="M22" s="44">
        <f t="shared" si="4"/>
        <v>0</v>
      </c>
      <c r="N22" s="45">
        <f t="shared" si="5"/>
        <v>0</v>
      </c>
      <c r="O22" s="13"/>
      <c r="P22" s="13"/>
      <c r="Q22" s="13"/>
      <c r="R22" s="13"/>
    </row>
    <row r="23" spans="2:18" s="3" customFormat="1">
      <c r="B23" s="13"/>
      <c r="C23" s="13"/>
      <c r="D23" s="14" t="str">
        <f>IFERROR(VLOOKUP(C23,医療機能!$A$1:$B$7,2),"")</f>
        <v/>
      </c>
      <c r="E23" s="13"/>
      <c r="F23" s="13"/>
      <c r="G23" s="13"/>
      <c r="H23" s="13"/>
      <c r="I23" s="14">
        <f t="shared" si="0"/>
        <v>0</v>
      </c>
      <c r="J23" s="17" t="str">
        <f t="shared" si="1"/>
        <v/>
      </c>
      <c r="K23" s="44">
        <f t="shared" si="2"/>
        <v>0</v>
      </c>
      <c r="L23" s="44">
        <f t="shared" si="3"/>
        <v>0</v>
      </c>
      <c r="M23" s="44">
        <f t="shared" si="4"/>
        <v>0</v>
      </c>
      <c r="N23" s="45">
        <f t="shared" si="5"/>
        <v>0</v>
      </c>
      <c r="O23" s="13"/>
      <c r="P23" s="13"/>
      <c r="Q23" s="13"/>
      <c r="R23" s="13"/>
    </row>
    <row r="24" spans="2:18" s="3" customFormat="1">
      <c r="B24" s="13"/>
      <c r="C24" s="13"/>
      <c r="D24" s="14" t="str">
        <f>IFERROR(VLOOKUP(C24,医療機能!$A$1:$B$7,2),"")</f>
        <v/>
      </c>
      <c r="E24" s="13"/>
      <c r="F24" s="13"/>
      <c r="G24" s="13"/>
      <c r="H24" s="13"/>
      <c r="I24" s="14">
        <f t="shared" si="0"/>
        <v>0</v>
      </c>
      <c r="J24" s="17" t="str">
        <f t="shared" si="1"/>
        <v/>
      </c>
      <c r="K24" s="44">
        <f t="shared" si="2"/>
        <v>0</v>
      </c>
      <c r="L24" s="44">
        <f t="shared" si="3"/>
        <v>0</v>
      </c>
      <c r="M24" s="44">
        <f t="shared" si="4"/>
        <v>0</v>
      </c>
      <c r="N24" s="45">
        <f t="shared" si="5"/>
        <v>0</v>
      </c>
      <c r="O24" s="13"/>
      <c r="P24" s="13"/>
      <c r="Q24" s="13"/>
      <c r="R24" s="13"/>
    </row>
    <row r="25" spans="2:18" s="3" customFormat="1">
      <c r="B25" s="13"/>
      <c r="C25" s="13"/>
      <c r="D25" s="14" t="str">
        <f>IFERROR(VLOOKUP(C25,医療機能!$A$1:$B$7,2),"")</f>
        <v/>
      </c>
      <c r="E25" s="13"/>
      <c r="F25" s="13"/>
      <c r="G25" s="13"/>
      <c r="H25" s="13"/>
      <c r="I25" s="14">
        <f t="shared" si="0"/>
        <v>0</v>
      </c>
      <c r="J25" s="17" t="str">
        <f t="shared" si="1"/>
        <v/>
      </c>
      <c r="K25" s="44">
        <f t="shared" si="2"/>
        <v>0</v>
      </c>
      <c r="L25" s="44">
        <f t="shared" si="3"/>
        <v>0</v>
      </c>
      <c r="M25" s="44">
        <f t="shared" si="4"/>
        <v>0</v>
      </c>
      <c r="N25" s="45">
        <f t="shared" si="5"/>
        <v>0</v>
      </c>
      <c r="O25" s="13"/>
      <c r="P25" s="13"/>
      <c r="Q25" s="13"/>
      <c r="R25" s="13"/>
    </row>
    <row r="26" spans="2:18" s="3" customFormat="1">
      <c r="B26" s="13"/>
      <c r="C26" s="13"/>
      <c r="D26" s="14" t="str">
        <f>IFERROR(VLOOKUP(C26,医療機能!$A$1:$B$7,2),"")</f>
        <v/>
      </c>
      <c r="E26" s="13"/>
      <c r="F26" s="13"/>
      <c r="G26" s="13"/>
      <c r="H26" s="13"/>
      <c r="I26" s="14">
        <f t="shared" si="0"/>
        <v>0</v>
      </c>
      <c r="J26" s="17" t="str">
        <f t="shared" si="1"/>
        <v/>
      </c>
      <c r="K26" s="44">
        <f t="shared" si="2"/>
        <v>0</v>
      </c>
      <c r="L26" s="44">
        <f t="shared" si="3"/>
        <v>0</v>
      </c>
      <c r="M26" s="44">
        <f t="shared" si="4"/>
        <v>0</v>
      </c>
      <c r="N26" s="45">
        <f t="shared" si="5"/>
        <v>0</v>
      </c>
      <c r="O26" s="13"/>
      <c r="P26" s="13"/>
      <c r="Q26" s="13"/>
      <c r="R26" s="13"/>
    </row>
    <row r="27" spans="2:18" s="3" customFormat="1">
      <c r="B27" s="13"/>
      <c r="C27" s="13"/>
      <c r="D27" s="14" t="str">
        <f>IFERROR(VLOOKUP(C27,医療機能!$A$1:$B$7,2),"")</f>
        <v/>
      </c>
      <c r="E27" s="13"/>
      <c r="F27" s="13"/>
      <c r="G27" s="13"/>
      <c r="H27" s="13"/>
      <c r="I27" s="14">
        <f t="shared" si="0"/>
        <v>0</v>
      </c>
      <c r="J27" s="17" t="str">
        <f t="shared" si="1"/>
        <v/>
      </c>
      <c r="K27" s="44">
        <f t="shared" si="2"/>
        <v>0</v>
      </c>
      <c r="L27" s="44">
        <f t="shared" si="3"/>
        <v>0</v>
      </c>
      <c r="M27" s="44">
        <f t="shared" si="4"/>
        <v>0</v>
      </c>
      <c r="N27" s="45">
        <f t="shared" si="5"/>
        <v>0</v>
      </c>
      <c r="O27" s="13"/>
      <c r="P27" s="13"/>
      <c r="Q27" s="13"/>
      <c r="R27" s="13"/>
    </row>
    <row r="28" spans="2:18" s="3" customFormat="1">
      <c r="B28" s="13"/>
      <c r="C28" s="13"/>
      <c r="D28" s="14" t="str">
        <f>IFERROR(VLOOKUP(C28,医療機能!$A$1:$B$7,2),"")</f>
        <v/>
      </c>
      <c r="E28" s="13"/>
      <c r="F28" s="13"/>
      <c r="G28" s="13"/>
      <c r="H28" s="13"/>
      <c r="I28" s="14">
        <f t="shared" si="0"/>
        <v>0</v>
      </c>
      <c r="J28" s="17" t="str">
        <f t="shared" si="1"/>
        <v/>
      </c>
      <c r="K28" s="44">
        <f t="shared" si="2"/>
        <v>0</v>
      </c>
      <c r="L28" s="44">
        <f t="shared" si="3"/>
        <v>0</v>
      </c>
      <c r="M28" s="44">
        <f t="shared" si="4"/>
        <v>0</v>
      </c>
      <c r="N28" s="45">
        <f t="shared" si="5"/>
        <v>0</v>
      </c>
      <c r="O28" s="13"/>
      <c r="P28" s="13"/>
      <c r="Q28" s="13"/>
      <c r="R28" s="13"/>
    </row>
    <row r="29" spans="2:18" s="3" customFormat="1">
      <c r="B29" s="13"/>
      <c r="C29" s="13"/>
      <c r="D29" s="14" t="str">
        <f>IFERROR(VLOOKUP(C29,医療機能!$A$1:$B$7,2),"")</f>
        <v/>
      </c>
      <c r="E29" s="13"/>
      <c r="F29" s="13"/>
      <c r="G29" s="13"/>
      <c r="H29" s="13"/>
      <c r="I29" s="14">
        <f t="shared" si="0"/>
        <v>0</v>
      </c>
      <c r="J29" s="17" t="str">
        <f t="shared" si="1"/>
        <v/>
      </c>
      <c r="K29" s="44">
        <f t="shared" si="2"/>
        <v>0</v>
      </c>
      <c r="L29" s="44">
        <f t="shared" si="3"/>
        <v>0</v>
      </c>
      <c r="M29" s="44">
        <f t="shared" si="4"/>
        <v>0</v>
      </c>
      <c r="N29" s="45">
        <f t="shared" si="5"/>
        <v>0</v>
      </c>
      <c r="O29" s="13"/>
      <c r="P29" s="13"/>
      <c r="Q29" s="13"/>
      <c r="R29" s="13"/>
    </row>
  </sheetData>
  <mergeCells count="16">
    <mergeCell ref="M3:M5"/>
    <mergeCell ref="N3:N5"/>
    <mergeCell ref="E4:F4"/>
    <mergeCell ref="G4:H4"/>
    <mergeCell ref="B2:I2"/>
    <mergeCell ref="J2:J5"/>
    <mergeCell ref="B3:B4"/>
    <mergeCell ref="D3:D4"/>
    <mergeCell ref="E3:F3"/>
    <mergeCell ref="G3:H3"/>
    <mergeCell ref="I3:I4"/>
    <mergeCell ref="C5:D5"/>
    <mergeCell ref="E5:F5"/>
    <mergeCell ref="G5:H5"/>
    <mergeCell ref="K3:K5"/>
    <mergeCell ref="L3:L5"/>
  </mergeCells>
  <phoneticPr fontId="2"/>
  <dataValidations count="1">
    <dataValidation imeMode="disabled" allowBlank="1" showInputMessage="1" showErrorMessage="1" sqref="C7:C29" xr:uid="{00000000-0002-0000-0200-000000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1"/>
  <sheetViews>
    <sheetView topLeftCell="A47" zoomScaleNormal="100" workbookViewId="0">
      <selection activeCell="E71" sqref="E71"/>
    </sheetView>
  </sheetViews>
  <sheetFormatPr defaultRowHeight="15.75"/>
  <cols>
    <col min="1" max="1" width="9" style="8"/>
    <col min="2" max="2" width="45.125" style="8" bestFit="1" customWidth="1"/>
    <col min="3" max="4" width="9" style="8"/>
    <col min="5" max="5" width="78.75" style="8" bestFit="1" customWidth="1"/>
    <col min="6" max="16384" width="9" style="8"/>
  </cols>
  <sheetData>
    <row r="1" spans="1:11">
      <c r="A1" s="8" t="s">
        <v>55</v>
      </c>
      <c r="B1" s="8" t="s">
        <v>56</v>
      </c>
      <c r="C1" s="8" t="s">
        <v>57</v>
      </c>
      <c r="D1" s="8" t="s">
        <v>58</v>
      </c>
      <c r="E1" s="8" t="s">
        <v>59</v>
      </c>
      <c r="J1" s="8" t="s">
        <v>60</v>
      </c>
    </row>
    <row r="2" spans="1:11">
      <c r="A2" s="22">
        <v>1</v>
      </c>
      <c r="B2" s="8" t="s">
        <v>61</v>
      </c>
      <c r="D2" s="22" t="s">
        <v>62</v>
      </c>
      <c r="J2" s="9"/>
      <c r="K2" s="8" t="s">
        <v>63</v>
      </c>
    </row>
    <row r="3" spans="1:11">
      <c r="A3" s="8">
        <v>2</v>
      </c>
      <c r="B3" s="8" t="s">
        <v>64</v>
      </c>
      <c r="D3" s="8" t="s">
        <v>65</v>
      </c>
    </row>
    <row r="4" spans="1:11">
      <c r="A4" s="8">
        <v>3</v>
      </c>
      <c r="B4" s="8" t="s">
        <v>66</v>
      </c>
      <c r="D4" s="8" t="s">
        <v>65</v>
      </c>
    </row>
    <row r="5" spans="1:11">
      <c r="A5" s="8">
        <v>4</v>
      </c>
      <c r="B5" s="8" t="s">
        <v>67</v>
      </c>
      <c r="D5" s="8" t="s">
        <v>65</v>
      </c>
    </row>
    <row r="6" spans="1:11">
      <c r="A6" s="8">
        <v>5</v>
      </c>
      <c r="B6" s="8" t="s">
        <v>68</v>
      </c>
      <c r="D6" s="8" t="s">
        <v>65</v>
      </c>
    </row>
    <row r="7" spans="1:11">
      <c r="A7" s="8">
        <v>6</v>
      </c>
      <c r="B7" s="8" t="s">
        <v>69</v>
      </c>
      <c r="D7" s="8" t="s">
        <v>65</v>
      </c>
    </row>
    <row r="8" spans="1:11">
      <c r="A8" s="8">
        <v>7</v>
      </c>
      <c r="B8" s="8" t="s">
        <v>70</v>
      </c>
      <c r="D8" s="8" t="s">
        <v>71</v>
      </c>
    </row>
    <row r="9" spans="1:11">
      <c r="A9" s="8">
        <v>8</v>
      </c>
      <c r="B9" s="8" t="s">
        <v>72</v>
      </c>
      <c r="D9" s="8" t="s">
        <v>71</v>
      </c>
    </row>
    <row r="10" spans="1:11">
      <c r="A10" s="8">
        <v>9</v>
      </c>
      <c r="B10" s="8" t="s">
        <v>73</v>
      </c>
      <c r="D10" s="8" t="s">
        <v>74</v>
      </c>
    </row>
    <row r="11" spans="1:11">
      <c r="A11" s="8">
        <v>10</v>
      </c>
      <c r="B11" s="8" t="s">
        <v>75</v>
      </c>
      <c r="D11" s="10"/>
    </row>
    <row r="12" spans="1:11">
      <c r="A12" s="8">
        <v>11</v>
      </c>
      <c r="B12" s="8" t="s">
        <v>76</v>
      </c>
      <c r="D12" s="8" t="s">
        <v>77</v>
      </c>
    </row>
    <row r="13" spans="1:11">
      <c r="A13" s="8">
        <v>12</v>
      </c>
      <c r="B13" s="8" t="s">
        <v>78</v>
      </c>
      <c r="D13" s="8" t="s">
        <v>77</v>
      </c>
    </row>
    <row r="14" spans="1:11">
      <c r="A14" s="22">
        <v>13</v>
      </c>
      <c r="B14" s="8" t="s">
        <v>79</v>
      </c>
      <c r="D14" s="22" t="s">
        <v>62</v>
      </c>
    </row>
    <row r="15" spans="1:11">
      <c r="A15" s="8">
        <v>14</v>
      </c>
      <c r="B15" s="8" t="s">
        <v>80</v>
      </c>
      <c r="D15" s="8" t="s">
        <v>65</v>
      </c>
    </row>
    <row r="16" spans="1:11">
      <c r="A16" s="22">
        <v>15</v>
      </c>
      <c r="B16" s="8" t="s">
        <v>81</v>
      </c>
      <c r="D16" s="22" t="s">
        <v>62</v>
      </c>
    </row>
    <row r="17" spans="1:5">
      <c r="A17" s="8">
        <v>16</v>
      </c>
      <c r="B17" s="8" t="s">
        <v>82</v>
      </c>
      <c r="D17" s="8" t="s">
        <v>65</v>
      </c>
    </row>
    <row r="18" spans="1:5">
      <c r="A18" s="8">
        <v>17</v>
      </c>
      <c r="B18" s="8" t="s">
        <v>83</v>
      </c>
      <c r="D18" s="8" t="s">
        <v>71</v>
      </c>
    </row>
    <row r="19" spans="1:5">
      <c r="A19" s="22">
        <v>18</v>
      </c>
      <c r="B19" s="8" t="s">
        <v>84</v>
      </c>
      <c r="D19" s="22" t="s">
        <v>62</v>
      </c>
    </row>
    <row r="20" spans="1:5">
      <c r="A20" s="8">
        <v>19</v>
      </c>
      <c r="B20" s="8" t="s">
        <v>85</v>
      </c>
      <c r="D20" s="8" t="s">
        <v>65</v>
      </c>
    </row>
    <row r="21" spans="1:5">
      <c r="A21" s="8">
        <v>20</v>
      </c>
      <c r="B21" s="8" t="s">
        <v>86</v>
      </c>
      <c r="D21" s="8" t="s">
        <v>71</v>
      </c>
    </row>
    <row r="22" spans="1:5">
      <c r="A22" s="8">
        <v>21</v>
      </c>
      <c r="B22" s="8" t="s">
        <v>87</v>
      </c>
      <c r="D22" s="8" t="s">
        <v>74</v>
      </c>
    </row>
    <row r="23" spans="1:5">
      <c r="A23" s="8">
        <v>22</v>
      </c>
      <c r="B23" s="8" t="s">
        <v>88</v>
      </c>
      <c r="D23" s="10"/>
    </row>
    <row r="24" spans="1:5">
      <c r="A24" s="18">
        <v>23</v>
      </c>
      <c r="B24" s="8" t="s">
        <v>89</v>
      </c>
      <c r="D24" s="18" t="s">
        <v>90</v>
      </c>
      <c r="E24" s="8" t="s">
        <v>91</v>
      </c>
    </row>
    <row r="25" spans="1:5">
      <c r="A25" s="18">
        <v>24</v>
      </c>
      <c r="B25" s="8" t="s">
        <v>92</v>
      </c>
      <c r="D25" s="19" t="s">
        <v>93</v>
      </c>
      <c r="E25" s="8" t="s">
        <v>91</v>
      </c>
    </row>
    <row r="26" spans="1:5">
      <c r="A26" s="18">
        <v>25</v>
      </c>
      <c r="B26" s="8" t="s">
        <v>94</v>
      </c>
      <c r="D26" s="19" t="s">
        <v>90</v>
      </c>
      <c r="E26" s="8" t="s">
        <v>91</v>
      </c>
    </row>
    <row r="27" spans="1:5">
      <c r="A27" s="18">
        <v>26</v>
      </c>
      <c r="B27" s="8" t="s">
        <v>95</v>
      </c>
      <c r="D27" s="18" t="s">
        <v>93</v>
      </c>
      <c r="E27" s="8" t="s">
        <v>91</v>
      </c>
    </row>
    <row r="28" spans="1:5">
      <c r="A28" s="18">
        <v>27</v>
      </c>
      <c r="B28" s="8" t="s">
        <v>96</v>
      </c>
      <c r="C28" s="8" t="s">
        <v>97</v>
      </c>
      <c r="D28" s="19" t="s">
        <v>93</v>
      </c>
      <c r="E28" s="8" t="s">
        <v>98</v>
      </c>
    </row>
    <row r="29" spans="1:5">
      <c r="A29" s="18">
        <v>28</v>
      </c>
      <c r="B29" s="8" t="s">
        <v>99</v>
      </c>
      <c r="C29" s="8" t="s">
        <v>97</v>
      </c>
      <c r="D29" s="19" t="s">
        <v>93</v>
      </c>
      <c r="E29" s="8" t="s">
        <v>98</v>
      </c>
    </row>
    <row r="30" spans="1:5">
      <c r="A30" s="18">
        <v>29</v>
      </c>
      <c r="B30" s="8" t="s">
        <v>100</v>
      </c>
      <c r="C30" s="8" t="s">
        <v>97</v>
      </c>
      <c r="D30" s="19" t="s">
        <v>93</v>
      </c>
      <c r="E30" s="8" t="s">
        <v>98</v>
      </c>
    </row>
    <row r="31" spans="1:5">
      <c r="A31" s="18">
        <v>30</v>
      </c>
      <c r="B31" s="8" t="s">
        <v>101</v>
      </c>
      <c r="C31" s="8" t="s">
        <v>97</v>
      </c>
      <c r="D31" s="19" t="s">
        <v>93</v>
      </c>
      <c r="E31" s="8" t="s">
        <v>98</v>
      </c>
    </row>
    <row r="32" spans="1:5">
      <c r="A32" s="18">
        <v>31</v>
      </c>
      <c r="B32" s="9" t="s">
        <v>102</v>
      </c>
      <c r="C32" s="8" t="s">
        <v>97</v>
      </c>
      <c r="D32" s="19" t="s">
        <v>93</v>
      </c>
      <c r="E32" s="8" t="s">
        <v>98</v>
      </c>
    </row>
    <row r="33" spans="1:6">
      <c r="A33" s="18">
        <v>32</v>
      </c>
      <c r="B33" s="9" t="s">
        <v>103</v>
      </c>
      <c r="C33" s="8" t="s">
        <v>97</v>
      </c>
      <c r="D33" s="19" t="s">
        <v>93</v>
      </c>
      <c r="E33" s="8" t="s">
        <v>98</v>
      </c>
    </row>
    <row r="34" spans="1:6">
      <c r="A34" s="18">
        <v>33</v>
      </c>
      <c r="B34" s="8" t="s">
        <v>104</v>
      </c>
      <c r="C34" s="8" t="s">
        <v>105</v>
      </c>
      <c r="D34" s="19" t="s">
        <v>90</v>
      </c>
    </row>
    <row r="35" spans="1:6">
      <c r="A35" s="20">
        <v>34</v>
      </c>
      <c r="B35" s="8" t="s">
        <v>106</v>
      </c>
      <c r="C35" s="8" t="s">
        <v>105</v>
      </c>
      <c r="D35" s="20" t="s">
        <v>107</v>
      </c>
    </row>
    <row r="36" spans="1:6">
      <c r="A36" s="18">
        <v>35</v>
      </c>
      <c r="B36" s="8" t="s">
        <v>108</v>
      </c>
      <c r="C36" s="8" t="s">
        <v>109</v>
      </c>
      <c r="D36" s="18" t="s">
        <v>110</v>
      </c>
      <c r="E36" s="8" t="s">
        <v>111</v>
      </c>
      <c r="F36" s="8" t="s">
        <v>112</v>
      </c>
    </row>
    <row r="37" spans="1:6">
      <c r="A37" s="18">
        <v>36</v>
      </c>
      <c r="B37" s="8" t="s">
        <v>113</v>
      </c>
      <c r="C37" s="8" t="s">
        <v>114</v>
      </c>
      <c r="D37" s="18" t="s">
        <v>93</v>
      </c>
      <c r="E37" s="8" t="s">
        <v>115</v>
      </c>
    </row>
    <row r="38" spans="1:6">
      <c r="A38" s="18">
        <v>37</v>
      </c>
      <c r="B38" s="8" t="s">
        <v>116</v>
      </c>
      <c r="C38" s="8" t="s">
        <v>117</v>
      </c>
      <c r="D38" s="18" t="s">
        <v>110</v>
      </c>
      <c r="E38" s="8" t="s">
        <v>118</v>
      </c>
    </row>
    <row r="39" spans="1:6">
      <c r="A39" s="18">
        <v>38</v>
      </c>
      <c r="B39" s="8" t="s">
        <v>119</v>
      </c>
      <c r="C39" s="8" t="s">
        <v>117</v>
      </c>
      <c r="D39" s="19" t="s">
        <v>110</v>
      </c>
      <c r="E39" s="8" t="s">
        <v>118</v>
      </c>
    </row>
    <row r="40" spans="1:6">
      <c r="A40" s="18">
        <v>39</v>
      </c>
      <c r="B40" s="9" t="s">
        <v>120</v>
      </c>
      <c r="D40" s="19" t="s">
        <v>93</v>
      </c>
    </row>
    <row r="41" spans="1:6">
      <c r="A41" s="18">
        <v>40</v>
      </c>
      <c r="B41" s="8" t="s">
        <v>121</v>
      </c>
      <c r="C41" s="8" t="s">
        <v>122</v>
      </c>
      <c r="D41" s="19" t="s">
        <v>110</v>
      </c>
      <c r="E41" s="8" t="s">
        <v>123</v>
      </c>
    </row>
    <row r="42" spans="1:6">
      <c r="A42" s="18">
        <v>41</v>
      </c>
      <c r="B42" s="8" t="s">
        <v>124</v>
      </c>
      <c r="D42" s="19" t="s">
        <v>110</v>
      </c>
    </row>
    <row r="43" spans="1:6">
      <c r="A43" s="20">
        <v>42</v>
      </c>
      <c r="B43" s="8" t="s">
        <v>125</v>
      </c>
      <c r="C43" s="8" t="s">
        <v>126</v>
      </c>
      <c r="D43" s="20" t="s">
        <v>127</v>
      </c>
      <c r="E43" s="8" t="s">
        <v>128</v>
      </c>
    </row>
    <row r="44" spans="1:6">
      <c r="A44" s="8">
        <v>43</v>
      </c>
      <c r="B44" s="9" t="s">
        <v>129</v>
      </c>
      <c r="D44" s="8" t="s">
        <v>65</v>
      </c>
    </row>
    <row r="45" spans="1:6">
      <c r="A45" s="8">
        <v>44</v>
      </c>
      <c r="B45" s="8" t="s">
        <v>130</v>
      </c>
      <c r="D45" s="8" t="s">
        <v>65</v>
      </c>
      <c r="E45" s="8" t="s">
        <v>131</v>
      </c>
    </row>
    <row r="46" spans="1:6">
      <c r="A46" s="22">
        <v>45</v>
      </c>
      <c r="B46" s="8" t="s">
        <v>132</v>
      </c>
      <c r="D46" s="22" t="s">
        <v>62</v>
      </c>
      <c r="F46" s="8" t="s">
        <v>133</v>
      </c>
    </row>
    <row r="47" spans="1:6">
      <c r="A47" s="22">
        <v>46</v>
      </c>
      <c r="B47" s="8" t="s">
        <v>134</v>
      </c>
      <c r="D47" s="22" t="s">
        <v>62</v>
      </c>
      <c r="F47" s="8" t="s">
        <v>135</v>
      </c>
    </row>
    <row r="48" spans="1:6">
      <c r="A48" s="22">
        <v>47</v>
      </c>
      <c r="B48" s="8" t="s">
        <v>136</v>
      </c>
      <c r="D48" s="22" t="s">
        <v>62</v>
      </c>
      <c r="F48" s="8" t="s">
        <v>137</v>
      </c>
    </row>
    <row r="49" spans="1:6">
      <c r="A49" s="8">
        <v>48</v>
      </c>
      <c r="B49" s="8" t="s">
        <v>138</v>
      </c>
      <c r="D49" s="8" t="s">
        <v>65</v>
      </c>
      <c r="F49" s="8" t="s">
        <v>139</v>
      </c>
    </row>
    <row r="50" spans="1:6">
      <c r="A50" s="8">
        <v>49</v>
      </c>
      <c r="B50" s="8" t="s">
        <v>140</v>
      </c>
      <c r="D50" s="8" t="s">
        <v>74</v>
      </c>
      <c r="F50" s="8" t="s">
        <v>141</v>
      </c>
    </row>
    <row r="51" spans="1:6">
      <c r="A51" s="8">
        <v>50</v>
      </c>
      <c r="B51" s="8" t="s">
        <v>142</v>
      </c>
      <c r="D51" s="8" t="s">
        <v>71</v>
      </c>
      <c r="E51" s="8" t="s">
        <v>143</v>
      </c>
      <c r="F51" s="8" t="s">
        <v>144</v>
      </c>
    </row>
    <row r="52" spans="1:6">
      <c r="A52" s="8">
        <v>51</v>
      </c>
      <c r="B52" s="8" t="s">
        <v>145</v>
      </c>
      <c r="D52" s="8" t="s">
        <v>71</v>
      </c>
      <c r="F52" s="8" t="s">
        <v>146</v>
      </c>
    </row>
    <row r="53" spans="1:6">
      <c r="A53" s="8">
        <v>52</v>
      </c>
      <c r="B53" s="8" t="s">
        <v>147</v>
      </c>
      <c r="D53" s="8" t="s">
        <v>74</v>
      </c>
      <c r="F53" s="8" t="s">
        <v>148</v>
      </c>
    </row>
    <row r="54" spans="1:6">
      <c r="A54" s="8">
        <v>53</v>
      </c>
      <c r="B54" s="8" t="s">
        <v>149</v>
      </c>
      <c r="D54" s="8" t="s">
        <v>74</v>
      </c>
      <c r="F54" s="8" t="s">
        <v>148</v>
      </c>
    </row>
    <row r="55" spans="1:6">
      <c r="A55" s="8">
        <v>54</v>
      </c>
      <c r="B55" s="8" t="s">
        <v>150</v>
      </c>
      <c r="D55" s="8" t="s">
        <v>74</v>
      </c>
      <c r="F55" s="8" t="s">
        <v>148</v>
      </c>
    </row>
    <row r="56" spans="1:6">
      <c r="A56" s="8">
        <v>55</v>
      </c>
      <c r="B56" s="9" t="s">
        <v>151</v>
      </c>
      <c r="D56" s="10"/>
    </row>
    <row r="57" spans="1:6">
      <c r="A57" s="8">
        <v>56</v>
      </c>
      <c r="B57" s="8" t="s">
        <v>152</v>
      </c>
      <c r="D57" s="8" t="s">
        <v>153</v>
      </c>
      <c r="E57" s="11" t="s">
        <v>154</v>
      </c>
    </row>
    <row r="58" spans="1:6">
      <c r="A58" s="8">
        <v>57</v>
      </c>
      <c r="B58" s="8" t="s">
        <v>155</v>
      </c>
      <c r="D58" s="8" t="s">
        <v>153</v>
      </c>
      <c r="E58" s="11" t="s">
        <v>156</v>
      </c>
    </row>
    <row r="59" spans="1:6">
      <c r="A59" s="8">
        <v>58</v>
      </c>
      <c r="B59" s="8" t="s">
        <v>157</v>
      </c>
      <c r="D59" s="8" t="s">
        <v>153</v>
      </c>
      <c r="E59" s="11" t="s">
        <v>158</v>
      </c>
    </row>
    <row r="60" spans="1:6">
      <c r="A60" s="8">
        <v>59</v>
      </c>
      <c r="B60" s="8" t="s">
        <v>159</v>
      </c>
      <c r="D60" s="8" t="s">
        <v>153</v>
      </c>
    </row>
    <row r="61" spans="1:6">
      <c r="A61" s="8">
        <v>60</v>
      </c>
      <c r="B61" s="8" t="s">
        <v>160</v>
      </c>
      <c r="D61" s="8" t="s">
        <v>153</v>
      </c>
      <c r="E61" s="11" t="s">
        <v>154</v>
      </c>
    </row>
    <row r="62" spans="1:6">
      <c r="A62" s="8">
        <v>61</v>
      </c>
      <c r="B62" s="8" t="s">
        <v>161</v>
      </c>
      <c r="D62" s="8" t="s">
        <v>153</v>
      </c>
      <c r="E62" s="11" t="s">
        <v>156</v>
      </c>
    </row>
    <row r="63" spans="1:6">
      <c r="A63" s="8">
        <v>62</v>
      </c>
      <c r="B63" s="8" t="s">
        <v>162</v>
      </c>
      <c r="D63" s="8" t="s">
        <v>153</v>
      </c>
      <c r="E63" s="11" t="s">
        <v>158</v>
      </c>
    </row>
    <row r="64" spans="1:6">
      <c r="A64" s="8">
        <v>63</v>
      </c>
      <c r="B64" s="8" t="s">
        <v>163</v>
      </c>
      <c r="D64" s="8" t="s">
        <v>153</v>
      </c>
    </row>
    <row r="65" spans="1:6">
      <c r="A65" s="8">
        <v>64</v>
      </c>
      <c r="B65" s="8" t="s">
        <v>164</v>
      </c>
      <c r="D65" s="8" t="s">
        <v>65</v>
      </c>
      <c r="E65" s="11" t="s">
        <v>165</v>
      </c>
    </row>
    <row r="66" spans="1:6">
      <c r="A66" s="8">
        <v>65</v>
      </c>
      <c r="B66" s="8" t="s">
        <v>166</v>
      </c>
      <c r="D66" s="8" t="s">
        <v>65</v>
      </c>
      <c r="E66" s="11" t="s">
        <v>165</v>
      </c>
    </row>
    <row r="67" spans="1:6">
      <c r="A67" s="22">
        <v>66</v>
      </c>
      <c r="B67" s="8" t="s">
        <v>167</v>
      </c>
      <c r="D67" s="22" t="s">
        <v>62</v>
      </c>
      <c r="E67" s="11" t="s">
        <v>168</v>
      </c>
    </row>
    <row r="68" spans="1:6">
      <c r="A68" s="22">
        <v>67</v>
      </c>
      <c r="B68" s="8" t="s">
        <v>169</v>
      </c>
      <c r="D68" s="22" t="s">
        <v>62</v>
      </c>
      <c r="E68" s="11" t="s">
        <v>168</v>
      </c>
    </row>
    <row r="69" spans="1:6">
      <c r="A69" s="8">
        <v>68</v>
      </c>
      <c r="B69" s="8" t="s">
        <v>170</v>
      </c>
      <c r="D69" s="8" t="s">
        <v>71</v>
      </c>
      <c r="F69" s="8" t="s">
        <v>171</v>
      </c>
    </row>
    <row r="70" spans="1:6">
      <c r="A70" s="8">
        <v>69</v>
      </c>
      <c r="B70" s="8" t="s">
        <v>172</v>
      </c>
      <c r="D70" s="8" t="s">
        <v>74</v>
      </c>
      <c r="F70" s="8" t="s">
        <v>171</v>
      </c>
    </row>
    <row r="71" spans="1:6">
      <c r="A71" s="8">
        <v>70</v>
      </c>
      <c r="B71" s="8" t="s">
        <v>173</v>
      </c>
      <c r="D71" s="8" t="s">
        <v>65</v>
      </c>
    </row>
  </sheetData>
  <phoneticPr fontId="2"/>
  <pageMargins left="0.7" right="0.7" top="0.75" bottom="0.75" header="0.3" footer="0.3"/>
  <pageSetup paperSize="9" scale="3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workbookViewId="0">
      <selection activeCell="E71" sqref="E71"/>
    </sheetView>
  </sheetViews>
  <sheetFormatPr defaultRowHeight="18.75"/>
  <cols>
    <col min="1" max="1" width="9" style="12"/>
    <col min="2" max="2" width="21.375" style="12" bestFit="1" customWidth="1"/>
    <col min="3" max="16384" width="9" style="12"/>
  </cols>
  <sheetData>
    <row r="1" spans="1:2">
      <c r="A1" s="12">
        <v>1</v>
      </c>
      <c r="B1" s="12" t="s">
        <v>174</v>
      </c>
    </row>
    <row r="2" spans="1:2">
      <c r="A2" s="12">
        <v>2</v>
      </c>
      <c r="B2" s="12" t="s">
        <v>175</v>
      </c>
    </row>
    <row r="3" spans="1:2">
      <c r="A3" s="12">
        <v>3</v>
      </c>
      <c r="B3" s="12" t="s">
        <v>176</v>
      </c>
    </row>
    <row r="4" spans="1:2">
      <c r="A4" s="12">
        <v>4</v>
      </c>
      <c r="B4" s="12" t="s">
        <v>177</v>
      </c>
    </row>
    <row r="5" spans="1:2">
      <c r="A5" s="12">
        <v>5</v>
      </c>
      <c r="B5" s="12" t="s">
        <v>178</v>
      </c>
    </row>
    <row r="6" spans="1:2">
      <c r="A6" s="12">
        <v>6</v>
      </c>
      <c r="B6" s="12" t="s">
        <v>179</v>
      </c>
    </row>
    <row r="7" spans="1:2">
      <c r="A7" s="12">
        <v>7</v>
      </c>
      <c r="B7" s="12" t="s">
        <v>180</v>
      </c>
    </row>
    <row r="10" spans="1:2">
      <c r="A10" s="12" t="s">
        <v>181</v>
      </c>
    </row>
    <row r="11" spans="1:2">
      <c r="A11" s="12">
        <v>1</v>
      </c>
      <c r="B11" s="12" t="s">
        <v>174</v>
      </c>
    </row>
    <row r="12" spans="1:2">
      <c r="A12" s="12">
        <v>2</v>
      </c>
      <c r="B12" s="12" t="s">
        <v>175</v>
      </c>
    </row>
    <row r="13" spans="1:2">
      <c r="A13" s="12">
        <v>3</v>
      </c>
      <c r="B13" s="12" t="s">
        <v>176</v>
      </c>
    </row>
    <row r="14" spans="1:2">
      <c r="A14" s="12">
        <v>4</v>
      </c>
      <c r="B14" s="12" t="s">
        <v>177</v>
      </c>
    </row>
    <row r="15" spans="1:2">
      <c r="A15" s="12">
        <v>5</v>
      </c>
      <c r="B15" s="12" t="s">
        <v>182</v>
      </c>
    </row>
    <row r="16" spans="1:2">
      <c r="A16" s="12">
        <v>6</v>
      </c>
      <c r="B16" s="12" t="s">
        <v>183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高度急性期・急性期判定</vt:lpstr>
      <vt:lpstr>急性期・回復期判定【病院】</vt:lpstr>
      <vt:lpstr>急性期・回復期判定【診療所】 </vt:lpstr>
      <vt:lpstr>入院料名称</vt:lpstr>
      <vt:lpstr>医療機能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2025-10-16T01:46:02Z</dcterms:modified>
</cp:coreProperties>
</file>