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mhlwlan-my.sharepoint.com/personal/savkm_lansys_mhlw_go_jp/Documents/PassageDrive/PCfolder/Desktop/"/>
    </mc:Choice>
  </mc:AlternateContent>
  <xr:revisionPtr revIDLastSave="0" documentId="8_{BDBFC79A-1608-4C57-9C10-3EF616D86A99}" xr6:coauthVersionLast="47" xr6:coauthVersionMax="47" xr10:uidLastSave="{00000000-0000-0000-0000-000000000000}"/>
  <bookViews>
    <workbookView xWindow="-108" yWindow="-108" windowWidth="23256" windowHeight="12576" tabRatio="874" xr2:uid="{00000000-000D-0000-FFFF-FFFF00000000}"/>
  </bookViews>
  <sheets>
    <sheet name="【記載例】（従来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'（ユニット型）'!$A$1:$BN$256</definedName>
    <definedName name="_xlnm.Print_Area" localSheetId="6">'（ユニット型）記入方法'!$A$1:$Q$98</definedName>
    <definedName name="_xlnm.Print_Area" localSheetId="2">'（従来型）'!$A$1:$BJ$256</definedName>
    <definedName name="_xlnm.Print_Area" localSheetId="5">'（従来型）記入方法'!$A$1:$Q$89</definedName>
    <definedName name="_xlnm.Print_Area" localSheetId="0">'【記載例】（従来型）'!$A$1:$BJ$116</definedName>
    <definedName name="_xlnm.Print_Area" localSheetId="1">'【記載例】シフト記号表（勤務時間帯）'!$B$1:$N$52</definedName>
    <definedName name="_xlnm.Print_Area" localSheetId="4">'シフト記号表（従来型・ユニット型共通）'!$B$1:$N$52</definedName>
    <definedName name="_xlnm.Print_Titles" localSheetId="3">'（ユニット型）'!$1:$16</definedName>
    <definedName name="_xlnm.Print_Titles" localSheetId="2">'（従来型）'!$1:$16</definedName>
    <definedName name="_xlnm.Print_Titles" localSheetId="0">'【記載例】（従来型）'!$1:$16</definedName>
    <definedName name="シフト記号表">'シフト記号表（従来型・ユニット型共通）'!$C$6:$C$47</definedName>
    <definedName name="その他の従業者">'プルダウン・リスト（従来型・ユニット型共通）'!$P$22:$P$31</definedName>
    <definedName name="医師">'プルダウン・リスト（従来型・ユニット型共通）'!$D$22:$D$31</definedName>
    <definedName name="栄養士">'プルダウン・リスト（従来型・ユニット型共通）'!$F$22:$F$31</definedName>
    <definedName name="介護支援専門員">'プルダウン・リスト（従来型・ユニット型共通）'!$L$22:$L$31</definedName>
    <definedName name="介護職員">'プルダウン・リスト（従来型・ユニット型共通）'!$H$22:$H$31</definedName>
    <definedName name="看護職員">'プルダウン・リスト（従来型・ユニット型共通）'!$G$22:$G$31</definedName>
    <definedName name="管理者">'プルダウン・リスト（従来型・ユニット型共通）'!$C$22:$C$31</definedName>
    <definedName name="言語聴覚士">'プルダウン・リスト（従来型・ユニット型共通）'!$K$22:$K$31</definedName>
    <definedName name="作業療法士">'プルダウン・リスト（従来型・ユニット型共通）'!$J$22:$J$31</definedName>
    <definedName name="事務員">'プルダウン・リスト（従来型・ユニット型共通）'!$O$22:$O$31</definedName>
    <definedName name="職種">'プルダウン・リスト（従来型・ユニット型共通）'!$C$21:$Q$21</definedName>
    <definedName name="診療放射線技師">'プルダウン・リスト（従来型・ユニット型共通）'!$M$22:$M$31</definedName>
    <definedName name="調理員">'プルダウン・リスト（従来型・ユニット型共通）'!$N$22:$N$31</definedName>
    <definedName name="薬剤師">'プルダウン・リスト（従来型・ユニット型共通）'!$E$22:$E$31</definedName>
    <definedName name="理学療法士">'プルダウン・リスト（従来型・ユニット型共通）'!$I$22:$I$31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12" i="20" l="1"/>
  <c r="BB12" i="21"/>
  <c r="BB12" i="10"/>
  <c r="V247" i="20" l="1"/>
  <c r="AL247" i="20" s="1"/>
  <c r="AE249" i="20" s="1"/>
  <c r="T250" i="20"/>
  <c r="T249" i="20"/>
  <c r="O249" i="20"/>
  <c r="AQ245" i="20"/>
  <c r="AE255" i="20" s="1"/>
  <c r="AN245" i="20"/>
  <c r="AL245" i="20"/>
  <c r="AA245" i="20"/>
  <c r="O255" i="20" s="1"/>
  <c r="X245" i="20"/>
  <c r="O250" i="20" s="1"/>
  <c r="V245" i="20"/>
  <c r="R247" i="21"/>
  <c r="P250" i="21"/>
  <c r="P249" i="21"/>
  <c r="AM245" i="21"/>
  <c r="AA255" i="21" s="1"/>
  <c r="AJ245" i="21"/>
  <c r="AH245" i="21"/>
  <c r="W245" i="21"/>
  <c r="K255" i="21" s="1"/>
  <c r="T245" i="21"/>
  <c r="K250" i="21" s="1"/>
  <c r="U250" i="21" s="1"/>
  <c r="P255" i="21" s="1"/>
  <c r="R245" i="21"/>
  <c r="R107" i="10"/>
  <c r="P110" i="10"/>
  <c r="P109" i="10"/>
  <c r="AM105" i="10"/>
  <c r="AA115" i="10" s="1"/>
  <c r="AJ105" i="10"/>
  <c r="AH105" i="10"/>
  <c r="W105" i="10"/>
  <c r="K115" i="10" s="1"/>
  <c r="T105" i="10"/>
  <c r="K110" i="10" s="1"/>
  <c r="R105" i="10"/>
  <c r="AH107" i="10" l="1"/>
  <c r="AA109" i="10" s="1"/>
  <c r="K109" i="10"/>
  <c r="U110" i="10"/>
  <c r="P115" i="10" s="1"/>
  <c r="U115" i="10" s="1"/>
  <c r="AH247" i="21"/>
  <c r="AA249" i="21" s="1"/>
  <c r="K249" i="21"/>
  <c r="U255" i="21"/>
  <c r="Y250" i="20"/>
  <c r="T255" i="20" s="1"/>
  <c r="Y255" i="20" s="1"/>
  <c r="P231" i="21" l="1"/>
  <c r="P230" i="21"/>
  <c r="K230" i="21"/>
  <c r="AH228" i="2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44" i="21" l="1"/>
  <c r="AC244" i="21"/>
  <c r="O244" i="21"/>
  <c r="M244" i="21"/>
  <c r="AE225" i="21"/>
  <c r="AC225" i="21"/>
  <c r="O225" i="21"/>
  <c r="M225" i="21"/>
  <c r="AE241" i="21"/>
  <c r="M241" i="21"/>
  <c r="O222" i="21"/>
  <c r="AE243" i="21"/>
  <c r="AC243" i="21"/>
  <c r="O243" i="21"/>
  <c r="M243" i="21"/>
  <c r="AE224" i="21"/>
  <c r="AC224" i="21"/>
  <c r="O224" i="21"/>
  <c r="M224" i="21"/>
  <c r="AC241" i="21"/>
  <c r="AE222" i="21"/>
  <c r="M222" i="21"/>
  <c r="AE242" i="21"/>
  <c r="AC242" i="21"/>
  <c r="O242" i="21"/>
  <c r="M242" i="21"/>
  <c r="AE223" i="21"/>
  <c r="AC223" i="21"/>
  <c r="O223" i="21"/>
  <c r="M223" i="21"/>
  <c r="O241" i="21"/>
  <c r="AC222" i="21"/>
  <c r="AA230" i="21"/>
  <c r="AF250" i="21"/>
  <c r="AF249" i="21"/>
  <c r="AA250"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F231" i="21"/>
  <c r="AK231" i="21" s="1"/>
  <c r="AF236" i="21" s="1"/>
  <c r="AK236" i="21" s="1"/>
  <c r="AF230" i="21"/>
  <c r="AK250" i="21" l="1"/>
  <c r="AF255" i="21" s="1"/>
  <c r="AK255" i="21" s="1"/>
  <c r="O245" i="21"/>
  <c r="AE245" i="21"/>
  <c r="M245" i="21"/>
  <c r="AC245" i="21"/>
  <c r="AC226" i="21"/>
  <c r="M226" i="21"/>
  <c r="O226"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A74" i="10"/>
  <c r="AZ74" i="10"/>
  <c r="AY74" i="10"/>
  <c r="AX74" i="10"/>
  <c r="AV74" i="10"/>
  <c r="AT74" i="10"/>
  <c r="AP74" i="10"/>
  <c r="AN74" i="10"/>
  <c r="AL74" i="10"/>
  <c r="AG74" i="10"/>
  <c r="AF74" i="10"/>
  <c r="AD74" i="10"/>
  <c r="AA74" i="10"/>
  <c r="Y74" i="10"/>
  <c r="X74" i="10"/>
  <c r="BA72" i="10"/>
  <c r="AZ72" i="10"/>
  <c r="AY72" i="10"/>
  <c r="AW72" i="10"/>
  <c r="AS72" i="10"/>
  <c r="AO72" i="10"/>
  <c r="AK72" i="10"/>
  <c r="AJ72" i="10"/>
  <c r="AG72" i="10"/>
  <c r="AC72" i="10"/>
  <c r="BA70" i="10"/>
  <c r="AZ70" i="10"/>
  <c r="AY70" i="10"/>
  <c r="AX70" i="10"/>
  <c r="AR70" i="10"/>
  <c r="AQ70" i="10"/>
  <c r="AN70" i="10"/>
  <c r="AI70" i="10"/>
  <c r="AB70" i="10"/>
  <c r="Z70" i="10"/>
  <c r="X70" i="10"/>
  <c r="BA68" i="10"/>
  <c r="AZ68" i="10"/>
  <c r="AY68" i="10"/>
  <c r="AW68" i="10"/>
  <c r="AV68" i="10"/>
  <c r="AQ68" i="10"/>
  <c r="AI68" i="10"/>
  <c r="AH68" i="10"/>
  <c r="AE68" i="10"/>
  <c r="AA68" i="10"/>
  <c r="W68" i="10"/>
  <c r="BA66" i="10"/>
  <c r="AZ66" i="10"/>
  <c r="AY66" i="10"/>
  <c r="AU66" i="10"/>
  <c r="AP66" i="10"/>
  <c r="AO66" i="10"/>
  <c r="AM66" i="10"/>
  <c r="AH66" i="10"/>
  <c r="AE66" i="10"/>
  <c r="Z66" i="10"/>
  <c r="Y66" i="10"/>
  <c r="BA64" i="10"/>
  <c r="AZ64" i="10"/>
  <c r="AY64" i="10"/>
  <c r="AX64" i="10"/>
  <c r="AU64" i="10"/>
  <c r="AR64" i="10"/>
  <c r="AP64" i="10"/>
  <c r="AL64" i="10"/>
  <c r="AK64" i="10"/>
  <c r="AI64" i="10"/>
  <c r="AH64" i="10"/>
  <c r="AD64" i="10"/>
  <c r="AC64" i="10"/>
  <c r="Z64" i="10"/>
  <c r="W64" i="10"/>
  <c r="BA62" i="10"/>
  <c r="AZ62" i="10"/>
  <c r="AY62" i="10"/>
  <c r="AW62" i="10"/>
  <c r="AT62" i="10"/>
  <c r="AO62" i="10"/>
  <c r="AL62" i="10"/>
  <c r="AJ62" i="10"/>
  <c r="AG62" i="10"/>
  <c r="AB62" i="10"/>
  <c r="Y62" i="10"/>
  <c r="BA60" i="10"/>
  <c r="AZ60" i="10"/>
  <c r="AY60" i="10"/>
  <c r="AV60" i="10"/>
  <c r="AS60" i="10"/>
  <c r="AN60" i="10"/>
  <c r="AM60" i="10"/>
  <c r="AJ60" i="10"/>
  <c r="AF60" i="10"/>
  <c r="AC60" i="10"/>
  <c r="X60" i="10"/>
  <c r="BA58" i="10"/>
  <c r="AZ58" i="10"/>
  <c r="AY58" i="10"/>
  <c r="AU58" i="10"/>
  <c r="AR58" i="10"/>
  <c r="AQ58" i="10"/>
  <c r="AM58" i="10"/>
  <c r="AJ58" i="10"/>
  <c r="AE58" i="10"/>
  <c r="AB58" i="10"/>
  <c r="W58" i="10"/>
  <c r="BA56" i="10"/>
  <c r="AZ56" i="10"/>
  <c r="AY56" i="10"/>
  <c r="AT56" i="10"/>
  <c r="AS56" i="10"/>
  <c r="AQ56" i="10"/>
  <c r="AL56" i="10"/>
  <c r="AI56" i="10"/>
  <c r="AD56" i="10"/>
  <c r="AC56" i="10"/>
  <c r="AA56" i="10"/>
  <c r="BA54" i="10"/>
  <c r="AZ54" i="10"/>
  <c r="AY54" i="10"/>
  <c r="AX54" i="10"/>
  <c r="AV54" i="10"/>
  <c r="AT54" i="10"/>
  <c r="AP54" i="10"/>
  <c r="AN54" i="10"/>
  <c r="AL54" i="10"/>
  <c r="AG54" i="10"/>
  <c r="AF54" i="10"/>
  <c r="AD54" i="10"/>
  <c r="AA54" i="10"/>
  <c r="Y54" i="10"/>
  <c r="X54" i="10"/>
  <c r="BA52" i="10"/>
  <c r="AZ52" i="10"/>
  <c r="AY52" i="10"/>
  <c r="AW52" i="10"/>
  <c r="AS52" i="10"/>
  <c r="AO52" i="10"/>
  <c r="AK52" i="10"/>
  <c r="AJ52" i="10"/>
  <c r="AG52" i="10"/>
  <c r="AC52" i="10"/>
  <c r="BA50" i="10"/>
  <c r="AZ50" i="10"/>
  <c r="AY50" i="10"/>
  <c r="AX50" i="10"/>
  <c r="AR50" i="10"/>
  <c r="AQ50" i="10"/>
  <c r="AN50" i="10"/>
  <c r="AI50" i="10"/>
  <c r="AB50" i="10"/>
  <c r="Z50" i="10"/>
  <c r="X50" i="10"/>
  <c r="BA48" i="10"/>
  <c r="AZ48" i="10"/>
  <c r="AY48" i="10"/>
  <c r="AW48" i="10"/>
  <c r="AV48" i="10"/>
  <c r="AQ48" i="10"/>
  <c r="AI48" i="10"/>
  <c r="AH48" i="10"/>
  <c r="AE48" i="10"/>
  <c r="AA48" i="10"/>
  <c r="W48" i="10"/>
  <c r="BA46" i="10"/>
  <c r="AZ46" i="10"/>
  <c r="AY46" i="10"/>
  <c r="AU46" i="10"/>
  <c r="AP46" i="10"/>
  <c r="AO46" i="10"/>
  <c r="AM46" i="10"/>
  <c r="AH46" i="10"/>
  <c r="AE46" i="10"/>
  <c r="Z46" i="10"/>
  <c r="Y46" i="10"/>
  <c r="BA44" i="10"/>
  <c r="AZ44" i="10"/>
  <c r="AY44" i="10"/>
  <c r="AX44" i="10"/>
  <c r="AU44" i="10"/>
  <c r="AR44" i="10"/>
  <c r="AP44" i="10"/>
  <c r="AL44" i="10"/>
  <c r="AK44" i="10"/>
  <c r="AI44" i="10"/>
  <c r="AH44" i="10"/>
  <c r="AD44" i="10"/>
  <c r="AC44" i="10"/>
  <c r="Z44" i="10"/>
  <c r="W44" i="10"/>
  <c r="BA42" i="10"/>
  <c r="AZ42" i="10"/>
  <c r="AY42" i="10"/>
  <c r="AW42" i="10"/>
  <c r="AT42" i="10"/>
  <c r="AO42" i="10"/>
  <c r="AL42" i="10"/>
  <c r="AJ42" i="10"/>
  <c r="AG42" i="10"/>
  <c r="AB42" i="10"/>
  <c r="Y42" i="10"/>
  <c r="BA40" i="10"/>
  <c r="AZ40" i="10"/>
  <c r="AY40" i="10"/>
  <c r="AV40" i="10"/>
  <c r="AS40" i="10"/>
  <c r="AN40" i="10"/>
  <c r="AM40" i="10"/>
  <c r="AJ40" i="10"/>
  <c r="AF40" i="10"/>
  <c r="AC40" i="10"/>
  <c r="X40" i="10"/>
  <c r="BA38" i="10"/>
  <c r="AZ38" i="10"/>
  <c r="AY38" i="10"/>
  <c r="AU38" i="10"/>
  <c r="AR38" i="10"/>
  <c r="AQ38" i="10"/>
  <c r="AM38" i="10"/>
  <c r="AJ38" i="10"/>
  <c r="AE38" i="10"/>
  <c r="AB38" i="10"/>
  <c r="W38" i="10"/>
  <c r="BA36" i="10"/>
  <c r="AZ36" i="10"/>
  <c r="AY36" i="10"/>
  <c r="AT36" i="10"/>
  <c r="AS36" i="10"/>
  <c r="AQ36" i="10"/>
  <c r="AL36" i="10"/>
  <c r="AI36" i="10"/>
  <c r="AD36" i="10"/>
  <c r="AC36" i="10"/>
  <c r="AA36" i="10"/>
  <c r="BA34" i="10"/>
  <c r="AZ34" i="10"/>
  <c r="AY34" i="10"/>
  <c r="BA32" i="10"/>
  <c r="AZ32" i="10"/>
  <c r="AY32" i="10"/>
  <c r="BA30" i="10"/>
  <c r="AZ30" i="10"/>
  <c r="AY30" i="10"/>
  <c r="AV30" i="10"/>
  <c r="AU30" i="10"/>
  <c r="AO30" i="10"/>
  <c r="AN30" i="10"/>
  <c r="AH30" i="10"/>
  <c r="AG30" i="10"/>
  <c r="AA30" i="10"/>
  <c r="Z30" i="10"/>
  <c r="BA28" i="10"/>
  <c r="AZ28" i="10"/>
  <c r="AY28" i="10"/>
  <c r="AT28" i="10"/>
  <c r="BA26" i="10"/>
  <c r="AZ26" i="10"/>
  <c r="AY26" i="10"/>
  <c r="AU26" i="10"/>
  <c r="AN26" i="10"/>
  <c r="AG26" i="10"/>
  <c r="Z26" i="10"/>
  <c r="BA24" i="10"/>
  <c r="AZ24" i="10"/>
  <c r="AY24" i="10"/>
  <c r="AU24" i="10"/>
  <c r="AN24" i="10"/>
  <c r="AG24" i="10"/>
  <c r="Z24" i="10"/>
  <c r="BA22" i="10"/>
  <c r="AZ22" i="10"/>
  <c r="AY22" i="10"/>
  <c r="BA20" i="10"/>
  <c r="AZ20" i="10"/>
  <c r="AY20" i="10"/>
  <c r="AV20" i="10"/>
  <c r="AU20" i="10"/>
  <c r="AO20" i="10"/>
  <c r="AN20" i="10"/>
  <c r="AH20" i="10"/>
  <c r="AG20" i="10"/>
  <c r="AA20" i="10"/>
  <c r="Z20" i="10"/>
  <c r="BA18" i="10"/>
  <c r="AZ18" i="10"/>
  <c r="AY18" i="10"/>
  <c r="AV18" i="10"/>
  <c r="AU18" i="10"/>
  <c r="AO18" i="10"/>
  <c r="AN18" i="10"/>
  <c r="AH18" i="10"/>
  <c r="AG18" i="10"/>
  <c r="Z18" i="10"/>
  <c r="AA18" i="10"/>
  <c r="B17" i="10"/>
  <c r="B19" i="10" s="1"/>
  <c r="B21" i="10" s="1"/>
  <c r="B23" i="10" s="1"/>
  <c r="B25" i="10" s="1"/>
  <c r="BF88" i="20" l="1"/>
  <c r="BH88" i="20" s="1"/>
  <c r="BF104" i="20"/>
  <c r="BH104" i="20" s="1"/>
  <c r="BF120" i="20"/>
  <c r="BH120" i="20" s="1"/>
  <c r="BF136" i="20"/>
  <c r="BH136" i="20" s="1"/>
  <c r="BF200" i="20"/>
  <c r="BH200" i="20" s="1"/>
  <c r="L41" i="19"/>
  <c r="AG241" i="20"/>
  <c r="Q241" i="20"/>
  <c r="AG222" i="20"/>
  <c r="Q222" i="20"/>
  <c r="AI225" i="20"/>
  <c r="S225" i="20"/>
  <c r="AG244" i="20"/>
  <c r="AI243" i="20"/>
  <c r="S243" i="20"/>
  <c r="AI224" i="20"/>
  <c r="S224" i="20"/>
  <c r="S241" i="20"/>
  <c r="Q244" i="20"/>
  <c r="AI242" i="20"/>
  <c r="S242" i="20"/>
  <c r="AI223" i="20"/>
  <c r="S223" i="20"/>
  <c r="AI241" i="20"/>
  <c r="S222" i="20"/>
  <c r="Q225" i="20"/>
  <c r="AG243" i="20"/>
  <c r="Q243" i="20"/>
  <c r="AG224" i="20"/>
  <c r="Q224" i="20"/>
  <c r="S244" i="20"/>
  <c r="S245" i="20" s="1"/>
  <c r="AI222" i="20"/>
  <c r="AG242" i="20"/>
  <c r="Q242" i="20"/>
  <c r="AG223" i="20"/>
  <c r="Q223" i="20"/>
  <c r="AI244" i="20"/>
  <c r="AG225" i="20"/>
  <c r="L44" i="19"/>
  <c r="BF112" i="20"/>
  <c r="BH112" i="20" s="1"/>
  <c r="BF128" i="20"/>
  <c r="BH128" i="20" s="1"/>
  <c r="BF144" i="20"/>
  <c r="BH144" i="20" s="1"/>
  <c r="BF160" i="20"/>
  <c r="BH160" i="20" s="1"/>
  <c r="BF192" i="20"/>
  <c r="BH192" i="20" s="1"/>
  <c r="AN15" i="20"/>
  <c r="AN16" i="20" s="1"/>
  <c r="L47" i="19"/>
  <c r="AV15" i="20"/>
  <c r="AV16" i="20" s="1"/>
  <c r="BF168" i="20"/>
  <c r="BH168" i="20" s="1"/>
  <c r="AJ231" i="20"/>
  <c r="AJ250" i="20"/>
  <c r="AJ249" i="20"/>
  <c r="AE250" i="20"/>
  <c r="AO250" i="20" s="1"/>
  <c r="AJ255" i="20" s="1"/>
  <c r="AO255" i="20" s="1"/>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Y236" i="20"/>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AG245" i="20" l="1"/>
  <c r="Q245" i="20"/>
  <c r="AI245" i="20"/>
  <c r="BF18" i="20"/>
  <c r="BH18" i="20" s="1"/>
  <c r="BF20" i="20"/>
  <c r="BH20" i="20" s="1"/>
  <c r="Q226" i="20"/>
  <c r="AG226" i="20"/>
  <c r="S226" i="20"/>
  <c r="AI226" i="20"/>
  <c r="L11" i="16" l="1"/>
  <c r="AF24" i="10" l="1"/>
  <c r="AM24" i="10"/>
  <c r="AT24" i="10"/>
  <c r="Y24" i="10"/>
  <c r="F46" i="10"/>
  <c r="P90" i="10"/>
  <c r="K90" i="10"/>
  <c r="P91" i="10"/>
  <c r="AH88" i="10"/>
  <c r="AA90" i="10" s="1"/>
  <c r="AF91" i="10" l="1"/>
  <c r="AF110" i="10"/>
  <c r="AF109" i="10"/>
  <c r="AA110" i="10"/>
  <c r="AK110" i="10" s="1"/>
  <c r="AF115" i="10" s="1"/>
  <c r="AK115" i="10" s="1"/>
  <c r="AF90" i="10"/>
  <c r="H76" i="10"/>
  <c r="F76" i="10"/>
  <c r="H74" i="10"/>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H44" i="10"/>
  <c r="F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F18" i="10"/>
  <c r="AE104" i="10" l="1"/>
  <c r="O104" i="10"/>
  <c r="AE85" i="10"/>
  <c r="AC84" i="10"/>
  <c r="M83" i="10"/>
  <c r="AE102" i="10"/>
  <c r="O102" i="10"/>
  <c r="AE84" i="10"/>
  <c r="AC83" i="10"/>
  <c r="O83" i="10"/>
  <c r="AC104" i="10"/>
  <c r="M104" i="10"/>
  <c r="AE83" i="10"/>
  <c r="M85" i="10"/>
  <c r="M84" i="10"/>
  <c r="AC102" i="10"/>
  <c r="M102" i="10"/>
  <c r="AC85" i="10"/>
  <c r="O85" i="10"/>
  <c r="O84"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W52" i="10" l="1"/>
  <c r="W72" i="10"/>
  <c r="AV42" i="10"/>
  <c r="AV62" i="10"/>
  <c r="Z34" i="10"/>
  <c r="AE32" i="10"/>
  <c r="AC28" i="10"/>
  <c r="AV24" i="10"/>
  <c r="AG22" i="10"/>
  <c r="AS20" i="10"/>
  <c r="AE20" i="10"/>
  <c r="AO24" i="10"/>
  <c r="AQ20" i="10"/>
  <c r="X20" i="10"/>
  <c r="AV34" i="10"/>
  <c r="AD32" i="10"/>
  <c r="AA28" i="10"/>
  <c r="AH26" i="10"/>
  <c r="AA22" i="10"/>
  <c r="X32" i="10"/>
  <c r="Z22" i="10"/>
  <c r="AV26" i="10"/>
  <c r="AU34" i="10"/>
  <c r="AC20" i="10"/>
  <c r="AO22" i="10"/>
  <c r="AO34" i="10"/>
  <c r="W32" i="10"/>
  <c r="AS28" i="10"/>
  <c r="AA26" i="10"/>
  <c r="AV22" i="10"/>
  <c r="AR32" i="10"/>
  <c r="AN34" i="10"/>
  <c r="AS32" i="10"/>
  <c r="AQ28" i="10"/>
  <c r="AH24" i="10"/>
  <c r="AU22" i="10"/>
  <c r="AH34" i="10"/>
  <c r="AG34" i="10"/>
  <c r="AL32" i="10"/>
  <c r="AI28" i="10"/>
  <c r="AA24" i="10"/>
  <c r="AN22" i="10"/>
  <c r="AX20" i="10"/>
  <c r="AJ20" i="10"/>
  <c r="AH22" i="10"/>
  <c r="AL20" i="10"/>
  <c r="AA34" i="10"/>
  <c r="AK32" i="10"/>
  <c r="AD28" i="10"/>
  <c r="AO26" i="10"/>
  <c r="AL28" i="10"/>
  <c r="W24" i="10"/>
  <c r="AW24" i="10"/>
  <c r="X24" i="10"/>
  <c r="AI24" i="10"/>
  <c r="AE24" i="10"/>
  <c r="AS24" i="10"/>
  <c r="AB24" i="10"/>
  <c r="AC24" i="10"/>
  <c r="AX24" i="10"/>
  <c r="AK24" i="10"/>
  <c r="AR24" i="10"/>
  <c r="AQ24" i="10"/>
  <c r="AP24" i="10"/>
  <c r="AL24" i="10"/>
  <c r="AD24" i="10"/>
  <c r="AJ24" i="10"/>
  <c r="AS68" i="10"/>
  <c r="AB66" i="10"/>
  <c r="AQ62" i="10"/>
  <c r="AI62" i="10"/>
  <c r="AX60" i="10"/>
  <c r="AM52" i="10"/>
  <c r="AE52" i="10"/>
  <c r="AK48" i="10"/>
  <c r="AC48" i="10"/>
  <c r="Z40" i="10"/>
  <c r="AG38" i="10"/>
  <c r="AV36" i="10"/>
  <c r="AN36" i="10"/>
  <c r="AV28" i="10"/>
  <c r="AN28" i="10"/>
  <c r="AD70" i="10"/>
  <c r="AH60" i="10"/>
  <c r="AO58" i="10"/>
  <c r="AL50" i="10"/>
  <c r="AF36" i="10"/>
  <c r="AF28" i="10"/>
  <c r="AT70" i="10"/>
  <c r="AL70" i="10"/>
  <c r="AR66" i="10"/>
  <c r="AJ66" i="10"/>
  <c r="Y58" i="10"/>
  <c r="AF56" i="10"/>
  <c r="X56" i="10"/>
  <c r="AU52" i="10"/>
  <c r="AD50" i="10"/>
  <c r="AA42" i="10"/>
  <c r="AP40" i="10"/>
  <c r="AH40" i="10"/>
  <c r="AW38" i="10"/>
  <c r="AO38" i="10"/>
  <c r="AA62" i="10"/>
  <c r="AW58" i="10"/>
  <c r="AR46" i="10"/>
  <c r="Y38" i="10"/>
  <c r="AM72" i="10"/>
  <c r="AE72" i="10"/>
  <c r="AK68" i="10"/>
  <c r="AC68" i="10"/>
  <c r="Z60" i="10"/>
  <c r="AG58" i="10"/>
  <c r="AV56" i="10"/>
  <c r="AN56" i="10"/>
  <c r="AS48" i="10"/>
  <c r="AB46" i="10"/>
  <c r="AQ42" i="10"/>
  <c r="AI42" i="10"/>
  <c r="AX40" i="10"/>
  <c r="AU72" i="10"/>
  <c r="AP60" i="10"/>
  <c r="AT50" i="10"/>
  <c r="AJ46" i="10"/>
  <c r="X36" i="10"/>
  <c r="X28" i="10"/>
  <c r="AQ30" i="10"/>
  <c r="AM30" i="10"/>
  <c r="AI30" i="10"/>
  <c r="AE30" i="10"/>
  <c r="W30" i="10"/>
  <c r="AW26" i="10"/>
  <c r="AS26" i="10"/>
  <c r="AK26" i="10"/>
  <c r="AC26" i="10"/>
  <c r="Y26" i="10"/>
  <c r="AT20" i="10"/>
  <c r="AP20" i="10"/>
  <c r="AD20" i="10"/>
  <c r="AX30" i="10"/>
  <c r="AT30" i="10"/>
  <c r="AP30" i="10"/>
  <c r="AL30" i="10"/>
  <c r="AD30" i="10"/>
  <c r="AR26" i="10"/>
  <c r="AJ26" i="10"/>
  <c r="AF26" i="10"/>
  <c r="AB26" i="10"/>
  <c r="X26" i="10"/>
  <c r="AW20" i="10"/>
  <c r="AK20" i="10"/>
  <c r="Y20" i="10"/>
  <c r="AW30" i="10"/>
  <c r="AS30" i="10"/>
  <c r="AK30" i="10"/>
  <c r="AC30" i="10"/>
  <c r="Y30" i="10"/>
  <c r="AQ26" i="10"/>
  <c r="AM26" i="10"/>
  <c r="AI26" i="10"/>
  <c r="AE26" i="10"/>
  <c r="W26" i="10"/>
  <c r="AR20" i="10"/>
  <c r="AF20" i="10"/>
  <c r="AB20" i="10"/>
  <c r="AR30" i="10"/>
  <c r="AJ30" i="10"/>
  <c r="AF30" i="10"/>
  <c r="AB30" i="10"/>
  <c r="X30" i="10"/>
  <c r="AX26" i="10"/>
  <c r="AT26" i="10"/>
  <c r="AP26" i="10"/>
  <c r="AL26" i="10"/>
  <c r="AD26" i="10"/>
  <c r="AM20" i="10"/>
  <c r="AI20" i="10"/>
  <c r="W20" i="10"/>
  <c r="AB74" i="10"/>
  <c r="AI72" i="10"/>
  <c r="AW70" i="10"/>
  <c r="AE70" i="10"/>
  <c r="AL68" i="10"/>
  <c r="AG68" i="10"/>
  <c r="AX66" i="10"/>
  <c r="X66" i="10"/>
  <c r="AT64" i="10"/>
  <c r="AU62" i="10"/>
  <c r="AK62" i="10"/>
  <c r="AE62" i="10"/>
  <c r="AL60" i="10"/>
  <c r="AP58" i="10"/>
  <c r="AD58" i="10"/>
  <c r="AR56" i="10"/>
  <c r="AK56" i="10"/>
  <c r="AS54" i="10"/>
  <c r="AM54" i="10"/>
  <c r="AC54" i="10"/>
  <c r="AP52" i="10"/>
  <c r="AF50" i="10"/>
  <c r="AA50" i="10"/>
  <c r="AU48" i="10"/>
  <c r="AM48" i="10"/>
  <c r="AD48" i="10"/>
  <c r="Y48" i="10"/>
  <c r="AF46" i="10"/>
  <c r="AQ44" i="10"/>
  <c r="AF44" i="10"/>
  <c r="AA44" i="10"/>
  <c r="AT40" i="10"/>
  <c r="AA40" i="10"/>
  <c r="AK38" i="10"/>
  <c r="Z38" i="10"/>
  <c r="AU74" i="10"/>
  <c r="AO74" i="10"/>
  <c r="AK74" i="10"/>
  <c r="AE74" i="10"/>
  <c r="W74" i="10"/>
  <c r="AX72" i="10"/>
  <c r="AR72" i="10"/>
  <c r="AH72" i="10"/>
  <c r="Y72" i="10"/>
  <c r="AV70" i="10"/>
  <c r="AP70" i="10"/>
  <c r="AJ70" i="10"/>
  <c r="AF68" i="10"/>
  <c r="AW66" i="10"/>
  <c r="W66" i="10"/>
  <c r="AS64" i="10"/>
  <c r="AO64" i="10"/>
  <c r="Y64" i="10"/>
  <c r="AN62" i="10"/>
  <c r="AD62" i="10"/>
  <c r="X62" i="10"/>
  <c r="AE60" i="10"/>
  <c r="AS58" i="10"/>
  <c r="AH58" i="10"/>
  <c r="AC58" i="10"/>
  <c r="AJ56" i="10"/>
  <c r="AB54" i="10"/>
  <c r="AI52" i="10"/>
  <c r="AW50" i="10"/>
  <c r="AE50" i="10"/>
  <c r="AL48" i="10"/>
  <c r="AG48" i="10"/>
  <c r="AX46" i="10"/>
  <c r="X46" i="10"/>
  <c r="AT44" i="10"/>
  <c r="AU42" i="10"/>
  <c r="AK42" i="10"/>
  <c r="AE42" i="10"/>
  <c r="AL40" i="10"/>
  <c r="AP38" i="10"/>
  <c r="AD38" i="10"/>
  <c r="AR36" i="10"/>
  <c r="AK36" i="10"/>
  <c r="AR28" i="10"/>
  <c r="AK28" i="10"/>
  <c r="AH74" i="10"/>
  <c r="Z74" i="10"/>
  <c r="AQ72" i="10"/>
  <c r="X72" i="10"/>
  <c r="AO70" i="10"/>
  <c r="AN68" i="10"/>
  <c r="Z68" i="10"/>
  <c r="AN66" i="10"/>
  <c r="AG66" i="10"/>
  <c r="AV64" i="10"/>
  <c r="AG64" i="10"/>
  <c r="AB64" i="10"/>
  <c r="AR62" i="10"/>
  <c r="AM62" i="10"/>
  <c r="AI60" i="10"/>
  <c r="W60" i="10"/>
  <c r="AX58" i="10"/>
  <c r="AB56" i="10"/>
  <c r="AU54" i="10"/>
  <c r="AO54" i="10"/>
  <c r="AK54" i="10"/>
  <c r="AE54" i="10"/>
  <c r="W54" i="10"/>
  <c r="AX52" i="10"/>
  <c r="AR52" i="10"/>
  <c r="AH52" i="10"/>
  <c r="Y52" i="10"/>
  <c r="AV50" i="10"/>
  <c r="AP50" i="10"/>
  <c r="AJ50" i="10"/>
  <c r="AF48" i="10"/>
  <c r="AW46" i="10"/>
  <c r="W46" i="10"/>
  <c r="AS44" i="10"/>
  <c r="AO44" i="10"/>
  <c r="Y44" i="10"/>
  <c r="AN42" i="10"/>
  <c r="AD42" i="10"/>
  <c r="X42" i="10"/>
  <c r="AE40" i="10"/>
  <c r="AS38" i="10"/>
  <c r="AH38" i="10"/>
  <c r="AC38" i="10"/>
  <c r="AJ36" i="10"/>
  <c r="AJ28" i="10"/>
  <c r="AS74" i="10"/>
  <c r="AM74" i="10"/>
  <c r="AC74" i="10"/>
  <c r="AP72" i="10"/>
  <c r="AF70" i="10"/>
  <c r="AA70" i="10"/>
  <c r="AU68" i="10"/>
  <c r="AM68" i="10"/>
  <c r="AD68" i="10"/>
  <c r="Y68" i="10"/>
  <c r="AF66" i="10"/>
  <c r="AQ64" i="10"/>
  <c r="AF64" i="10"/>
  <c r="AA64" i="10"/>
  <c r="AT60" i="10"/>
  <c r="AA60" i="10"/>
  <c r="AK58" i="10"/>
  <c r="Z58" i="10"/>
  <c r="AH54" i="10"/>
  <c r="Z54" i="10"/>
  <c r="AQ52" i="10"/>
  <c r="X52" i="10"/>
  <c r="AO50" i="10"/>
  <c r="AN48" i="10"/>
  <c r="Z48" i="10"/>
  <c r="AN46" i="10"/>
  <c r="AG46" i="10"/>
  <c r="AV44" i="10"/>
  <c r="AG44" i="10"/>
  <c r="AB44" i="10"/>
  <c r="AR42" i="10"/>
  <c r="AM42" i="10"/>
  <c r="AI40" i="10"/>
  <c r="W40" i="10"/>
  <c r="AX38" i="10"/>
  <c r="AB36" i="10"/>
  <c r="AB28" i="10"/>
  <c r="AW74" i="10"/>
  <c r="AV72" i="10"/>
  <c r="AM70" i="10"/>
  <c r="AH70" i="10"/>
  <c r="Y70" i="10"/>
  <c r="AV66" i="10"/>
  <c r="AD66" i="10"/>
  <c r="AN64" i="10"/>
  <c r="AJ64" i="10"/>
  <c r="X64" i="10"/>
  <c r="AF62" i="10"/>
  <c r="W62" i="10"/>
  <c r="AI58" i="10"/>
  <c r="AH56" i="10"/>
  <c r="Y56" i="10"/>
  <c r="AQ54" i="10"/>
  <c r="AI54" i="10"/>
  <c r="AF52" i="10"/>
  <c r="AA52" i="10"/>
  <c r="W50" i="10"/>
  <c r="AX48" i="10"/>
  <c r="AT48" i="10"/>
  <c r="AO48" i="10"/>
  <c r="AT46" i="10"/>
  <c r="AK46" i="10"/>
  <c r="AU40" i="10"/>
  <c r="AQ40" i="10"/>
  <c r="AT38" i="10"/>
  <c r="AX36" i="10"/>
  <c r="AO36" i="10"/>
  <c r="AX28" i="10"/>
  <c r="AO28" i="10"/>
  <c r="AR74" i="10"/>
  <c r="AJ74" i="10"/>
  <c r="AB72" i="10"/>
  <c r="AU70" i="10"/>
  <c r="AG70" i="10"/>
  <c r="AP68" i="10"/>
  <c r="X68" i="10"/>
  <c r="AL66" i="10"/>
  <c r="AC66" i="10"/>
  <c r="AM64" i="10"/>
  <c r="AE64" i="10"/>
  <c r="AS62" i="10"/>
  <c r="AR60" i="10"/>
  <c r="AD60" i="10"/>
  <c r="AL58" i="10"/>
  <c r="AP56" i="10"/>
  <c r="AG56" i="10"/>
  <c r="AN52" i="10"/>
  <c r="Z52" i="10"/>
  <c r="AS46" i="10"/>
  <c r="AW44" i="10"/>
  <c r="AC42" i="10"/>
  <c r="AK40" i="10"/>
  <c r="AB40" i="10"/>
  <c r="AA38" i="10"/>
  <c r="AW36" i="10"/>
  <c r="Z36" i="10"/>
  <c r="AW28" i="10"/>
  <c r="Z28" i="10"/>
  <c r="AQ74" i="10"/>
  <c r="AI74" i="10"/>
  <c r="AF72" i="10"/>
  <c r="AA72" i="10"/>
  <c r="W70" i="10"/>
  <c r="AX68" i="10"/>
  <c r="AT68" i="10"/>
  <c r="AO68" i="10"/>
  <c r="AT66" i="10"/>
  <c r="AK66" i="10"/>
  <c r="AU60" i="10"/>
  <c r="AQ60" i="10"/>
  <c r="AT58" i="10"/>
  <c r="AX56" i="10"/>
  <c r="AO56" i="10"/>
  <c r="AW54" i="10"/>
  <c r="AV52" i="10"/>
  <c r="AM50" i="10"/>
  <c r="AH50" i="10"/>
  <c r="Y50" i="10"/>
  <c r="AV46" i="10"/>
  <c r="AD46" i="10"/>
  <c r="AN44" i="10"/>
  <c r="AJ44" i="10"/>
  <c r="X44" i="10"/>
  <c r="AF42" i="10"/>
  <c r="W42" i="10"/>
  <c r="AI38" i="10"/>
  <c r="AH36" i="10"/>
  <c r="Y36" i="10"/>
  <c r="AH28" i="10"/>
  <c r="Y28" i="10"/>
  <c r="AN72" i="10"/>
  <c r="Z72" i="10"/>
  <c r="AS66" i="10"/>
  <c r="AW64" i="10"/>
  <c r="AC62" i="10"/>
  <c r="AK60" i="10"/>
  <c r="AB60" i="10"/>
  <c r="AA58" i="10"/>
  <c r="AW56" i="10"/>
  <c r="Z56" i="10"/>
  <c r="AR54" i="10"/>
  <c r="AJ54" i="10"/>
  <c r="AB52" i="10"/>
  <c r="AU50" i="10"/>
  <c r="AG50" i="10"/>
  <c r="AP48" i="10"/>
  <c r="X48" i="10"/>
  <c r="AL46" i="10"/>
  <c r="AC46" i="10"/>
  <c r="AM44" i="10"/>
  <c r="AE44" i="10"/>
  <c r="AS42" i="10"/>
  <c r="AR40" i="10"/>
  <c r="AD40" i="10"/>
  <c r="AL38" i="10"/>
  <c r="AP36" i="10"/>
  <c r="AG36" i="10"/>
  <c r="AP28" i="10"/>
  <c r="AG28" i="10"/>
  <c r="AW34" i="10"/>
  <c r="AS34" i="10"/>
  <c r="AK34" i="10"/>
  <c r="AC34" i="10"/>
  <c r="Y34" i="10"/>
  <c r="AV32" i="10"/>
  <c r="AN32" i="10"/>
  <c r="AJ32" i="10"/>
  <c r="AF32" i="10"/>
  <c r="AB32" i="10"/>
  <c r="AQ22" i="10"/>
  <c r="AM22" i="10"/>
  <c r="AI22" i="10"/>
  <c r="AE22" i="10"/>
  <c r="W22" i="10"/>
  <c r="AW18" i="10"/>
  <c r="AS18" i="10"/>
  <c r="AK18" i="10"/>
  <c r="X18" i="10"/>
  <c r="AB18" i="10"/>
  <c r="AR34" i="10"/>
  <c r="AJ34" i="10"/>
  <c r="AF34" i="10"/>
  <c r="AB34" i="10"/>
  <c r="X34" i="10"/>
  <c r="AU32" i="10"/>
  <c r="AQ32" i="10"/>
  <c r="AM32" i="10"/>
  <c r="AI32" i="10"/>
  <c r="AA32" i="10"/>
  <c r="AX22" i="10"/>
  <c r="AT22" i="10"/>
  <c r="AP22" i="10"/>
  <c r="AL22" i="10"/>
  <c r="AD22" i="10"/>
  <c r="AR18" i="10"/>
  <c r="AJ18" i="10"/>
  <c r="AF18" i="10"/>
  <c r="Y18" i="10"/>
  <c r="AC18" i="10"/>
  <c r="AQ34" i="10"/>
  <c r="AM34" i="10"/>
  <c r="AI34" i="10"/>
  <c r="AE34" i="10"/>
  <c r="W34" i="10"/>
  <c r="AX32" i="10"/>
  <c r="AT32" i="10"/>
  <c r="AP32" i="10"/>
  <c r="AH32" i="10"/>
  <c r="Z32" i="10"/>
  <c r="AW22" i="10"/>
  <c r="AS22" i="10"/>
  <c r="AK22" i="10"/>
  <c r="AC22" i="10"/>
  <c r="Y22" i="10"/>
  <c r="AQ18" i="10"/>
  <c r="AM18" i="10"/>
  <c r="AI18" i="10"/>
  <c r="AE18" i="10"/>
  <c r="W18" i="10"/>
  <c r="AX34" i="10"/>
  <c r="AT34" i="10"/>
  <c r="AP34" i="10"/>
  <c r="AL34" i="10"/>
  <c r="AD34" i="10"/>
  <c r="AW32" i="10"/>
  <c r="AO32" i="10"/>
  <c r="AG32" i="10"/>
  <c r="AC32" i="10"/>
  <c r="Y32" i="10"/>
  <c r="AR22" i="10"/>
  <c r="AJ22" i="10"/>
  <c r="AF22" i="10"/>
  <c r="AB22" i="10"/>
  <c r="X22" i="10"/>
  <c r="AX18" i="10"/>
  <c r="AT18" i="10"/>
  <c r="AP18" i="10"/>
  <c r="AL18" i="10"/>
  <c r="AD18" i="10"/>
  <c r="AT72" i="10"/>
  <c r="AL72" i="10"/>
  <c r="AD72" i="10"/>
  <c r="AS70" i="10"/>
  <c r="AK70" i="10"/>
  <c r="AC70" i="10"/>
  <c r="AR68" i="10"/>
  <c r="AJ68" i="10"/>
  <c r="AB68" i="10"/>
  <c r="AQ66" i="10"/>
  <c r="AI66" i="10"/>
  <c r="AA66" i="10"/>
  <c r="AH62" i="10"/>
  <c r="AW60" i="10"/>
  <c r="Y60" i="10"/>
  <c r="AF58" i="10"/>
  <c r="AE56" i="10"/>
  <c r="AX42" i="10"/>
  <c r="AP42" i="10"/>
  <c r="AH42" i="10"/>
  <c r="Z42" i="10"/>
  <c r="AW40" i="10"/>
  <c r="AO40" i="10"/>
  <c r="AG40" i="10"/>
  <c r="Y40" i="10"/>
  <c r="AV38" i="10"/>
  <c r="AN38" i="10"/>
  <c r="AF38" i="10"/>
  <c r="X38" i="10"/>
  <c r="AU36" i="10"/>
  <c r="AM36" i="10"/>
  <c r="AE36" i="10"/>
  <c r="W36" i="10"/>
  <c r="AU28" i="10"/>
  <c r="AM28" i="10"/>
  <c r="AE28" i="10"/>
  <c r="W28" i="10"/>
  <c r="AP62" i="10"/>
  <c r="Z62" i="10"/>
  <c r="AG60" i="10"/>
  <c r="AN58" i="10"/>
  <c r="AU56" i="10"/>
  <c r="W56" i="10"/>
  <c r="AT52" i="10"/>
  <c r="AL52" i="10"/>
  <c r="AD52" i="10"/>
  <c r="AS50" i="10"/>
  <c r="AK50" i="10"/>
  <c r="AC50" i="10"/>
  <c r="AR48" i="10"/>
  <c r="AJ48" i="10"/>
  <c r="AB48" i="10"/>
  <c r="AQ46" i="10"/>
  <c r="AI46" i="10"/>
  <c r="AA46" i="10"/>
  <c r="AX62" i="10"/>
  <c r="AO60" i="10"/>
  <c r="AV58" i="10"/>
  <c r="X58" i="10"/>
  <c r="AM56" i="10"/>
  <c r="L41" i="16"/>
  <c r="BB76" i="10" l="1"/>
  <c r="BD76" i="10" s="1"/>
  <c r="AM86" i="10"/>
  <c r="AJ86" i="10"/>
  <c r="AA91" i="10" s="1"/>
  <c r="AH86" i="10"/>
  <c r="W86" i="10"/>
  <c r="T86" i="10"/>
  <c r="K91" i="10" s="1"/>
  <c r="R86" i="10"/>
  <c r="K96" i="10" l="1"/>
  <c r="BB58" i="10" l="1"/>
  <c r="BD58" i="10" s="1"/>
  <c r="BB38" i="10"/>
  <c r="BB72" i="10"/>
  <c r="BD72" i="10" s="1"/>
  <c r="BB52" i="10"/>
  <c r="BD52" i="10" s="1"/>
  <c r="BB74" i="10"/>
  <c r="BD74" i="10" s="1"/>
  <c r="BB42" i="10"/>
  <c r="BD42" i="10" s="1"/>
  <c r="BB48" i="10"/>
  <c r="BD48" i="10" s="1"/>
  <c r="BB70" i="10"/>
  <c r="BD70" i="10" s="1"/>
  <c r="BB24" i="10"/>
  <c r="BD24" i="10" s="1"/>
  <c r="BB22" i="10"/>
  <c r="BD22" i="10" s="1"/>
  <c r="BB34" i="10"/>
  <c r="M103" i="10" s="1"/>
  <c r="BB36" i="10"/>
  <c r="M101" i="10" s="1"/>
  <c r="BB40" i="10"/>
  <c r="BD40" i="10" s="1"/>
  <c r="BB44" i="10"/>
  <c r="BB26" i="10"/>
  <c r="BB56" i="10"/>
  <c r="AC101" i="10" s="1"/>
  <c r="BB46" i="10"/>
  <c r="BD46" i="10" s="1"/>
  <c r="BB64" i="10"/>
  <c r="BD64" i="10" s="1"/>
  <c r="BB32" i="10"/>
  <c r="BB18" i="10"/>
  <c r="BD18" i="10" s="1"/>
  <c r="BB28" i="10"/>
  <c r="BD28" i="10" s="1"/>
  <c r="BB66" i="10"/>
  <c r="BD66" i="10" s="1"/>
  <c r="BB60" i="10"/>
  <c r="BD60" i="10" s="1"/>
  <c r="BB54" i="10"/>
  <c r="AC103" i="10" s="1"/>
  <c r="BB68" i="10"/>
  <c r="BD68" i="10" s="1"/>
  <c r="BB50" i="10"/>
  <c r="BD50" i="10" s="1"/>
  <c r="BB62" i="10"/>
  <c r="BD62" i="10" s="1"/>
  <c r="BB30" i="10"/>
  <c r="BB20" i="10"/>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F2" i="10"/>
  <c r="AX15" i="10" s="1"/>
  <c r="AX16" i="10" s="1"/>
  <c r="BD26" i="10" l="1"/>
  <c r="AE82" i="10" s="1"/>
  <c r="AC82" i="10"/>
  <c r="BD20" i="10"/>
  <c r="O82" i="10" s="1"/>
  <c r="M82" i="10"/>
  <c r="M105" i="10"/>
  <c r="BD54" i="10"/>
  <c r="AE103" i="10" s="1"/>
  <c r="BD56" i="10"/>
  <c r="AE101" i="10" s="1"/>
  <c r="AC105" i="10"/>
  <c r="BD34" i="10"/>
  <c r="BD36" i="10"/>
  <c r="BD32" i="10"/>
  <c r="BD30" i="10"/>
  <c r="BD44" i="10"/>
  <c r="BD38" i="10"/>
  <c r="BE8" i="10"/>
  <c r="AE15" i="10"/>
  <c r="AE16" i="10" s="1"/>
  <c r="W15" i="10"/>
  <c r="W16" i="10" s="1"/>
  <c r="AM15" i="10"/>
  <c r="AM16" i="10" s="1"/>
  <c r="AU15" i="10"/>
  <c r="AU16" i="10" s="1"/>
  <c r="AI15" i="10"/>
  <c r="AI16" i="10" s="1"/>
  <c r="AA15" i="10"/>
  <c r="AA16" i="10" s="1"/>
  <c r="AQ15" i="10"/>
  <c r="AQ16" i="10" s="1"/>
  <c r="AA96" i="10"/>
  <c r="AY14" i="10"/>
  <c r="AY15" i="10" s="1"/>
  <c r="AY16" i="10" s="1"/>
  <c r="X15" i="10"/>
  <c r="X16" i="10" s="1"/>
  <c r="AB15" i="10"/>
  <c r="AB16" i="10" s="1"/>
  <c r="AF15" i="10"/>
  <c r="AF16" i="10" s="1"/>
  <c r="AJ15" i="10"/>
  <c r="AJ16" i="10" s="1"/>
  <c r="AN15" i="10"/>
  <c r="AN16" i="10" s="1"/>
  <c r="AR15" i="10"/>
  <c r="AR16" i="10" s="1"/>
  <c r="AV15" i="10"/>
  <c r="AV16" i="10" s="1"/>
  <c r="AZ14" i="10"/>
  <c r="AZ15" i="10" s="1"/>
  <c r="AZ16" i="10" s="1"/>
  <c r="Y15" i="10"/>
  <c r="Y16" i="10" s="1"/>
  <c r="AC15" i="10"/>
  <c r="AC16" i="10" s="1"/>
  <c r="AG15" i="10"/>
  <c r="AG16" i="10" s="1"/>
  <c r="AK15" i="10"/>
  <c r="AK16" i="10" s="1"/>
  <c r="AO15" i="10"/>
  <c r="AO16" i="10" s="1"/>
  <c r="AS15" i="10"/>
  <c r="AS16" i="10" s="1"/>
  <c r="AW15" i="10"/>
  <c r="AW16" i="10" s="1"/>
  <c r="BA14" i="10"/>
  <c r="BA15" i="10" s="1"/>
  <c r="BA16" i="10" s="1"/>
  <c r="Z15" i="10"/>
  <c r="Z16" i="10" s="1"/>
  <c r="AD15" i="10"/>
  <c r="AD16" i="10" s="1"/>
  <c r="AH15" i="10"/>
  <c r="AH16" i="10" s="1"/>
  <c r="AL15" i="10"/>
  <c r="AL16" i="10" s="1"/>
  <c r="AP15" i="10"/>
  <c r="AP16" i="10" s="1"/>
  <c r="AT15" i="10"/>
  <c r="AT16" i="10" s="1"/>
  <c r="O101" i="10" l="1"/>
  <c r="O103" i="10"/>
  <c r="O105" i="10" s="1"/>
  <c r="AE105" i="10"/>
  <c r="U91" i="10"/>
  <c r="P96" i="10" l="1"/>
  <c r="U96" i="10" s="1"/>
  <c r="M86" i="10" l="1"/>
  <c r="O86" i="10"/>
  <c r="AK91" i="10" l="1"/>
  <c r="AF96" i="10" s="1"/>
  <c r="AK96" i="10" s="1"/>
  <c r="AE86" i="10"/>
  <c r="AC86" i="10"/>
</calcChain>
</file>

<file path=xl/sharedStrings.xml><?xml version="1.0" encoding="utf-8"?>
<sst xmlns="http://schemas.openxmlformats.org/spreadsheetml/2006/main" count="2492" uniqueCount="301">
  <si>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</si>
  <si>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</si>
  <si>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</si>
  <si>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</si>
  <si>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</si>
  <si>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</si>
  <si>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</si>
  <si>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</si>
  <si>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</si>
  <si>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</si>
  <si>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</si>
  <si>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</si>
  <si>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</si>
  <si>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</si>
  <si>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</si>
  <si>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</si>
  <si>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</si>
  <si>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</si>
  <si>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</si>
  <si>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</si>
  <si>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</si>
  <si>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</si>
  <si>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</si>
  <si>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</si>
  <si>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</si>
  <si>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</si>
  <si>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</si>
  <si>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</si>
  <si>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</si>
  <si>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</si>
  <si>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</si>
  <si>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</si>
  <si>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</si>
  <si>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</si>
  <si>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</si>
  <si>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</si>
  <si>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</si>
  <si>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</si>
  <si>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</si>
  <si>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</si>
  <si>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</si>
  <si>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</si>
  <si>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</si>
  <si>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</si>
  <si>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</si>
  <si>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</si>
  <si>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</si>
  <si>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</si>
  <si>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</si>
  <si>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</si>
  <si>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</si>
  <si>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</si>
  <si>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</si>
  <si>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</si>
  <si>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</si>
  <si>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</si>
  <si>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</si>
  <si>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</si>
  <si>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</si>
  <si>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</si>
  <si>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</si>
  <si>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</si>
  <si>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</si>
  <si>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</si>
  <si>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</si>
  <si>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</si>
  <si>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</si>
  <si>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</si>
  <si>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</si>
  <si>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</si>
  <si>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</si>
  <si>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</si>
  <si>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</si>
  <si>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</si>
  <si>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</si>
  <si>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</si>
  <si>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</si>
  <si>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</si>
  <si>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</si>
  <si>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</si>
  <si>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</si>
  <si>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</si>
  <si>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</si>
  <si>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</si>
  <si>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</si>
  <si>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</si>
  <si>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</si>
  <si>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</si>
  <si>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</si>
  <si>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</si>
  <si>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</si>
  <si>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</si>
  <si>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</si>
  <si>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</si>
  <si>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</si>
  <si>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</si>
  <si>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</si>
  <si>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</si>
  <si>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</si>
  <si>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</si>
  <si>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</si>
  <si>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</si>
  <si>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</si>
  <si>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</si>
  <si>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</si>
  <si>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</si>
  <si>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</si>
  <si>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</si>
  <si>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</si>
  <si>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</si>
  <si>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</si>
  <si>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D列・・・「医師」</t>
    <rPh sb="2" eb="3">
      <t>レツ</t>
    </rPh>
    <rPh sb="7" eb="9">
      <t>イシ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</si>
  <si>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</si>
  <si>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</si>
  <si>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</si>
  <si>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</si>
  <si>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</si>
  <si>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</si>
  <si>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</si>
  <si>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</si>
  <si>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</si>
  <si>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</si>
  <si>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</si>
  <si>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</si>
  <si>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</si>
  <si>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</si>
  <si>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</si>
  <si>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</si>
  <si>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</si>
  <si>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t>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</si>
  <si>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</si>
  <si>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</si>
  <si>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</si>
  <si>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</si>
  <si>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</si>
  <si>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</si>
  <si>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</si>
  <si>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G太</t>
    <rPh sb="4" eb="5">
      <t>タ</t>
    </rPh>
    <phoneticPr fontId="2"/>
  </si>
  <si>
    <t>○○　J太郎</t>
    <rPh sb="4" eb="6">
      <t>タロウ</t>
    </rPh>
    <phoneticPr fontId="2"/>
  </si>
  <si>
    <t>○○　R次郎</t>
    <rPh sb="4" eb="6">
      <t>ジロウ</t>
    </rPh>
    <phoneticPr fontId="2"/>
  </si>
  <si>
    <t>○○　X太郎</t>
    <rPh sb="4" eb="6">
      <t>タロウ</t>
    </rPh>
    <phoneticPr fontId="2"/>
  </si>
  <si>
    <t>○○　Z男</t>
    <rPh sb="4" eb="5">
      <t>オトコ</t>
    </rPh>
    <phoneticPr fontId="2"/>
  </si>
  <si>
    <t>○○　AA三郎</t>
    <rPh sb="5" eb="7">
      <t>サブロウ</t>
    </rPh>
    <phoneticPr fontId="2"/>
  </si>
  <si>
    <t>○○　BB子</t>
    <rPh sb="5" eb="6">
      <t>コ</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</si>
  <si>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</si>
  <si>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</si>
  <si>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</si>
  <si>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</si>
  <si>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</si>
  <si>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</si>
  <si>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</si>
  <si>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</si>
  <si>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</si>
  <si>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</si>
  <si>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</si>
  <si>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</si>
  <si>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</si>
  <si>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</si>
  <si>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</si>
  <si>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</si>
  <si>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</si>
  <si>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</si>
  <si>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</si>
  <si>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</si>
  <si>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</si>
  <si>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</si>
  <si>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</si>
  <si>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</si>
  <si>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</si>
  <si>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</si>
  <si>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</si>
  <si>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</si>
  <si>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</si>
  <si>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</si>
  <si>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</si>
  <si>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</si>
  <si>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</si>
  <si>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</si>
  <si>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</si>
  <si>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</si>
  <si>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</si>
  <si>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</si>
  <si>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</si>
  <si>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</si>
  <si>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h</t>
    <phoneticPr fontId="2"/>
  </si>
  <si>
    <t>a</t>
    <phoneticPr fontId="2"/>
  </si>
  <si>
    <t>d</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</si>
  <si>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</si>
  <si>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</si>
  <si>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</si>
  <si>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</si>
  <si>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</si>
  <si>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</si>
  <si>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</si>
  <si>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</si>
  <si>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</si>
  <si>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</si>
  <si>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</si>
  <si>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</si>
  <si>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</si>
  <si>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</si>
  <si>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</si>
  <si>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</si>
  <si>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</si>
  <si>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薬剤師</t>
    <rPh sb="0" eb="3">
      <t>ヤクザイシ</t>
    </rPh>
    <phoneticPr fontId="2"/>
  </si>
  <si>
    <t>調理員</t>
    <rPh sb="0" eb="3">
      <t>チョウリイン</t>
    </rPh>
    <phoneticPr fontId="2"/>
  </si>
  <si>
    <t>事務員</t>
    <rPh sb="0" eb="3">
      <t>ジムイン</t>
    </rPh>
    <phoneticPr fontId="2"/>
  </si>
  <si>
    <t>その他の従業者</t>
    <rPh sb="2" eb="3">
      <t>タ</t>
    </rPh>
    <rPh sb="4" eb="7">
      <t>ジュウギョウシャ</t>
    </rPh>
    <phoneticPr fontId="2"/>
  </si>
  <si>
    <t>　E列・・・「薬剤師」</t>
    <rPh sb="2" eb="3">
      <t>レツ</t>
    </rPh>
    <rPh sb="7" eb="10">
      <t>ヤクザイシ</t>
    </rPh>
    <phoneticPr fontId="2"/>
  </si>
  <si>
    <t>　I列・・・「理学療法士」</t>
    <rPh sb="2" eb="3">
      <t>レツ</t>
    </rPh>
    <rPh sb="7" eb="9">
      <t>リガク</t>
    </rPh>
    <rPh sb="9" eb="12">
      <t>リョウホウシ</t>
    </rPh>
    <phoneticPr fontId="2"/>
  </si>
  <si>
    <t>　J列・・・「作業療法士」</t>
    <rPh sb="2" eb="3">
      <t>レツ</t>
    </rPh>
    <rPh sb="7" eb="9">
      <t>サギョウ</t>
    </rPh>
    <rPh sb="9" eb="12">
      <t>リョウホウシ</t>
    </rPh>
    <phoneticPr fontId="2"/>
  </si>
  <si>
    <t>　K列・・・「言語聴覚士」</t>
    <rPh sb="2" eb="3">
      <t>レツ</t>
    </rPh>
    <rPh sb="7" eb="9">
      <t>ゲンゴ</t>
    </rPh>
    <rPh sb="9" eb="12">
      <t>チョウカクシ</t>
    </rPh>
    <phoneticPr fontId="2"/>
  </si>
  <si>
    <t>　N列・・・「調理員」</t>
    <rPh sb="2" eb="3">
      <t>レツ</t>
    </rPh>
    <rPh sb="7" eb="10">
      <t>チョウリイン</t>
    </rPh>
    <phoneticPr fontId="2"/>
  </si>
  <si>
    <t>　O列・・・「事務員」</t>
    <rPh sb="2" eb="3">
      <t>レツ</t>
    </rPh>
    <rPh sb="7" eb="10">
      <t>ジムイン</t>
    </rPh>
    <phoneticPr fontId="2"/>
  </si>
  <si>
    <t>　P列・・・「その他の従業者」</t>
    <rPh sb="2" eb="3">
      <t>レツ</t>
    </rPh>
    <rPh sb="9" eb="10">
      <t>タ</t>
    </rPh>
    <rPh sb="11" eb="14">
      <t>ジュウギョウシャ</t>
    </rPh>
    <phoneticPr fontId="2"/>
  </si>
  <si>
    <t>○○　E夫</t>
    <phoneticPr fontId="2"/>
  </si>
  <si>
    <t>○○　F子</t>
    <phoneticPr fontId="2"/>
  </si>
  <si>
    <t>○○　H美</t>
    <phoneticPr fontId="2"/>
  </si>
  <si>
    <t>○○　K子</t>
    <phoneticPr fontId="2"/>
  </si>
  <si>
    <t>○○　L太</t>
    <rPh sb="4" eb="5">
      <t>ブト</t>
    </rPh>
    <phoneticPr fontId="2"/>
  </si>
  <si>
    <t>○○　M子</t>
    <phoneticPr fontId="2"/>
  </si>
  <si>
    <t>○○　N男</t>
    <phoneticPr fontId="2"/>
  </si>
  <si>
    <t>○○　P子</t>
    <phoneticPr fontId="2"/>
  </si>
  <si>
    <t>○○　S子</t>
    <phoneticPr fontId="2"/>
  </si>
  <si>
    <t>○○　T太</t>
    <rPh sb="4" eb="5">
      <t>ブト</t>
    </rPh>
    <phoneticPr fontId="2"/>
  </si>
  <si>
    <t>○○　U子</t>
    <phoneticPr fontId="2"/>
  </si>
  <si>
    <t>○○　V男</t>
    <phoneticPr fontId="2"/>
  </si>
  <si>
    <t>○○　W子</t>
    <phoneticPr fontId="2"/>
  </si>
  <si>
    <t>○○　Y子</t>
    <phoneticPr fontId="2"/>
  </si>
  <si>
    <t>○○　CC次郎</t>
    <phoneticPr fontId="2"/>
  </si>
  <si>
    <t>○○　DD子</t>
    <rPh sb="5" eb="6">
      <t>コ</t>
    </rPh>
    <phoneticPr fontId="2"/>
  </si>
  <si>
    <t>b</t>
    <phoneticPr fontId="2"/>
  </si>
  <si>
    <t>介護医療院（従来型）</t>
    <rPh sb="0" eb="2">
      <t>カイゴ</t>
    </rPh>
    <rPh sb="2" eb="4">
      <t>イリョウ</t>
    </rPh>
    <rPh sb="4" eb="5">
      <t>イン</t>
    </rPh>
    <rPh sb="6" eb="8">
      <t>ジュウライ</t>
    </rPh>
    <rPh sb="8" eb="9">
      <t>ガタ</t>
    </rPh>
    <phoneticPr fontId="2"/>
  </si>
  <si>
    <t>介護医療院（ユニット型）</t>
    <rPh sb="0" eb="2">
      <t>カイゴ</t>
    </rPh>
    <rPh sb="2" eb="4">
      <t>イリョウ</t>
    </rPh>
    <rPh sb="4" eb="5">
      <t>イン</t>
    </rPh>
    <rPh sb="10" eb="11">
      <t>ガタ</t>
    </rPh>
    <phoneticPr fontId="2"/>
  </si>
  <si>
    <t>診療放射線技師</t>
    <rPh sb="0" eb="2">
      <t>シンリョウ</t>
    </rPh>
    <rPh sb="2" eb="5">
      <t>ホウシャセン</t>
    </rPh>
    <rPh sb="5" eb="7">
      <t>ギシ</t>
    </rPh>
    <phoneticPr fontId="2"/>
  </si>
  <si>
    <t>　F列・・・「栄養士」</t>
    <rPh sb="2" eb="3">
      <t>レツ</t>
    </rPh>
    <rPh sb="7" eb="10">
      <t>エイヨウシ</t>
    </rPh>
    <phoneticPr fontId="2"/>
  </si>
  <si>
    <t>　G列・・・「看護職員」</t>
    <rPh sb="2" eb="3">
      <t>レツ</t>
    </rPh>
    <rPh sb="7" eb="9">
      <t>カンゴ</t>
    </rPh>
    <rPh sb="9" eb="11">
      <t>ショクイン</t>
    </rPh>
    <phoneticPr fontId="2"/>
  </si>
  <si>
    <t>　H列・・・「介護職員」</t>
    <rPh sb="2" eb="3">
      <t>レツ</t>
    </rPh>
    <rPh sb="7" eb="9">
      <t>カイゴ</t>
    </rPh>
    <rPh sb="9" eb="11">
      <t>ショクイン</t>
    </rPh>
    <phoneticPr fontId="2"/>
  </si>
  <si>
    <t>　L列・・・「介護支援専門員」</t>
    <rPh sb="2" eb="3">
      <t>レツ</t>
    </rPh>
    <rPh sb="7" eb="9">
      <t>カイゴ</t>
    </rPh>
    <rPh sb="9" eb="11">
      <t>シエン</t>
    </rPh>
    <rPh sb="11" eb="14">
      <t>センモンイン</t>
    </rPh>
    <phoneticPr fontId="2"/>
  </si>
  <si>
    <t>　M列・・・「診療放射線技師」</t>
    <rPh sb="2" eb="3">
      <t>レツ</t>
    </rPh>
    <rPh sb="7" eb="9">
      <t>シンリョウ</t>
    </rPh>
    <rPh sb="9" eb="12">
      <t>ホウシャセン</t>
    </rPh>
    <rPh sb="12" eb="14">
      <t>ギシ</t>
    </rPh>
    <phoneticPr fontId="2"/>
  </si>
  <si>
    <t>b</t>
    <phoneticPr fontId="2"/>
  </si>
  <si>
    <t>①医師</t>
    <rPh sb="1" eb="3">
      <t>イシ</t>
    </rPh>
    <phoneticPr fontId="2"/>
  </si>
  <si>
    <t>②薬剤師</t>
    <rPh sb="1" eb="4">
      <t>ヤクザイシ</t>
    </rPh>
    <phoneticPr fontId="2"/>
  </si>
  <si>
    <t>③看護職員</t>
    <rPh sb="1" eb="3">
      <t>カンゴ</t>
    </rPh>
    <rPh sb="3" eb="5">
      <t>ショクイン</t>
    </rPh>
    <phoneticPr fontId="2"/>
  </si>
  <si>
    <t>④介護職員</t>
    <rPh sb="1" eb="3">
      <t>カイゴ</t>
    </rPh>
    <rPh sb="3" eb="5">
      <t>ショクイン</t>
    </rPh>
    <phoneticPr fontId="2"/>
  </si>
  <si>
    <t>■ 医師の常勤換算方法による人数</t>
    <rPh sb="2" eb="4">
      <t>イシ</t>
    </rPh>
    <rPh sb="5" eb="7">
      <t>ジョウキン</t>
    </rPh>
    <rPh sb="7" eb="9">
      <t>カンサン</t>
    </rPh>
    <rPh sb="9" eb="11">
      <t>ホウホウ</t>
    </rPh>
    <rPh sb="14" eb="16">
      <t>ニンズウ</t>
    </rPh>
    <phoneticPr fontId="2"/>
  </si>
  <si>
    <t>■ 薬剤師の常勤換算方法による人数</t>
    <rPh sb="2" eb="5">
      <t>ヤクザイシ</t>
    </rPh>
    <rPh sb="6" eb="8">
      <t>ジョウキン</t>
    </rPh>
    <rPh sb="8" eb="10">
      <t>カンサン</t>
    </rPh>
    <rPh sb="10" eb="12">
      <t>ホウホウ</t>
    </rPh>
    <rPh sb="15" eb="17">
      <t>ニンズウ</t>
    </rPh>
    <phoneticPr fontId="2"/>
  </si>
  <si>
    <t>従業者の勤務の体制及び勤務形態一覧表　記入方法　（【従来型】介護医療院）</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カイゴ</t>
    </rPh>
    <rPh sb="32" eb="34">
      <t>イリョウ</t>
    </rPh>
    <rPh sb="34" eb="35">
      <t>イン</t>
    </rPh>
    <phoneticPr fontId="3"/>
  </si>
  <si>
    <t>従業者の勤務の体制及び勤務形態一覧表　記入方法　（【ユニット型】介護医療院）</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カイゴ</t>
    </rPh>
    <rPh sb="34" eb="36">
      <t>イリョウ</t>
    </rPh>
    <rPh sb="36" eb="37">
      <t>イン</t>
    </rPh>
    <phoneticPr fontId="3"/>
  </si>
  <si>
    <t>（前年度の平均値または推定数）</t>
    <rPh sb="1" eb="4">
      <t>ゼンネンド</t>
    </rPh>
    <rPh sb="5" eb="8">
      <t>ヘイキンチ</t>
    </rPh>
    <rPh sb="11" eb="14">
      <t>スイテイスウ</t>
    </rPh>
    <phoneticPr fontId="2"/>
  </si>
  <si>
    <t>人</t>
    <rPh sb="0" eb="1">
      <t>ニン</t>
    </rPh>
    <phoneticPr fontId="2"/>
  </si>
  <si>
    <t>(4) 入所者数</t>
    <rPh sb="4" eb="7">
      <t>ニュウショシャ</t>
    </rPh>
    <rPh sb="7" eb="8">
      <t>スウ</t>
    </rPh>
    <phoneticPr fontId="2"/>
  </si>
  <si>
    <t>Ⅱ型</t>
    <rPh sb="1" eb="2">
      <t>ガタ</t>
    </rPh>
    <phoneticPr fontId="2"/>
  </si>
  <si>
    <t>Ⅰ型</t>
    <rPh sb="1" eb="2">
      <t>ガタ</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</si>
  <si>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</si>
  <si>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</si>
  <si>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</si>
  <si>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</si>
  <si>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</si>
  <si>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</si>
  <si>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</si>
  <si>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(13)【任意入力】人員基準の確認（医師・薬剤師・看護職員・介護職員）</t>
    <rPh sb="5" eb="7">
      <t>ニンイ</t>
    </rPh>
    <rPh sb="7" eb="9">
      <t>ニュウリョク</t>
    </rPh>
    <rPh sb="10" eb="12">
      <t>ジンイン</t>
    </rPh>
    <rPh sb="12" eb="14">
      <t>キジュン</t>
    </rPh>
    <rPh sb="15" eb="17">
      <t>カクニン</t>
    </rPh>
    <rPh sb="18" eb="20">
      <t>イシ</t>
    </rPh>
    <rPh sb="21" eb="24">
      <t>ヤクザイシ</t>
    </rPh>
    <rPh sb="25" eb="27">
      <t>カンゴ</t>
    </rPh>
    <rPh sb="27" eb="29">
      <t>ショクイン</t>
    </rPh>
    <rPh sb="30" eb="32">
      <t>カイゴ</t>
    </rPh>
    <rPh sb="32" eb="34">
      <t>ショクイン</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</si>
  <si>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</si>
  <si>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</si>
  <si>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</si>
  <si>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</si>
  <si>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</si>
  <si>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</si>
  <si>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</si>
  <si>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</si>
  <si>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</si>
  <si>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(15)【任意入力】人員基準の確認（医師・薬剤師・看護職員・介護職員）</t>
    <rPh sb="5" eb="7">
      <t>ニンイ</t>
    </rPh>
    <rPh sb="7" eb="9">
      <t>ニュウリョク</t>
    </rPh>
    <rPh sb="10" eb="12">
      <t>ジンイン</t>
    </rPh>
    <rPh sb="12" eb="14">
      <t>キジュン</t>
    </rPh>
    <rPh sb="15" eb="17">
      <t>カクニン</t>
    </rPh>
    <rPh sb="18" eb="20">
      <t>イシ</t>
    </rPh>
    <rPh sb="21" eb="24">
      <t>ヤクザイシ</t>
    </rPh>
    <rPh sb="25" eb="27">
      <t>カンゴ</t>
    </rPh>
    <rPh sb="27" eb="29">
      <t>ショクイン</t>
    </rPh>
    <rPh sb="30" eb="32">
      <t>カイゴ</t>
    </rPh>
    <rPh sb="32" eb="34">
      <t>ショクイン</t>
    </rPh>
    <phoneticPr fontId="2"/>
  </si>
  <si>
    <t>　(4) Ⅰ型療養床・Ⅱ型療養床の入所者の数をそれぞれ入力してください。入所者の数は、前年度の平均値（前年度の入所者延数を当該前年度の日数で除して得た数。</t>
    <rPh sb="6" eb="7">
      <t>カタ</t>
    </rPh>
    <rPh sb="7" eb="9">
      <t>リョウヨウ</t>
    </rPh>
    <rPh sb="9" eb="10">
      <t>ユカ</t>
    </rPh>
    <rPh sb="12" eb="13">
      <t>ガタ</t>
    </rPh>
    <rPh sb="13" eb="15">
      <t>リョウヨウ</t>
    </rPh>
    <rPh sb="15" eb="16">
      <t>ユカ</t>
    </rPh>
    <rPh sb="17" eb="20">
      <t>ニュウショシャ</t>
    </rPh>
    <rPh sb="21" eb="22">
      <t>カズ</t>
    </rPh>
    <rPh sb="22" eb="23">
      <t>イリスウ</t>
    </rPh>
    <rPh sb="27" eb="29">
      <t>ニュウリョク</t>
    </rPh>
    <rPh sb="36" eb="39">
      <t>ニュウショシャ</t>
    </rPh>
    <rPh sb="40" eb="41">
      <t>カズ</t>
    </rPh>
    <rPh sb="41" eb="42">
      <t>イリスウ</t>
    </rPh>
    <rPh sb="43" eb="46">
      <t>ゼンネンド</t>
    </rPh>
    <rPh sb="47" eb="50">
      <t>ヘイキンチ</t>
    </rPh>
    <rPh sb="51" eb="54">
      <t>ゼンネンド</t>
    </rPh>
    <rPh sb="55" eb="58">
      <t>ニュウショシャ</t>
    </rPh>
    <rPh sb="58" eb="59">
      <t>ノ</t>
    </rPh>
    <rPh sb="59" eb="60">
      <t>スウ</t>
    </rPh>
    <rPh sb="61" eb="63">
      <t>トウガイ</t>
    </rPh>
    <rPh sb="63" eb="66">
      <t>ゼンネンド</t>
    </rPh>
    <rPh sb="67" eb="69">
      <t>ニッスウ</t>
    </rPh>
    <rPh sb="70" eb="71">
      <t>ジョ</t>
    </rPh>
    <rPh sb="73" eb="74">
      <t>エ</t>
    </rPh>
    <rPh sb="75" eb="76">
      <t>カズ</t>
    </rPh>
    <phoneticPr fontId="2"/>
  </si>
  <si>
    <t>　　  小数点第2位以下を切り上げ）とします。新規又は再開の場合は、推定数を入力してください。</t>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</si>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</sst>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3">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7">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4" xfId="0" applyFill="1" applyBorder="1" applyAlignment="1">
      <alignment horizontal="center" vertical="center"/>
    </xf>
    <xf numFmtId="0" fontId="14" fillId="3" borderId="50" xfId="0" applyFont="1" applyFill="1" applyBorder="1" applyAlignment="1">
      <alignment horizontal="center" vertical="center"/>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0" xfId="0" applyFont="1" applyFill="1" applyBorder="1" applyAlignment="1">
      <alignment horizontal="center"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3" xfId="0" applyFont="1" applyFill="1" applyBorder="1" applyAlignment="1" applyProtection="1">
      <alignment horizontal="center" vertical="center"/>
      <protection locked="0"/>
    </xf>
    <xf numFmtId="0" fontId="22" fillId="5" borderId="40"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1" xfId="0" applyFont="1" applyFill="1" applyBorder="1" applyAlignment="1" applyProtection="1">
      <alignment horizontal="center" vertical="center" shrinkToFit="1"/>
      <protection locked="0"/>
    </xf>
    <xf numFmtId="0" fontId="8" fillId="2" borderId="95" xfId="0" applyFont="1" applyFill="1" applyBorder="1" applyAlignment="1" applyProtection="1">
      <alignment horizontal="center" vertical="center" shrinkToFit="1"/>
      <protection locked="0"/>
    </xf>
    <xf numFmtId="0" fontId="8" fillId="2" borderId="80" xfId="0" applyFont="1" applyFill="1" applyBorder="1" applyAlignment="1" applyProtection="1">
      <alignment horizontal="center" vertical="center" shrinkToFit="1"/>
      <protection locked="0"/>
    </xf>
    <xf numFmtId="0" fontId="8" fillId="2" borderId="70" xfId="0" applyFont="1" applyFill="1" applyBorder="1" applyAlignment="1" applyProtection="1">
      <alignment horizontal="center" vertical="center" shrinkToFit="1"/>
      <protection locked="0"/>
    </xf>
    <xf numFmtId="0" fontId="8" fillId="2" borderId="72" xfId="0" applyFont="1" applyFill="1" applyBorder="1" applyAlignment="1" applyProtection="1">
      <alignment horizontal="center" vertical="center" shrinkToFit="1"/>
      <protection locked="0"/>
    </xf>
    <xf numFmtId="0" fontId="8" fillId="2" borderId="71"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6" xfId="0" applyFont="1" applyBorder="1" applyAlignment="1">
      <alignment vertical="center"/>
    </xf>
    <xf numFmtId="0" fontId="5" fillId="0" borderId="47" xfId="0" applyFont="1" applyBorder="1" applyAlignment="1">
      <alignment vertical="center"/>
    </xf>
    <xf numFmtId="0" fontId="5" fillId="0" borderId="67" xfId="0" applyFont="1" applyBorder="1" applyAlignment="1">
      <alignment vertical="center"/>
    </xf>
    <xf numFmtId="0" fontId="5" fillId="0" borderId="31" xfId="0" applyFont="1" applyBorder="1" applyAlignment="1">
      <alignment vertical="center"/>
    </xf>
    <xf numFmtId="0" fontId="5" fillId="0" borderId="32" xfId="0" applyFont="1" applyBorder="1" applyAlignment="1">
      <alignment vertical="center"/>
    </xf>
    <xf numFmtId="0" fontId="5" fillId="0" borderId="44"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2" xfId="0" applyFont="1" applyBorder="1" applyAlignment="1">
      <alignment vertical="center"/>
    </xf>
    <xf numFmtId="0" fontId="5" fillId="0" borderId="39" xfId="0" applyFont="1" applyBorder="1" applyAlignment="1">
      <alignment vertical="center"/>
    </xf>
    <xf numFmtId="0" fontId="5" fillId="0" borderId="53" xfId="0" applyFont="1" applyBorder="1" applyAlignment="1">
      <alignment vertical="center"/>
    </xf>
    <xf numFmtId="0" fontId="5" fillId="0" borderId="69"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8"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42"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49" xfId="0" applyNumberFormat="1" applyFont="1" applyBorder="1" applyAlignment="1">
      <alignment horizontal="center" vertical="center" shrinkToFit="1"/>
    </xf>
    <xf numFmtId="180" fontId="8" fillId="0" borderId="45" xfId="0" applyNumberFormat="1" applyFont="1" applyBorder="1" applyAlignment="1">
      <alignment horizontal="center" vertical="center" shrinkToFit="1"/>
    </xf>
    <xf numFmtId="180" fontId="8" fillId="0" borderId="48" xfId="0" applyNumberFormat="1" applyFont="1" applyBorder="1" applyAlignment="1">
      <alignment horizontal="center" vertical="center" shrinkToFit="1"/>
    </xf>
    <xf numFmtId="180" fontId="8" fillId="0" borderId="63" xfId="0" applyNumberFormat="1" applyFont="1" applyBorder="1" applyAlignment="1">
      <alignment horizontal="center" vertical="center" shrinkToFit="1"/>
    </xf>
    <xf numFmtId="180" fontId="8" fillId="0" borderId="64" xfId="0" applyNumberFormat="1" applyFont="1" applyBorder="1" applyAlignment="1">
      <alignment horizontal="center" vertical="center" shrinkToFit="1"/>
    </xf>
    <xf numFmtId="180" fontId="8" fillId="0" borderId="65"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6"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8" xfId="0" applyFont="1" applyFill="1" applyBorder="1" applyAlignment="1" applyProtection="1">
      <alignment horizontal="center" vertical="center" shrinkToFit="1"/>
    </xf>
    <xf numFmtId="0" fontId="5" fillId="0" borderId="96" xfId="0" applyFont="1" applyBorder="1" applyAlignment="1">
      <alignment vertical="center"/>
    </xf>
    <xf numFmtId="0" fontId="5" fillId="0" borderId="97" xfId="0" applyFont="1" applyBorder="1" applyAlignment="1">
      <alignment vertical="center"/>
    </xf>
    <xf numFmtId="0" fontId="5" fillId="0" borderId="93" xfId="0" applyFont="1" applyBorder="1" applyAlignment="1">
      <alignment vertical="center"/>
    </xf>
    <xf numFmtId="0" fontId="5" fillId="0" borderId="5" xfId="0" applyFont="1" applyBorder="1" applyAlignment="1">
      <alignment vertical="center"/>
    </xf>
    <xf numFmtId="0" fontId="5" fillId="0" borderId="98" xfId="0" applyFont="1" applyBorder="1" applyAlignment="1">
      <alignment vertical="center"/>
    </xf>
    <xf numFmtId="0" fontId="5" fillId="0" borderId="68"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5" fillId="3" borderId="101" xfId="0" applyFont="1" applyFill="1" applyBorder="1" applyAlignment="1">
      <alignment horizontal="center" vertical="center"/>
    </xf>
    <xf numFmtId="0" fontId="15" fillId="3" borderId="22" xfId="0" applyFont="1" applyFill="1" applyBorder="1" applyAlignment="1">
      <alignment vertical="center" shrinkToFit="1"/>
    </xf>
    <xf numFmtId="0" fontId="15" fillId="3" borderId="21" xfId="0" applyFont="1" applyFill="1" applyBorder="1" applyAlignment="1">
      <alignment vertical="center" shrinkToFit="1"/>
    </xf>
    <xf numFmtId="0" fontId="15" fillId="3" borderId="21" xfId="0" applyFont="1" applyFill="1" applyBorder="1">
      <alignment vertical="center"/>
    </xf>
    <xf numFmtId="0" fontId="14" fillId="3" borderId="102" xfId="0" applyFont="1" applyFill="1" applyBorder="1" applyAlignment="1">
      <alignment horizontal="center" vertical="center"/>
    </xf>
    <xf numFmtId="0" fontId="0" fillId="3" borderId="50" xfId="0" applyFill="1" applyBorder="1" applyAlignment="1">
      <alignment horizontal="center" vertical="center"/>
    </xf>
    <xf numFmtId="0" fontId="15" fillId="3" borderId="21" xfId="0" applyFont="1" applyFill="1" applyBorder="1" applyAlignment="1">
      <alignment horizontal="left" vertical="center"/>
    </xf>
    <xf numFmtId="0" fontId="15" fillId="3" borderId="23" xfId="0" applyFont="1" applyFill="1" applyBorder="1" applyAlignment="1">
      <alignment horizontal="left" vertical="center"/>
    </xf>
    <xf numFmtId="0" fontId="0" fillId="3" borderId="21" xfId="0" applyFill="1" applyBorder="1" applyAlignment="1">
      <alignment horizontal="left" vertical="center"/>
    </xf>
    <xf numFmtId="0" fontId="0" fillId="3" borderId="51" xfId="0" applyFill="1" applyBorder="1" applyAlignment="1">
      <alignment horizontal="center" vertical="center"/>
    </xf>
    <xf numFmtId="0" fontId="15" fillId="3" borderId="9" xfId="0" applyFont="1" applyFill="1" applyBorder="1" applyAlignment="1">
      <alignment vertical="center" shrinkToFit="1"/>
    </xf>
    <xf numFmtId="0" fontId="15" fillId="3" borderId="18" xfId="0" applyFont="1" applyFill="1" applyBorder="1" applyAlignment="1">
      <alignment vertical="center" shrinkToFit="1"/>
    </xf>
    <xf numFmtId="0" fontId="1" fillId="0" borderId="0" xfId="0" applyFont="1" applyFill="1" applyBorder="1" applyAlignment="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Alignment="1" applyProtection="1">
      <alignment horizontal="left" vertical="center"/>
    </xf>
    <xf numFmtId="0" fontId="1" fillId="0" borderId="0" xfId="0" applyFont="1" applyAlignment="1" applyProtection="1">
      <alignment horizontal="right"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31"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8" fillId="0" borderId="4"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2" xfId="0" applyNumberFormat="1" applyFont="1" applyBorder="1" applyAlignment="1">
      <alignment horizontal="center" vertical="center" wrapText="1"/>
    </xf>
    <xf numFmtId="180" fontId="8" fillId="0" borderId="67" xfId="0" applyNumberFormat="1" applyFont="1" applyBorder="1" applyAlignment="1">
      <alignment horizontal="center" vertical="center" wrapText="1"/>
    </xf>
    <xf numFmtId="180" fontId="8" fillId="0" borderId="83" xfId="0" applyNumberFormat="1" applyFont="1" applyBorder="1" applyAlignment="1">
      <alignment horizontal="center" vertical="center" wrapText="1"/>
    </xf>
    <xf numFmtId="0" fontId="8" fillId="0" borderId="86" xfId="0" applyFont="1" applyBorder="1" applyAlignment="1">
      <alignment horizontal="center" vertical="center" wrapText="1"/>
    </xf>
    <xf numFmtId="0" fontId="8" fillId="0" borderId="87" xfId="0" applyFont="1" applyBorder="1" applyAlignment="1">
      <alignment horizontal="center" vertical="center" wrapText="1"/>
    </xf>
    <xf numFmtId="1" fontId="8" fillId="0" borderId="88" xfId="0" applyNumberFormat="1" applyFont="1" applyBorder="1" applyAlignment="1">
      <alignment horizontal="center" vertical="center" wrapText="1"/>
    </xf>
    <xf numFmtId="1" fontId="8" fillId="0" borderId="87"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5" borderId="41" xfId="0" applyFont="1" applyFill="1" applyBorder="1" applyAlignment="1" applyProtection="1">
      <alignment horizontal="left" vertical="center" wrapText="1"/>
      <protection locked="0"/>
    </xf>
    <xf numFmtId="0" fontId="8" fillId="5" borderId="32"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8" fillId="0" borderId="62" xfId="0" applyFont="1" applyBorder="1" applyAlignment="1">
      <alignment horizontal="center" vertical="center"/>
    </xf>
    <xf numFmtId="0" fontId="8" fillId="0" borderId="61" xfId="0" applyFont="1" applyBorder="1" applyAlignment="1">
      <alignment horizontal="center" vertical="center"/>
    </xf>
    <xf numFmtId="0" fontId="5" fillId="0" borderId="3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180" fontId="8" fillId="0" borderId="94" xfId="0" applyNumberFormat="1" applyFont="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8"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8"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100"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27"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1" fillId="0" borderId="8" xfId="0"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8" fillId="5" borderId="37"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180" fontId="8" fillId="0" borderId="84" xfId="0" applyNumberFormat="1" applyFont="1" applyBorder="1" applyAlignment="1">
      <alignment horizontal="center" vertical="center" wrapText="1"/>
    </xf>
    <xf numFmtId="180" fontId="8" fillId="0" borderId="68" xfId="0" applyNumberFormat="1" applyFont="1" applyBorder="1" applyAlignment="1">
      <alignment horizontal="center" vertical="center" wrapText="1"/>
    </xf>
    <xf numFmtId="180" fontId="8" fillId="0" borderId="85" xfId="0" applyNumberFormat="1" applyFont="1" applyBorder="1" applyAlignment="1">
      <alignment horizontal="center" vertical="center" wrapText="1"/>
    </xf>
    <xf numFmtId="0" fontId="8" fillId="0" borderId="57" xfId="0" applyFont="1" applyBorder="1" applyAlignment="1">
      <alignment horizontal="center" vertical="center"/>
    </xf>
    <xf numFmtId="0" fontId="8" fillId="5" borderId="99" xfId="0" applyFont="1" applyFill="1" applyBorder="1" applyAlignment="1" applyProtection="1">
      <alignment horizontal="center" vertical="center" shrinkToFit="1"/>
      <protection locked="0"/>
    </xf>
    <xf numFmtId="0" fontId="8" fillId="5" borderId="74"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pplyProtection="1">
      <alignment horizontal="center" vertical="center" wrapTex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left" vertical="center" wrapText="1"/>
      <protection locked="0"/>
    </xf>
    <xf numFmtId="0" fontId="10" fillId="0" borderId="55"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2" borderId="59" xfId="0" applyFont="1" applyFill="1" applyBorder="1" applyAlignment="1" applyProtection="1">
      <alignment horizontal="center" vertical="center"/>
      <protection locked="0"/>
    </xf>
    <xf numFmtId="0" fontId="8" fillId="4" borderId="59"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2" borderId="58" xfId="0" applyFont="1" applyFill="1" applyBorder="1" applyAlignment="1" applyProtection="1">
      <alignment horizontal="center" vertical="center"/>
      <protection locked="0"/>
    </xf>
    <xf numFmtId="0" fontId="8" fillId="2" borderId="73" xfId="0" applyFont="1" applyFill="1" applyBorder="1" applyAlignment="1" applyProtection="1">
      <alignment horizontal="center" vertical="center"/>
      <protection locked="0"/>
    </xf>
    <xf numFmtId="0" fontId="8" fillId="4" borderId="74" xfId="0" applyFont="1" applyFill="1" applyBorder="1" applyAlignment="1" applyProtection="1">
      <alignment horizontal="center" vertical="center"/>
      <protection locked="0"/>
    </xf>
    <xf numFmtId="0" fontId="8" fillId="4" borderId="75" xfId="0" applyFont="1" applyFill="1" applyBorder="1" applyAlignment="1" applyProtection="1">
      <alignment horizontal="center" vertical="center"/>
      <protection locked="0"/>
    </xf>
    <xf numFmtId="0" fontId="8" fillId="4" borderId="60" xfId="0" applyFont="1" applyFill="1" applyBorder="1" applyAlignment="1" applyProtection="1">
      <alignment horizontal="center" vertical="center"/>
      <protection locked="0"/>
    </xf>
    <xf numFmtId="0" fontId="8" fillId="4"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5" fillId="3" borderId="0" xfId="0" applyFont="1" applyFill="1" applyBorder="1" applyAlignment="1">
      <alignment horizontal="left" vertical="center" indent="1"/>
    </xf>
    <xf numFmtId="0" fontId="0" fillId="3" borderId="55" xfId="0" applyFill="1" applyBorder="1" applyAlignment="1">
      <alignment horizontal="center" vertical="center"/>
    </xf>
    <xf numFmtId="0" fontId="0" fillId="3" borderId="56" xfId="0" applyFill="1" applyBorder="1" applyAlignment="1">
      <alignment horizontal="center" vertical="center"/>
    </xf>
    <xf numFmtId="0" fontId="0" fillId="3" borderId="57" xfId="0" applyFill="1" applyBorder="1" applyAlignment="1">
      <alignment horizontal="center" vertical="center"/>
    </xf>
  </cellXfs>
  <cellStyles count="2">
    <cellStyle name="桁区切り" xfId="1" builtinId="6"/>
    <cellStyle name="標準" xfId="0" builtinId="0"/>
  </cellStyles>
  <dxfs count="519">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FFFFCC"/>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101600</xdr:rowOff>
    </xdr:from>
    <xdr:to>
      <xdr:col>3</xdr:col>
      <xdr:colOff>114300</xdr:colOff>
      <xdr:row>2</xdr:row>
      <xdr:rowOff>190500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556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38100</xdr:colOff>
      <xdr:row>77</xdr:row>
      <xdr:rowOff>161925</xdr:rowOff>
    </xdr:from>
    <xdr:to>
      <xdr:col>15</xdr:col>
      <xdr:colOff>609600</xdr:colOff>
      <xdr:row>86</xdr:row>
      <xdr:rowOff>200025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142875" y="178308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87</xdr:row>
      <xdr:rowOff>57150</xdr:rowOff>
    </xdr:from>
    <xdr:to>
      <xdr:col>15</xdr:col>
      <xdr:colOff>600075</xdr:colOff>
      <xdr:row>96</xdr:row>
      <xdr:rowOff>95250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33350" y="202596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50"/>
  <sheetViews>
    <sheetView showGridLines="0" tabSelected="1"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300</v>
      </c>
      <c r="D1" s="5"/>
      <c r="E1" s="5"/>
      <c r="F1" s="5"/>
      <c r="G1" s="5"/>
      <c r="H1" s="5"/>
      <c r="I1" s="5"/>
      <c r="J1" s="5"/>
      <c r="M1" s="7" t="s">
        <v>0</v>
      </c>
      <c r="P1" s="5"/>
      <c r="Q1" s="5"/>
      <c r="R1" s="5"/>
      <c r="S1" s="5"/>
      <c r="T1" s="5"/>
      <c r="U1" s="5"/>
      <c r="V1" s="5"/>
      <c r="W1" s="5"/>
      <c r="AS1" s="9" t="s">
        <v>30</v>
      </c>
      <c r="AT1" s="256" t="s">
        <v>232</v>
      </c>
      <c r="AU1" s="257"/>
      <c r="AV1" s="257"/>
      <c r="AW1" s="257"/>
      <c r="AX1" s="257"/>
      <c r="AY1" s="257"/>
      <c r="AZ1" s="257"/>
      <c r="BA1" s="257"/>
      <c r="BB1" s="257"/>
      <c r="BC1" s="257"/>
      <c r="BD1" s="257"/>
      <c r="BE1" s="257"/>
      <c r="BF1" s="257"/>
      <c r="BG1" s="257"/>
      <c r="BH1" s="257"/>
      <c r="BI1" s="257"/>
      <c r="BJ1" s="9" t="s">
        <v>2</v>
      </c>
    </row>
    <row r="2" spans="2:67" s="8" customFormat="1" ht="20.25" customHeight="1" x14ac:dyDescent="0.45">
      <c r="J2" s="7"/>
      <c r="M2" s="7"/>
      <c r="N2" s="7"/>
      <c r="P2" s="9"/>
      <c r="Q2" s="9"/>
      <c r="R2" s="9"/>
      <c r="S2" s="9"/>
      <c r="T2" s="9"/>
      <c r="U2" s="9"/>
      <c r="V2" s="9"/>
      <c r="W2" s="9"/>
      <c r="AB2" s="131" t="s">
        <v>27</v>
      </c>
      <c r="AC2" s="258">
        <v>6</v>
      </c>
      <c r="AD2" s="258"/>
      <c r="AE2" s="131" t="s">
        <v>28</v>
      </c>
      <c r="AF2" s="259">
        <f>IF(AC2=0,"",YEAR(DATE(2018+AC2,1,1)))</f>
        <v>2024</v>
      </c>
      <c r="AG2" s="259"/>
      <c r="AH2" s="132" t="s">
        <v>29</v>
      </c>
      <c r="AI2" s="132" t="s">
        <v>1</v>
      </c>
      <c r="AJ2" s="258">
        <v>4</v>
      </c>
      <c r="AK2" s="258"/>
      <c r="AL2" s="132" t="s">
        <v>24</v>
      </c>
      <c r="AS2" s="9" t="s">
        <v>31</v>
      </c>
      <c r="AT2" s="258" t="s">
        <v>153</v>
      </c>
      <c r="AU2" s="258"/>
      <c r="AV2" s="258"/>
      <c r="AW2" s="258"/>
      <c r="AX2" s="258"/>
      <c r="AY2" s="258"/>
      <c r="AZ2" s="258"/>
      <c r="BA2" s="258"/>
      <c r="BB2" s="258"/>
      <c r="BC2" s="258"/>
      <c r="BD2" s="258"/>
      <c r="BE2" s="258"/>
      <c r="BF2" s="258"/>
      <c r="BG2" s="258"/>
      <c r="BH2" s="258"/>
      <c r="BI2" s="258"/>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260" t="s">
        <v>178</v>
      </c>
      <c r="BF3" s="261"/>
      <c r="BG3" s="261"/>
      <c r="BH3" s="262"/>
      <c r="BI3" s="9"/>
    </row>
    <row r="4" spans="2:67" s="8" customFormat="1" ht="20.25" customHeight="1" x14ac:dyDescent="0.45">
      <c r="B4" s="29"/>
      <c r="C4" s="29"/>
      <c r="D4" s="29"/>
      <c r="E4" s="29"/>
      <c r="F4" s="29"/>
      <c r="G4" s="29"/>
      <c r="H4" s="29"/>
      <c r="I4" s="29"/>
      <c r="J4" s="156"/>
      <c r="K4" s="29"/>
      <c r="L4" s="29"/>
      <c r="M4" s="156"/>
      <c r="N4" s="29"/>
      <c r="O4" s="157"/>
      <c r="P4" s="157"/>
      <c r="Q4" s="157"/>
      <c r="R4" s="157"/>
      <c r="S4" s="157"/>
      <c r="T4" s="157"/>
      <c r="U4" s="157"/>
      <c r="V4" s="29"/>
      <c r="W4" s="29"/>
      <c r="X4" s="29"/>
      <c r="Y4" s="29"/>
      <c r="Z4" s="29"/>
      <c r="AA4" s="29"/>
      <c r="AB4" s="29"/>
      <c r="AC4" s="158"/>
      <c r="AD4" s="158"/>
      <c r="AE4" s="159"/>
      <c r="AF4" s="160"/>
      <c r="AG4" s="159"/>
      <c r="AH4" s="29"/>
      <c r="AI4" s="29"/>
      <c r="AJ4" s="29"/>
      <c r="AK4" s="29"/>
      <c r="AL4" s="29"/>
      <c r="AM4" s="29"/>
      <c r="AN4" s="29"/>
      <c r="AO4" s="29"/>
      <c r="AP4" s="29"/>
      <c r="AQ4" s="29"/>
      <c r="AR4" s="29"/>
      <c r="BD4" s="18" t="s">
        <v>180</v>
      </c>
      <c r="BE4" s="260" t="s">
        <v>179</v>
      </c>
      <c r="BF4" s="261"/>
      <c r="BG4" s="261"/>
      <c r="BH4" s="262"/>
      <c r="BI4" s="9"/>
    </row>
    <row r="5" spans="2:67" s="8" customFormat="1" ht="9" customHeight="1" x14ac:dyDescent="0.45">
      <c r="B5" s="29"/>
      <c r="C5" s="29"/>
      <c r="D5" s="29"/>
      <c r="E5" s="29"/>
      <c r="F5" s="29"/>
      <c r="G5" s="29"/>
      <c r="H5" s="29"/>
      <c r="I5" s="29"/>
      <c r="J5" s="156"/>
      <c r="K5" s="29"/>
      <c r="L5" s="29"/>
      <c r="M5" s="156"/>
      <c r="N5" s="29"/>
      <c r="O5" s="157"/>
      <c r="P5" s="157"/>
      <c r="Q5" s="157"/>
      <c r="R5" s="157"/>
      <c r="S5" s="157"/>
      <c r="T5" s="157"/>
      <c r="U5" s="157"/>
      <c r="V5" s="29"/>
      <c r="W5" s="29"/>
      <c r="X5" s="29"/>
      <c r="Y5" s="29"/>
      <c r="Z5" s="29"/>
      <c r="AA5" s="29"/>
      <c r="AB5" s="29"/>
      <c r="AC5" s="161"/>
      <c r="AD5" s="161"/>
      <c r="AE5" s="29"/>
      <c r="AF5" s="29"/>
      <c r="AG5" s="29"/>
      <c r="AH5" s="29"/>
      <c r="AI5" s="29"/>
      <c r="AJ5" s="27"/>
      <c r="AK5" s="27"/>
      <c r="AL5" s="27"/>
      <c r="AM5" s="27"/>
      <c r="AN5" s="27"/>
      <c r="AO5" s="27"/>
      <c r="AP5" s="27"/>
      <c r="AQ5" s="27"/>
      <c r="AR5" s="27"/>
      <c r="AS5" s="6"/>
      <c r="AT5" s="6"/>
      <c r="AU5" s="6"/>
      <c r="AV5" s="6"/>
      <c r="AW5" s="6"/>
      <c r="AX5" s="6"/>
      <c r="AY5" s="6"/>
      <c r="AZ5" s="6"/>
      <c r="BA5" s="6"/>
      <c r="BB5" s="6"/>
      <c r="BC5" s="6"/>
      <c r="BD5" s="6"/>
      <c r="BE5" s="6"/>
      <c r="BF5" s="6"/>
      <c r="BG5" s="6"/>
      <c r="BH5" s="19"/>
      <c r="BI5" s="19"/>
    </row>
    <row r="6" spans="2:67" s="8" customFormat="1" ht="21" customHeight="1" x14ac:dyDescent="0.45">
      <c r="B6" s="34"/>
      <c r="C6" s="31"/>
      <c r="D6" s="31"/>
      <c r="E6" s="31"/>
      <c r="F6" s="31"/>
      <c r="G6" s="31"/>
      <c r="H6" s="31"/>
      <c r="I6" s="31"/>
      <c r="J6" s="31"/>
      <c r="K6" s="39"/>
      <c r="L6" s="39"/>
      <c r="M6" s="39"/>
      <c r="N6" s="37"/>
      <c r="O6" s="39"/>
      <c r="P6" s="39"/>
      <c r="Q6" s="39"/>
      <c r="R6" s="29"/>
      <c r="S6" s="29"/>
      <c r="T6" s="29"/>
      <c r="U6" s="29"/>
      <c r="V6" s="29"/>
      <c r="W6" s="29"/>
      <c r="X6" s="29"/>
      <c r="Y6" s="29"/>
      <c r="Z6" s="29"/>
      <c r="AA6" s="29"/>
      <c r="AB6" s="29"/>
      <c r="AC6" s="29"/>
      <c r="AD6" s="29"/>
      <c r="AE6" s="29"/>
      <c r="AF6" s="29"/>
      <c r="AG6" s="29"/>
      <c r="AH6" s="29"/>
      <c r="AI6" s="29"/>
      <c r="AJ6" s="27"/>
      <c r="AK6" s="27"/>
      <c r="AL6" s="27"/>
      <c r="AM6" s="27"/>
      <c r="AN6" s="27"/>
      <c r="AO6" s="27" t="s">
        <v>193</v>
      </c>
      <c r="AP6" s="27"/>
      <c r="AQ6" s="27"/>
      <c r="AR6" s="27"/>
      <c r="AS6" s="6"/>
      <c r="AT6" s="6"/>
      <c r="AU6" s="6"/>
      <c r="AW6" s="35"/>
      <c r="AX6" s="35"/>
      <c r="AY6" s="2"/>
      <c r="AZ6" s="6"/>
      <c r="BA6" s="227">
        <v>40</v>
      </c>
      <c r="BB6" s="228"/>
      <c r="BC6" s="2" t="s">
        <v>22</v>
      </c>
      <c r="BD6" s="6"/>
      <c r="BE6" s="227">
        <v>160</v>
      </c>
      <c r="BF6" s="228"/>
      <c r="BG6" s="2" t="s">
        <v>23</v>
      </c>
      <c r="BH6" s="6"/>
      <c r="BI6" s="19"/>
    </row>
    <row r="7" spans="2:67" s="8" customFormat="1" ht="5.25" customHeight="1" x14ac:dyDescent="0.45">
      <c r="B7" s="34"/>
      <c r="C7" s="38"/>
      <c r="D7" s="38"/>
      <c r="E7" s="38"/>
      <c r="F7" s="38"/>
      <c r="G7" s="38"/>
      <c r="H7" s="38"/>
      <c r="I7" s="38"/>
      <c r="J7" s="39"/>
      <c r="K7" s="39"/>
      <c r="L7" s="39"/>
      <c r="M7" s="37"/>
      <c r="N7" s="39"/>
      <c r="O7" s="39"/>
      <c r="P7" s="39"/>
      <c r="Q7" s="39"/>
      <c r="R7" s="29"/>
      <c r="S7" s="29"/>
      <c r="T7" s="29"/>
      <c r="U7" s="29"/>
      <c r="V7" s="29"/>
      <c r="W7" s="29"/>
      <c r="X7" s="29"/>
      <c r="Y7" s="29"/>
      <c r="Z7" s="29"/>
      <c r="AA7" s="29"/>
      <c r="AB7" s="29"/>
      <c r="AC7" s="29"/>
      <c r="AD7" s="29"/>
      <c r="AE7" s="29"/>
      <c r="AF7" s="29"/>
      <c r="AG7" s="29"/>
      <c r="AH7" s="29"/>
      <c r="AI7" s="29"/>
      <c r="AJ7" s="27"/>
      <c r="AK7" s="27"/>
      <c r="AL7" s="27"/>
      <c r="AM7" s="27"/>
      <c r="AN7" s="27"/>
      <c r="AO7" s="27"/>
      <c r="AP7" s="27"/>
      <c r="AQ7" s="27"/>
      <c r="AR7" s="27"/>
      <c r="AS7" s="27"/>
      <c r="AT7" s="27"/>
      <c r="AU7" s="27"/>
      <c r="AV7" s="27"/>
      <c r="AW7" s="27"/>
      <c r="AX7" s="27"/>
      <c r="AY7" s="27"/>
      <c r="AZ7" s="27"/>
      <c r="BA7" s="27"/>
      <c r="BB7" s="27"/>
      <c r="BC7" s="27"/>
      <c r="BD7" s="27"/>
      <c r="BE7" s="27"/>
      <c r="BF7" s="27"/>
      <c r="BG7" s="27"/>
      <c r="BH7" s="28"/>
      <c r="BI7" s="28"/>
      <c r="BJ7" s="29"/>
    </row>
    <row r="8" spans="2:67" s="8" customFormat="1" ht="21" customHeight="1" x14ac:dyDescent="0.45">
      <c r="B8" s="40"/>
      <c r="C8" s="37"/>
      <c r="D8" s="37"/>
      <c r="E8" s="37"/>
      <c r="F8" s="37"/>
      <c r="G8" s="37"/>
      <c r="H8" s="37"/>
      <c r="I8" s="37"/>
      <c r="J8" s="39"/>
      <c r="K8" s="39"/>
      <c r="L8" s="39"/>
      <c r="M8" s="37"/>
      <c r="N8" s="39"/>
      <c r="O8" s="39"/>
      <c r="P8" s="39"/>
      <c r="Q8" s="39"/>
      <c r="R8" s="29"/>
      <c r="S8" s="29"/>
      <c r="T8" s="29"/>
      <c r="U8" s="29"/>
      <c r="V8" s="29"/>
      <c r="W8" s="29"/>
      <c r="X8" s="29"/>
      <c r="Y8" s="29"/>
      <c r="Z8" s="29"/>
      <c r="AA8" s="29"/>
      <c r="AB8" s="29"/>
      <c r="AC8" s="29"/>
      <c r="AD8" s="29"/>
      <c r="AE8" s="29"/>
      <c r="AF8" s="29"/>
      <c r="AG8" s="29"/>
      <c r="AH8" s="29"/>
      <c r="AI8" s="29"/>
      <c r="AJ8" s="30"/>
      <c r="AK8" s="30"/>
      <c r="AL8" s="30"/>
      <c r="AM8" s="31"/>
      <c r="AN8" s="32"/>
      <c r="AO8" s="33"/>
      <c r="AP8" s="33"/>
      <c r="AQ8" s="34"/>
      <c r="AR8" s="35"/>
      <c r="AS8" s="35"/>
      <c r="AT8" s="35"/>
      <c r="AU8" s="36"/>
      <c r="AV8" s="36"/>
      <c r="AW8" s="27"/>
      <c r="AX8" s="35"/>
      <c r="AY8" s="35"/>
      <c r="AZ8" s="37"/>
      <c r="BA8" s="27"/>
      <c r="BB8" s="27" t="s">
        <v>26</v>
      </c>
      <c r="BC8" s="27"/>
      <c r="BD8" s="27"/>
      <c r="BE8" s="254">
        <f>DAY(EOMONTH(DATE(AF2,AJ2,1),0))</f>
        <v>30</v>
      </c>
      <c r="BF8" s="255"/>
      <c r="BG8" s="27" t="s">
        <v>25</v>
      </c>
      <c r="BH8" s="27"/>
      <c r="BI8" s="27"/>
      <c r="BJ8" s="29"/>
      <c r="BM8" s="9"/>
      <c r="BN8" s="9"/>
      <c r="BO8" s="9"/>
    </row>
    <row r="9" spans="2:67" s="8" customFormat="1" ht="5.25" customHeight="1" x14ac:dyDescent="0.45">
      <c r="B9" s="40"/>
      <c r="C9" s="37"/>
      <c r="D9" s="37"/>
      <c r="E9" s="37"/>
      <c r="F9" s="37"/>
      <c r="G9" s="37"/>
      <c r="H9" s="37"/>
      <c r="I9" s="37"/>
      <c r="J9" s="39"/>
      <c r="K9" s="39"/>
      <c r="L9" s="39"/>
      <c r="M9" s="37"/>
      <c r="N9" s="39"/>
      <c r="O9" s="39"/>
      <c r="P9" s="39"/>
      <c r="Q9" s="39"/>
      <c r="R9" s="29"/>
      <c r="S9" s="29"/>
      <c r="T9" s="29"/>
      <c r="U9" s="29"/>
      <c r="V9" s="29"/>
      <c r="W9" s="29"/>
      <c r="X9" s="29"/>
      <c r="Y9" s="29"/>
      <c r="Z9" s="29"/>
      <c r="AA9" s="29"/>
      <c r="AB9" s="29"/>
      <c r="AC9" s="29"/>
      <c r="AD9" s="29"/>
      <c r="AE9" s="29"/>
      <c r="AF9" s="29"/>
      <c r="AG9" s="29"/>
      <c r="AH9" s="29"/>
      <c r="AI9" s="29"/>
      <c r="AJ9" s="30"/>
      <c r="AK9" s="30"/>
      <c r="AL9" s="30"/>
      <c r="AM9" s="31"/>
      <c r="AN9" s="32"/>
      <c r="AO9" s="33"/>
      <c r="AP9" s="33"/>
      <c r="AQ9" s="34"/>
      <c r="AR9" s="35"/>
      <c r="AS9" s="35"/>
      <c r="AT9" s="35"/>
      <c r="AU9" s="36"/>
      <c r="AV9" s="36"/>
      <c r="AW9" s="27"/>
      <c r="AX9" s="35"/>
      <c r="AY9" s="35"/>
      <c r="AZ9" s="37"/>
      <c r="BA9" s="27"/>
      <c r="BB9" s="27"/>
      <c r="BC9" s="27"/>
      <c r="BD9" s="27"/>
      <c r="BE9" s="37"/>
      <c r="BF9" s="37"/>
      <c r="BG9" s="27"/>
      <c r="BH9" s="27"/>
      <c r="BI9" s="27"/>
      <c r="BJ9" s="29"/>
      <c r="BM9" s="9"/>
      <c r="BN9" s="9"/>
      <c r="BO9" s="9"/>
    </row>
    <row r="10" spans="2:67" s="8" customFormat="1" ht="21" customHeight="1" x14ac:dyDescent="0.45">
      <c r="B10" s="40"/>
      <c r="C10" s="37"/>
      <c r="D10" s="37"/>
      <c r="E10" s="37"/>
      <c r="F10" s="37"/>
      <c r="G10" s="37"/>
      <c r="H10" s="37"/>
      <c r="I10" s="37"/>
      <c r="J10" s="39"/>
      <c r="K10" s="39"/>
      <c r="L10" s="39"/>
      <c r="M10" s="37"/>
      <c r="N10" s="39"/>
      <c r="O10" s="39"/>
      <c r="P10" s="39"/>
      <c r="Q10" s="39"/>
      <c r="R10" s="29"/>
      <c r="S10" s="29"/>
      <c r="T10" s="29"/>
      <c r="U10" s="29"/>
      <c r="V10" s="29"/>
      <c r="W10" s="29"/>
      <c r="X10" s="29"/>
      <c r="Y10" s="29"/>
      <c r="Z10" s="29"/>
      <c r="AA10" s="29"/>
      <c r="AB10" s="29"/>
      <c r="AC10" s="29"/>
      <c r="AD10" s="29"/>
      <c r="AE10" s="29"/>
      <c r="AF10" s="29"/>
      <c r="AG10" s="29"/>
      <c r="AH10" s="29"/>
      <c r="AI10" s="29"/>
      <c r="AJ10" s="30"/>
      <c r="AK10" s="30"/>
      <c r="AL10" s="30"/>
      <c r="AM10" s="31"/>
      <c r="AN10" s="32"/>
      <c r="AO10" s="27" t="s">
        <v>251</v>
      </c>
      <c r="AP10" s="33"/>
      <c r="AQ10" s="27"/>
      <c r="AR10" s="225" t="s">
        <v>249</v>
      </c>
      <c r="AS10" s="27"/>
      <c r="AT10" s="27"/>
      <c r="AU10" s="31"/>
      <c r="AV10" s="223"/>
      <c r="AW10" s="27"/>
      <c r="AX10" s="224"/>
      <c r="AY10" s="224"/>
      <c r="AZ10" s="226" t="s">
        <v>253</v>
      </c>
      <c r="BA10" s="227">
        <v>20</v>
      </c>
      <c r="BB10" s="228"/>
      <c r="BC10" s="2" t="s">
        <v>250</v>
      </c>
      <c r="BD10" s="226" t="s">
        <v>252</v>
      </c>
      <c r="BE10" s="227">
        <v>30</v>
      </c>
      <c r="BF10" s="228"/>
      <c r="BG10" s="2" t="s">
        <v>250</v>
      </c>
      <c r="BH10" s="27"/>
      <c r="BI10" s="27"/>
      <c r="BJ10" s="29"/>
      <c r="BM10" s="9"/>
      <c r="BN10" s="9"/>
      <c r="BO10" s="9"/>
    </row>
    <row r="11" spans="2:67" ht="5.25" customHeight="1" thickBot="1" x14ac:dyDescent="0.5">
      <c r="B11" s="41"/>
      <c r="C11" s="42"/>
      <c r="D11" s="42"/>
      <c r="E11" s="42"/>
      <c r="F11" s="42"/>
      <c r="G11" s="42"/>
      <c r="H11" s="42"/>
      <c r="I11" s="42"/>
      <c r="J11" s="42"/>
      <c r="K11" s="41"/>
      <c r="L11" s="41"/>
      <c r="M11" s="41"/>
      <c r="N11" s="41"/>
      <c r="O11" s="41"/>
      <c r="P11" s="41"/>
      <c r="Q11" s="41"/>
      <c r="R11" s="41"/>
      <c r="S11" s="41"/>
      <c r="T11" s="41"/>
      <c r="U11" s="41"/>
      <c r="V11" s="41"/>
      <c r="W11" s="41"/>
      <c r="X11" s="41"/>
      <c r="Y11" s="41"/>
      <c r="Z11" s="41"/>
      <c r="AA11" s="41"/>
      <c r="AB11" s="41"/>
      <c r="AC11" s="42"/>
      <c r="AD11" s="41"/>
      <c r="AE11" s="41"/>
      <c r="AF11" s="41"/>
      <c r="AG11" s="41"/>
      <c r="AH11" s="41"/>
      <c r="AI11" s="41"/>
      <c r="AJ11" s="41"/>
      <c r="AK11" s="41"/>
      <c r="AL11" s="41"/>
      <c r="AM11" s="41"/>
      <c r="AN11" s="41"/>
      <c r="AO11" s="41"/>
      <c r="AP11" s="41"/>
      <c r="AQ11" s="41"/>
      <c r="AR11" s="41"/>
      <c r="AT11" s="3"/>
      <c r="BK11" s="4"/>
      <c r="BL11" s="4"/>
      <c r="BM11" s="4"/>
    </row>
    <row r="12" spans="2:67" ht="21.6" customHeight="1" x14ac:dyDescent="0.45">
      <c r="B12" s="263" t="s">
        <v>20</v>
      </c>
      <c r="C12" s="266" t="s">
        <v>254</v>
      </c>
      <c r="D12" s="267"/>
      <c r="E12" s="133"/>
      <c r="F12" s="134"/>
      <c r="G12" s="133"/>
      <c r="H12" s="134"/>
      <c r="I12" s="272" t="s">
        <v>255</v>
      </c>
      <c r="J12" s="273"/>
      <c r="K12" s="278" t="s">
        <v>256</v>
      </c>
      <c r="L12" s="279"/>
      <c r="M12" s="279"/>
      <c r="N12" s="267"/>
      <c r="O12" s="278" t="s">
        <v>257</v>
      </c>
      <c r="P12" s="279"/>
      <c r="Q12" s="279"/>
      <c r="R12" s="279"/>
      <c r="S12" s="267"/>
      <c r="T12" s="187"/>
      <c r="U12" s="187"/>
      <c r="V12" s="188"/>
      <c r="W12" s="284" t="s">
        <v>258</v>
      </c>
      <c r="X12" s="285"/>
      <c r="Y12" s="285"/>
      <c r="Z12" s="285"/>
      <c r="AA12" s="285"/>
      <c r="AB12" s="285"/>
      <c r="AC12" s="285"/>
      <c r="AD12" s="285"/>
      <c r="AE12" s="285"/>
      <c r="AF12" s="285"/>
      <c r="AG12" s="285"/>
      <c r="AH12" s="285"/>
      <c r="AI12" s="285"/>
      <c r="AJ12" s="285"/>
      <c r="AK12" s="285"/>
      <c r="AL12" s="285"/>
      <c r="AM12" s="285"/>
      <c r="AN12" s="285"/>
      <c r="AO12" s="285"/>
      <c r="AP12" s="285"/>
      <c r="AQ12" s="285"/>
      <c r="AR12" s="285"/>
      <c r="AS12" s="285"/>
      <c r="AT12" s="285"/>
      <c r="AU12" s="285"/>
      <c r="AV12" s="285"/>
      <c r="AW12" s="285"/>
      <c r="AX12" s="285"/>
      <c r="AY12" s="285"/>
      <c r="AZ12" s="285"/>
      <c r="BA12" s="285"/>
      <c r="BB12" s="308" t="str">
        <f>IF(BE3="４週","(10)1～4週目の勤務時間数合計","(10)1か月の勤務時間数　合計")</f>
        <v>(10)1～4週目の勤務時間数合計</v>
      </c>
      <c r="BC12" s="309"/>
      <c r="BD12" s="314" t="s">
        <v>259</v>
      </c>
      <c r="BE12" s="315"/>
      <c r="BF12" s="266" t="s">
        <v>260</v>
      </c>
      <c r="BG12" s="279"/>
      <c r="BH12" s="279"/>
      <c r="BI12" s="279"/>
      <c r="BJ12" s="320"/>
    </row>
    <row r="13" spans="2:67" ht="20.25" customHeight="1" x14ac:dyDescent="0.45">
      <c r="B13" s="264"/>
      <c r="C13" s="268"/>
      <c r="D13" s="269"/>
      <c r="E13" s="135"/>
      <c r="F13" s="136"/>
      <c r="G13" s="135"/>
      <c r="H13" s="136"/>
      <c r="I13" s="274"/>
      <c r="J13" s="275"/>
      <c r="K13" s="280"/>
      <c r="L13" s="281"/>
      <c r="M13" s="281"/>
      <c r="N13" s="269"/>
      <c r="O13" s="280"/>
      <c r="P13" s="281"/>
      <c r="Q13" s="281"/>
      <c r="R13" s="281"/>
      <c r="S13" s="269"/>
      <c r="T13" s="189"/>
      <c r="U13" s="189"/>
      <c r="V13" s="190"/>
      <c r="W13" s="239" t="s">
        <v>11</v>
      </c>
      <c r="X13" s="239"/>
      <c r="Y13" s="239"/>
      <c r="Z13" s="239"/>
      <c r="AA13" s="239"/>
      <c r="AB13" s="239"/>
      <c r="AC13" s="240"/>
      <c r="AD13" s="241" t="s">
        <v>12</v>
      </c>
      <c r="AE13" s="239"/>
      <c r="AF13" s="239"/>
      <c r="AG13" s="239"/>
      <c r="AH13" s="239"/>
      <c r="AI13" s="239"/>
      <c r="AJ13" s="240"/>
      <c r="AK13" s="241" t="s">
        <v>13</v>
      </c>
      <c r="AL13" s="239"/>
      <c r="AM13" s="239"/>
      <c r="AN13" s="239"/>
      <c r="AO13" s="239"/>
      <c r="AP13" s="239"/>
      <c r="AQ13" s="240"/>
      <c r="AR13" s="241" t="s">
        <v>14</v>
      </c>
      <c r="AS13" s="239"/>
      <c r="AT13" s="239"/>
      <c r="AU13" s="239"/>
      <c r="AV13" s="239"/>
      <c r="AW13" s="239"/>
      <c r="AX13" s="240"/>
      <c r="AY13" s="241" t="s">
        <v>15</v>
      </c>
      <c r="AZ13" s="239"/>
      <c r="BA13" s="239"/>
      <c r="BB13" s="310"/>
      <c r="BC13" s="311"/>
      <c r="BD13" s="316"/>
      <c r="BE13" s="317"/>
      <c r="BF13" s="268"/>
      <c r="BG13" s="281"/>
      <c r="BH13" s="281"/>
      <c r="BI13" s="281"/>
      <c r="BJ13" s="321"/>
    </row>
    <row r="14" spans="2:67" ht="20.25" customHeight="1" x14ac:dyDescent="0.45">
      <c r="B14" s="264"/>
      <c r="C14" s="268"/>
      <c r="D14" s="269"/>
      <c r="E14" s="135"/>
      <c r="F14" s="136"/>
      <c r="G14" s="135"/>
      <c r="H14" s="136"/>
      <c r="I14" s="274"/>
      <c r="J14" s="275"/>
      <c r="K14" s="280"/>
      <c r="L14" s="281"/>
      <c r="M14" s="281"/>
      <c r="N14" s="269"/>
      <c r="O14" s="280"/>
      <c r="P14" s="281"/>
      <c r="Q14" s="281"/>
      <c r="R14" s="281"/>
      <c r="S14" s="269"/>
      <c r="T14" s="189"/>
      <c r="U14" s="189"/>
      <c r="V14" s="190"/>
      <c r="W14" s="139">
        <v>1</v>
      </c>
      <c r="X14" s="140">
        <v>2</v>
      </c>
      <c r="Y14" s="140">
        <v>3</v>
      </c>
      <c r="Z14" s="140">
        <v>4</v>
      </c>
      <c r="AA14" s="140">
        <v>5</v>
      </c>
      <c r="AB14" s="140">
        <v>6</v>
      </c>
      <c r="AC14" s="141">
        <v>7</v>
      </c>
      <c r="AD14" s="142">
        <v>8</v>
      </c>
      <c r="AE14" s="140">
        <v>9</v>
      </c>
      <c r="AF14" s="140">
        <v>10</v>
      </c>
      <c r="AG14" s="140">
        <v>11</v>
      </c>
      <c r="AH14" s="140">
        <v>12</v>
      </c>
      <c r="AI14" s="140">
        <v>13</v>
      </c>
      <c r="AJ14" s="141">
        <v>14</v>
      </c>
      <c r="AK14" s="139">
        <v>15</v>
      </c>
      <c r="AL14" s="140">
        <v>16</v>
      </c>
      <c r="AM14" s="140">
        <v>17</v>
      </c>
      <c r="AN14" s="140">
        <v>18</v>
      </c>
      <c r="AO14" s="140">
        <v>19</v>
      </c>
      <c r="AP14" s="140">
        <v>20</v>
      </c>
      <c r="AQ14" s="141">
        <v>21</v>
      </c>
      <c r="AR14" s="142">
        <v>22</v>
      </c>
      <c r="AS14" s="140">
        <v>23</v>
      </c>
      <c r="AT14" s="140">
        <v>24</v>
      </c>
      <c r="AU14" s="140">
        <v>25</v>
      </c>
      <c r="AV14" s="140">
        <v>26</v>
      </c>
      <c r="AW14" s="140">
        <v>27</v>
      </c>
      <c r="AX14" s="141">
        <v>28</v>
      </c>
      <c r="AY14" s="143" t="str">
        <f>IF($BE$3="実績",IF(DAY(DATE($AF$2,$AJ$2,29))=29,29,""),"")</f>
        <v/>
      </c>
      <c r="AZ14" s="130" t="str">
        <f>IF($BE$3="実績",IF(DAY(DATE($AF$2,$AJ$2,30))=30,30,""),"")</f>
        <v/>
      </c>
      <c r="BA14" s="144" t="str">
        <f>IF($BE$3="実績",IF(DAY(DATE($AF$2,$AJ$2,31))=31,31,""),"")</f>
        <v/>
      </c>
      <c r="BB14" s="310"/>
      <c r="BC14" s="311"/>
      <c r="BD14" s="316"/>
      <c r="BE14" s="317"/>
      <c r="BF14" s="268"/>
      <c r="BG14" s="281"/>
      <c r="BH14" s="281"/>
      <c r="BI14" s="281"/>
      <c r="BJ14" s="321"/>
    </row>
    <row r="15" spans="2:67" ht="20.25" hidden="1" customHeight="1" x14ac:dyDescent="0.45">
      <c r="B15" s="264"/>
      <c r="C15" s="268"/>
      <c r="D15" s="269"/>
      <c r="E15" s="135"/>
      <c r="F15" s="136"/>
      <c r="G15" s="135"/>
      <c r="H15" s="136"/>
      <c r="I15" s="274"/>
      <c r="J15" s="275"/>
      <c r="K15" s="280"/>
      <c r="L15" s="281"/>
      <c r="M15" s="281"/>
      <c r="N15" s="269"/>
      <c r="O15" s="280"/>
      <c r="P15" s="281"/>
      <c r="Q15" s="281"/>
      <c r="R15" s="281"/>
      <c r="S15" s="269"/>
      <c r="T15" s="189"/>
      <c r="U15" s="189"/>
      <c r="V15" s="190"/>
      <c r="W15" s="139">
        <f>WEEKDAY(DATE($AF$2,$AJ$2,1))</f>
        <v>2</v>
      </c>
      <c r="X15" s="140">
        <f>WEEKDAY(DATE($AF$2,$AJ$2,2))</f>
        <v>3</v>
      </c>
      <c r="Y15" s="140">
        <f>WEEKDAY(DATE($AF$2,$AJ$2,3))</f>
        <v>4</v>
      </c>
      <c r="Z15" s="140">
        <f>WEEKDAY(DATE($AF$2,$AJ$2,4))</f>
        <v>5</v>
      </c>
      <c r="AA15" s="140">
        <f>WEEKDAY(DATE($AF$2,$AJ$2,5))</f>
        <v>6</v>
      </c>
      <c r="AB15" s="140">
        <f>WEEKDAY(DATE($AF$2,$AJ$2,6))</f>
        <v>7</v>
      </c>
      <c r="AC15" s="141">
        <f>WEEKDAY(DATE($AF$2,$AJ$2,7))</f>
        <v>1</v>
      </c>
      <c r="AD15" s="142">
        <f>WEEKDAY(DATE($AF$2,$AJ$2,8))</f>
        <v>2</v>
      </c>
      <c r="AE15" s="140">
        <f>WEEKDAY(DATE($AF$2,$AJ$2,9))</f>
        <v>3</v>
      </c>
      <c r="AF15" s="140">
        <f>WEEKDAY(DATE($AF$2,$AJ$2,10))</f>
        <v>4</v>
      </c>
      <c r="AG15" s="140">
        <f>WEEKDAY(DATE($AF$2,$AJ$2,11))</f>
        <v>5</v>
      </c>
      <c r="AH15" s="140">
        <f>WEEKDAY(DATE($AF$2,$AJ$2,12))</f>
        <v>6</v>
      </c>
      <c r="AI15" s="140">
        <f>WEEKDAY(DATE($AF$2,$AJ$2,13))</f>
        <v>7</v>
      </c>
      <c r="AJ15" s="141">
        <f>WEEKDAY(DATE($AF$2,$AJ$2,14))</f>
        <v>1</v>
      </c>
      <c r="AK15" s="142">
        <f>WEEKDAY(DATE($AF$2,$AJ$2,15))</f>
        <v>2</v>
      </c>
      <c r="AL15" s="140">
        <f>WEEKDAY(DATE($AF$2,$AJ$2,16))</f>
        <v>3</v>
      </c>
      <c r="AM15" s="140">
        <f>WEEKDAY(DATE($AF$2,$AJ$2,17))</f>
        <v>4</v>
      </c>
      <c r="AN15" s="140">
        <f>WEEKDAY(DATE($AF$2,$AJ$2,18))</f>
        <v>5</v>
      </c>
      <c r="AO15" s="140">
        <f>WEEKDAY(DATE($AF$2,$AJ$2,19))</f>
        <v>6</v>
      </c>
      <c r="AP15" s="140">
        <f>WEEKDAY(DATE($AF$2,$AJ$2,20))</f>
        <v>7</v>
      </c>
      <c r="AQ15" s="141">
        <f>WEEKDAY(DATE($AF$2,$AJ$2,21))</f>
        <v>1</v>
      </c>
      <c r="AR15" s="142">
        <f>WEEKDAY(DATE($AF$2,$AJ$2,22))</f>
        <v>2</v>
      </c>
      <c r="AS15" s="140">
        <f>WEEKDAY(DATE($AF$2,$AJ$2,23))</f>
        <v>3</v>
      </c>
      <c r="AT15" s="140">
        <f>WEEKDAY(DATE($AF$2,$AJ$2,24))</f>
        <v>4</v>
      </c>
      <c r="AU15" s="140">
        <f>WEEKDAY(DATE($AF$2,$AJ$2,25))</f>
        <v>5</v>
      </c>
      <c r="AV15" s="140">
        <f>WEEKDAY(DATE($AF$2,$AJ$2,26))</f>
        <v>6</v>
      </c>
      <c r="AW15" s="140">
        <f>WEEKDAY(DATE($AF$2,$AJ$2,27))</f>
        <v>7</v>
      </c>
      <c r="AX15" s="141">
        <f>WEEKDAY(DATE($AF$2,$AJ$2,28))</f>
        <v>1</v>
      </c>
      <c r="AY15" s="142">
        <f>IF(AY14=29,WEEKDAY(DATE($AF$2,$AJ$2,29)),0)</f>
        <v>0</v>
      </c>
      <c r="AZ15" s="140">
        <f>IF(AZ14=30,WEEKDAY(DATE($AF$2,$AJ$2,30)),0)</f>
        <v>0</v>
      </c>
      <c r="BA15" s="141">
        <f>IF(BA14=31,WEEKDAY(DATE($AF$2,$AJ$2,31)),0)</f>
        <v>0</v>
      </c>
      <c r="BB15" s="310"/>
      <c r="BC15" s="311"/>
      <c r="BD15" s="316"/>
      <c r="BE15" s="317"/>
      <c r="BF15" s="268"/>
      <c r="BG15" s="281"/>
      <c r="BH15" s="281"/>
      <c r="BI15" s="281"/>
      <c r="BJ15" s="321"/>
    </row>
    <row r="16" spans="2:67" ht="20.25" customHeight="1" thickBot="1" x14ac:dyDescent="0.5">
      <c r="B16" s="265"/>
      <c r="C16" s="270"/>
      <c r="D16" s="271"/>
      <c r="E16" s="137"/>
      <c r="F16" s="138"/>
      <c r="G16" s="137"/>
      <c r="H16" s="138"/>
      <c r="I16" s="276"/>
      <c r="J16" s="277"/>
      <c r="K16" s="282"/>
      <c r="L16" s="283"/>
      <c r="M16" s="283"/>
      <c r="N16" s="271"/>
      <c r="O16" s="282"/>
      <c r="P16" s="283"/>
      <c r="Q16" s="283"/>
      <c r="R16" s="283"/>
      <c r="S16" s="271"/>
      <c r="T16" s="191"/>
      <c r="U16" s="191"/>
      <c r="V16" s="192"/>
      <c r="W16" s="145" t="str">
        <f>IF(W15=1,"日",IF(W15=2,"月",IF(W15=3,"火",IF(W15=4,"水",IF(W15=5,"木",IF(W15=6,"金","土"))))))</f>
        <v>月</v>
      </c>
      <c r="X16" s="146" t="str">
        <f t="shared" ref="X16:AX16" si="0">IF(X15=1,"日",IF(X15=2,"月",IF(X15=3,"火",IF(X15=4,"水",IF(X15=5,"木",IF(X15=6,"金","土"))))))</f>
        <v>火</v>
      </c>
      <c r="Y16" s="146" t="str">
        <f t="shared" si="0"/>
        <v>水</v>
      </c>
      <c r="Z16" s="146" t="str">
        <f t="shared" si="0"/>
        <v>木</v>
      </c>
      <c r="AA16" s="146" t="str">
        <f t="shared" si="0"/>
        <v>金</v>
      </c>
      <c r="AB16" s="146" t="str">
        <f t="shared" si="0"/>
        <v>土</v>
      </c>
      <c r="AC16" s="147" t="str">
        <f t="shared" si="0"/>
        <v>日</v>
      </c>
      <c r="AD16" s="148" t="str">
        <f>IF(AD15=1,"日",IF(AD15=2,"月",IF(AD15=3,"火",IF(AD15=4,"水",IF(AD15=5,"木",IF(AD15=6,"金","土"))))))</f>
        <v>月</v>
      </c>
      <c r="AE16" s="146" t="str">
        <f t="shared" si="0"/>
        <v>火</v>
      </c>
      <c r="AF16" s="146" t="str">
        <f t="shared" si="0"/>
        <v>水</v>
      </c>
      <c r="AG16" s="146" t="str">
        <f t="shared" si="0"/>
        <v>木</v>
      </c>
      <c r="AH16" s="146" t="str">
        <f t="shared" si="0"/>
        <v>金</v>
      </c>
      <c r="AI16" s="146" t="str">
        <f t="shared" si="0"/>
        <v>土</v>
      </c>
      <c r="AJ16" s="147" t="str">
        <f t="shared" si="0"/>
        <v>日</v>
      </c>
      <c r="AK16" s="148" t="str">
        <f>IF(AK15=1,"日",IF(AK15=2,"月",IF(AK15=3,"火",IF(AK15=4,"水",IF(AK15=5,"木",IF(AK15=6,"金","土"))))))</f>
        <v>月</v>
      </c>
      <c r="AL16" s="146" t="str">
        <f t="shared" si="0"/>
        <v>火</v>
      </c>
      <c r="AM16" s="146" t="str">
        <f t="shared" si="0"/>
        <v>水</v>
      </c>
      <c r="AN16" s="146" t="str">
        <f t="shared" si="0"/>
        <v>木</v>
      </c>
      <c r="AO16" s="146" t="str">
        <f t="shared" si="0"/>
        <v>金</v>
      </c>
      <c r="AP16" s="146" t="str">
        <f t="shared" si="0"/>
        <v>土</v>
      </c>
      <c r="AQ16" s="147" t="str">
        <f t="shared" si="0"/>
        <v>日</v>
      </c>
      <c r="AR16" s="148" t="str">
        <f>IF(AR15=1,"日",IF(AR15=2,"月",IF(AR15=3,"火",IF(AR15=4,"水",IF(AR15=5,"木",IF(AR15=6,"金","土"))))))</f>
        <v>月</v>
      </c>
      <c r="AS16" s="146" t="str">
        <f t="shared" si="0"/>
        <v>火</v>
      </c>
      <c r="AT16" s="146" t="str">
        <f t="shared" si="0"/>
        <v>水</v>
      </c>
      <c r="AU16" s="146" t="str">
        <f t="shared" si="0"/>
        <v>木</v>
      </c>
      <c r="AV16" s="146" t="str">
        <f t="shared" si="0"/>
        <v>金</v>
      </c>
      <c r="AW16" s="146" t="str">
        <f t="shared" si="0"/>
        <v>土</v>
      </c>
      <c r="AX16" s="147" t="str">
        <f t="shared" si="0"/>
        <v>日</v>
      </c>
      <c r="AY16" s="146" t="str">
        <f>IF(AY15=1,"日",IF(AY15=2,"月",IF(AY15=3,"火",IF(AY15=4,"水",IF(AY15=5,"木",IF(AY15=6,"金",IF(AY15=0,"","土")))))))</f>
        <v/>
      </c>
      <c r="AZ16" s="146" t="str">
        <f>IF(AZ15=1,"日",IF(AZ15=2,"月",IF(AZ15=3,"火",IF(AZ15=4,"水",IF(AZ15=5,"木",IF(AZ15=6,"金",IF(AZ15=0,"","土")))))))</f>
        <v/>
      </c>
      <c r="BA16" s="146" t="str">
        <f>IF(BA15=1,"日",IF(BA15=2,"月",IF(BA15=3,"火",IF(BA15=4,"水",IF(BA15=5,"木",IF(BA15=6,"金",IF(BA15=0,"","土")))))))</f>
        <v/>
      </c>
      <c r="BB16" s="312"/>
      <c r="BC16" s="313"/>
      <c r="BD16" s="318"/>
      <c r="BE16" s="319"/>
      <c r="BF16" s="270"/>
      <c r="BG16" s="283"/>
      <c r="BH16" s="283"/>
      <c r="BI16" s="283"/>
      <c r="BJ16" s="322"/>
    </row>
    <row r="17" spans="2:62" ht="20.25" customHeight="1" x14ac:dyDescent="0.45">
      <c r="B17" s="306">
        <f>B15+1</f>
        <v>1</v>
      </c>
      <c r="C17" s="233" t="s">
        <v>70</v>
      </c>
      <c r="D17" s="234"/>
      <c r="E17" s="150"/>
      <c r="F17" s="151"/>
      <c r="G17" s="150"/>
      <c r="H17" s="151"/>
      <c r="I17" s="299" t="s">
        <v>89</v>
      </c>
      <c r="J17" s="300"/>
      <c r="K17" s="301" t="s">
        <v>90</v>
      </c>
      <c r="L17" s="302"/>
      <c r="M17" s="302"/>
      <c r="N17" s="234"/>
      <c r="O17" s="373" t="s">
        <v>88</v>
      </c>
      <c r="P17" s="374"/>
      <c r="Q17" s="374"/>
      <c r="R17" s="374"/>
      <c r="S17" s="375"/>
      <c r="T17" s="99" t="s">
        <v>18</v>
      </c>
      <c r="U17" s="100"/>
      <c r="V17" s="101"/>
      <c r="W17" s="92" t="s">
        <v>183</v>
      </c>
      <c r="X17" s="93" t="s">
        <v>183</v>
      </c>
      <c r="Y17" s="93" t="s">
        <v>132</v>
      </c>
      <c r="Z17" s="93"/>
      <c r="AA17" s="93"/>
      <c r="AB17" s="93" t="s">
        <v>183</v>
      </c>
      <c r="AC17" s="94" t="s">
        <v>183</v>
      </c>
      <c r="AD17" s="92" t="s">
        <v>183</v>
      </c>
      <c r="AE17" s="93" t="s">
        <v>183</v>
      </c>
      <c r="AF17" s="93" t="s">
        <v>183</v>
      </c>
      <c r="AG17" s="93"/>
      <c r="AH17" s="93"/>
      <c r="AI17" s="93" t="s">
        <v>183</v>
      </c>
      <c r="AJ17" s="94" t="s">
        <v>183</v>
      </c>
      <c r="AK17" s="92" t="s">
        <v>183</v>
      </c>
      <c r="AL17" s="93" t="s">
        <v>183</v>
      </c>
      <c r="AM17" s="93" t="s">
        <v>183</v>
      </c>
      <c r="AN17" s="93"/>
      <c r="AO17" s="93"/>
      <c r="AP17" s="93" t="s">
        <v>183</v>
      </c>
      <c r="AQ17" s="94" t="s">
        <v>183</v>
      </c>
      <c r="AR17" s="92" t="s">
        <v>183</v>
      </c>
      <c r="AS17" s="93" t="s">
        <v>183</v>
      </c>
      <c r="AT17" s="93" t="s">
        <v>183</v>
      </c>
      <c r="AU17" s="93"/>
      <c r="AV17" s="93"/>
      <c r="AW17" s="93" t="s">
        <v>183</v>
      </c>
      <c r="AX17" s="94" t="s">
        <v>183</v>
      </c>
      <c r="AY17" s="92"/>
      <c r="AZ17" s="93"/>
      <c r="BA17" s="93"/>
      <c r="BB17" s="295"/>
      <c r="BC17" s="296"/>
      <c r="BD17" s="297"/>
      <c r="BE17" s="298"/>
      <c r="BF17" s="286"/>
      <c r="BG17" s="287"/>
      <c r="BH17" s="287"/>
      <c r="BI17" s="287"/>
      <c r="BJ17" s="288"/>
    </row>
    <row r="18" spans="2:62" ht="20.25" customHeight="1" x14ac:dyDescent="0.45">
      <c r="B18" s="307"/>
      <c r="C18" s="235"/>
      <c r="D18" s="236"/>
      <c r="E18" s="152"/>
      <c r="F18" s="153" t="str">
        <f>C17</f>
        <v>管理者</v>
      </c>
      <c r="G18" s="152"/>
      <c r="H18" s="153" t="str">
        <f>I17</f>
        <v>A</v>
      </c>
      <c r="I18" s="248"/>
      <c r="J18" s="249"/>
      <c r="K18" s="252"/>
      <c r="L18" s="253"/>
      <c r="M18" s="253"/>
      <c r="N18" s="236"/>
      <c r="O18" s="335"/>
      <c r="P18" s="336"/>
      <c r="Q18" s="336"/>
      <c r="R18" s="336"/>
      <c r="S18" s="337"/>
      <c r="T18" s="102" t="s">
        <v>189</v>
      </c>
      <c r="U18" s="103"/>
      <c r="V18" s="104"/>
      <c r="W18" s="162">
        <f>IF(W17="","",VLOOKUP(W17,'【記載例】シフト記号表（勤務時間帯）'!$C$6:$L$47,10,FALSE))</f>
        <v>8</v>
      </c>
      <c r="X18" s="163">
        <f>IF(X17="","",VLOOKUP(X17,'【記載例】シフト記号表（勤務時間帯）'!$C$6:$L$47,10,FALSE))</f>
        <v>8</v>
      </c>
      <c r="Y18" s="163">
        <f>IF(Y17="","",VLOOKUP(Y17,'【記載例】シフト記号表（勤務時間帯）'!$C$6:$L$47,10,FALSE))</f>
        <v>8</v>
      </c>
      <c r="Z18" s="163" t="str">
        <f>IF(Z17="","",VLOOKUP(Z17,'【記載例】シフト記号表（勤務時間帯）'!$C$6:$L$47,10,FALSE))</f>
        <v/>
      </c>
      <c r="AA18" s="163" t="str">
        <f>IF(AA17="","",VLOOKUP(AA17,'【記載例】シフト記号表（勤務時間帯）'!$C$6:$L$47,10,FALSE))</f>
        <v/>
      </c>
      <c r="AB18" s="163">
        <f>IF(AB17="","",VLOOKUP(AB17,'【記載例】シフト記号表（勤務時間帯）'!$C$6:$L$47,10,FALSE))</f>
        <v>8</v>
      </c>
      <c r="AC18" s="164">
        <f>IF(AC17="","",VLOOKUP(AC17,'【記載例】シフト記号表（勤務時間帯）'!$C$6:$L$47,10,FALSE))</f>
        <v>8</v>
      </c>
      <c r="AD18" s="162">
        <f>IF(AD17="","",VLOOKUP(AD17,'【記載例】シフト記号表（勤務時間帯）'!$C$6:$L$47,10,FALSE))</f>
        <v>8</v>
      </c>
      <c r="AE18" s="163">
        <f>IF(AE17="","",VLOOKUP(AE17,'【記載例】シフト記号表（勤務時間帯）'!$C$6:$L$47,10,FALSE))</f>
        <v>8</v>
      </c>
      <c r="AF18" s="163">
        <f>IF(AF17="","",VLOOKUP(AF17,'【記載例】シフト記号表（勤務時間帯）'!$C$6:$L$47,10,FALSE))</f>
        <v>8</v>
      </c>
      <c r="AG18" s="163" t="str">
        <f>IF(AG17="","",VLOOKUP(AG17,'【記載例】シフト記号表（勤務時間帯）'!$C$6:$L$47,10,FALSE))</f>
        <v/>
      </c>
      <c r="AH18" s="163" t="str">
        <f>IF(AH17="","",VLOOKUP(AH17,'【記載例】シフト記号表（勤務時間帯）'!$C$6:$L$47,10,FALSE))</f>
        <v/>
      </c>
      <c r="AI18" s="163">
        <f>IF(AI17="","",VLOOKUP(AI17,'【記載例】シフト記号表（勤務時間帯）'!$C$6:$L$47,10,FALSE))</f>
        <v>8</v>
      </c>
      <c r="AJ18" s="164">
        <f>IF(AJ17="","",VLOOKUP(AJ17,'【記載例】シフト記号表（勤務時間帯）'!$C$6:$L$47,10,FALSE))</f>
        <v>8</v>
      </c>
      <c r="AK18" s="162">
        <f>IF(AK17="","",VLOOKUP(AK17,'【記載例】シフト記号表（勤務時間帯）'!$C$6:$L$47,10,FALSE))</f>
        <v>8</v>
      </c>
      <c r="AL18" s="163">
        <f>IF(AL17="","",VLOOKUP(AL17,'【記載例】シフト記号表（勤務時間帯）'!$C$6:$L$47,10,FALSE))</f>
        <v>8</v>
      </c>
      <c r="AM18" s="163">
        <f>IF(AM17="","",VLOOKUP(AM17,'【記載例】シフト記号表（勤務時間帯）'!$C$6:$L$47,10,FALSE))</f>
        <v>8</v>
      </c>
      <c r="AN18" s="163" t="str">
        <f>IF(AN17="","",VLOOKUP(AN17,'【記載例】シフト記号表（勤務時間帯）'!$C$6:$L$47,10,FALSE))</f>
        <v/>
      </c>
      <c r="AO18" s="163" t="str">
        <f>IF(AO17="","",VLOOKUP(AO17,'【記載例】シフト記号表（勤務時間帯）'!$C$6:$L$47,10,FALSE))</f>
        <v/>
      </c>
      <c r="AP18" s="163">
        <f>IF(AP17="","",VLOOKUP(AP17,'【記載例】シフト記号表（勤務時間帯）'!$C$6:$L$47,10,FALSE))</f>
        <v>8</v>
      </c>
      <c r="AQ18" s="164">
        <f>IF(AQ17="","",VLOOKUP(AQ17,'【記載例】シフト記号表（勤務時間帯）'!$C$6:$L$47,10,FALSE))</f>
        <v>8</v>
      </c>
      <c r="AR18" s="162">
        <f>IF(AR17="","",VLOOKUP(AR17,'【記載例】シフト記号表（勤務時間帯）'!$C$6:$L$47,10,FALSE))</f>
        <v>8</v>
      </c>
      <c r="AS18" s="163">
        <f>IF(AS17="","",VLOOKUP(AS17,'【記載例】シフト記号表（勤務時間帯）'!$C$6:$L$47,10,FALSE))</f>
        <v>8</v>
      </c>
      <c r="AT18" s="163">
        <f>IF(AT17="","",VLOOKUP(AT17,'【記載例】シフト記号表（勤務時間帯）'!$C$6:$L$47,10,FALSE))</f>
        <v>8</v>
      </c>
      <c r="AU18" s="163" t="str">
        <f>IF(AU17="","",VLOOKUP(AU17,'【記載例】シフト記号表（勤務時間帯）'!$C$6:$L$47,10,FALSE))</f>
        <v/>
      </c>
      <c r="AV18" s="163" t="str">
        <f>IF(AV17="","",VLOOKUP(AV17,'【記載例】シフト記号表（勤務時間帯）'!$C$6:$L$47,10,FALSE))</f>
        <v/>
      </c>
      <c r="AW18" s="163">
        <f>IF(AW17="","",VLOOKUP(AW17,'【記載例】シフト記号表（勤務時間帯）'!$C$6:$L$47,10,FALSE))</f>
        <v>8</v>
      </c>
      <c r="AX18" s="164">
        <f>IF(AX17="","",VLOOKUP(AX17,'【記載例】シフト記号表（勤務時間帯）'!$C$6:$L$47,10,FALSE))</f>
        <v>8</v>
      </c>
      <c r="AY18" s="162" t="str">
        <f>IF(AY17="","",VLOOKUP(AY17,'【記載例】シフト記号表（勤務時間帯）'!$C$6:$L$47,10,FALSE))</f>
        <v/>
      </c>
      <c r="AZ18" s="163" t="str">
        <f>IF(AZ17="","",VLOOKUP(AZ17,'【記載例】シフト記号表（勤務時間帯）'!$C$6:$L$47,10,FALSE))</f>
        <v/>
      </c>
      <c r="BA18" s="163" t="str">
        <f>IF(BA17="","",VLOOKUP(BA17,'【記載例】シフト記号表（勤務時間帯）'!$C$6:$L$47,10,FALSE))</f>
        <v/>
      </c>
      <c r="BB18" s="292">
        <f>IF($BE$3="４週",SUM(W18:AX18),IF($BE$3="暦月",SUM(W18:BA18),""))</f>
        <v>160</v>
      </c>
      <c r="BC18" s="293"/>
      <c r="BD18" s="294">
        <f>IF($BE$3="４週",BB18/4,IF($BE$3="暦月",(BB18/($BE$8/7)),""))</f>
        <v>40</v>
      </c>
      <c r="BE18" s="293"/>
      <c r="BF18" s="289"/>
      <c r="BG18" s="290"/>
      <c r="BH18" s="290"/>
      <c r="BI18" s="290"/>
      <c r="BJ18" s="291"/>
    </row>
    <row r="19" spans="2:62" ht="20.25" customHeight="1" x14ac:dyDescent="0.45">
      <c r="B19" s="306">
        <f>B17+1</f>
        <v>2</v>
      </c>
      <c r="C19" s="237" t="s">
        <v>101</v>
      </c>
      <c r="D19" s="238"/>
      <c r="E19" s="154"/>
      <c r="F19" s="155"/>
      <c r="G19" s="154"/>
      <c r="H19" s="155"/>
      <c r="I19" s="246" t="s">
        <v>89</v>
      </c>
      <c r="J19" s="247"/>
      <c r="K19" s="250" t="s">
        <v>101</v>
      </c>
      <c r="L19" s="251"/>
      <c r="M19" s="251"/>
      <c r="N19" s="238"/>
      <c r="O19" s="335" t="s">
        <v>133</v>
      </c>
      <c r="P19" s="336"/>
      <c r="Q19" s="336"/>
      <c r="R19" s="336"/>
      <c r="S19" s="337"/>
      <c r="T19" s="105" t="s">
        <v>18</v>
      </c>
      <c r="U19" s="106"/>
      <c r="V19" s="107"/>
      <c r="W19" s="95" t="s">
        <v>39</v>
      </c>
      <c r="X19" s="96" t="s">
        <v>231</v>
      </c>
      <c r="Y19" s="96" t="s">
        <v>39</v>
      </c>
      <c r="Z19" s="96"/>
      <c r="AA19" s="96"/>
      <c r="AB19" s="96" t="s">
        <v>39</v>
      </c>
      <c r="AC19" s="97" t="s">
        <v>231</v>
      </c>
      <c r="AD19" s="95" t="s">
        <v>39</v>
      </c>
      <c r="AE19" s="96" t="s">
        <v>231</v>
      </c>
      <c r="AF19" s="96" t="s">
        <v>39</v>
      </c>
      <c r="AG19" s="96"/>
      <c r="AH19" s="96"/>
      <c r="AI19" s="96" t="s">
        <v>39</v>
      </c>
      <c r="AJ19" s="97" t="s">
        <v>231</v>
      </c>
      <c r="AK19" s="95" t="s">
        <v>39</v>
      </c>
      <c r="AL19" s="96" t="s">
        <v>231</v>
      </c>
      <c r="AM19" s="96" t="s">
        <v>39</v>
      </c>
      <c r="AN19" s="96"/>
      <c r="AO19" s="96"/>
      <c r="AP19" s="96" t="s">
        <v>39</v>
      </c>
      <c r="AQ19" s="97" t="s">
        <v>231</v>
      </c>
      <c r="AR19" s="95" t="s">
        <v>39</v>
      </c>
      <c r="AS19" s="96" t="s">
        <v>231</v>
      </c>
      <c r="AT19" s="96" t="s">
        <v>39</v>
      </c>
      <c r="AU19" s="96"/>
      <c r="AV19" s="96"/>
      <c r="AW19" s="96" t="s">
        <v>39</v>
      </c>
      <c r="AX19" s="97" t="s">
        <v>231</v>
      </c>
      <c r="AY19" s="95"/>
      <c r="AZ19" s="96"/>
      <c r="BA19" s="98"/>
      <c r="BB19" s="242"/>
      <c r="BC19" s="243"/>
      <c r="BD19" s="244"/>
      <c r="BE19" s="245"/>
      <c r="BF19" s="303"/>
      <c r="BG19" s="304"/>
      <c r="BH19" s="304"/>
      <c r="BI19" s="304"/>
      <c r="BJ19" s="305"/>
    </row>
    <row r="20" spans="2:62" ht="20.25" customHeight="1" x14ac:dyDescent="0.45">
      <c r="B20" s="307"/>
      <c r="C20" s="235"/>
      <c r="D20" s="236"/>
      <c r="E20" s="152"/>
      <c r="F20" s="153" t="str">
        <f>C19</f>
        <v>医師</v>
      </c>
      <c r="G20" s="152"/>
      <c r="H20" s="153" t="str">
        <f>I19</f>
        <v>A</v>
      </c>
      <c r="I20" s="248"/>
      <c r="J20" s="249"/>
      <c r="K20" s="252"/>
      <c r="L20" s="253"/>
      <c r="M20" s="253"/>
      <c r="N20" s="236"/>
      <c r="O20" s="335"/>
      <c r="P20" s="336"/>
      <c r="Q20" s="336"/>
      <c r="R20" s="336"/>
      <c r="S20" s="337"/>
      <c r="T20" s="102" t="s">
        <v>189</v>
      </c>
      <c r="U20" s="103"/>
      <c r="V20" s="104"/>
      <c r="W20" s="162">
        <f>IF(W19="","",VLOOKUP(W19,'【記載例】シフト記号表（勤務時間帯）'!$C$6:$L$47,10,FALSE))</f>
        <v>8</v>
      </c>
      <c r="X20" s="163">
        <f>IF(X19="","",VLOOKUP(X19,'【記載例】シフト記号表（勤務時間帯）'!$C$6:$L$47,10,FALSE))</f>
        <v>8</v>
      </c>
      <c r="Y20" s="163">
        <f>IF(Y19="","",VLOOKUP(Y19,'【記載例】シフト記号表（勤務時間帯）'!$C$6:$L$47,10,FALSE))</f>
        <v>8</v>
      </c>
      <c r="Z20" s="163" t="str">
        <f>IF(Z19="","",VLOOKUP(Z19,'【記載例】シフト記号表（勤務時間帯）'!$C$6:$L$47,10,FALSE))</f>
        <v/>
      </c>
      <c r="AA20" s="163" t="str">
        <f>IF(AA19="","",VLOOKUP(AA19,'【記載例】シフト記号表（勤務時間帯）'!$C$6:$L$47,10,FALSE))</f>
        <v/>
      </c>
      <c r="AB20" s="163">
        <f>IF(AB19="","",VLOOKUP(AB19,'【記載例】シフト記号表（勤務時間帯）'!$C$6:$L$47,10,FALSE))</f>
        <v>8</v>
      </c>
      <c r="AC20" s="164">
        <f>IF(AC19="","",VLOOKUP(AC19,'【記載例】シフト記号表（勤務時間帯）'!$C$6:$L$47,10,FALSE))</f>
        <v>8</v>
      </c>
      <c r="AD20" s="162">
        <f>IF(AD19="","",VLOOKUP(AD19,'【記載例】シフト記号表（勤務時間帯）'!$C$6:$L$47,10,FALSE))</f>
        <v>8</v>
      </c>
      <c r="AE20" s="163">
        <f>IF(AE19="","",VLOOKUP(AE19,'【記載例】シフト記号表（勤務時間帯）'!$C$6:$L$47,10,FALSE))</f>
        <v>8</v>
      </c>
      <c r="AF20" s="163">
        <f>IF(AF19="","",VLOOKUP(AF19,'【記載例】シフト記号表（勤務時間帯）'!$C$6:$L$47,10,FALSE))</f>
        <v>8</v>
      </c>
      <c r="AG20" s="163" t="str">
        <f>IF(AG19="","",VLOOKUP(AG19,'【記載例】シフト記号表（勤務時間帯）'!$C$6:$L$47,10,FALSE))</f>
        <v/>
      </c>
      <c r="AH20" s="163" t="str">
        <f>IF(AH19="","",VLOOKUP(AH19,'【記載例】シフト記号表（勤務時間帯）'!$C$6:$L$47,10,FALSE))</f>
        <v/>
      </c>
      <c r="AI20" s="163">
        <f>IF(AI19="","",VLOOKUP(AI19,'【記載例】シフト記号表（勤務時間帯）'!$C$6:$L$47,10,FALSE))</f>
        <v>8</v>
      </c>
      <c r="AJ20" s="164">
        <f>IF(AJ19="","",VLOOKUP(AJ19,'【記載例】シフト記号表（勤務時間帯）'!$C$6:$L$47,10,FALSE))</f>
        <v>8</v>
      </c>
      <c r="AK20" s="162">
        <f>IF(AK19="","",VLOOKUP(AK19,'【記載例】シフト記号表（勤務時間帯）'!$C$6:$L$47,10,FALSE))</f>
        <v>8</v>
      </c>
      <c r="AL20" s="163">
        <f>IF(AL19="","",VLOOKUP(AL19,'【記載例】シフト記号表（勤務時間帯）'!$C$6:$L$47,10,FALSE))</f>
        <v>8</v>
      </c>
      <c r="AM20" s="163">
        <f>IF(AM19="","",VLOOKUP(AM19,'【記載例】シフト記号表（勤務時間帯）'!$C$6:$L$47,10,FALSE))</f>
        <v>8</v>
      </c>
      <c r="AN20" s="163" t="str">
        <f>IF(AN19="","",VLOOKUP(AN19,'【記載例】シフト記号表（勤務時間帯）'!$C$6:$L$47,10,FALSE))</f>
        <v/>
      </c>
      <c r="AO20" s="163" t="str">
        <f>IF(AO19="","",VLOOKUP(AO19,'【記載例】シフト記号表（勤務時間帯）'!$C$6:$L$47,10,FALSE))</f>
        <v/>
      </c>
      <c r="AP20" s="163">
        <f>IF(AP19="","",VLOOKUP(AP19,'【記載例】シフト記号表（勤務時間帯）'!$C$6:$L$47,10,FALSE))</f>
        <v>8</v>
      </c>
      <c r="AQ20" s="164">
        <f>IF(AQ19="","",VLOOKUP(AQ19,'【記載例】シフト記号表（勤務時間帯）'!$C$6:$L$47,10,FALSE))</f>
        <v>8</v>
      </c>
      <c r="AR20" s="162">
        <f>IF(AR19="","",VLOOKUP(AR19,'【記載例】シフト記号表（勤務時間帯）'!$C$6:$L$47,10,FALSE))</f>
        <v>8</v>
      </c>
      <c r="AS20" s="163">
        <f>IF(AS19="","",VLOOKUP(AS19,'【記載例】シフト記号表（勤務時間帯）'!$C$6:$L$47,10,FALSE))</f>
        <v>8</v>
      </c>
      <c r="AT20" s="163">
        <f>IF(AT19="","",VLOOKUP(AT19,'【記載例】シフト記号表（勤務時間帯）'!$C$6:$L$47,10,FALSE))</f>
        <v>8</v>
      </c>
      <c r="AU20" s="163" t="str">
        <f>IF(AU19="","",VLOOKUP(AU19,'【記載例】シフト記号表（勤務時間帯）'!$C$6:$L$47,10,FALSE))</f>
        <v/>
      </c>
      <c r="AV20" s="163" t="str">
        <f>IF(AV19="","",VLOOKUP(AV19,'【記載例】シフト記号表（勤務時間帯）'!$C$6:$L$47,10,FALSE))</f>
        <v/>
      </c>
      <c r="AW20" s="163">
        <f>IF(AW19="","",VLOOKUP(AW19,'【記載例】シフト記号表（勤務時間帯）'!$C$6:$L$47,10,FALSE))</f>
        <v>8</v>
      </c>
      <c r="AX20" s="164">
        <f>IF(AX19="","",VLOOKUP(AX19,'【記載例】シフト記号表（勤務時間帯）'!$C$6:$L$47,10,FALSE))</f>
        <v>8</v>
      </c>
      <c r="AY20" s="162" t="str">
        <f>IF(AY19="","",VLOOKUP(AY19,'【記載例】シフト記号表（勤務時間帯）'!$C$6:$L$47,10,FALSE))</f>
        <v/>
      </c>
      <c r="AZ20" s="163" t="str">
        <f>IF(AZ19="","",VLOOKUP(AZ19,'【記載例】シフト記号表（勤務時間帯）'!$C$6:$L$47,10,FALSE))</f>
        <v/>
      </c>
      <c r="BA20" s="163" t="str">
        <f>IF(BA19="","",VLOOKUP(BA19,'【記載例】シフト記号表（勤務時間帯）'!$C$6:$L$47,10,FALSE))</f>
        <v/>
      </c>
      <c r="BB20" s="292">
        <f>IF($BE$3="４週",SUM(W20:AX20),IF($BE$3="暦月",SUM(W20:BA20),""))</f>
        <v>160</v>
      </c>
      <c r="BC20" s="293"/>
      <c r="BD20" s="294">
        <f>IF($BE$3="４週",BB20/4,IF($BE$3="暦月",(BB20/($BE$8/7)),""))</f>
        <v>40</v>
      </c>
      <c r="BE20" s="293"/>
      <c r="BF20" s="289"/>
      <c r="BG20" s="290"/>
      <c r="BH20" s="290"/>
      <c r="BI20" s="290"/>
      <c r="BJ20" s="291"/>
    </row>
    <row r="21" spans="2:62" ht="20.25" customHeight="1" x14ac:dyDescent="0.45">
      <c r="B21" s="306">
        <f>B19+1</f>
        <v>3</v>
      </c>
      <c r="C21" s="237" t="s">
        <v>101</v>
      </c>
      <c r="D21" s="238"/>
      <c r="E21" s="152"/>
      <c r="F21" s="153"/>
      <c r="G21" s="152"/>
      <c r="H21" s="153"/>
      <c r="I21" s="246" t="s">
        <v>89</v>
      </c>
      <c r="J21" s="247"/>
      <c r="K21" s="250" t="s">
        <v>101</v>
      </c>
      <c r="L21" s="251"/>
      <c r="M21" s="251"/>
      <c r="N21" s="238"/>
      <c r="O21" s="335" t="s">
        <v>134</v>
      </c>
      <c r="P21" s="336"/>
      <c r="Q21" s="336"/>
      <c r="R21" s="336"/>
      <c r="S21" s="337"/>
      <c r="T21" s="105" t="s">
        <v>18</v>
      </c>
      <c r="U21" s="106"/>
      <c r="V21" s="107"/>
      <c r="W21" s="95"/>
      <c r="X21" s="96"/>
      <c r="Y21" s="96" t="s">
        <v>183</v>
      </c>
      <c r="Z21" s="96" t="s">
        <v>240</v>
      </c>
      <c r="AA21" s="96" t="s">
        <v>240</v>
      </c>
      <c r="AB21" s="96" t="s">
        <v>183</v>
      </c>
      <c r="AC21" s="97" t="s">
        <v>183</v>
      </c>
      <c r="AD21" s="95"/>
      <c r="AE21" s="96"/>
      <c r="AF21" s="96" t="s">
        <v>183</v>
      </c>
      <c r="AG21" s="96" t="s">
        <v>240</v>
      </c>
      <c r="AH21" s="96" t="s">
        <v>240</v>
      </c>
      <c r="AI21" s="96" t="s">
        <v>183</v>
      </c>
      <c r="AJ21" s="97" t="s">
        <v>183</v>
      </c>
      <c r="AK21" s="95"/>
      <c r="AL21" s="96"/>
      <c r="AM21" s="96" t="s">
        <v>183</v>
      </c>
      <c r="AN21" s="96" t="s">
        <v>240</v>
      </c>
      <c r="AO21" s="96" t="s">
        <v>240</v>
      </c>
      <c r="AP21" s="96" t="s">
        <v>183</v>
      </c>
      <c r="AQ21" s="97" t="s">
        <v>183</v>
      </c>
      <c r="AR21" s="95"/>
      <c r="AS21" s="96"/>
      <c r="AT21" s="96" t="s">
        <v>183</v>
      </c>
      <c r="AU21" s="96" t="s">
        <v>240</v>
      </c>
      <c r="AV21" s="96" t="s">
        <v>240</v>
      </c>
      <c r="AW21" s="96" t="s">
        <v>183</v>
      </c>
      <c r="AX21" s="97" t="s">
        <v>183</v>
      </c>
      <c r="AY21" s="95"/>
      <c r="AZ21" s="96"/>
      <c r="BA21" s="98"/>
      <c r="BB21" s="242"/>
      <c r="BC21" s="243"/>
      <c r="BD21" s="244"/>
      <c r="BE21" s="245"/>
      <c r="BF21" s="303"/>
      <c r="BG21" s="304"/>
      <c r="BH21" s="304"/>
      <c r="BI21" s="304"/>
      <c r="BJ21" s="305"/>
    </row>
    <row r="22" spans="2:62" ht="20.25" customHeight="1" x14ac:dyDescent="0.45">
      <c r="B22" s="307"/>
      <c r="C22" s="235"/>
      <c r="D22" s="236"/>
      <c r="E22" s="152"/>
      <c r="F22" s="153" t="str">
        <f>C21</f>
        <v>医師</v>
      </c>
      <c r="G22" s="152"/>
      <c r="H22" s="153" t="str">
        <f>I21</f>
        <v>A</v>
      </c>
      <c r="I22" s="248"/>
      <c r="J22" s="249"/>
      <c r="K22" s="252"/>
      <c r="L22" s="253"/>
      <c r="M22" s="253"/>
      <c r="N22" s="236"/>
      <c r="O22" s="335"/>
      <c r="P22" s="336"/>
      <c r="Q22" s="336"/>
      <c r="R22" s="336"/>
      <c r="S22" s="337"/>
      <c r="T22" s="102" t="s">
        <v>189</v>
      </c>
      <c r="U22" s="103"/>
      <c r="V22" s="104"/>
      <c r="W22" s="162" t="str">
        <f>IF(W21="","",VLOOKUP(W21,'【記載例】シフト記号表（勤務時間帯）'!$C$6:$L$47,10,FALSE))</f>
        <v/>
      </c>
      <c r="X22" s="163" t="str">
        <f>IF(X21="","",VLOOKUP(X21,'【記載例】シフト記号表（勤務時間帯）'!$C$6:$L$47,10,FALSE))</f>
        <v/>
      </c>
      <c r="Y22" s="163">
        <f>IF(Y21="","",VLOOKUP(Y21,'【記載例】シフト記号表（勤務時間帯）'!$C$6:$L$47,10,FALSE))</f>
        <v>8</v>
      </c>
      <c r="Z22" s="163">
        <f>IF(Z21="","",VLOOKUP(Z21,'【記載例】シフト記号表（勤務時間帯）'!$C$6:$L$47,10,FALSE))</f>
        <v>8</v>
      </c>
      <c r="AA22" s="163">
        <f>IF(AA21="","",VLOOKUP(AA21,'【記載例】シフト記号表（勤務時間帯）'!$C$6:$L$47,10,FALSE))</f>
        <v>8</v>
      </c>
      <c r="AB22" s="163">
        <f>IF(AB21="","",VLOOKUP(AB21,'【記載例】シフト記号表（勤務時間帯）'!$C$6:$L$47,10,FALSE))</f>
        <v>8</v>
      </c>
      <c r="AC22" s="164">
        <f>IF(AC21="","",VLOOKUP(AC21,'【記載例】シフト記号表（勤務時間帯）'!$C$6:$L$47,10,FALSE))</f>
        <v>8</v>
      </c>
      <c r="AD22" s="162" t="str">
        <f>IF(AD21="","",VLOOKUP(AD21,'【記載例】シフト記号表（勤務時間帯）'!$C$6:$L$47,10,FALSE))</f>
        <v/>
      </c>
      <c r="AE22" s="163" t="str">
        <f>IF(AE21="","",VLOOKUP(AE21,'【記載例】シフト記号表（勤務時間帯）'!$C$6:$L$47,10,FALSE))</f>
        <v/>
      </c>
      <c r="AF22" s="163">
        <f>IF(AF21="","",VLOOKUP(AF21,'【記載例】シフト記号表（勤務時間帯）'!$C$6:$L$47,10,FALSE))</f>
        <v>8</v>
      </c>
      <c r="AG22" s="163">
        <f>IF(AG21="","",VLOOKUP(AG21,'【記載例】シフト記号表（勤務時間帯）'!$C$6:$L$47,10,FALSE))</f>
        <v>8</v>
      </c>
      <c r="AH22" s="163">
        <f>IF(AH21="","",VLOOKUP(AH21,'【記載例】シフト記号表（勤務時間帯）'!$C$6:$L$47,10,FALSE))</f>
        <v>8</v>
      </c>
      <c r="AI22" s="163">
        <f>IF(AI21="","",VLOOKUP(AI21,'【記載例】シフト記号表（勤務時間帯）'!$C$6:$L$47,10,FALSE))</f>
        <v>8</v>
      </c>
      <c r="AJ22" s="164">
        <f>IF(AJ21="","",VLOOKUP(AJ21,'【記載例】シフト記号表（勤務時間帯）'!$C$6:$L$47,10,FALSE))</f>
        <v>8</v>
      </c>
      <c r="AK22" s="162" t="str">
        <f>IF(AK21="","",VLOOKUP(AK21,'【記載例】シフト記号表（勤務時間帯）'!$C$6:$L$47,10,FALSE))</f>
        <v/>
      </c>
      <c r="AL22" s="163" t="str">
        <f>IF(AL21="","",VLOOKUP(AL21,'【記載例】シフト記号表（勤務時間帯）'!$C$6:$L$47,10,FALSE))</f>
        <v/>
      </c>
      <c r="AM22" s="163">
        <f>IF(AM21="","",VLOOKUP(AM21,'【記載例】シフト記号表（勤務時間帯）'!$C$6:$L$47,10,FALSE))</f>
        <v>8</v>
      </c>
      <c r="AN22" s="163">
        <f>IF(AN21="","",VLOOKUP(AN21,'【記載例】シフト記号表（勤務時間帯）'!$C$6:$L$47,10,FALSE))</f>
        <v>8</v>
      </c>
      <c r="AO22" s="163">
        <f>IF(AO21="","",VLOOKUP(AO21,'【記載例】シフト記号表（勤務時間帯）'!$C$6:$L$47,10,FALSE))</f>
        <v>8</v>
      </c>
      <c r="AP22" s="163">
        <f>IF(AP21="","",VLOOKUP(AP21,'【記載例】シフト記号表（勤務時間帯）'!$C$6:$L$47,10,FALSE))</f>
        <v>8</v>
      </c>
      <c r="AQ22" s="164">
        <f>IF(AQ21="","",VLOOKUP(AQ21,'【記載例】シフト記号表（勤務時間帯）'!$C$6:$L$47,10,FALSE))</f>
        <v>8</v>
      </c>
      <c r="AR22" s="162" t="str">
        <f>IF(AR21="","",VLOOKUP(AR21,'【記載例】シフト記号表（勤務時間帯）'!$C$6:$L$47,10,FALSE))</f>
        <v/>
      </c>
      <c r="AS22" s="163" t="str">
        <f>IF(AS21="","",VLOOKUP(AS21,'【記載例】シフト記号表（勤務時間帯）'!$C$6:$L$47,10,FALSE))</f>
        <v/>
      </c>
      <c r="AT22" s="163">
        <f>IF(AT21="","",VLOOKUP(AT21,'【記載例】シフト記号表（勤務時間帯）'!$C$6:$L$47,10,FALSE))</f>
        <v>8</v>
      </c>
      <c r="AU22" s="163">
        <f>IF(AU21="","",VLOOKUP(AU21,'【記載例】シフト記号表（勤務時間帯）'!$C$6:$L$47,10,FALSE))</f>
        <v>8</v>
      </c>
      <c r="AV22" s="163">
        <f>IF(AV21="","",VLOOKUP(AV21,'【記載例】シフト記号表（勤務時間帯）'!$C$6:$L$47,10,FALSE))</f>
        <v>8</v>
      </c>
      <c r="AW22" s="163">
        <f>IF(AW21="","",VLOOKUP(AW21,'【記載例】シフト記号表（勤務時間帯）'!$C$6:$L$47,10,FALSE))</f>
        <v>8</v>
      </c>
      <c r="AX22" s="164">
        <f>IF(AX21="","",VLOOKUP(AX21,'【記載例】シフト記号表（勤務時間帯）'!$C$6:$L$47,10,FALSE))</f>
        <v>8</v>
      </c>
      <c r="AY22" s="162" t="str">
        <f>IF(AY21="","",VLOOKUP(AY21,'【記載例】シフト記号表（勤務時間帯）'!$C$6:$L$47,10,FALSE))</f>
        <v/>
      </c>
      <c r="AZ22" s="163" t="str">
        <f>IF(AZ21="","",VLOOKUP(AZ21,'【記載例】シフト記号表（勤務時間帯）'!$C$6:$L$47,10,FALSE))</f>
        <v/>
      </c>
      <c r="BA22" s="163" t="str">
        <f>IF(BA21="","",VLOOKUP(BA21,'【記載例】シフト記号表（勤務時間帯）'!$C$6:$L$47,10,FALSE))</f>
        <v/>
      </c>
      <c r="BB22" s="292">
        <f>IF($BE$3="４週",SUM(W22:AX22),IF($BE$3="暦月",SUM(W22:BA22),""))</f>
        <v>160</v>
      </c>
      <c r="BC22" s="293"/>
      <c r="BD22" s="294">
        <f>IF($BE$3="４週",BB22/4,IF($BE$3="暦月",(BB22/($BE$8/7)),""))</f>
        <v>40</v>
      </c>
      <c r="BE22" s="293"/>
      <c r="BF22" s="289"/>
      <c r="BG22" s="290"/>
      <c r="BH22" s="290"/>
      <c r="BI22" s="290"/>
      <c r="BJ22" s="291"/>
    </row>
    <row r="23" spans="2:62" ht="20.25" customHeight="1" x14ac:dyDescent="0.45">
      <c r="B23" s="306">
        <f>B21+1</f>
        <v>4</v>
      </c>
      <c r="C23" s="237" t="s">
        <v>101</v>
      </c>
      <c r="D23" s="238"/>
      <c r="E23" s="152"/>
      <c r="F23" s="153"/>
      <c r="G23" s="152"/>
      <c r="H23" s="153"/>
      <c r="I23" s="246" t="s">
        <v>89</v>
      </c>
      <c r="J23" s="247"/>
      <c r="K23" s="250" t="s">
        <v>101</v>
      </c>
      <c r="L23" s="251"/>
      <c r="M23" s="251"/>
      <c r="N23" s="238"/>
      <c r="O23" s="335" t="s">
        <v>135</v>
      </c>
      <c r="P23" s="336"/>
      <c r="Q23" s="336"/>
      <c r="R23" s="336"/>
      <c r="S23" s="337"/>
      <c r="T23" s="105" t="s">
        <v>18</v>
      </c>
      <c r="U23" s="106"/>
      <c r="V23" s="107"/>
      <c r="W23" s="95" t="s">
        <v>39</v>
      </c>
      <c r="X23" s="96" t="s">
        <v>39</v>
      </c>
      <c r="Y23" s="96"/>
      <c r="Z23" s="96"/>
      <c r="AA23" s="96" t="s">
        <v>240</v>
      </c>
      <c r="AB23" s="96" t="s">
        <v>39</v>
      </c>
      <c r="AC23" s="97" t="s">
        <v>39</v>
      </c>
      <c r="AD23" s="95" t="s">
        <v>39</v>
      </c>
      <c r="AE23" s="96" t="s">
        <v>39</v>
      </c>
      <c r="AF23" s="96"/>
      <c r="AG23" s="96"/>
      <c r="AH23" s="96" t="s">
        <v>240</v>
      </c>
      <c r="AI23" s="96" t="s">
        <v>39</v>
      </c>
      <c r="AJ23" s="97" t="s">
        <v>39</v>
      </c>
      <c r="AK23" s="95" t="s">
        <v>39</v>
      </c>
      <c r="AL23" s="96" t="s">
        <v>39</v>
      </c>
      <c r="AM23" s="96"/>
      <c r="AN23" s="96"/>
      <c r="AO23" s="96" t="s">
        <v>240</v>
      </c>
      <c r="AP23" s="96" t="s">
        <v>39</v>
      </c>
      <c r="AQ23" s="97" t="s">
        <v>39</v>
      </c>
      <c r="AR23" s="95" t="s">
        <v>39</v>
      </c>
      <c r="AS23" s="96" t="s">
        <v>39</v>
      </c>
      <c r="AT23" s="96"/>
      <c r="AU23" s="96"/>
      <c r="AV23" s="96" t="s">
        <v>240</v>
      </c>
      <c r="AW23" s="96" t="s">
        <v>39</v>
      </c>
      <c r="AX23" s="97" t="s">
        <v>39</v>
      </c>
      <c r="AY23" s="95"/>
      <c r="AZ23" s="96"/>
      <c r="BA23" s="98"/>
      <c r="BB23" s="242"/>
      <c r="BC23" s="243"/>
      <c r="BD23" s="244"/>
      <c r="BE23" s="245"/>
      <c r="BF23" s="303"/>
      <c r="BG23" s="304"/>
      <c r="BH23" s="304"/>
      <c r="BI23" s="304"/>
      <c r="BJ23" s="305"/>
    </row>
    <row r="24" spans="2:62" ht="20.25" customHeight="1" x14ac:dyDescent="0.45">
      <c r="B24" s="307"/>
      <c r="C24" s="235"/>
      <c r="D24" s="236"/>
      <c r="E24" s="152"/>
      <c r="F24" s="153" t="str">
        <f>C23</f>
        <v>医師</v>
      </c>
      <c r="G24" s="152"/>
      <c r="H24" s="153" t="str">
        <f>I23</f>
        <v>A</v>
      </c>
      <c r="I24" s="248"/>
      <c r="J24" s="249"/>
      <c r="K24" s="252"/>
      <c r="L24" s="253"/>
      <c r="M24" s="253"/>
      <c r="N24" s="236"/>
      <c r="O24" s="335"/>
      <c r="P24" s="336"/>
      <c r="Q24" s="336"/>
      <c r="R24" s="336"/>
      <c r="S24" s="337"/>
      <c r="T24" s="102" t="s">
        <v>189</v>
      </c>
      <c r="U24" s="103"/>
      <c r="V24" s="104"/>
      <c r="W24" s="162">
        <f>IF(W23="","",VLOOKUP(W23,'【記載例】シフト記号表（勤務時間帯）'!$C$6:$L$47,10,FALSE))</f>
        <v>8</v>
      </c>
      <c r="X24" s="163">
        <f>IF(X23="","",VLOOKUP(X23,'【記載例】シフト記号表（勤務時間帯）'!$C$6:$L$47,10,FALSE))</f>
        <v>8</v>
      </c>
      <c r="Y24" s="163" t="str">
        <f>IF(Y23="","",VLOOKUP(Y23,'【記載例】シフト記号表（勤務時間帯）'!$C$6:$L$47,10,FALSE))</f>
        <v/>
      </c>
      <c r="Z24" s="163" t="str">
        <f>IF(Z23="","",VLOOKUP(Z23,'【記載例】シフト記号表（勤務時間帯）'!$C$6:$L$47,10,FALSE))</f>
        <v/>
      </c>
      <c r="AA24" s="163">
        <f>IF(AA23="","",VLOOKUP(AA23,'【記載例】シフト記号表（勤務時間帯）'!$C$6:$L$47,10,FALSE))</f>
        <v>8</v>
      </c>
      <c r="AB24" s="163">
        <f>IF(AB23="","",VLOOKUP(AB23,'【記載例】シフト記号表（勤務時間帯）'!$C$6:$L$47,10,FALSE))</f>
        <v>8</v>
      </c>
      <c r="AC24" s="164">
        <f>IF(AC23="","",VLOOKUP(AC23,'【記載例】シフト記号表（勤務時間帯）'!$C$6:$L$47,10,FALSE))</f>
        <v>8</v>
      </c>
      <c r="AD24" s="162">
        <f>IF(AD23="","",VLOOKUP(AD23,'【記載例】シフト記号表（勤務時間帯）'!$C$6:$L$47,10,FALSE))</f>
        <v>8</v>
      </c>
      <c r="AE24" s="163">
        <f>IF(AE23="","",VLOOKUP(AE23,'【記載例】シフト記号表（勤務時間帯）'!$C$6:$L$47,10,FALSE))</f>
        <v>8</v>
      </c>
      <c r="AF24" s="163" t="str">
        <f>IF(AF23="","",VLOOKUP(AF23,'【記載例】シフト記号表（勤務時間帯）'!$C$6:$L$47,10,FALSE))</f>
        <v/>
      </c>
      <c r="AG24" s="163" t="str">
        <f>IF(AG23="","",VLOOKUP(AG23,'【記載例】シフト記号表（勤務時間帯）'!$C$6:$L$47,10,FALSE))</f>
        <v/>
      </c>
      <c r="AH24" s="163">
        <f>IF(AH23="","",VLOOKUP(AH23,'【記載例】シフト記号表（勤務時間帯）'!$C$6:$L$47,10,FALSE))</f>
        <v>8</v>
      </c>
      <c r="AI24" s="163">
        <f>IF(AI23="","",VLOOKUP(AI23,'【記載例】シフト記号表（勤務時間帯）'!$C$6:$L$47,10,FALSE))</f>
        <v>8</v>
      </c>
      <c r="AJ24" s="164">
        <f>IF(AJ23="","",VLOOKUP(AJ23,'【記載例】シフト記号表（勤務時間帯）'!$C$6:$L$47,10,FALSE))</f>
        <v>8</v>
      </c>
      <c r="AK24" s="162">
        <f>IF(AK23="","",VLOOKUP(AK23,'【記載例】シフト記号表（勤務時間帯）'!$C$6:$L$47,10,FALSE))</f>
        <v>8</v>
      </c>
      <c r="AL24" s="163">
        <f>IF(AL23="","",VLOOKUP(AL23,'【記載例】シフト記号表（勤務時間帯）'!$C$6:$L$47,10,FALSE))</f>
        <v>8</v>
      </c>
      <c r="AM24" s="163" t="str">
        <f>IF(AM23="","",VLOOKUP(AM23,'【記載例】シフト記号表（勤務時間帯）'!$C$6:$L$47,10,FALSE))</f>
        <v/>
      </c>
      <c r="AN24" s="163" t="str">
        <f>IF(AN23="","",VLOOKUP(AN23,'【記載例】シフト記号表（勤務時間帯）'!$C$6:$L$47,10,FALSE))</f>
        <v/>
      </c>
      <c r="AO24" s="163">
        <f>IF(AO23="","",VLOOKUP(AO23,'【記載例】シフト記号表（勤務時間帯）'!$C$6:$L$47,10,FALSE))</f>
        <v>8</v>
      </c>
      <c r="AP24" s="163">
        <f>IF(AP23="","",VLOOKUP(AP23,'【記載例】シフト記号表（勤務時間帯）'!$C$6:$L$47,10,FALSE))</f>
        <v>8</v>
      </c>
      <c r="AQ24" s="164">
        <f>IF(AQ23="","",VLOOKUP(AQ23,'【記載例】シフト記号表（勤務時間帯）'!$C$6:$L$47,10,FALSE))</f>
        <v>8</v>
      </c>
      <c r="AR24" s="162">
        <f>IF(AR23="","",VLOOKUP(AR23,'【記載例】シフト記号表（勤務時間帯）'!$C$6:$L$47,10,FALSE))</f>
        <v>8</v>
      </c>
      <c r="AS24" s="163">
        <f>IF(AS23="","",VLOOKUP(AS23,'【記載例】シフト記号表（勤務時間帯）'!$C$6:$L$47,10,FALSE))</f>
        <v>8</v>
      </c>
      <c r="AT24" s="163" t="str">
        <f>IF(AT23="","",VLOOKUP(AT23,'【記載例】シフト記号表（勤務時間帯）'!$C$6:$L$47,10,FALSE))</f>
        <v/>
      </c>
      <c r="AU24" s="163" t="str">
        <f>IF(AU23="","",VLOOKUP(AU23,'【記載例】シフト記号表（勤務時間帯）'!$C$6:$L$47,10,FALSE))</f>
        <v/>
      </c>
      <c r="AV24" s="163">
        <f>IF(AV23="","",VLOOKUP(AV23,'【記載例】シフト記号表（勤務時間帯）'!$C$6:$L$47,10,FALSE))</f>
        <v>8</v>
      </c>
      <c r="AW24" s="163">
        <f>IF(AW23="","",VLOOKUP(AW23,'【記載例】シフト記号表（勤務時間帯）'!$C$6:$L$47,10,FALSE))</f>
        <v>8</v>
      </c>
      <c r="AX24" s="164">
        <f>IF(AX23="","",VLOOKUP(AX23,'【記載例】シフト記号表（勤務時間帯）'!$C$6:$L$47,10,FALSE))</f>
        <v>8</v>
      </c>
      <c r="AY24" s="162" t="str">
        <f>IF(AY23="","",VLOOKUP(AY23,'【記載例】シフト記号表（勤務時間帯）'!$C$6:$L$47,10,FALSE))</f>
        <v/>
      </c>
      <c r="AZ24" s="163" t="str">
        <f>IF(AZ23="","",VLOOKUP(AZ23,'【記載例】シフト記号表（勤務時間帯）'!$C$6:$L$47,10,FALSE))</f>
        <v/>
      </c>
      <c r="BA24" s="163" t="str">
        <f>IF(BA23="","",VLOOKUP(BA23,'【記載例】シフト記号表（勤務時間帯）'!$C$6:$L$47,10,FALSE))</f>
        <v/>
      </c>
      <c r="BB24" s="292">
        <f>IF($BE$3="４週",SUM(W24:AX24),IF($BE$3="暦月",SUM(W24:BA24),""))</f>
        <v>160</v>
      </c>
      <c r="BC24" s="293"/>
      <c r="BD24" s="294">
        <f>IF($BE$3="４週",BB24/4,IF($BE$3="暦月",(BB24/($BE$8/7)),""))</f>
        <v>40</v>
      </c>
      <c r="BE24" s="293"/>
      <c r="BF24" s="289"/>
      <c r="BG24" s="290"/>
      <c r="BH24" s="290"/>
      <c r="BI24" s="290"/>
      <c r="BJ24" s="291"/>
    </row>
    <row r="25" spans="2:62" ht="20.25" customHeight="1" x14ac:dyDescent="0.45">
      <c r="B25" s="306">
        <f>B23+1</f>
        <v>5</v>
      </c>
      <c r="C25" s="237" t="s">
        <v>204</v>
      </c>
      <c r="D25" s="238"/>
      <c r="E25" s="152"/>
      <c r="F25" s="153"/>
      <c r="G25" s="152"/>
      <c r="H25" s="153"/>
      <c r="I25" s="246" t="s">
        <v>89</v>
      </c>
      <c r="J25" s="247"/>
      <c r="K25" s="250" t="s">
        <v>204</v>
      </c>
      <c r="L25" s="251"/>
      <c r="M25" s="251"/>
      <c r="N25" s="238"/>
      <c r="O25" s="335" t="s">
        <v>136</v>
      </c>
      <c r="P25" s="336"/>
      <c r="Q25" s="336"/>
      <c r="R25" s="336"/>
      <c r="S25" s="337"/>
      <c r="T25" s="105" t="s">
        <v>18</v>
      </c>
      <c r="U25" s="106"/>
      <c r="V25" s="107"/>
      <c r="W25" s="95" t="s">
        <v>39</v>
      </c>
      <c r="X25" s="96" t="s">
        <v>39</v>
      </c>
      <c r="Y25" s="96"/>
      <c r="Z25" s="96"/>
      <c r="AA25" s="96" t="s">
        <v>231</v>
      </c>
      <c r="AB25" s="96" t="s">
        <v>39</v>
      </c>
      <c r="AC25" s="97" t="s">
        <v>39</v>
      </c>
      <c r="AD25" s="95" t="s">
        <v>39</v>
      </c>
      <c r="AE25" s="96" t="s">
        <v>39</v>
      </c>
      <c r="AF25" s="96"/>
      <c r="AG25" s="96"/>
      <c r="AH25" s="96" t="s">
        <v>231</v>
      </c>
      <c r="AI25" s="96" t="s">
        <v>39</v>
      </c>
      <c r="AJ25" s="97" t="s">
        <v>39</v>
      </c>
      <c r="AK25" s="95" t="s">
        <v>39</v>
      </c>
      <c r="AL25" s="96" t="s">
        <v>39</v>
      </c>
      <c r="AM25" s="96"/>
      <c r="AN25" s="96"/>
      <c r="AO25" s="96" t="s">
        <v>231</v>
      </c>
      <c r="AP25" s="96" t="s">
        <v>39</v>
      </c>
      <c r="AQ25" s="97" t="s">
        <v>39</v>
      </c>
      <c r="AR25" s="95" t="s">
        <v>39</v>
      </c>
      <c r="AS25" s="96" t="s">
        <v>39</v>
      </c>
      <c r="AT25" s="96"/>
      <c r="AU25" s="96"/>
      <c r="AV25" s="96" t="s">
        <v>231</v>
      </c>
      <c r="AW25" s="96" t="s">
        <v>39</v>
      </c>
      <c r="AX25" s="97" t="s">
        <v>39</v>
      </c>
      <c r="AY25" s="95"/>
      <c r="AZ25" s="96"/>
      <c r="BA25" s="98"/>
      <c r="BB25" s="242"/>
      <c r="BC25" s="243"/>
      <c r="BD25" s="244"/>
      <c r="BE25" s="245"/>
      <c r="BF25" s="303"/>
      <c r="BG25" s="304"/>
      <c r="BH25" s="304"/>
      <c r="BI25" s="304"/>
      <c r="BJ25" s="305"/>
    </row>
    <row r="26" spans="2:62" ht="20.25" customHeight="1" x14ac:dyDescent="0.45">
      <c r="B26" s="307"/>
      <c r="C26" s="235"/>
      <c r="D26" s="236"/>
      <c r="E26" s="152"/>
      <c r="F26" s="153" t="str">
        <f>C25</f>
        <v>薬剤師</v>
      </c>
      <c r="G26" s="152"/>
      <c r="H26" s="153" t="str">
        <f>I25</f>
        <v>A</v>
      </c>
      <c r="I26" s="248"/>
      <c r="J26" s="249"/>
      <c r="K26" s="252"/>
      <c r="L26" s="253"/>
      <c r="M26" s="253"/>
      <c r="N26" s="236"/>
      <c r="O26" s="335"/>
      <c r="P26" s="336"/>
      <c r="Q26" s="336"/>
      <c r="R26" s="336"/>
      <c r="S26" s="337"/>
      <c r="T26" s="185" t="s">
        <v>189</v>
      </c>
      <c r="U26" s="110"/>
      <c r="V26" s="186"/>
      <c r="W26" s="162">
        <f>IF(W25="","",VLOOKUP(W25,'【記載例】シフト記号表（勤務時間帯）'!$C$6:$L$47,10,FALSE))</f>
        <v>8</v>
      </c>
      <c r="X26" s="163">
        <f>IF(X25="","",VLOOKUP(X25,'【記載例】シフト記号表（勤務時間帯）'!$C$6:$L$47,10,FALSE))</f>
        <v>8</v>
      </c>
      <c r="Y26" s="163" t="str">
        <f>IF(Y25="","",VLOOKUP(Y25,'【記載例】シフト記号表（勤務時間帯）'!$C$6:$L$47,10,FALSE))</f>
        <v/>
      </c>
      <c r="Z26" s="163" t="str">
        <f>IF(Z25="","",VLOOKUP(Z25,'【記載例】シフト記号表（勤務時間帯）'!$C$6:$L$47,10,FALSE))</f>
        <v/>
      </c>
      <c r="AA26" s="163">
        <f>IF(AA25="","",VLOOKUP(AA25,'【記載例】シフト記号表（勤務時間帯）'!$C$6:$L$47,10,FALSE))</f>
        <v>8</v>
      </c>
      <c r="AB26" s="163">
        <f>IF(AB25="","",VLOOKUP(AB25,'【記載例】シフト記号表（勤務時間帯）'!$C$6:$L$47,10,FALSE))</f>
        <v>8</v>
      </c>
      <c r="AC26" s="164">
        <f>IF(AC25="","",VLOOKUP(AC25,'【記載例】シフト記号表（勤務時間帯）'!$C$6:$L$47,10,FALSE))</f>
        <v>8</v>
      </c>
      <c r="AD26" s="162">
        <f>IF(AD25="","",VLOOKUP(AD25,'【記載例】シフト記号表（勤務時間帯）'!$C$6:$L$47,10,FALSE))</f>
        <v>8</v>
      </c>
      <c r="AE26" s="163">
        <f>IF(AE25="","",VLOOKUP(AE25,'【記載例】シフト記号表（勤務時間帯）'!$C$6:$L$47,10,FALSE))</f>
        <v>8</v>
      </c>
      <c r="AF26" s="163" t="str">
        <f>IF(AF25="","",VLOOKUP(AF25,'【記載例】シフト記号表（勤務時間帯）'!$C$6:$L$47,10,FALSE))</f>
        <v/>
      </c>
      <c r="AG26" s="163" t="str">
        <f>IF(AG25="","",VLOOKUP(AG25,'【記載例】シフト記号表（勤務時間帯）'!$C$6:$L$47,10,FALSE))</f>
        <v/>
      </c>
      <c r="AH26" s="163">
        <f>IF(AH25="","",VLOOKUP(AH25,'【記載例】シフト記号表（勤務時間帯）'!$C$6:$L$47,10,FALSE))</f>
        <v>8</v>
      </c>
      <c r="AI26" s="163">
        <f>IF(AI25="","",VLOOKUP(AI25,'【記載例】シフト記号表（勤務時間帯）'!$C$6:$L$47,10,FALSE))</f>
        <v>8</v>
      </c>
      <c r="AJ26" s="164">
        <f>IF(AJ25="","",VLOOKUP(AJ25,'【記載例】シフト記号表（勤務時間帯）'!$C$6:$L$47,10,FALSE))</f>
        <v>8</v>
      </c>
      <c r="AK26" s="162">
        <f>IF(AK25="","",VLOOKUP(AK25,'【記載例】シフト記号表（勤務時間帯）'!$C$6:$L$47,10,FALSE))</f>
        <v>8</v>
      </c>
      <c r="AL26" s="163">
        <f>IF(AL25="","",VLOOKUP(AL25,'【記載例】シフト記号表（勤務時間帯）'!$C$6:$L$47,10,FALSE))</f>
        <v>8</v>
      </c>
      <c r="AM26" s="163" t="str">
        <f>IF(AM25="","",VLOOKUP(AM25,'【記載例】シフト記号表（勤務時間帯）'!$C$6:$L$47,10,FALSE))</f>
        <v/>
      </c>
      <c r="AN26" s="163" t="str">
        <f>IF(AN25="","",VLOOKUP(AN25,'【記載例】シフト記号表（勤務時間帯）'!$C$6:$L$47,10,FALSE))</f>
        <v/>
      </c>
      <c r="AO26" s="163">
        <f>IF(AO25="","",VLOOKUP(AO25,'【記載例】シフト記号表（勤務時間帯）'!$C$6:$L$47,10,FALSE))</f>
        <v>8</v>
      </c>
      <c r="AP26" s="163">
        <f>IF(AP25="","",VLOOKUP(AP25,'【記載例】シフト記号表（勤務時間帯）'!$C$6:$L$47,10,FALSE))</f>
        <v>8</v>
      </c>
      <c r="AQ26" s="164">
        <f>IF(AQ25="","",VLOOKUP(AQ25,'【記載例】シフト記号表（勤務時間帯）'!$C$6:$L$47,10,FALSE))</f>
        <v>8</v>
      </c>
      <c r="AR26" s="162">
        <f>IF(AR25="","",VLOOKUP(AR25,'【記載例】シフト記号表（勤務時間帯）'!$C$6:$L$47,10,FALSE))</f>
        <v>8</v>
      </c>
      <c r="AS26" s="163">
        <f>IF(AS25="","",VLOOKUP(AS25,'【記載例】シフト記号表（勤務時間帯）'!$C$6:$L$47,10,FALSE))</f>
        <v>8</v>
      </c>
      <c r="AT26" s="163" t="str">
        <f>IF(AT25="","",VLOOKUP(AT25,'【記載例】シフト記号表（勤務時間帯）'!$C$6:$L$47,10,FALSE))</f>
        <v/>
      </c>
      <c r="AU26" s="163" t="str">
        <f>IF(AU25="","",VLOOKUP(AU25,'【記載例】シフト記号表（勤務時間帯）'!$C$6:$L$47,10,FALSE))</f>
        <v/>
      </c>
      <c r="AV26" s="163">
        <f>IF(AV25="","",VLOOKUP(AV25,'【記載例】シフト記号表（勤務時間帯）'!$C$6:$L$47,10,FALSE))</f>
        <v>8</v>
      </c>
      <c r="AW26" s="163">
        <f>IF(AW25="","",VLOOKUP(AW25,'【記載例】シフト記号表（勤務時間帯）'!$C$6:$L$47,10,FALSE))</f>
        <v>8</v>
      </c>
      <c r="AX26" s="164">
        <f>IF(AX25="","",VLOOKUP(AX25,'【記載例】シフト記号表（勤務時間帯）'!$C$6:$L$47,10,FALSE))</f>
        <v>8</v>
      </c>
      <c r="AY26" s="162" t="str">
        <f>IF(AY25="","",VLOOKUP(AY25,'【記載例】シフト記号表（勤務時間帯）'!$C$6:$L$47,10,FALSE))</f>
        <v/>
      </c>
      <c r="AZ26" s="163" t="str">
        <f>IF(AZ25="","",VLOOKUP(AZ25,'【記載例】シフト記号表（勤務時間帯）'!$C$6:$L$47,10,FALSE))</f>
        <v/>
      </c>
      <c r="BA26" s="163" t="str">
        <f>IF(BA25="","",VLOOKUP(BA25,'【記載例】シフト記号表（勤務時間帯）'!$C$6:$L$47,10,FALSE))</f>
        <v/>
      </c>
      <c r="BB26" s="292">
        <f>IF($BE$3="４週",SUM(W26:AX26),IF($BE$3="暦月",SUM(W26:BA26),""))</f>
        <v>160</v>
      </c>
      <c r="BC26" s="293"/>
      <c r="BD26" s="294">
        <f>IF($BE$3="４週",BB26/4,IF($BE$3="暦月",(BB26/($BE$8/7)),""))</f>
        <v>40</v>
      </c>
      <c r="BE26" s="293"/>
      <c r="BF26" s="289"/>
      <c r="BG26" s="290"/>
      <c r="BH26" s="290"/>
      <c r="BI26" s="290"/>
      <c r="BJ26" s="291"/>
    </row>
    <row r="27" spans="2:62" ht="20.25" customHeight="1" x14ac:dyDescent="0.45">
      <c r="B27" s="306">
        <f>B25+1</f>
        <v>6</v>
      </c>
      <c r="C27" s="237" t="s">
        <v>204</v>
      </c>
      <c r="D27" s="238"/>
      <c r="E27" s="152"/>
      <c r="F27" s="153"/>
      <c r="G27" s="152"/>
      <c r="H27" s="153"/>
      <c r="I27" s="246" t="s">
        <v>89</v>
      </c>
      <c r="J27" s="247"/>
      <c r="K27" s="250" t="s">
        <v>204</v>
      </c>
      <c r="L27" s="251"/>
      <c r="M27" s="251"/>
      <c r="N27" s="238"/>
      <c r="O27" s="335" t="s">
        <v>215</v>
      </c>
      <c r="P27" s="336"/>
      <c r="Q27" s="336"/>
      <c r="R27" s="336"/>
      <c r="S27" s="337"/>
      <c r="T27" s="184" t="s">
        <v>18</v>
      </c>
      <c r="U27" s="108"/>
      <c r="V27" s="109"/>
      <c r="W27" s="95" t="s">
        <v>39</v>
      </c>
      <c r="X27" s="96" t="s">
        <v>39</v>
      </c>
      <c r="Y27" s="96"/>
      <c r="Z27" s="96"/>
      <c r="AA27" s="96" t="s">
        <v>231</v>
      </c>
      <c r="AB27" s="96" t="s">
        <v>39</v>
      </c>
      <c r="AC27" s="97" t="s">
        <v>231</v>
      </c>
      <c r="AD27" s="95" t="s">
        <v>231</v>
      </c>
      <c r="AE27" s="96" t="s">
        <v>39</v>
      </c>
      <c r="AF27" s="96"/>
      <c r="AG27" s="96"/>
      <c r="AH27" s="96" t="s">
        <v>39</v>
      </c>
      <c r="AI27" s="96" t="s">
        <v>231</v>
      </c>
      <c r="AJ27" s="97" t="s">
        <v>39</v>
      </c>
      <c r="AK27" s="95" t="s">
        <v>39</v>
      </c>
      <c r="AL27" s="96" t="s">
        <v>231</v>
      </c>
      <c r="AM27" s="96"/>
      <c r="AN27" s="96"/>
      <c r="AO27" s="96" t="s">
        <v>39</v>
      </c>
      <c r="AP27" s="96" t="s">
        <v>39</v>
      </c>
      <c r="AQ27" s="97" t="s">
        <v>231</v>
      </c>
      <c r="AR27" s="95" t="s">
        <v>39</v>
      </c>
      <c r="AS27" s="96" t="s">
        <v>231</v>
      </c>
      <c r="AT27" s="96"/>
      <c r="AU27" s="96"/>
      <c r="AV27" s="96" t="s">
        <v>39</v>
      </c>
      <c r="AW27" s="96" t="s">
        <v>39</v>
      </c>
      <c r="AX27" s="97" t="s">
        <v>39</v>
      </c>
      <c r="AY27" s="95"/>
      <c r="AZ27" s="96"/>
      <c r="BA27" s="98"/>
      <c r="BB27" s="242"/>
      <c r="BC27" s="243"/>
      <c r="BD27" s="244"/>
      <c r="BE27" s="245"/>
      <c r="BF27" s="303"/>
      <c r="BG27" s="304"/>
      <c r="BH27" s="304"/>
      <c r="BI27" s="304"/>
      <c r="BJ27" s="305"/>
    </row>
    <row r="28" spans="2:62" ht="20.25" customHeight="1" x14ac:dyDescent="0.45">
      <c r="B28" s="307"/>
      <c r="C28" s="235"/>
      <c r="D28" s="236"/>
      <c r="E28" s="152"/>
      <c r="F28" s="153" t="str">
        <f>C27</f>
        <v>薬剤師</v>
      </c>
      <c r="G28" s="152"/>
      <c r="H28" s="153" t="str">
        <f>I27</f>
        <v>A</v>
      </c>
      <c r="I28" s="248"/>
      <c r="J28" s="249"/>
      <c r="K28" s="252"/>
      <c r="L28" s="253"/>
      <c r="M28" s="253"/>
      <c r="N28" s="236"/>
      <c r="O28" s="335"/>
      <c r="P28" s="336"/>
      <c r="Q28" s="336"/>
      <c r="R28" s="336"/>
      <c r="S28" s="337"/>
      <c r="T28" s="102" t="s">
        <v>189</v>
      </c>
      <c r="U28" s="103"/>
      <c r="V28" s="104"/>
      <c r="W28" s="162">
        <f>IF(W27="","",VLOOKUP(W27,'【記載例】シフト記号表（勤務時間帯）'!$C$6:$L$47,10,FALSE))</f>
        <v>8</v>
      </c>
      <c r="X28" s="163">
        <f>IF(X27="","",VLOOKUP(X27,'【記載例】シフト記号表（勤務時間帯）'!$C$6:$L$47,10,FALSE))</f>
        <v>8</v>
      </c>
      <c r="Y28" s="163" t="str">
        <f>IF(Y27="","",VLOOKUP(Y27,'【記載例】シフト記号表（勤務時間帯）'!$C$6:$L$47,10,FALSE))</f>
        <v/>
      </c>
      <c r="Z28" s="163" t="str">
        <f>IF(Z27="","",VLOOKUP(Z27,'【記載例】シフト記号表（勤務時間帯）'!$C$6:$L$47,10,FALSE))</f>
        <v/>
      </c>
      <c r="AA28" s="163">
        <f>IF(AA27="","",VLOOKUP(AA27,'【記載例】シフト記号表（勤務時間帯）'!$C$6:$L$47,10,FALSE))</f>
        <v>8</v>
      </c>
      <c r="AB28" s="163">
        <f>IF(AB27="","",VLOOKUP(AB27,'【記載例】シフト記号表（勤務時間帯）'!$C$6:$L$47,10,FALSE))</f>
        <v>8</v>
      </c>
      <c r="AC28" s="164">
        <f>IF(AC27="","",VLOOKUP(AC27,'【記載例】シフト記号表（勤務時間帯）'!$C$6:$L$47,10,FALSE))</f>
        <v>8</v>
      </c>
      <c r="AD28" s="162">
        <f>IF(AD27="","",VLOOKUP(AD27,'【記載例】シフト記号表（勤務時間帯）'!$C$6:$L$47,10,FALSE))</f>
        <v>8</v>
      </c>
      <c r="AE28" s="163">
        <f>IF(AE27="","",VLOOKUP(AE27,'【記載例】シフト記号表（勤務時間帯）'!$C$6:$L$47,10,FALSE))</f>
        <v>8</v>
      </c>
      <c r="AF28" s="163" t="str">
        <f>IF(AF27="","",VLOOKUP(AF27,'【記載例】シフト記号表（勤務時間帯）'!$C$6:$L$47,10,FALSE))</f>
        <v/>
      </c>
      <c r="AG28" s="163" t="str">
        <f>IF(AG27="","",VLOOKUP(AG27,'【記載例】シフト記号表（勤務時間帯）'!$C$6:$L$47,10,FALSE))</f>
        <v/>
      </c>
      <c r="AH28" s="163">
        <f>IF(AH27="","",VLOOKUP(AH27,'【記載例】シフト記号表（勤務時間帯）'!$C$6:$L$47,10,FALSE))</f>
        <v>8</v>
      </c>
      <c r="AI28" s="163">
        <f>IF(AI27="","",VLOOKUP(AI27,'【記載例】シフト記号表（勤務時間帯）'!$C$6:$L$47,10,FALSE))</f>
        <v>8</v>
      </c>
      <c r="AJ28" s="164">
        <f>IF(AJ27="","",VLOOKUP(AJ27,'【記載例】シフト記号表（勤務時間帯）'!$C$6:$L$47,10,FALSE))</f>
        <v>8</v>
      </c>
      <c r="AK28" s="162">
        <f>IF(AK27="","",VLOOKUP(AK27,'【記載例】シフト記号表（勤務時間帯）'!$C$6:$L$47,10,FALSE))</f>
        <v>8</v>
      </c>
      <c r="AL28" s="163">
        <f>IF(AL27="","",VLOOKUP(AL27,'【記載例】シフト記号表（勤務時間帯）'!$C$6:$L$47,10,FALSE))</f>
        <v>8</v>
      </c>
      <c r="AM28" s="163" t="str">
        <f>IF(AM27="","",VLOOKUP(AM27,'【記載例】シフト記号表（勤務時間帯）'!$C$6:$L$47,10,FALSE))</f>
        <v/>
      </c>
      <c r="AN28" s="163" t="str">
        <f>IF(AN27="","",VLOOKUP(AN27,'【記載例】シフト記号表（勤務時間帯）'!$C$6:$L$47,10,FALSE))</f>
        <v/>
      </c>
      <c r="AO28" s="163">
        <f>IF(AO27="","",VLOOKUP(AO27,'【記載例】シフト記号表（勤務時間帯）'!$C$6:$L$47,10,FALSE))</f>
        <v>8</v>
      </c>
      <c r="AP28" s="163">
        <f>IF(AP27="","",VLOOKUP(AP27,'【記載例】シフト記号表（勤務時間帯）'!$C$6:$L$47,10,FALSE))</f>
        <v>8</v>
      </c>
      <c r="AQ28" s="164">
        <f>IF(AQ27="","",VLOOKUP(AQ27,'【記載例】シフト記号表（勤務時間帯）'!$C$6:$L$47,10,FALSE))</f>
        <v>8</v>
      </c>
      <c r="AR28" s="162">
        <f>IF(AR27="","",VLOOKUP(AR27,'【記載例】シフト記号表（勤務時間帯）'!$C$6:$L$47,10,FALSE))</f>
        <v>8</v>
      </c>
      <c r="AS28" s="163">
        <f>IF(AS27="","",VLOOKUP(AS27,'【記載例】シフト記号表（勤務時間帯）'!$C$6:$L$47,10,FALSE))</f>
        <v>8</v>
      </c>
      <c r="AT28" s="163" t="str">
        <f>IF(AT27="","",VLOOKUP(AT27,'【記載例】シフト記号表（勤務時間帯）'!$C$6:$L$47,10,FALSE))</f>
        <v/>
      </c>
      <c r="AU28" s="163" t="str">
        <f>IF(AU27="","",VLOOKUP(AU27,'【記載例】シフト記号表（勤務時間帯）'!$C$6:$L$47,10,FALSE))</f>
        <v/>
      </c>
      <c r="AV28" s="163">
        <f>IF(AV27="","",VLOOKUP(AV27,'【記載例】シフト記号表（勤務時間帯）'!$C$6:$L$47,10,FALSE))</f>
        <v>8</v>
      </c>
      <c r="AW28" s="163">
        <f>IF(AW27="","",VLOOKUP(AW27,'【記載例】シフト記号表（勤務時間帯）'!$C$6:$L$47,10,FALSE))</f>
        <v>8</v>
      </c>
      <c r="AX28" s="164">
        <f>IF(AX27="","",VLOOKUP(AX27,'【記載例】シフト記号表（勤務時間帯）'!$C$6:$L$47,10,FALSE))</f>
        <v>8</v>
      </c>
      <c r="AY28" s="162" t="str">
        <f>IF(AY27="","",VLOOKUP(AY27,'【記載例】シフト記号表（勤務時間帯）'!$C$6:$L$47,10,FALSE))</f>
        <v/>
      </c>
      <c r="AZ28" s="163" t="str">
        <f>IF(AZ27="","",VLOOKUP(AZ27,'【記載例】シフト記号表（勤務時間帯）'!$C$6:$L$47,10,FALSE))</f>
        <v/>
      </c>
      <c r="BA28" s="163" t="str">
        <f>IF(BA27="","",VLOOKUP(BA27,'【記載例】シフト記号表（勤務時間帯）'!$C$6:$L$47,10,FALSE))</f>
        <v/>
      </c>
      <c r="BB28" s="292">
        <f>IF($BE$3="４週",SUM(W28:AX28),IF($BE$3="暦月",SUM(W28:BA28),""))</f>
        <v>160</v>
      </c>
      <c r="BC28" s="293"/>
      <c r="BD28" s="294">
        <f>IF($BE$3="４週",BB28/4,IF($BE$3="暦月",(BB28/($BE$8/7)),""))</f>
        <v>40</v>
      </c>
      <c r="BE28" s="293"/>
      <c r="BF28" s="289"/>
      <c r="BG28" s="290"/>
      <c r="BH28" s="290"/>
      <c r="BI28" s="290"/>
      <c r="BJ28" s="291"/>
    </row>
    <row r="29" spans="2:62" ht="20.25" customHeight="1" x14ac:dyDescent="0.45">
      <c r="B29" s="306">
        <f>B27+1</f>
        <v>7</v>
      </c>
      <c r="C29" s="237" t="s">
        <v>108</v>
      </c>
      <c r="D29" s="238"/>
      <c r="E29" s="152"/>
      <c r="F29" s="153"/>
      <c r="G29" s="152"/>
      <c r="H29" s="153"/>
      <c r="I29" s="246" t="s">
        <v>89</v>
      </c>
      <c r="J29" s="247"/>
      <c r="K29" s="250" t="s">
        <v>108</v>
      </c>
      <c r="L29" s="251"/>
      <c r="M29" s="251"/>
      <c r="N29" s="238"/>
      <c r="O29" s="335" t="s">
        <v>216</v>
      </c>
      <c r="P29" s="336"/>
      <c r="Q29" s="336"/>
      <c r="R29" s="336"/>
      <c r="S29" s="337"/>
      <c r="T29" s="105" t="s">
        <v>18</v>
      </c>
      <c r="U29" s="106"/>
      <c r="V29" s="107"/>
      <c r="W29" s="95" t="s">
        <v>39</v>
      </c>
      <c r="X29" s="96" t="s">
        <v>39</v>
      </c>
      <c r="Y29" s="96" t="s">
        <v>39</v>
      </c>
      <c r="Z29" s="96"/>
      <c r="AA29" s="96"/>
      <c r="AB29" s="96" t="s">
        <v>39</v>
      </c>
      <c r="AC29" s="97" t="s">
        <v>39</v>
      </c>
      <c r="AD29" s="95" t="s">
        <v>39</v>
      </c>
      <c r="AE29" s="96" t="s">
        <v>39</v>
      </c>
      <c r="AF29" s="96" t="s">
        <v>39</v>
      </c>
      <c r="AG29" s="96"/>
      <c r="AH29" s="96"/>
      <c r="AI29" s="96" t="s">
        <v>39</v>
      </c>
      <c r="AJ29" s="97" t="s">
        <v>39</v>
      </c>
      <c r="AK29" s="95" t="s">
        <v>39</v>
      </c>
      <c r="AL29" s="96" t="s">
        <v>39</v>
      </c>
      <c r="AM29" s="96" t="s">
        <v>39</v>
      </c>
      <c r="AN29" s="96"/>
      <c r="AO29" s="96"/>
      <c r="AP29" s="96" t="s">
        <v>39</v>
      </c>
      <c r="AQ29" s="97" t="s">
        <v>39</v>
      </c>
      <c r="AR29" s="95" t="s">
        <v>39</v>
      </c>
      <c r="AS29" s="96" t="s">
        <v>39</v>
      </c>
      <c r="AT29" s="96" t="s">
        <v>39</v>
      </c>
      <c r="AU29" s="96"/>
      <c r="AV29" s="96"/>
      <c r="AW29" s="96" t="s">
        <v>39</v>
      </c>
      <c r="AX29" s="97" t="s">
        <v>39</v>
      </c>
      <c r="AY29" s="95"/>
      <c r="AZ29" s="96"/>
      <c r="BA29" s="98"/>
      <c r="BB29" s="242"/>
      <c r="BC29" s="243"/>
      <c r="BD29" s="244"/>
      <c r="BE29" s="245"/>
      <c r="BF29" s="303"/>
      <c r="BG29" s="304"/>
      <c r="BH29" s="304"/>
      <c r="BI29" s="304"/>
      <c r="BJ29" s="305"/>
    </row>
    <row r="30" spans="2:62" ht="20.25" customHeight="1" x14ac:dyDescent="0.45">
      <c r="B30" s="307"/>
      <c r="C30" s="235"/>
      <c r="D30" s="236"/>
      <c r="E30" s="152"/>
      <c r="F30" s="153" t="str">
        <f>C29</f>
        <v>理学療法士</v>
      </c>
      <c r="G30" s="152"/>
      <c r="H30" s="153" t="str">
        <f>I29</f>
        <v>A</v>
      </c>
      <c r="I30" s="248"/>
      <c r="J30" s="249"/>
      <c r="K30" s="252"/>
      <c r="L30" s="253"/>
      <c r="M30" s="253"/>
      <c r="N30" s="236"/>
      <c r="O30" s="335"/>
      <c r="P30" s="336"/>
      <c r="Q30" s="336"/>
      <c r="R30" s="336"/>
      <c r="S30" s="337"/>
      <c r="T30" s="102" t="s">
        <v>189</v>
      </c>
      <c r="U30" s="103"/>
      <c r="V30" s="104"/>
      <c r="W30" s="162">
        <f>IF(W29="","",VLOOKUP(W29,'【記載例】シフト記号表（勤務時間帯）'!$C$6:$L$47,10,FALSE))</f>
        <v>8</v>
      </c>
      <c r="X30" s="163">
        <f>IF(X29="","",VLOOKUP(X29,'【記載例】シフト記号表（勤務時間帯）'!$C$6:$L$47,10,FALSE))</f>
        <v>8</v>
      </c>
      <c r="Y30" s="163">
        <f>IF(Y29="","",VLOOKUP(Y29,'【記載例】シフト記号表（勤務時間帯）'!$C$6:$L$47,10,FALSE))</f>
        <v>8</v>
      </c>
      <c r="Z30" s="163" t="str">
        <f>IF(Z29="","",VLOOKUP(Z29,'【記載例】シフト記号表（勤務時間帯）'!$C$6:$L$47,10,FALSE))</f>
        <v/>
      </c>
      <c r="AA30" s="163" t="str">
        <f>IF(AA29="","",VLOOKUP(AA29,'【記載例】シフト記号表（勤務時間帯）'!$C$6:$L$47,10,FALSE))</f>
        <v/>
      </c>
      <c r="AB30" s="163">
        <f>IF(AB29="","",VLOOKUP(AB29,'【記載例】シフト記号表（勤務時間帯）'!$C$6:$L$47,10,FALSE))</f>
        <v>8</v>
      </c>
      <c r="AC30" s="164">
        <f>IF(AC29="","",VLOOKUP(AC29,'【記載例】シフト記号表（勤務時間帯）'!$C$6:$L$47,10,FALSE))</f>
        <v>8</v>
      </c>
      <c r="AD30" s="162">
        <f>IF(AD29="","",VLOOKUP(AD29,'【記載例】シフト記号表（勤務時間帯）'!$C$6:$L$47,10,FALSE))</f>
        <v>8</v>
      </c>
      <c r="AE30" s="163">
        <f>IF(AE29="","",VLOOKUP(AE29,'【記載例】シフト記号表（勤務時間帯）'!$C$6:$L$47,10,FALSE))</f>
        <v>8</v>
      </c>
      <c r="AF30" s="163">
        <f>IF(AF29="","",VLOOKUP(AF29,'【記載例】シフト記号表（勤務時間帯）'!$C$6:$L$47,10,FALSE))</f>
        <v>8</v>
      </c>
      <c r="AG30" s="163" t="str">
        <f>IF(AG29="","",VLOOKUP(AG29,'【記載例】シフト記号表（勤務時間帯）'!$C$6:$L$47,10,FALSE))</f>
        <v/>
      </c>
      <c r="AH30" s="163" t="str">
        <f>IF(AH29="","",VLOOKUP(AH29,'【記載例】シフト記号表（勤務時間帯）'!$C$6:$L$47,10,FALSE))</f>
        <v/>
      </c>
      <c r="AI30" s="163">
        <f>IF(AI29="","",VLOOKUP(AI29,'【記載例】シフト記号表（勤務時間帯）'!$C$6:$L$47,10,FALSE))</f>
        <v>8</v>
      </c>
      <c r="AJ30" s="164">
        <f>IF(AJ29="","",VLOOKUP(AJ29,'【記載例】シフト記号表（勤務時間帯）'!$C$6:$L$47,10,FALSE))</f>
        <v>8</v>
      </c>
      <c r="AK30" s="162">
        <f>IF(AK29="","",VLOOKUP(AK29,'【記載例】シフト記号表（勤務時間帯）'!$C$6:$L$47,10,FALSE))</f>
        <v>8</v>
      </c>
      <c r="AL30" s="163">
        <f>IF(AL29="","",VLOOKUP(AL29,'【記載例】シフト記号表（勤務時間帯）'!$C$6:$L$47,10,FALSE))</f>
        <v>8</v>
      </c>
      <c r="AM30" s="163">
        <f>IF(AM29="","",VLOOKUP(AM29,'【記載例】シフト記号表（勤務時間帯）'!$C$6:$L$47,10,FALSE))</f>
        <v>8</v>
      </c>
      <c r="AN30" s="163" t="str">
        <f>IF(AN29="","",VLOOKUP(AN29,'【記載例】シフト記号表（勤務時間帯）'!$C$6:$L$47,10,FALSE))</f>
        <v/>
      </c>
      <c r="AO30" s="163" t="str">
        <f>IF(AO29="","",VLOOKUP(AO29,'【記載例】シフト記号表（勤務時間帯）'!$C$6:$L$47,10,FALSE))</f>
        <v/>
      </c>
      <c r="AP30" s="163">
        <f>IF(AP29="","",VLOOKUP(AP29,'【記載例】シフト記号表（勤務時間帯）'!$C$6:$L$47,10,FALSE))</f>
        <v>8</v>
      </c>
      <c r="AQ30" s="164">
        <f>IF(AQ29="","",VLOOKUP(AQ29,'【記載例】シフト記号表（勤務時間帯）'!$C$6:$L$47,10,FALSE))</f>
        <v>8</v>
      </c>
      <c r="AR30" s="162">
        <f>IF(AR29="","",VLOOKUP(AR29,'【記載例】シフト記号表（勤務時間帯）'!$C$6:$L$47,10,FALSE))</f>
        <v>8</v>
      </c>
      <c r="AS30" s="163">
        <f>IF(AS29="","",VLOOKUP(AS29,'【記載例】シフト記号表（勤務時間帯）'!$C$6:$L$47,10,FALSE))</f>
        <v>8</v>
      </c>
      <c r="AT30" s="163">
        <f>IF(AT29="","",VLOOKUP(AT29,'【記載例】シフト記号表（勤務時間帯）'!$C$6:$L$47,10,FALSE))</f>
        <v>8</v>
      </c>
      <c r="AU30" s="163" t="str">
        <f>IF(AU29="","",VLOOKUP(AU29,'【記載例】シフト記号表（勤務時間帯）'!$C$6:$L$47,10,FALSE))</f>
        <v/>
      </c>
      <c r="AV30" s="163" t="str">
        <f>IF(AV29="","",VLOOKUP(AV29,'【記載例】シフト記号表（勤務時間帯）'!$C$6:$L$47,10,FALSE))</f>
        <v/>
      </c>
      <c r="AW30" s="163">
        <f>IF(AW29="","",VLOOKUP(AW29,'【記載例】シフト記号表（勤務時間帯）'!$C$6:$L$47,10,FALSE))</f>
        <v>8</v>
      </c>
      <c r="AX30" s="164">
        <f>IF(AX29="","",VLOOKUP(AX29,'【記載例】シフト記号表（勤務時間帯）'!$C$6:$L$47,10,FALSE))</f>
        <v>8</v>
      </c>
      <c r="AY30" s="162" t="str">
        <f>IF(AY29="","",VLOOKUP(AY29,'【記載例】シフト記号表（勤務時間帯）'!$C$6:$L$47,10,FALSE))</f>
        <v/>
      </c>
      <c r="AZ30" s="163" t="str">
        <f>IF(AZ29="","",VLOOKUP(AZ29,'【記載例】シフト記号表（勤務時間帯）'!$C$6:$L$47,10,FALSE))</f>
        <v/>
      </c>
      <c r="BA30" s="163" t="str">
        <f>IF(BA29="","",VLOOKUP(BA29,'【記載例】シフト記号表（勤務時間帯）'!$C$6:$L$47,10,FALSE))</f>
        <v/>
      </c>
      <c r="BB30" s="292">
        <f>IF($BE$3="４週",SUM(W30:AX30),IF($BE$3="暦月",SUM(W30:BA30),""))</f>
        <v>160</v>
      </c>
      <c r="BC30" s="293"/>
      <c r="BD30" s="294">
        <f>IF($BE$3="４週",BB30/4,IF($BE$3="暦月",(BB30/($BE$8/7)),""))</f>
        <v>40</v>
      </c>
      <c r="BE30" s="293"/>
      <c r="BF30" s="289"/>
      <c r="BG30" s="290"/>
      <c r="BH30" s="290"/>
      <c r="BI30" s="290"/>
      <c r="BJ30" s="291"/>
    </row>
    <row r="31" spans="2:62" ht="20.25" customHeight="1" x14ac:dyDescent="0.45">
      <c r="B31" s="306">
        <f>B29+1</f>
        <v>8</v>
      </c>
      <c r="C31" s="237" t="s">
        <v>71</v>
      </c>
      <c r="D31" s="238"/>
      <c r="E31" s="152"/>
      <c r="F31" s="153"/>
      <c r="G31" s="152"/>
      <c r="H31" s="153"/>
      <c r="I31" s="246" t="s">
        <v>89</v>
      </c>
      <c r="J31" s="247"/>
      <c r="K31" s="250" t="s">
        <v>71</v>
      </c>
      <c r="L31" s="251"/>
      <c r="M31" s="251"/>
      <c r="N31" s="238"/>
      <c r="O31" s="335" t="s">
        <v>137</v>
      </c>
      <c r="P31" s="336"/>
      <c r="Q31" s="336"/>
      <c r="R31" s="336"/>
      <c r="S31" s="337"/>
      <c r="T31" s="105" t="s">
        <v>18</v>
      </c>
      <c r="U31" s="106"/>
      <c r="V31" s="107"/>
      <c r="W31" s="95" t="s">
        <v>240</v>
      </c>
      <c r="X31" s="96" t="s">
        <v>240</v>
      </c>
      <c r="Y31" s="96"/>
      <c r="Z31" s="96"/>
      <c r="AA31" s="96" t="s">
        <v>187</v>
      </c>
      <c r="AB31" s="96" t="s">
        <v>187</v>
      </c>
      <c r="AC31" s="97" t="s">
        <v>187</v>
      </c>
      <c r="AD31" s="95" t="s">
        <v>240</v>
      </c>
      <c r="AE31" s="96" t="s">
        <v>240</v>
      </c>
      <c r="AF31" s="96"/>
      <c r="AG31" s="96"/>
      <c r="AH31" s="96" t="s">
        <v>187</v>
      </c>
      <c r="AI31" s="96" t="s">
        <v>187</v>
      </c>
      <c r="AJ31" s="97" t="s">
        <v>187</v>
      </c>
      <c r="AK31" s="95" t="s">
        <v>240</v>
      </c>
      <c r="AL31" s="96" t="s">
        <v>240</v>
      </c>
      <c r="AM31" s="96"/>
      <c r="AN31" s="96"/>
      <c r="AO31" s="96" t="s">
        <v>187</v>
      </c>
      <c r="AP31" s="96" t="s">
        <v>187</v>
      </c>
      <c r="AQ31" s="97" t="s">
        <v>187</v>
      </c>
      <c r="AR31" s="95" t="s">
        <v>240</v>
      </c>
      <c r="AS31" s="96" t="s">
        <v>240</v>
      </c>
      <c r="AT31" s="96"/>
      <c r="AU31" s="96"/>
      <c r="AV31" s="96" t="s">
        <v>187</v>
      </c>
      <c r="AW31" s="96" t="s">
        <v>187</v>
      </c>
      <c r="AX31" s="97" t="s">
        <v>187</v>
      </c>
      <c r="AY31" s="95"/>
      <c r="AZ31" s="96"/>
      <c r="BA31" s="98"/>
      <c r="BB31" s="242"/>
      <c r="BC31" s="243"/>
      <c r="BD31" s="244"/>
      <c r="BE31" s="245"/>
      <c r="BF31" s="303"/>
      <c r="BG31" s="304"/>
      <c r="BH31" s="304"/>
      <c r="BI31" s="304"/>
      <c r="BJ31" s="305"/>
    </row>
    <row r="32" spans="2:62" ht="20.25" customHeight="1" x14ac:dyDescent="0.45">
      <c r="B32" s="307"/>
      <c r="C32" s="235"/>
      <c r="D32" s="236"/>
      <c r="E32" s="152"/>
      <c r="F32" s="153" t="str">
        <f>C31</f>
        <v>介護支援専門員</v>
      </c>
      <c r="G32" s="152"/>
      <c r="H32" s="153" t="str">
        <f>I31</f>
        <v>A</v>
      </c>
      <c r="I32" s="248"/>
      <c r="J32" s="249"/>
      <c r="K32" s="252"/>
      <c r="L32" s="253"/>
      <c r="M32" s="253"/>
      <c r="N32" s="236"/>
      <c r="O32" s="335"/>
      <c r="P32" s="336"/>
      <c r="Q32" s="336"/>
      <c r="R32" s="336"/>
      <c r="S32" s="337"/>
      <c r="T32" s="102" t="s">
        <v>189</v>
      </c>
      <c r="U32" s="103"/>
      <c r="V32" s="104"/>
      <c r="W32" s="162">
        <f>IF(W31="","",VLOOKUP(W31,'【記載例】シフト記号表（勤務時間帯）'!$C$6:$L$47,10,FALSE))</f>
        <v>8</v>
      </c>
      <c r="X32" s="163">
        <f>IF(X31="","",VLOOKUP(X31,'【記載例】シフト記号表（勤務時間帯）'!$C$6:$L$47,10,FALSE))</f>
        <v>8</v>
      </c>
      <c r="Y32" s="163" t="str">
        <f>IF(Y31="","",VLOOKUP(Y31,'【記載例】シフト記号表（勤務時間帯）'!$C$6:$L$47,10,FALSE))</f>
        <v/>
      </c>
      <c r="Z32" s="163" t="str">
        <f>IF(Z31="","",VLOOKUP(Z31,'【記載例】シフト記号表（勤務時間帯）'!$C$6:$L$47,10,FALSE))</f>
        <v/>
      </c>
      <c r="AA32" s="163">
        <f>IF(AA31="","",VLOOKUP(AA31,'【記載例】シフト記号表（勤務時間帯）'!$C$6:$L$47,10,FALSE))</f>
        <v>8</v>
      </c>
      <c r="AB32" s="163">
        <f>IF(AB31="","",VLOOKUP(AB31,'【記載例】シフト記号表（勤務時間帯）'!$C$6:$L$47,10,FALSE))</f>
        <v>8</v>
      </c>
      <c r="AC32" s="164">
        <f>IF(AC31="","",VLOOKUP(AC31,'【記載例】シフト記号表（勤務時間帯）'!$C$6:$L$47,10,FALSE))</f>
        <v>8</v>
      </c>
      <c r="AD32" s="162">
        <f>IF(AD31="","",VLOOKUP(AD31,'【記載例】シフト記号表（勤務時間帯）'!$C$6:$L$47,10,FALSE))</f>
        <v>8</v>
      </c>
      <c r="AE32" s="163">
        <f>IF(AE31="","",VLOOKUP(AE31,'【記載例】シフト記号表（勤務時間帯）'!$C$6:$L$47,10,FALSE))</f>
        <v>8</v>
      </c>
      <c r="AF32" s="163" t="str">
        <f>IF(AF31="","",VLOOKUP(AF31,'【記載例】シフト記号表（勤務時間帯）'!$C$6:$L$47,10,FALSE))</f>
        <v/>
      </c>
      <c r="AG32" s="163" t="str">
        <f>IF(AG31="","",VLOOKUP(AG31,'【記載例】シフト記号表（勤務時間帯）'!$C$6:$L$47,10,FALSE))</f>
        <v/>
      </c>
      <c r="AH32" s="163">
        <f>IF(AH31="","",VLOOKUP(AH31,'【記載例】シフト記号表（勤務時間帯）'!$C$6:$L$47,10,FALSE))</f>
        <v>8</v>
      </c>
      <c r="AI32" s="163">
        <f>IF(AI31="","",VLOOKUP(AI31,'【記載例】シフト記号表（勤務時間帯）'!$C$6:$L$47,10,FALSE))</f>
        <v>8</v>
      </c>
      <c r="AJ32" s="164">
        <f>IF(AJ31="","",VLOOKUP(AJ31,'【記載例】シフト記号表（勤務時間帯）'!$C$6:$L$47,10,FALSE))</f>
        <v>8</v>
      </c>
      <c r="AK32" s="162">
        <f>IF(AK31="","",VLOOKUP(AK31,'【記載例】シフト記号表（勤務時間帯）'!$C$6:$L$47,10,FALSE))</f>
        <v>8</v>
      </c>
      <c r="AL32" s="163">
        <f>IF(AL31="","",VLOOKUP(AL31,'【記載例】シフト記号表（勤務時間帯）'!$C$6:$L$47,10,FALSE))</f>
        <v>8</v>
      </c>
      <c r="AM32" s="163" t="str">
        <f>IF(AM31="","",VLOOKUP(AM31,'【記載例】シフト記号表（勤務時間帯）'!$C$6:$L$47,10,FALSE))</f>
        <v/>
      </c>
      <c r="AN32" s="163" t="str">
        <f>IF(AN31="","",VLOOKUP(AN31,'【記載例】シフト記号表（勤務時間帯）'!$C$6:$L$47,10,FALSE))</f>
        <v/>
      </c>
      <c r="AO32" s="163">
        <f>IF(AO31="","",VLOOKUP(AO31,'【記載例】シフト記号表（勤務時間帯）'!$C$6:$L$47,10,FALSE))</f>
        <v>8</v>
      </c>
      <c r="AP32" s="163">
        <f>IF(AP31="","",VLOOKUP(AP31,'【記載例】シフト記号表（勤務時間帯）'!$C$6:$L$47,10,FALSE))</f>
        <v>8</v>
      </c>
      <c r="AQ32" s="164">
        <f>IF(AQ31="","",VLOOKUP(AQ31,'【記載例】シフト記号表（勤務時間帯）'!$C$6:$L$47,10,FALSE))</f>
        <v>8</v>
      </c>
      <c r="AR32" s="162">
        <f>IF(AR31="","",VLOOKUP(AR31,'【記載例】シフト記号表（勤務時間帯）'!$C$6:$L$47,10,FALSE))</f>
        <v>8</v>
      </c>
      <c r="AS32" s="163">
        <f>IF(AS31="","",VLOOKUP(AS31,'【記載例】シフト記号表（勤務時間帯）'!$C$6:$L$47,10,FALSE))</f>
        <v>8</v>
      </c>
      <c r="AT32" s="163" t="str">
        <f>IF(AT31="","",VLOOKUP(AT31,'【記載例】シフト記号表（勤務時間帯）'!$C$6:$L$47,10,FALSE))</f>
        <v/>
      </c>
      <c r="AU32" s="163" t="str">
        <f>IF(AU31="","",VLOOKUP(AU31,'【記載例】シフト記号表（勤務時間帯）'!$C$6:$L$47,10,FALSE))</f>
        <v/>
      </c>
      <c r="AV32" s="163">
        <f>IF(AV31="","",VLOOKUP(AV31,'【記載例】シフト記号表（勤務時間帯）'!$C$6:$L$47,10,FALSE))</f>
        <v>8</v>
      </c>
      <c r="AW32" s="163">
        <f>IF(AW31="","",VLOOKUP(AW31,'【記載例】シフト記号表（勤務時間帯）'!$C$6:$L$47,10,FALSE))</f>
        <v>8</v>
      </c>
      <c r="AX32" s="164">
        <f>IF(AX31="","",VLOOKUP(AX31,'【記載例】シフト記号表（勤務時間帯）'!$C$6:$L$47,10,FALSE))</f>
        <v>8</v>
      </c>
      <c r="AY32" s="162" t="str">
        <f>IF(AY31="","",VLOOKUP(AY31,'【記載例】シフト記号表（勤務時間帯）'!$C$6:$L$47,10,FALSE))</f>
        <v/>
      </c>
      <c r="AZ32" s="163" t="str">
        <f>IF(AZ31="","",VLOOKUP(AZ31,'【記載例】シフト記号表（勤務時間帯）'!$C$6:$L$47,10,FALSE))</f>
        <v/>
      </c>
      <c r="BA32" s="163" t="str">
        <f>IF(BA31="","",VLOOKUP(BA31,'【記載例】シフト記号表（勤務時間帯）'!$C$6:$L$47,10,FALSE))</f>
        <v/>
      </c>
      <c r="BB32" s="292">
        <f>IF($BE$3="４週",SUM(W32:AX32),IF($BE$3="暦月",SUM(W32:BA32),""))</f>
        <v>160</v>
      </c>
      <c r="BC32" s="293"/>
      <c r="BD32" s="294">
        <f>IF($BE$3="４週",BB32/4,IF($BE$3="暦月",(BB32/($BE$8/7)),""))</f>
        <v>40</v>
      </c>
      <c r="BE32" s="293"/>
      <c r="BF32" s="289"/>
      <c r="BG32" s="290"/>
      <c r="BH32" s="290"/>
      <c r="BI32" s="290"/>
      <c r="BJ32" s="291"/>
    </row>
    <row r="33" spans="2:62" ht="20.25" customHeight="1" x14ac:dyDescent="0.45">
      <c r="B33" s="306">
        <f>B31+1</f>
        <v>9</v>
      </c>
      <c r="C33" s="237" t="s">
        <v>102</v>
      </c>
      <c r="D33" s="238"/>
      <c r="E33" s="152"/>
      <c r="F33" s="153"/>
      <c r="G33" s="152"/>
      <c r="H33" s="153"/>
      <c r="I33" s="246" t="s">
        <v>100</v>
      </c>
      <c r="J33" s="247"/>
      <c r="K33" s="250" t="s">
        <v>106</v>
      </c>
      <c r="L33" s="251"/>
      <c r="M33" s="251"/>
      <c r="N33" s="238"/>
      <c r="O33" s="335" t="s">
        <v>217</v>
      </c>
      <c r="P33" s="336"/>
      <c r="Q33" s="336"/>
      <c r="R33" s="336"/>
      <c r="S33" s="337"/>
      <c r="T33" s="105" t="s">
        <v>18</v>
      </c>
      <c r="U33" s="106"/>
      <c r="V33" s="107"/>
      <c r="W33" s="95" t="s">
        <v>231</v>
      </c>
      <c r="X33" s="96" t="s">
        <v>231</v>
      </c>
      <c r="Y33" s="96"/>
      <c r="Z33" s="96" t="s">
        <v>231</v>
      </c>
      <c r="AA33" s="96" t="s">
        <v>231</v>
      </c>
      <c r="AB33" s="96"/>
      <c r="AC33" s="97"/>
      <c r="AD33" s="95" t="s">
        <v>231</v>
      </c>
      <c r="AE33" s="96" t="s">
        <v>231</v>
      </c>
      <c r="AF33" s="96"/>
      <c r="AG33" s="96" t="s">
        <v>231</v>
      </c>
      <c r="AH33" s="96" t="s">
        <v>231</v>
      </c>
      <c r="AI33" s="96"/>
      <c r="AJ33" s="97"/>
      <c r="AK33" s="95" t="s">
        <v>231</v>
      </c>
      <c r="AL33" s="96" t="s">
        <v>231</v>
      </c>
      <c r="AM33" s="96"/>
      <c r="AN33" s="96" t="s">
        <v>231</v>
      </c>
      <c r="AO33" s="96" t="s">
        <v>231</v>
      </c>
      <c r="AP33" s="96"/>
      <c r="AQ33" s="97"/>
      <c r="AR33" s="95" t="s">
        <v>231</v>
      </c>
      <c r="AS33" s="96" t="s">
        <v>231</v>
      </c>
      <c r="AT33" s="96"/>
      <c r="AU33" s="96" t="s">
        <v>231</v>
      </c>
      <c r="AV33" s="96" t="s">
        <v>231</v>
      </c>
      <c r="AW33" s="96"/>
      <c r="AX33" s="97"/>
      <c r="AY33" s="95"/>
      <c r="AZ33" s="96"/>
      <c r="BA33" s="98"/>
      <c r="BB33" s="242"/>
      <c r="BC33" s="243"/>
      <c r="BD33" s="244"/>
      <c r="BE33" s="245"/>
      <c r="BF33" s="303"/>
      <c r="BG33" s="304"/>
      <c r="BH33" s="304"/>
      <c r="BI33" s="304"/>
      <c r="BJ33" s="305"/>
    </row>
    <row r="34" spans="2:62" ht="20.25" customHeight="1" x14ac:dyDescent="0.45">
      <c r="B34" s="307"/>
      <c r="C34" s="235"/>
      <c r="D34" s="236"/>
      <c r="E34" s="152"/>
      <c r="F34" s="153" t="str">
        <f>C33</f>
        <v>看護職員</v>
      </c>
      <c r="G34" s="152"/>
      <c r="H34" s="153" t="str">
        <f>I33</f>
        <v>C</v>
      </c>
      <c r="I34" s="248"/>
      <c r="J34" s="249"/>
      <c r="K34" s="252"/>
      <c r="L34" s="253"/>
      <c r="M34" s="253"/>
      <c r="N34" s="236"/>
      <c r="O34" s="335"/>
      <c r="P34" s="336"/>
      <c r="Q34" s="336"/>
      <c r="R34" s="336"/>
      <c r="S34" s="337"/>
      <c r="T34" s="185" t="s">
        <v>189</v>
      </c>
      <c r="U34" s="110"/>
      <c r="V34" s="186"/>
      <c r="W34" s="162">
        <f>IF(W33="","",VLOOKUP(W33,'【記載例】シフト記号表（勤務時間帯）'!$C$6:$L$47,10,FALSE))</f>
        <v>8</v>
      </c>
      <c r="X34" s="163">
        <f>IF(X33="","",VLOOKUP(X33,'【記載例】シフト記号表（勤務時間帯）'!$C$6:$L$47,10,FALSE))</f>
        <v>8</v>
      </c>
      <c r="Y34" s="163" t="str">
        <f>IF(Y33="","",VLOOKUP(Y33,'【記載例】シフト記号表（勤務時間帯）'!$C$6:$L$47,10,FALSE))</f>
        <v/>
      </c>
      <c r="Z34" s="163">
        <f>IF(Z33="","",VLOOKUP(Z33,'【記載例】シフト記号表（勤務時間帯）'!$C$6:$L$47,10,FALSE))</f>
        <v>8</v>
      </c>
      <c r="AA34" s="163">
        <f>IF(AA33="","",VLOOKUP(AA33,'【記載例】シフト記号表（勤務時間帯）'!$C$6:$L$47,10,FALSE))</f>
        <v>8</v>
      </c>
      <c r="AB34" s="163" t="str">
        <f>IF(AB33="","",VLOOKUP(AB33,'【記載例】シフト記号表（勤務時間帯）'!$C$6:$L$47,10,FALSE))</f>
        <v/>
      </c>
      <c r="AC34" s="164" t="str">
        <f>IF(AC33="","",VLOOKUP(AC33,'【記載例】シフト記号表（勤務時間帯）'!$C$6:$L$47,10,FALSE))</f>
        <v/>
      </c>
      <c r="AD34" s="162">
        <f>IF(AD33="","",VLOOKUP(AD33,'【記載例】シフト記号表（勤務時間帯）'!$C$6:$L$47,10,FALSE))</f>
        <v>8</v>
      </c>
      <c r="AE34" s="163">
        <f>IF(AE33="","",VLOOKUP(AE33,'【記載例】シフト記号表（勤務時間帯）'!$C$6:$L$47,10,FALSE))</f>
        <v>8</v>
      </c>
      <c r="AF34" s="163" t="str">
        <f>IF(AF33="","",VLOOKUP(AF33,'【記載例】シフト記号表（勤務時間帯）'!$C$6:$L$47,10,FALSE))</f>
        <v/>
      </c>
      <c r="AG34" s="163">
        <f>IF(AG33="","",VLOOKUP(AG33,'【記載例】シフト記号表（勤務時間帯）'!$C$6:$L$47,10,FALSE))</f>
        <v>8</v>
      </c>
      <c r="AH34" s="163">
        <f>IF(AH33="","",VLOOKUP(AH33,'【記載例】シフト記号表（勤務時間帯）'!$C$6:$L$47,10,FALSE))</f>
        <v>8</v>
      </c>
      <c r="AI34" s="163" t="str">
        <f>IF(AI33="","",VLOOKUP(AI33,'【記載例】シフト記号表（勤務時間帯）'!$C$6:$L$47,10,FALSE))</f>
        <v/>
      </c>
      <c r="AJ34" s="164" t="str">
        <f>IF(AJ33="","",VLOOKUP(AJ33,'【記載例】シフト記号表（勤務時間帯）'!$C$6:$L$47,10,FALSE))</f>
        <v/>
      </c>
      <c r="AK34" s="162">
        <f>IF(AK33="","",VLOOKUP(AK33,'【記載例】シフト記号表（勤務時間帯）'!$C$6:$L$47,10,FALSE))</f>
        <v>8</v>
      </c>
      <c r="AL34" s="163">
        <f>IF(AL33="","",VLOOKUP(AL33,'【記載例】シフト記号表（勤務時間帯）'!$C$6:$L$47,10,FALSE))</f>
        <v>8</v>
      </c>
      <c r="AM34" s="163" t="str">
        <f>IF(AM33="","",VLOOKUP(AM33,'【記載例】シフト記号表（勤務時間帯）'!$C$6:$L$47,10,FALSE))</f>
        <v/>
      </c>
      <c r="AN34" s="163">
        <f>IF(AN33="","",VLOOKUP(AN33,'【記載例】シフト記号表（勤務時間帯）'!$C$6:$L$47,10,FALSE))</f>
        <v>8</v>
      </c>
      <c r="AO34" s="163">
        <f>IF(AO33="","",VLOOKUP(AO33,'【記載例】シフト記号表（勤務時間帯）'!$C$6:$L$47,10,FALSE))</f>
        <v>8</v>
      </c>
      <c r="AP34" s="163" t="str">
        <f>IF(AP33="","",VLOOKUP(AP33,'【記載例】シフト記号表（勤務時間帯）'!$C$6:$L$47,10,FALSE))</f>
        <v/>
      </c>
      <c r="AQ34" s="164" t="str">
        <f>IF(AQ33="","",VLOOKUP(AQ33,'【記載例】シフト記号表（勤務時間帯）'!$C$6:$L$47,10,FALSE))</f>
        <v/>
      </c>
      <c r="AR34" s="162">
        <f>IF(AR33="","",VLOOKUP(AR33,'【記載例】シフト記号表（勤務時間帯）'!$C$6:$L$47,10,FALSE))</f>
        <v>8</v>
      </c>
      <c r="AS34" s="163">
        <f>IF(AS33="","",VLOOKUP(AS33,'【記載例】シフト記号表（勤務時間帯）'!$C$6:$L$47,10,FALSE))</f>
        <v>8</v>
      </c>
      <c r="AT34" s="163" t="str">
        <f>IF(AT33="","",VLOOKUP(AT33,'【記載例】シフト記号表（勤務時間帯）'!$C$6:$L$47,10,FALSE))</f>
        <v/>
      </c>
      <c r="AU34" s="163">
        <f>IF(AU33="","",VLOOKUP(AU33,'【記載例】シフト記号表（勤務時間帯）'!$C$6:$L$47,10,FALSE))</f>
        <v>8</v>
      </c>
      <c r="AV34" s="163">
        <f>IF(AV33="","",VLOOKUP(AV33,'【記載例】シフト記号表（勤務時間帯）'!$C$6:$L$47,10,FALSE))</f>
        <v>8</v>
      </c>
      <c r="AW34" s="163" t="str">
        <f>IF(AW33="","",VLOOKUP(AW33,'【記載例】シフト記号表（勤務時間帯）'!$C$6:$L$47,10,FALSE))</f>
        <v/>
      </c>
      <c r="AX34" s="164" t="str">
        <f>IF(AX33="","",VLOOKUP(AX33,'【記載例】シフト記号表（勤務時間帯）'!$C$6:$L$47,10,FALSE))</f>
        <v/>
      </c>
      <c r="AY34" s="162" t="str">
        <f>IF(AY33="","",VLOOKUP(AY33,'【記載例】シフト記号表（勤務時間帯）'!$C$6:$L$47,10,FALSE))</f>
        <v/>
      </c>
      <c r="AZ34" s="163" t="str">
        <f>IF(AZ33="","",VLOOKUP(AZ33,'【記載例】シフト記号表（勤務時間帯）'!$C$6:$L$47,10,FALSE))</f>
        <v/>
      </c>
      <c r="BA34" s="163" t="str">
        <f>IF(BA33="","",VLOOKUP(BA33,'【記載例】シフト記号表（勤務時間帯）'!$C$6:$L$47,10,FALSE))</f>
        <v/>
      </c>
      <c r="BB34" s="292">
        <f>IF($BE$3="４週",SUM(W34:AX34),IF($BE$3="暦月",SUM(W34:BA34),""))</f>
        <v>128</v>
      </c>
      <c r="BC34" s="293"/>
      <c r="BD34" s="294">
        <f>IF($BE$3="４週",BB34/4,IF($BE$3="暦月",(BB34/($BE$8/7)),""))</f>
        <v>32</v>
      </c>
      <c r="BE34" s="293"/>
      <c r="BF34" s="289"/>
      <c r="BG34" s="290"/>
      <c r="BH34" s="290"/>
      <c r="BI34" s="290"/>
      <c r="BJ34" s="291"/>
    </row>
    <row r="35" spans="2:62" ht="20.25" customHeight="1" x14ac:dyDescent="0.45">
      <c r="B35" s="306">
        <f>B33+1</f>
        <v>10</v>
      </c>
      <c r="C35" s="237" t="s">
        <v>102</v>
      </c>
      <c r="D35" s="238"/>
      <c r="E35" s="152"/>
      <c r="F35" s="153"/>
      <c r="G35" s="152"/>
      <c r="H35" s="153"/>
      <c r="I35" s="246" t="s">
        <v>89</v>
      </c>
      <c r="J35" s="247"/>
      <c r="K35" s="250" t="s">
        <v>106</v>
      </c>
      <c r="L35" s="251"/>
      <c r="M35" s="251"/>
      <c r="N35" s="238"/>
      <c r="O35" s="335" t="s">
        <v>138</v>
      </c>
      <c r="P35" s="336"/>
      <c r="Q35" s="336"/>
      <c r="R35" s="336"/>
      <c r="S35" s="337"/>
      <c r="T35" s="184" t="s">
        <v>18</v>
      </c>
      <c r="U35" s="108"/>
      <c r="V35" s="109"/>
      <c r="W35" s="95" t="s">
        <v>184</v>
      </c>
      <c r="X35" s="96" t="s">
        <v>202</v>
      </c>
      <c r="Y35" s="96" t="s">
        <v>185</v>
      </c>
      <c r="Z35" s="96" t="s">
        <v>185</v>
      </c>
      <c r="AA35" s="96"/>
      <c r="AB35" s="96" t="s">
        <v>186</v>
      </c>
      <c r="AC35" s="97"/>
      <c r="AD35" s="95"/>
      <c r="AE35" s="96" t="s">
        <v>184</v>
      </c>
      <c r="AF35" s="96" t="s">
        <v>202</v>
      </c>
      <c r="AG35" s="96" t="s">
        <v>185</v>
      </c>
      <c r="AH35" s="96" t="s">
        <v>185</v>
      </c>
      <c r="AI35" s="96"/>
      <c r="AJ35" s="97" t="s">
        <v>186</v>
      </c>
      <c r="AK35" s="95" t="s">
        <v>186</v>
      </c>
      <c r="AL35" s="96"/>
      <c r="AM35" s="96" t="s">
        <v>184</v>
      </c>
      <c r="AN35" s="96" t="s">
        <v>202</v>
      </c>
      <c r="AO35" s="96" t="s">
        <v>185</v>
      </c>
      <c r="AP35" s="96" t="s">
        <v>185</v>
      </c>
      <c r="AQ35" s="97"/>
      <c r="AR35" s="95" t="s">
        <v>186</v>
      </c>
      <c r="AS35" s="96"/>
      <c r="AT35" s="96"/>
      <c r="AU35" s="96" t="s">
        <v>184</v>
      </c>
      <c r="AV35" s="96" t="s">
        <v>202</v>
      </c>
      <c r="AW35" s="96" t="s">
        <v>185</v>
      </c>
      <c r="AX35" s="97" t="s">
        <v>185</v>
      </c>
      <c r="AY35" s="95"/>
      <c r="AZ35" s="96"/>
      <c r="BA35" s="98"/>
      <c r="BB35" s="242"/>
      <c r="BC35" s="243"/>
      <c r="BD35" s="244"/>
      <c r="BE35" s="245"/>
      <c r="BF35" s="303"/>
      <c r="BG35" s="304"/>
      <c r="BH35" s="304"/>
      <c r="BI35" s="304"/>
      <c r="BJ35" s="305"/>
    </row>
    <row r="36" spans="2:62" ht="20.25" customHeight="1" x14ac:dyDescent="0.45">
      <c r="B36" s="307"/>
      <c r="C36" s="235"/>
      <c r="D36" s="236"/>
      <c r="E36" s="152"/>
      <c r="F36" s="153" t="str">
        <f>C35</f>
        <v>看護職員</v>
      </c>
      <c r="G36" s="152"/>
      <c r="H36" s="153" t="str">
        <f>I35</f>
        <v>A</v>
      </c>
      <c r="I36" s="248"/>
      <c r="J36" s="249"/>
      <c r="K36" s="252"/>
      <c r="L36" s="253"/>
      <c r="M36" s="253"/>
      <c r="N36" s="236"/>
      <c r="O36" s="335"/>
      <c r="P36" s="336"/>
      <c r="Q36" s="336"/>
      <c r="R36" s="336"/>
      <c r="S36" s="337"/>
      <c r="T36" s="185" t="s">
        <v>189</v>
      </c>
      <c r="U36" s="110"/>
      <c r="V36" s="186"/>
      <c r="W36" s="162">
        <f>IF(W35="","",VLOOKUP(W35,'【記載例】シフト記号表（勤務時間帯）'!$C$6:$L$47,10,FALSE))</f>
        <v>8</v>
      </c>
      <c r="X36" s="163">
        <f>IF(X35="","",VLOOKUP(X35,'【記載例】シフト記号表（勤務時間帯）'!$C$6:$L$47,10,FALSE))</f>
        <v>8</v>
      </c>
      <c r="Y36" s="163">
        <f>IF(Y35="","",VLOOKUP(Y35,'【記載例】シフト記号表（勤務時間帯）'!$C$6:$L$47,10,FALSE))</f>
        <v>7.9999999999999982</v>
      </c>
      <c r="Z36" s="163">
        <f>IF(Z35="","",VLOOKUP(Z35,'【記載例】シフト記号表（勤務時間帯）'!$C$6:$L$47,10,FALSE))</f>
        <v>7.9999999999999982</v>
      </c>
      <c r="AA36" s="163" t="str">
        <f>IF(AA35="","",VLOOKUP(AA35,'【記載例】シフト記号表（勤務時間帯）'!$C$6:$L$47,10,FALSE))</f>
        <v/>
      </c>
      <c r="AB36" s="163">
        <f>IF(AB35="","",VLOOKUP(AB35,'【記載例】シフト記号表（勤務時間帯）'!$C$6:$L$47,10,FALSE))</f>
        <v>8</v>
      </c>
      <c r="AC36" s="164" t="str">
        <f>IF(AC35="","",VLOOKUP(AC35,'【記載例】シフト記号表（勤務時間帯）'!$C$6:$L$47,10,FALSE))</f>
        <v/>
      </c>
      <c r="AD36" s="162" t="str">
        <f>IF(AD35="","",VLOOKUP(AD35,'【記載例】シフト記号表（勤務時間帯）'!$C$6:$L$47,10,FALSE))</f>
        <v/>
      </c>
      <c r="AE36" s="163">
        <f>IF(AE35="","",VLOOKUP(AE35,'【記載例】シフト記号表（勤務時間帯）'!$C$6:$L$47,10,FALSE))</f>
        <v>8</v>
      </c>
      <c r="AF36" s="163">
        <f>IF(AF35="","",VLOOKUP(AF35,'【記載例】シフト記号表（勤務時間帯）'!$C$6:$L$47,10,FALSE))</f>
        <v>8</v>
      </c>
      <c r="AG36" s="163">
        <f>IF(AG35="","",VLOOKUP(AG35,'【記載例】シフト記号表（勤務時間帯）'!$C$6:$L$47,10,FALSE))</f>
        <v>7.9999999999999982</v>
      </c>
      <c r="AH36" s="163">
        <f>IF(AH35="","",VLOOKUP(AH35,'【記載例】シフト記号表（勤務時間帯）'!$C$6:$L$47,10,FALSE))</f>
        <v>7.9999999999999982</v>
      </c>
      <c r="AI36" s="163" t="str">
        <f>IF(AI35="","",VLOOKUP(AI35,'【記載例】シフト記号表（勤務時間帯）'!$C$6:$L$47,10,FALSE))</f>
        <v/>
      </c>
      <c r="AJ36" s="164">
        <f>IF(AJ35="","",VLOOKUP(AJ35,'【記載例】シフト記号表（勤務時間帯）'!$C$6:$L$47,10,FALSE))</f>
        <v>8</v>
      </c>
      <c r="AK36" s="162">
        <f>IF(AK35="","",VLOOKUP(AK35,'【記載例】シフト記号表（勤務時間帯）'!$C$6:$L$47,10,FALSE))</f>
        <v>8</v>
      </c>
      <c r="AL36" s="163" t="str">
        <f>IF(AL35="","",VLOOKUP(AL35,'【記載例】シフト記号表（勤務時間帯）'!$C$6:$L$47,10,FALSE))</f>
        <v/>
      </c>
      <c r="AM36" s="163">
        <f>IF(AM35="","",VLOOKUP(AM35,'【記載例】シフト記号表（勤務時間帯）'!$C$6:$L$47,10,FALSE))</f>
        <v>8</v>
      </c>
      <c r="AN36" s="163">
        <f>IF(AN35="","",VLOOKUP(AN35,'【記載例】シフト記号表（勤務時間帯）'!$C$6:$L$47,10,FALSE))</f>
        <v>8</v>
      </c>
      <c r="AO36" s="163">
        <f>IF(AO35="","",VLOOKUP(AO35,'【記載例】シフト記号表（勤務時間帯）'!$C$6:$L$47,10,FALSE))</f>
        <v>7.9999999999999982</v>
      </c>
      <c r="AP36" s="163">
        <f>IF(AP35="","",VLOOKUP(AP35,'【記載例】シフト記号表（勤務時間帯）'!$C$6:$L$47,10,FALSE))</f>
        <v>7.9999999999999982</v>
      </c>
      <c r="AQ36" s="164" t="str">
        <f>IF(AQ35="","",VLOOKUP(AQ35,'【記載例】シフト記号表（勤務時間帯）'!$C$6:$L$47,10,FALSE))</f>
        <v/>
      </c>
      <c r="AR36" s="162">
        <f>IF(AR35="","",VLOOKUP(AR35,'【記載例】シフト記号表（勤務時間帯）'!$C$6:$L$47,10,FALSE))</f>
        <v>8</v>
      </c>
      <c r="AS36" s="163" t="str">
        <f>IF(AS35="","",VLOOKUP(AS35,'【記載例】シフト記号表（勤務時間帯）'!$C$6:$L$47,10,FALSE))</f>
        <v/>
      </c>
      <c r="AT36" s="163" t="str">
        <f>IF(AT35="","",VLOOKUP(AT35,'【記載例】シフト記号表（勤務時間帯）'!$C$6:$L$47,10,FALSE))</f>
        <v/>
      </c>
      <c r="AU36" s="163">
        <f>IF(AU35="","",VLOOKUP(AU35,'【記載例】シフト記号表（勤務時間帯）'!$C$6:$L$47,10,FALSE))</f>
        <v>8</v>
      </c>
      <c r="AV36" s="163">
        <f>IF(AV35="","",VLOOKUP(AV35,'【記載例】シフト記号表（勤務時間帯）'!$C$6:$L$47,10,FALSE))</f>
        <v>8</v>
      </c>
      <c r="AW36" s="163">
        <f>IF(AW35="","",VLOOKUP(AW35,'【記載例】シフト記号表（勤務時間帯）'!$C$6:$L$47,10,FALSE))</f>
        <v>7.9999999999999982</v>
      </c>
      <c r="AX36" s="164">
        <f>IF(AX35="","",VLOOKUP(AX35,'【記載例】シフト記号表（勤務時間帯）'!$C$6:$L$47,10,FALSE))</f>
        <v>7.9999999999999982</v>
      </c>
      <c r="AY36" s="162" t="str">
        <f>IF(AY35="","",VLOOKUP(AY35,'【記載例】シフト記号表（勤務時間帯）'!$C$6:$L$47,10,FALSE))</f>
        <v/>
      </c>
      <c r="AZ36" s="163" t="str">
        <f>IF(AZ35="","",VLOOKUP(AZ35,'【記載例】シフト記号表（勤務時間帯）'!$C$6:$L$47,10,FALSE))</f>
        <v/>
      </c>
      <c r="BA36" s="163" t="str">
        <f>IF(BA35="","",VLOOKUP(BA35,'【記載例】シフト記号表（勤務時間帯）'!$C$6:$L$47,10,FALSE))</f>
        <v/>
      </c>
      <c r="BB36" s="292">
        <f>IF($BE$3="４週",SUM(W36:AX36),IF($BE$3="暦月",SUM(W36:BA36),""))</f>
        <v>160</v>
      </c>
      <c r="BC36" s="293"/>
      <c r="BD36" s="294">
        <f>IF($BE$3="４週",BB36/4,IF($BE$3="暦月",(BB36/($BE$8/7)),""))</f>
        <v>40</v>
      </c>
      <c r="BE36" s="293"/>
      <c r="BF36" s="289"/>
      <c r="BG36" s="290"/>
      <c r="BH36" s="290"/>
      <c r="BI36" s="290"/>
      <c r="BJ36" s="291"/>
    </row>
    <row r="37" spans="2:62" ht="20.25" customHeight="1" x14ac:dyDescent="0.45">
      <c r="B37" s="306">
        <f>B35+1</f>
        <v>11</v>
      </c>
      <c r="C37" s="237" t="s">
        <v>102</v>
      </c>
      <c r="D37" s="238"/>
      <c r="E37" s="152"/>
      <c r="F37" s="153"/>
      <c r="G37" s="152"/>
      <c r="H37" s="153"/>
      <c r="I37" s="246" t="s">
        <v>89</v>
      </c>
      <c r="J37" s="247"/>
      <c r="K37" s="250" t="s">
        <v>106</v>
      </c>
      <c r="L37" s="251"/>
      <c r="M37" s="251"/>
      <c r="N37" s="238"/>
      <c r="O37" s="335" t="s">
        <v>218</v>
      </c>
      <c r="P37" s="336"/>
      <c r="Q37" s="336"/>
      <c r="R37" s="336"/>
      <c r="S37" s="337"/>
      <c r="T37" s="184" t="s">
        <v>18</v>
      </c>
      <c r="U37" s="108"/>
      <c r="V37" s="109"/>
      <c r="W37" s="95"/>
      <c r="X37" s="96" t="s">
        <v>184</v>
      </c>
      <c r="Y37" s="96" t="s">
        <v>202</v>
      </c>
      <c r="Z37" s="96" t="s">
        <v>186</v>
      </c>
      <c r="AA37" s="96" t="s">
        <v>185</v>
      </c>
      <c r="AB37" s="96"/>
      <c r="AC37" s="97" t="s">
        <v>186</v>
      </c>
      <c r="AD37" s="95" t="s">
        <v>186</v>
      </c>
      <c r="AE37" s="96"/>
      <c r="AF37" s="96" t="s">
        <v>184</v>
      </c>
      <c r="AG37" s="96" t="s">
        <v>202</v>
      </c>
      <c r="AH37" s="96" t="s">
        <v>186</v>
      </c>
      <c r="AI37" s="96" t="s">
        <v>185</v>
      </c>
      <c r="AJ37" s="97"/>
      <c r="AK37" s="95" t="s">
        <v>186</v>
      </c>
      <c r="AL37" s="96" t="s">
        <v>185</v>
      </c>
      <c r="AM37" s="96"/>
      <c r="AN37" s="96" t="s">
        <v>184</v>
      </c>
      <c r="AO37" s="96" t="s">
        <v>202</v>
      </c>
      <c r="AP37" s="96" t="s">
        <v>186</v>
      </c>
      <c r="AQ37" s="97"/>
      <c r="AR37" s="95"/>
      <c r="AS37" s="96" t="s">
        <v>186</v>
      </c>
      <c r="AT37" s="96" t="s">
        <v>185</v>
      </c>
      <c r="AU37" s="96"/>
      <c r="AV37" s="96" t="s">
        <v>184</v>
      </c>
      <c r="AW37" s="96" t="s">
        <v>202</v>
      </c>
      <c r="AX37" s="97" t="s">
        <v>186</v>
      </c>
      <c r="AY37" s="95"/>
      <c r="AZ37" s="96"/>
      <c r="BA37" s="98"/>
      <c r="BB37" s="242"/>
      <c r="BC37" s="243"/>
      <c r="BD37" s="244"/>
      <c r="BE37" s="245"/>
      <c r="BF37" s="303"/>
      <c r="BG37" s="304"/>
      <c r="BH37" s="304"/>
      <c r="BI37" s="304"/>
      <c r="BJ37" s="305"/>
    </row>
    <row r="38" spans="2:62" ht="20.25" customHeight="1" x14ac:dyDescent="0.45">
      <c r="B38" s="307"/>
      <c r="C38" s="235"/>
      <c r="D38" s="236"/>
      <c r="E38" s="152"/>
      <c r="F38" s="153" t="str">
        <f>C37</f>
        <v>看護職員</v>
      </c>
      <c r="G38" s="152"/>
      <c r="H38" s="153" t="str">
        <f>I37</f>
        <v>A</v>
      </c>
      <c r="I38" s="248"/>
      <c r="J38" s="249"/>
      <c r="K38" s="252"/>
      <c r="L38" s="253"/>
      <c r="M38" s="253"/>
      <c r="N38" s="236"/>
      <c r="O38" s="335"/>
      <c r="P38" s="336"/>
      <c r="Q38" s="336"/>
      <c r="R38" s="336"/>
      <c r="S38" s="337"/>
      <c r="T38" s="185" t="s">
        <v>189</v>
      </c>
      <c r="U38" s="110"/>
      <c r="V38" s="186"/>
      <c r="W38" s="162" t="str">
        <f>IF(W37="","",VLOOKUP(W37,'【記載例】シフト記号表（勤務時間帯）'!$C$6:$L$47,10,FALSE))</f>
        <v/>
      </c>
      <c r="X38" s="163">
        <f>IF(X37="","",VLOOKUP(X37,'【記載例】シフト記号表（勤務時間帯）'!$C$6:$L$47,10,FALSE))</f>
        <v>8</v>
      </c>
      <c r="Y38" s="163">
        <f>IF(Y37="","",VLOOKUP(Y37,'【記載例】シフト記号表（勤務時間帯）'!$C$6:$L$47,10,FALSE))</f>
        <v>8</v>
      </c>
      <c r="Z38" s="163">
        <f>IF(Z37="","",VLOOKUP(Z37,'【記載例】シフト記号表（勤務時間帯）'!$C$6:$L$47,10,FALSE))</f>
        <v>8</v>
      </c>
      <c r="AA38" s="163">
        <f>IF(AA37="","",VLOOKUP(AA37,'【記載例】シフト記号表（勤務時間帯）'!$C$6:$L$47,10,FALSE))</f>
        <v>7.9999999999999982</v>
      </c>
      <c r="AB38" s="163" t="str">
        <f>IF(AB37="","",VLOOKUP(AB37,'【記載例】シフト記号表（勤務時間帯）'!$C$6:$L$47,10,FALSE))</f>
        <v/>
      </c>
      <c r="AC38" s="164">
        <f>IF(AC37="","",VLOOKUP(AC37,'【記載例】シフト記号表（勤務時間帯）'!$C$6:$L$47,10,FALSE))</f>
        <v>8</v>
      </c>
      <c r="AD38" s="162">
        <f>IF(AD37="","",VLOOKUP(AD37,'【記載例】シフト記号表（勤務時間帯）'!$C$6:$L$47,10,FALSE))</f>
        <v>8</v>
      </c>
      <c r="AE38" s="163" t="str">
        <f>IF(AE37="","",VLOOKUP(AE37,'【記載例】シフト記号表（勤務時間帯）'!$C$6:$L$47,10,FALSE))</f>
        <v/>
      </c>
      <c r="AF38" s="163">
        <f>IF(AF37="","",VLOOKUP(AF37,'【記載例】シフト記号表（勤務時間帯）'!$C$6:$L$47,10,FALSE))</f>
        <v>8</v>
      </c>
      <c r="AG38" s="163">
        <f>IF(AG37="","",VLOOKUP(AG37,'【記載例】シフト記号表（勤務時間帯）'!$C$6:$L$47,10,FALSE))</f>
        <v>8</v>
      </c>
      <c r="AH38" s="163">
        <f>IF(AH37="","",VLOOKUP(AH37,'【記載例】シフト記号表（勤務時間帯）'!$C$6:$L$47,10,FALSE))</f>
        <v>8</v>
      </c>
      <c r="AI38" s="163">
        <f>IF(AI37="","",VLOOKUP(AI37,'【記載例】シフト記号表（勤務時間帯）'!$C$6:$L$47,10,FALSE))</f>
        <v>7.9999999999999982</v>
      </c>
      <c r="AJ38" s="164" t="str">
        <f>IF(AJ37="","",VLOOKUP(AJ37,'【記載例】シフト記号表（勤務時間帯）'!$C$6:$L$47,10,FALSE))</f>
        <v/>
      </c>
      <c r="AK38" s="162">
        <f>IF(AK37="","",VLOOKUP(AK37,'【記載例】シフト記号表（勤務時間帯）'!$C$6:$L$47,10,FALSE))</f>
        <v>8</v>
      </c>
      <c r="AL38" s="163">
        <f>IF(AL37="","",VLOOKUP(AL37,'【記載例】シフト記号表（勤務時間帯）'!$C$6:$L$47,10,FALSE))</f>
        <v>7.9999999999999982</v>
      </c>
      <c r="AM38" s="163" t="str">
        <f>IF(AM37="","",VLOOKUP(AM37,'【記載例】シフト記号表（勤務時間帯）'!$C$6:$L$47,10,FALSE))</f>
        <v/>
      </c>
      <c r="AN38" s="163">
        <f>IF(AN37="","",VLOOKUP(AN37,'【記載例】シフト記号表（勤務時間帯）'!$C$6:$L$47,10,FALSE))</f>
        <v>8</v>
      </c>
      <c r="AO38" s="163">
        <f>IF(AO37="","",VLOOKUP(AO37,'【記載例】シフト記号表（勤務時間帯）'!$C$6:$L$47,10,FALSE))</f>
        <v>8</v>
      </c>
      <c r="AP38" s="163">
        <f>IF(AP37="","",VLOOKUP(AP37,'【記載例】シフト記号表（勤務時間帯）'!$C$6:$L$47,10,FALSE))</f>
        <v>8</v>
      </c>
      <c r="AQ38" s="164" t="str">
        <f>IF(AQ37="","",VLOOKUP(AQ37,'【記載例】シフト記号表（勤務時間帯）'!$C$6:$L$47,10,FALSE))</f>
        <v/>
      </c>
      <c r="AR38" s="162" t="str">
        <f>IF(AR37="","",VLOOKUP(AR37,'【記載例】シフト記号表（勤務時間帯）'!$C$6:$L$47,10,FALSE))</f>
        <v/>
      </c>
      <c r="AS38" s="163">
        <f>IF(AS37="","",VLOOKUP(AS37,'【記載例】シフト記号表（勤務時間帯）'!$C$6:$L$47,10,FALSE))</f>
        <v>8</v>
      </c>
      <c r="AT38" s="163">
        <f>IF(AT37="","",VLOOKUP(AT37,'【記載例】シフト記号表（勤務時間帯）'!$C$6:$L$47,10,FALSE))</f>
        <v>7.9999999999999982</v>
      </c>
      <c r="AU38" s="163" t="str">
        <f>IF(AU37="","",VLOOKUP(AU37,'【記載例】シフト記号表（勤務時間帯）'!$C$6:$L$47,10,FALSE))</f>
        <v/>
      </c>
      <c r="AV38" s="163">
        <f>IF(AV37="","",VLOOKUP(AV37,'【記載例】シフト記号表（勤務時間帯）'!$C$6:$L$47,10,FALSE))</f>
        <v>8</v>
      </c>
      <c r="AW38" s="163">
        <f>IF(AW37="","",VLOOKUP(AW37,'【記載例】シフト記号表（勤務時間帯）'!$C$6:$L$47,10,FALSE))</f>
        <v>8</v>
      </c>
      <c r="AX38" s="164">
        <f>IF(AX37="","",VLOOKUP(AX37,'【記載例】シフト記号表（勤務時間帯）'!$C$6:$L$47,10,FALSE))</f>
        <v>8</v>
      </c>
      <c r="AY38" s="162" t="str">
        <f>IF(AY37="","",VLOOKUP(AY37,'【記載例】シフト記号表（勤務時間帯）'!$C$6:$L$47,10,FALSE))</f>
        <v/>
      </c>
      <c r="AZ38" s="163" t="str">
        <f>IF(AZ37="","",VLOOKUP(AZ37,'【記載例】シフト記号表（勤務時間帯）'!$C$6:$L$47,10,FALSE))</f>
        <v/>
      </c>
      <c r="BA38" s="163" t="str">
        <f>IF(BA37="","",VLOOKUP(BA37,'【記載例】シフト記号表（勤務時間帯）'!$C$6:$L$47,10,FALSE))</f>
        <v/>
      </c>
      <c r="BB38" s="292">
        <f>IF($BE$3="４週",SUM(W38:AX38),IF($BE$3="暦月",SUM(W38:BA38),""))</f>
        <v>160</v>
      </c>
      <c r="BC38" s="293"/>
      <c r="BD38" s="294">
        <f>IF($BE$3="４週",BB38/4,IF($BE$3="暦月",(BB38/($BE$8/7)),""))</f>
        <v>40</v>
      </c>
      <c r="BE38" s="293"/>
      <c r="BF38" s="289"/>
      <c r="BG38" s="290"/>
      <c r="BH38" s="290"/>
      <c r="BI38" s="290"/>
      <c r="BJ38" s="291"/>
    </row>
    <row r="39" spans="2:62" ht="20.25" customHeight="1" x14ac:dyDescent="0.45">
      <c r="B39" s="306">
        <f>B37+1</f>
        <v>12</v>
      </c>
      <c r="C39" s="237" t="s">
        <v>102</v>
      </c>
      <c r="D39" s="238"/>
      <c r="E39" s="152"/>
      <c r="F39" s="153"/>
      <c r="G39" s="152"/>
      <c r="H39" s="153"/>
      <c r="I39" s="246" t="s">
        <v>89</v>
      </c>
      <c r="J39" s="247"/>
      <c r="K39" s="250" t="s">
        <v>106</v>
      </c>
      <c r="L39" s="251"/>
      <c r="M39" s="251"/>
      <c r="N39" s="238"/>
      <c r="O39" s="335" t="s">
        <v>219</v>
      </c>
      <c r="P39" s="336"/>
      <c r="Q39" s="336"/>
      <c r="R39" s="336"/>
      <c r="S39" s="337"/>
      <c r="T39" s="184" t="s">
        <v>18</v>
      </c>
      <c r="U39" s="108"/>
      <c r="V39" s="109"/>
      <c r="W39" s="95" t="s">
        <v>186</v>
      </c>
      <c r="X39" s="96"/>
      <c r="Y39" s="96" t="s">
        <v>184</v>
      </c>
      <c r="Z39" s="96" t="s">
        <v>202</v>
      </c>
      <c r="AA39" s="96" t="s">
        <v>186</v>
      </c>
      <c r="AB39" s="96" t="s">
        <v>185</v>
      </c>
      <c r="AC39" s="97"/>
      <c r="AD39" s="95" t="s">
        <v>185</v>
      </c>
      <c r="AE39" s="96" t="s">
        <v>186</v>
      </c>
      <c r="AF39" s="96"/>
      <c r="AG39" s="96" t="s">
        <v>184</v>
      </c>
      <c r="AH39" s="96" t="s">
        <v>202</v>
      </c>
      <c r="AI39" s="96" t="s">
        <v>186</v>
      </c>
      <c r="AJ39" s="97"/>
      <c r="AK39" s="95" t="s">
        <v>185</v>
      </c>
      <c r="AL39" s="96" t="s">
        <v>186</v>
      </c>
      <c r="AM39" s="96"/>
      <c r="AN39" s="96"/>
      <c r="AO39" s="96" t="s">
        <v>184</v>
      </c>
      <c r="AP39" s="96" t="s">
        <v>202</v>
      </c>
      <c r="AQ39" s="97" t="s">
        <v>185</v>
      </c>
      <c r="AR39" s="95" t="s">
        <v>185</v>
      </c>
      <c r="AS39" s="96"/>
      <c r="AT39" s="96" t="s">
        <v>186</v>
      </c>
      <c r="AU39" s="96" t="s">
        <v>185</v>
      </c>
      <c r="AV39" s="96"/>
      <c r="AW39" s="96" t="s">
        <v>184</v>
      </c>
      <c r="AX39" s="97" t="s">
        <v>202</v>
      </c>
      <c r="AY39" s="95"/>
      <c r="AZ39" s="96"/>
      <c r="BA39" s="98"/>
      <c r="BB39" s="242"/>
      <c r="BC39" s="243"/>
      <c r="BD39" s="244"/>
      <c r="BE39" s="245"/>
      <c r="BF39" s="303"/>
      <c r="BG39" s="304"/>
      <c r="BH39" s="304"/>
      <c r="BI39" s="304"/>
      <c r="BJ39" s="305"/>
    </row>
    <row r="40" spans="2:62" ht="20.25" customHeight="1" x14ac:dyDescent="0.45">
      <c r="B40" s="307"/>
      <c r="C40" s="235"/>
      <c r="D40" s="236"/>
      <c r="E40" s="152"/>
      <c r="F40" s="153" t="str">
        <f>C39</f>
        <v>看護職員</v>
      </c>
      <c r="G40" s="152"/>
      <c r="H40" s="153" t="str">
        <f>I39</f>
        <v>A</v>
      </c>
      <c r="I40" s="248"/>
      <c r="J40" s="249"/>
      <c r="K40" s="252"/>
      <c r="L40" s="253"/>
      <c r="M40" s="253"/>
      <c r="N40" s="236"/>
      <c r="O40" s="335"/>
      <c r="P40" s="336"/>
      <c r="Q40" s="336"/>
      <c r="R40" s="336"/>
      <c r="S40" s="337"/>
      <c r="T40" s="185" t="s">
        <v>189</v>
      </c>
      <c r="U40" s="110"/>
      <c r="V40" s="186"/>
      <c r="W40" s="162">
        <f>IF(W39="","",VLOOKUP(W39,'【記載例】シフト記号表（勤務時間帯）'!$C$6:$L$47,10,FALSE))</f>
        <v>8</v>
      </c>
      <c r="X40" s="163" t="str">
        <f>IF(X39="","",VLOOKUP(X39,'【記載例】シフト記号表（勤務時間帯）'!$C$6:$L$47,10,FALSE))</f>
        <v/>
      </c>
      <c r="Y40" s="163">
        <f>IF(Y39="","",VLOOKUP(Y39,'【記載例】シフト記号表（勤務時間帯）'!$C$6:$L$47,10,FALSE))</f>
        <v>8</v>
      </c>
      <c r="Z40" s="163">
        <f>IF(Z39="","",VLOOKUP(Z39,'【記載例】シフト記号表（勤務時間帯）'!$C$6:$L$47,10,FALSE))</f>
        <v>8</v>
      </c>
      <c r="AA40" s="163">
        <f>IF(AA39="","",VLOOKUP(AA39,'【記載例】シフト記号表（勤務時間帯）'!$C$6:$L$47,10,FALSE))</f>
        <v>8</v>
      </c>
      <c r="AB40" s="163">
        <f>IF(AB39="","",VLOOKUP(AB39,'【記載例】シフト記号表（勤務時間帯）'!$C$6:$L$47,10,FALSE))</f>
        <v>7.9999999999999982</v>
      </c>
      <c r="AC40" s="164" t="str">
        <f>IF(AC39="","",VLOOKUP(AC39,'【記載例】シフト記号表（勤務時間帯）'!$C$6:$L$47,10,FALSE))</f>
        <v/>
      </c>
      <c r="AD40" s="162">
        <f>IF(AD39="","",VLOOKUP(AD39,'【記載例】シフト記号表（勤務時間帯）'!$C$6:$L$47,10,FALSE))</f>
        <v>7.9999999999999982</v>
      </c>
      <c r="AE40" s="163">
        <f>IF(AE39="","",VLOOKUP(AE39,'【記載例】シフト記号表（勤務時間帯）'!$C$6:$L$47,10,FALSE))</f>
        <v>8</v>
      </c>
      <c r="AF40" s="163" t="str">
        <f>IF(AF39="","",VLOOKUP(AF39,'【記載例】シフト記号表（勤務時間帯）'!$C$6:$L$47,10,FALSE))</f>
        <v/>
      </c>
      <c r="AG40" s="163">
        <f>IF(AG39="","",VLOOKUP(AG39,'【記載例】シフト記号表（勤務時間帯）'!$C$6:$L$47,10,FALSE))</f>
        <v>8</v>
      </c>
      <c r="AH40" s="163">
        <f>IF(AH39="","",VLOOKUP(AH39,'【記載例】シフト記号表（勤務時間帯）'!$C$6:$L$47,10,FALSE))</f>
        <v>8</v>
      </c>
      <c r="AI40" s="163">
        <f>IF(AI39="","",VLOOKUP(AI39,'【記載例】シフト記号表（勤務時間帯）'!$C$6:$L$47,10,FALSE))</f>
        <v>8</v>
      </c>
      <c r="AJ40" s="164" t="str">
        <f>IF(AJ39="","",VLOOKUP(AJ39,'【記載例】シフト記号表（勤務時間帯）'!$C$6:$L$47,10,FALSE))</f>
        <v/>
      </c>
      <c r="AK40" s="162">
        <f>IF(AK39="","",VLOOKUP(AK39,'【記載例】シフト記号表（勤務時間帯）'!$C$6:$L$47,10,FALSE))</f>
        <v>7.9999999999999982</v>
      </c>
      <c r="AL40" s="163">
        <f>IF(AL39="","",VLOOKUP(AL39,'【記載例】シフト記号表（勤務時間帯）'!$C$6:$L$47,10,FALSE))</f>
        <v>8</v>
      </c>
      <c r="AM40" s="163" t="str">
        <f>IF(AM39="","",VLOOKUP(AM39,'【記載例】シフト記号表（勤務時間帯）'!$C$6:$L$47,10,FALSE))</f>
        <v/>
      </c>
      <c r="AN40" s="163" t="str">
        <f>IF(AN39="","",VLOOKUP(AN39,'【記載例】シフト記号表（勤務時間帯）'!$C$6:$L$47,10,FALSE))</f>
        <v/>
      </c>
      <c r="AO40" s="163">
        <f>IF(AO39="","",VLOOKUP(AO39,'【記載例】シフト記号表（勤務時間帯）'!$C$6:$L$47,10,FALSE))</f>
        <v>8</v>
      </c>
      <c r="AP40" s="163">
        <f>IF(AP39="","",VLOOKUP(AP39,'【記載例】シフト記号表（勤務時間帯）'!$C$6:$L$47,10,FALSE))</f>
        <v>8</v>
      </c>
      <c r="AQ40" s="164">
        <f>IF(AQ39="","",VLOOKUP(AQ39,'【記載例】シフト記号表（勤務時間帯）'!$C$6:$L$47,10,FALSE))</f>
        <v>7.9999999999999982</v>
      </c>
      <c r="AR40" s="162">
        <f>IF(AR39="","",VLOOKUP(AR39,'【記載例】シフト記号表（勤務時間帯）'!$C$6:$L$47,10,FALSE))</f>
        <v>7.9999999999999982</v>
      </c>
      <c r="AS40" s="163" t="str">
        <f>IF(AS39="","",VLOOKUP(AS39,'【記載例】シフト記号表（勤務時間帯）'!$C$6:$L$47,10,FALSE))</f>
        <v/>
      </c>
      <c r="AT40" s="163">
        <f>IF(AT39="","",VLOOKUP(AT39,'【記載例】シフト記号表（勤務時間帯）'!$C$6:$L$47,10,FALSE))</f>
        <v>8</v>
      </c>
      <c r="AU40" s="163">
        <f>IF(AU39="","",VLOOKUP(AU39,'【記載例】シフト記号表（勤務時間帯）'!$C$6:$L$47,10,FALSE))</f>
        <v>7.9999999999999982</v>
      </c>
      <c r="AV40" s="163" t="str">
        <f>IF(AV39="","",VLOOKUP(AV39,'【記載例】シフト記号表（勤務時間帯）'!$C$6:$L$47,10,FALSE))</f>
        <v/>
      </c>
      <c r="AW40" s="163">
        <f>IF(AW39="","",VLOOKUP(AW39,'【記載例】シフト記号表（勤務時間帯）'!$C$6:$L$47,10,FALSE))</f>
        <v>8</v>
      </c>
      <c r="AX40" s="164">
        <f>IF(AX39="","",VLOOKUP(AX39,'【記載例】シフト記号表（勤務時間帯）'!$C$6:$L$47,10,FALSE))</f>
        <v>8</v>
      </c>
      <c r="AY40" s="162" t="str">
        <f>IF(AY39="","",VLOOKUP(AY39,'【記載例】シフト記号表（勤務時間帯）'!$C$6:$L$47,10,FALSE))</f>
        <v/>
      </c>
      <c r="AZ40" s="163" t="str">
        <f>IF(AZ39="","",VLOOKUP(AZ39,'【記載例】シフト記号表（勤務時間帯）'!$C$6:$L$47,10,FALSE))</f>
        <v/>
      </c>
      <c r="BA40" s="163" t="str">
        <f>IF(BA39="","",VLOOKUP(BA39,'【記載例】シフト記号表（勤務時間帯）'!$C$6:$L$47,10,FALSE))</f>
        <v/>
      </c>
      <c r="BB40" s="292">
        <f>IF($BE$3="４週",SUM(W40:AX40),IF($BE$3="暦月",SUM(W40:BA40),""))</f>
        <v>160</v>
      </c>
      <c r="BC40" s="293"/>
      <c r="BD40" s="294">
        <f>IF($BE$3="４週",BB40/4,IF($BE$3="暦月",(BB40/($BE$8/7)),""))</f>
        <v>40</v>
      </c>
      <c r="BE40" s="293"/>
      <c r="BF40" s="289"/>
      <c r="BG40" s="290"/>
      <c r="BH40" s="290"/>
      <c r="BI40" s="290"/>
      <c r="BJ40" s="291"/>
    </row>
    <row r="41" spans="2:62" ht="20.25" customHeight="1" x14ac:dyDescent="0.45">
      <c r="B41" s="306">
        <f>B39+1</f>
        <v>13</v>
      </c>
      <c r="C41" s="237" t="s">
        <v>102</v>
      </c>
      <c r="D41" s="238"/>
      <c r="E41" s="152"/>
      <c r="F41" s="153"/>
      <c r="G41" s="152"/>
      <c r="H41" s="153"/>
      <c r="I41" s="246" t="s">
        <v>89</v>
      </c>
      <c r="J41" s="247"/>
      <c r="K41" s="250" t="s">
        <v>106</v>
      </c>
      <c r="L41" s="251"/>
      <c r="M41" s="251"/>
      <c r="N41" s="238"/>
      <c r="O41" s="335" t="s">
        <v>220</v>
      </c>
      <c r="P41" s="336"/>
      <c r="Q41" s="336"/>
      <c r="R41" s="336"/>
      <c r="S41" s="337"/>
      <c r="T41" s="184" t="s">
        <v>18</v>
      </c>
      <c r="U41" s="108"/>
      <c r="V41" s="109"/>
      <c r="W41" s="95" t="s">
        <v>185</v>
      </c>
      <c r="X41" s="96" t="s">
        <v>186</v>
      </c>
      <c r="Y41" s="96"/>
      <c r="Z41" s="96" t="s">
        <v>184</v>
      </c>
      <c r="AA41" s="96" t="s">
        <v>202</v>
      </c>
      <c r="AB41" s="96"/>
      <c r="AC41" s="97" t="s">
        <v>185</v>
      </c>
      <c r="AD41" s="95" t="s">
        <v>186</v>
      </c>
      <c r="AE41" s="96" t="s">
        <v>186</v>
      </c>
      <c r="AF41" s="96" t="s">
        <v>185</v>
      </c>
      <c r="AG41" s="96"/>
      <c r="AH41" s="96" t="s">
        <v>184</v>
      </c>
      <c r="AI41" s="96" t="s">
        <v>202</v>
      </c>
      <c r="AJ41" s="97"/>
      <c r="AK41" s="95" t="s">
        <v>186</v>
      </c>
      <c r="AL41" s="96"/>
      <c r="AM41" s="96" t="s">
        <v>186</v>
      </c>
      <c r="AN41" s="96" t="s">
        <v>186</v>
      </c>
      <c r="AO41" s="96"/>
      <c r="AP41" s="96" t="s">
        <v>184</v>
      </c>
      <c r="AQ41" s="97" t="s">
        <v>202</v>
      </c>
      <c r="AR41" s="95" t="s">
        <v>186</v>
      </c>
      <c r="AS41" s="96" t="s">
        <v>185</v>
      </c>
      <c r="AT41" s="96"/>
      <c r="AU41" s="96" t="s">
        <v>186</v>
      </c>
      <c r="AV41" s="96" t="s">
        <v>294</v>
      </c>
      <c r="AW41" s="96"/>
      <c r="AX41" s="97" t="s">
        <v>184</v>
      </c>
      <c r="AY41" s="95"/>
      <c r="AZ41" s="96"/>
      <c r="BA41" s="98"/>
      <c r="BB41" s="242"/>
      <c r="BC41" s="243"/>
      <c r="BD41" s="244"/>
      <c r="BE41" s="245"/>
      <c r="BF41" s="303"/>
      <c r="BG41" s="304"/>
      <c r="BH41" s="304"/>
      <c r="BI41" s="304"/>
      <c r="BJ41" s="305"/>
    </row>
    <row r="42" spans="2:62" ht="20.25" customHeight="1" x14ac:dyDescent="0.45">
      <c r="B42" s="307"/>
      <c r="C42" s="235"/>
      <c r="D42" s="236"/>
      <c r="E42" s="152"/>
      <c r="F42" s="153" t="str">
        <f>C41</f>
        <v>看護職員</v>
      </c>
      <c r="G42" s="152"/>
      <c r="H42" s="153" t="str">
        <f>I41</f>
        <v>A</v>
      </c>
      <c r="I42" s="248"/>
      <c r="J42" s="249"/>
      <c r="K42" s="252"/>
      <c r="L42" s="253"/>
      <c r="M42" s="253"/>
      <c r="N42" s="236"/>
      <c r="O42" s="335"/>
      <c r="P42" s="336"/>
      <c r="Q42" s="336"/>
      <c r="R42" s="336"/>
      <c r="S42" s="337"/>
      <c r="T42" s="185" t="s">
        <v>189</v>
      </c>
      <c r="U42" s="110"/>
      <c r="V42" s="186"/>
      <c r="W42" s="162">
        <f>IF(W41="","",VLOOKUP(W41,'【記載例】シフト記号表（勤務時間帯）'!$C$6:$L$47,10,FALSE))</f>
        <v>7.9999999999999982</v>
      </c>
      <c r="X42" s="163">
        <f>IF(X41="","",VLOOKUP(X41,'【記載例】シフト記号表（勤務時間帯）'!$C$6:$L$47,10,FALSE))</f>
        <v>8</v>
      </c>
      <c r="Y42" s="163" t="str">
        <f>IF(Y41="","",VLOOKUP(Y41,'【記載例】シフト記号表（勤務時間帯）'!$C$6:$L$47,10,FALSE))</f>
        <v/>
      </c>
      <c r="Z42" s="163">
        <f>IF(Z41="","",VLOOKUP(Z41,'【記載例】シフト記号表（勤務時間帯）'!$C$6:$L$47,10,FALSE))</f>
        <v>8</v>
      </c>
      <c r="AA42" s="163">
        <f>IF(AA41="","",VLOOKUP(AA41,'【記載例】シフト記号表（勤務時間帯）'!$C$6:$L$47,10,FALSE))</f>
        <v>8</v>
      </c>
      <c r="AB42" s="163" t="str">
        <f>IF(AB41="","",VLOOKUP(AB41,'【記載例】シフト記号表（勤務時間帯）'!$C$6:$L$47,10,FALSE))</f>
        <v/>
      </c>
      <c r="AC42" s="164">
        <f>IF(AC41="","",VLOOKUP(AC41,'【記載例】シフト記号表（勤務時間帯）'!$C$6:$L$47,10,FALSE))</f>
        <v>7.9999999999999982</v>
      </c>
      <c r="AD42" s="162">
        <f>IF(AD41="","",VLOOKUP(AD41,'【記載例】シフト記号表（勤務時間帯）'!$C$6:$L$47,10,FALSE))</f>
        <v>8</v>
      </c>
      <c r="AE42" s="163">
        <f>IF(AE41="","",VLOOKUP(AE41,'【記載例】シフト記号表（勤務時間帯）'!$C$6:$L$47,10,FALSE))</f>
        <v>8</v>
      </c>
      <c r="AF42" s="163">
        <f>IF(AF41="","",VLOOKUP(AF41,'【記載例】シフト記号表（勤務時間帯）'!$C$6:$L$47,10,FALSE))</f>
        <v>7.9999999999999982</v>
      </c>
      <c r="AG42" s="163" t="str">
        <f>IF(AG41="","",VLOOKUP(AG41,'【記載例】シフト記号表（勤務時間帯）'!$C$6:$L$47,10,FALSE))</f>
        <v/>
      </c>
      <c r="AH42" s="163">
        <f>IF(AH41="","",VLOOKUP(AH41,'【記載例】シフト記号表（勤務時間帯）'!$C$6:$L$47,10,FALSE))</f>
        <v>8</v>
      </c>
      <c r="AI42" s="163">
        <f>IF(AI41="","",VLOOKUP(AI41,'【記載例】シフト記号表（勤務時間帯）'!$C$6:$L$47,10,FALSE))</f>
        <v>8</v>
      </c>
      <c r="AJ42" s="164" t="str">
        <f>IF(AJ41="","",VLOOKUP(AJ41,'【記載例】シフト記号表（勤務時間帯）'!$C$6:$L$47,10,FALSE))</f>
        <v/>
      </c>
      <c r="AK42" s="162">
        <f>IF(AK41="","",VLOOKUP(AK41,'【記載例】シフト記号表（勤務時間帯）'!$C$6:$L$47,10,FALSE))</f>
        <v>8</v>
      </c>
      <c r="AL42" s="163" t="str">
        <f>IF(AL41="","",VLOOKUP(AL41,'【記載例】シフト記号表（勤務時間帯）'!$C$6:$L$47,10,FALSE))</f>
        <v/>
      </c>
      <c r="AM42" s="163">
        <f>IF(AM41="","",VLOOKUP(AM41,'【記載例】シフト記号表（勤務時間帯）'!$C$6:$L$47,10,FALSE))</f>
        <v>8</v>
      </c>
      <c r="AN42" s="163">
        <f>IF(AN41="","",VLOOKUP(AN41,'【記載例】シフト記号表（勤務時間帯）'!$C$6:$L$47,10,FALSE))</f>
        <v>8</v>
      </c>
      <c r="AO42" s="163" t="str">
        <f>IF(AO41="","",VLOOKUP(AO41,'【記載例】シフト記号表（勤務時間帯）'!$C$6:$L$47,10,FALSE))</f>
        <v/>
      </c>
      <c r="AP42" s="163">
        <f>IF(AP41="","",VLOOKUP(AP41,'【記載例】シフト記号表（勤務時間帯）'!$C$6:$L$47,10,FALSE))</f>
        <v>8</v>
      </c>
      <c r="AQ42" s="164">
        <f>IF(AQ41="","",VLOOKUP(AQ41,'【記載例】シフト記号表（勤務時間帯）'!$C$6:$L$47,10,FALSE))</f>
        <v>8</v>
      </c>
      <c r="AR42" s="162">
        <f>IF(AR41="","",VLOOKUP(AR41,'【記載例】シフト記号表（勤務時間帯）'!$C$6:$L$47,10,FALSE))</f>
        <v>8</v>
      </c>
      <c r="AS42" s="163">
        <f>IF(AS41="","",VLOOKUP(AS41,'【記載例】シフト記号表（勤務時間帯）'!$C$6:$L$47,10,FALSE))</f>
        <v>7.9999999999999982</v>
      </c>
      <c r="AT42" s="163" t="str">
        <f>IF(AT41="","",VLOOKUP(AT41,'【記載例】シフト記号表（勤務時間帯）'!$C$6:$L$47,10,FALSE))</f>
        <v/>
      </c>
      <c r="AU42" s="163">
        <f>IF(AU41="","",VLOOKUP(AU41,'【記載例】シフト記号表（勤務時間帯）'!$C$6:$L$47,10,FALSE))</f>
        <v>8</v>
      </c>
      <c r="AV42" s="163">
        <f>IF(AV41="","",VLOOKUP(AV41,'【記載例】シフト記号表（勤務時間帯）'!$C$6:$L$47,10,FALSE))</f>
        <v>8</v>
      </c>
      <c r="AW42" s="163" t="str">
        <f>IF(AW41="","",VLOOKUP(AW41,'【記載例】シフト記号表（勤務時間帯）'!$C$6:$L$47,10,FALSE))</f>
        <v/>
      </c>
      <c r="AX42" s="164">
        <f>IF(AX41="","",VLOOKUP(AX41,'【記載例】シフト記号表（勤務時間帯）'!$C$6:$L$47,10,FALSE))</f>
        <v>8</v>
      </c>
      <c r="AY42" s="162" t="str">
        <f>IF(AY41="","",VLOOKUP(AY41,'【記載例】シフト記号表（勤務時間帯）'!$C$6:$L$47,10,FALSE))</f>
        <v/>
      </c>
      <c r="AZ42" s="163" t="str">
        <f>IF(AZ41="","",VLOOKUP(AZ41,'【記載例】シフト記号表（勤務時間帯）'!$C$6:$L$47,10,FALSE))</f>
        <v/>
      </c>
      <c r="BA42" s="163" t="str">
        <f>IF(BA41="","",VLOOKUP(BA41,'【記載例】シフト記号表（勤務時間帯）'!$C$6:$L$47,10,FALSE))</f>
        <v/>
      </c>
      <c r="BB42" s="292">
        <f>IF($BE$3="４週",SUM(W42:AX42),IF($BE$3="暦月",SUM(W42:BA42),""))</f>
        <v>160</v>
      </c>
      <c r="BC42" s="293"/>
      <c r="BD42" s="294">
        <f>IF($BE$3="４週",BB42/4,IF($BE$3="暦月",(BB42/($BE$8/7)),""))</f>
        <v>40</v>
      </c>
      <c r="BE42" s="293"/>
      <c r="BF42" s="289"/>
      <c r="BG42" s="290"/>
      <c r="BH42" s="290"/>
      <c r="BI42" s="290"/>
      <c r="BJ42" s="291"/>
    </row>
    <row r="43" spans="2:62" ht="20.25" customHeight="1" x14ac:dyDescent="0.45">
      <c r="B43" s="306">
        <f>B41+1</f>
        <v>14</v>
      </c>
      <c r="C43" s="237" t="s">
        <v>102</v>
      </c>
      <c r="D43" s="238"/>
      <c r="E43" s="152"/>
      <c r="F43" s="153"/>
      <c r="G43" s="152"/>
      <c r="H43" s="153"/>
      <c r="I43" s="246" t="s">
        <v>100</v>
      </c>
      <c r="J43" s="247"/>
      <c r="K43" s="250" t="s">
        <v>106</v>
      </c>
      <c r="L43" s="251"/>
      <c r="M43" s="251"/>
      <c r="N43" s="238"/>
      <c r="O43" s="335" t="s">
        <v>221</v>
      </c>
      <c r="P43" s="336"/>
      <c r="Q43" s="336"/>
      <c r="R43" s="336"/>
      <c r="S43" s="337"/>
      <c r="T43" s="184" t="s">
        <v>18</v>
      </c>
      <c r="U43" s="108"/>
      <c r="V43" s="109"/>
      <c r="W43" s="95"/>
      <c r="X43" s="96" t="s">
        <v>185</v>
      </c>
      <c r="Y43" s="96" t="s">
        <v>186</v>
      </c>
      <c r="Z43" s="96"/>
      <c r="AA43" s="96" t="s">
        <v>186</v>
      </c>
      <c r="AB43" s="96" t="s">
        <v>186</v>
      </c>
      <c r="AC43" s="97"/>
      <c r="AD43" s="95"/>
      <c r="AE43" s="96" t="s">
        <v>185</v>
      </c>
      <c r="AF43" s="96" t="s">
        <v>186</v>
      </c>
      <c r="AG43" s="96" t="s">
        <v>186</v>
      </c>
      <c r="AH43" s="96"/>
      <c r="AI43" s="96"/>
      <c r="AJ43" s="97" t="s">
        <v>185</v>
      </c>
      <c r="AK43" s="95"/>
      <c r="AL43" s="96"/>
      <c r="AM43" s="96" t="s">
        <v>185</v>
      </c>
      <c r="AN43" s="96" t="s">
        <v>185</v>
      </c>
      <c r="AO43" s="96" t="s">
        <v>186</v>
      </c>
      <c r="AP43" s="96"/>
      <c r="AQ43" s="97" t="s">
        <v>186</v>
      </c>
      <c r="AR43" s="95"/>
      <c r="AS43" s="96" t="s">
        <v>186</v>
      </c>
      <c r="AT43" s="96" t="s">
        <v>186</v>
      </c>
      <c r="AU43" s="96"/>
      <c r="AV43" s="96" t="s">
        <v>186</v>
      </c>
      <c r="AW43" s="96" t="s">
        <v>185</v>
      </c>
      <c r="AX43" s="97"/>
      <c r="AY43" s="95"/>
      <c r="AZ43" s="96"/>
      <c r="BA43" s="98"/>
      <c r="BB43" s="242"/>
      <c r="BC43" s="243"/>
      <c r="BD43" s="244"/>
      <c r="BE43" s="245"/>
      <c r="BF43" s="303"/>
      <c r="BG43" s="304"/>
      <c r="BH43" s="304"/>
      <c r="BI43" s="304"/>
      <c r="BJ43" s="305"/>
    </row>
    <row r="44" spans="2:62" ht="20.25" customHeight="1" x14ac:dyDescent="0.45">
      <c r="B44" s="307"/>
      <c r="C44" s="235"/>
      <c r="D44" s="236"/>
      <c r="E44" s="152"/>
      <c r="F44" s="153" t="str">
        <f>C43</f>
        <v>看護職員</v>
      </c>
      <c r="G44" s="152"/>
      <c r="H44" s="153" t="str">
        <f>I43</f>
        <v>C</v>
      </c>
      <c r="I44" s="248"/>
      <c r="J44" s="249"/>
      <c r="K44" s="252"/>
      <c r="L44" s="253"/>
      <c r="M44" s="253"/>
      <c r="N44" s="236"/>
      <c r="O44" s="335"/>
      <c r="P44" s="336"/>
      <c r="Q44" s="336"/>
      <c r="R44" s="336"/>
      <c r="S44" s="337"/>
      <c r="T44" s="185" t="s">
        <v>189</v>
      </c>
      <c r="U44" s="110"/>
      <c r="V44" s="186"/>
      <c r="W44" s="162" t="str">
        <f>IF(W43="","",VLOOKUP(W43,'【記載例】シフト記号表（勤務時間帯）'!$C$6:$L$47,10,FALSE))</f>
        <v/>
      </c>
      <c r="X44" s="163">
        <f>IF(X43="","",VLOOKUP(X43,'【記載例】シフト記号表（勤務時間帯）'!$C$6:$L$47,10,FALSE))</f>
        <v>7.9999999999999982</v>
      </c>
      <c r="Y44" s="163">
        <f>IF(Y43="","",VLOOKUP(Y43,'【記載例】シフト記号表（勤務時間帯）'!$C$6:$L$47,10,FALSE))</f>
        <v>8</v>
      </c>
      <c r="Z44" s="163" t="str">
        <f>IF(Z43="","",VLOOKUP(Z43,'【記載例】シフト記号表（勤務時間帯）'!$C$6:$L$47,10,FALSE))</f>
        <v/>
      </c>
      <c r="AA44" s="163">
        <f>IF(AA43="","",VLOOKUP(AA43,'【記載例】シフト記号表（勤務時間帯）'!$C$6:$L$47,10,FALSE))</f>
        <v>8</v>
      </c>
      <c r="AB44" s="163">
        <f>IF(AB43="","",VLOOKUP(AB43,'【記載例】シフト記号表（勤務時間帯）'!$C$6:$L$47,10,FALSE))</f>
        <v>8</v>
      </c>
      <c r="AC44" s="164" t="str">
        <f>IF(AC43="","",VLOOKUP(AC43,'【記載例】シフト記号表（勤務時間帯）'!$C$6:$L$47,10,FALSE))</f>
        <v/>
      </c>
      <c r="AD44" s="162" t="str">
        <f>IF(AD43="","",VLOOKUP(AD43,'【記載例】シフト記号表（勤務時間帯）'!$C$6:$L$47,10,FALSE))</f>
        <v/>
      </c>
      <c r="AE44" s="163">
        <f>IF(AE43="","",VLOOKUP(AE43,'【記載例】シフト記号表（勤務時間帯）'!$C$6:$L$47,10,FALSE))</f>
        <v>7.9999999999999982</v>
      </c>
      <c r="AF44" s="163">
        <f>IF(AF43="","",VLOOKUP(AF43,'【記載例】シフト記号表（勤務時間帯）'!$C$6:$L$47,10,FALSE))</f>
        <v>8</v>
      </c>
      <c r="AG44" s="163">
        <f>IF(AG43="","",VLOOKUP(AG43,'【記載例】シフト記号表（勤務時間帯）'!$C$6:$L$47,10,FALSE))</f>
        <v>8</v>
      </c>
      <c r="AH44" s="163" t="str">
        <f>IF(AH43="","",VLOOKUP(AH43,'【記載例】シフト記号表（勤務時間帯）'!$C$6:$L$47,10,FALSE))</f>
        <v/>
      </c>
      <c r="AI44" s="163" t="str">
        <f>IF(AI43="","",VLOOKUP(AI43,'【記載例】シフト記号表（勤務時間帯）'!$C$6:$L$47,10,FALSE))</f>
        <v/>
      </c>
      <c r="AJ44" s="164">
        <f>IF(AJ43="","",VLOOKUP(AJ43,'【記載例】シフト記号表（勤務時間帯）'!$C$6:$L$47,10,FALSE))</f>
        <v>7.9999999999999982</v>
      </c>
      <c r="AK44" s="162" t="str">
        <f>IF(AK43="","",VLOOKUP(AK43,'【記載例】シフト記号表（勤務時間帯）'!$C$6:$L$47,10,FALSE))</f>
        <v/>
      </c>
      <c r="AL44" s="163" t="str">
        <f>IF(AL43="","",VLOOKUP(AL43,'【記載例】シフト記号表（勤務時間帯）'!$C$6:$L$47,10,FALSE))</f>
        <v/>
      </c>
      <c r="AM44" s="163">
        <f>IF(AM43="","",VLOOKUP(AM43,'【記載例】シフト記号表（勤務時間帯）'!$C$6:$L$47,10,FALSE))</f>
        <v>7.9999999999999982</v>
      </c>
      <c r="AN44" s="163">
        <f>IF(AN43="","",VLOOKUP(AN43,'【記載例】シフト記号表（勤務時間帯）'!$C$6:$L$47,10,FALSE))</f>
        <v>7.9999999999999982</v>
      </c>
      <c r="AO44" s="163">
        <f>IF(AO43="","",VLOOKUP(AO43,'【記載例】シフト記号表（勤務時間帯）'!$C$6:$L$47,10,FALSE))</f>
        <v>8</v>
      </c>
      <c r="AP44" s="163" t="str">
        <f>IF(AP43="","",VLOOKUP(AP43,'【記載例】シフト記号表（勤務時間帯）'!$C$6:$L$47,10,FALSE))</f>
        <v/>
      </c>
      <c r="AQ44" s="164">
        <f>IF(AQ43="","",VLOOKUP(AQ43,'【記載例】シフト記号表（勤務時間帯）'!$C$6:$L$47,10,FALSE))</f>
        <v>8</v>
      </c>
      <c r="AR44" s="162" t="str">
        <f>IF(AR43="","",VLOOKUP(AR43,'【記載例】シフト記号表（勤務時間帯）'!$C$6:$L$47,10,FALSE))</f>
        <v/>
      </c>
      <c r="AS44" s="163">
        <f>IF(AS43="","",VLOOKUP(AS43,'【記載例】シフト記号表（勤務時間帯）'!$C$6:$L$47,10,FALSE))</f>
        <v>8</v>
      </c>
      <c r="AT44" s="163">
        <f>IF(AT43="","",VLOOKUP(AT43,'【記載例】シフト記号表（勤務時間帯）'!$C$6:$L$47,10,FALSE))</f>
        <v>8</v>
      </c>
      <c r="AU44" s="163" t="str">
        <f>IF(AU43="","",VLOOKUP(AU43,'【記載例】シフト記号表（勤務時間帯）'!$C$6:$L$47,10,FALSE))</f>
        <v/>
      </c>
      <c r="AV44" s="163">
        <f>IF(AV43="","",VLOOKUP(AV43,'【記載例】シフト記号表（勤務時間帯）'!$C$6:$L$47,10,FALSE))</f>
        <v>8</v>
      </c>
      <c r="AW44" s="163">
        <f>IF(AW43="","",VLOOKUP(AW43,'【記載例】シフト記号表（勤務時間帯）'!$C$6:$L$47,10,FALSE))</f>
        <v>7.9999999999999982</v>
      </c>
      <c r="AX44" s="164" t="str">
        <f>IF(AX43="","",VLOOKUP(AX43,'【記載例】シフト記号表（勤務時間帯）'!$C$6:$L$47,10,FALSE))</f>
        <v/>
      </c>
      <c r="AY44" s="162" t="str">
        <f>IF(AY43="","",VLOOKUP(AY43,'【記載例】シフト記号表（勤務時間帯）'!$C$6:$L$47,10,FALSE))</f>
        <v/>
      </c>
      <c r="AZ44" s="163" t="str">
        <f>IF(AZ43="","",VLOOKUP(AZ43,'【記載例】シフト記号表（勤務時間帯）'!$C$6:$L$47,10,FALSE))</f>
        <v/>
      </c>
      <c r="BA44" s="163" t="str">
        <f>IF(BA43="","",VLOOKUP(BA43,'【記載例】シフト記号表（勤務時間帯）'!$C$6:$L$47,10,FALSE))</f>
        <v/>
      </c>
      <c r="BB44" s="292">
        <f>IF($BE$3="４週",SUM(W44:AX44),IF($BE$3="暦月",SUM(W44:BA44),""))</f>
        <v>128</v>
      </c>
      <c r="BC44" s="293"/>
      <c r="BD44" s="294">
        <f>IF($BE$3="４週",BB44/4,IF($BE$3="暦月",(BB44/($BE$8/7)),""))</f>
        <v>32</v>
      </c>
      <c r="BE44" s="293"/>
      <c r="BF44" s="289"/>
      <c r="BG44" s="290"/>
      <c r="BH44" s="290"/>
      <c r="BI44" s="290"/>
      <c r="BJ44" s="291"/>
    </row>
    <row r="45" spans="2:62" ht="20.25" customHeight="1" x14ac:dyDescent="0.45">
      <c r="B45" s="306">
        <f>B43+1</f>
        <v>15</v>
      </c>
      <c r="C45" s="237" t="s">
        <v>102</v>
      </c>
      <c r="D45" s="238"/>
      <c r="E45" s="152"/>
      <c r="F45" s="153"/>
      <c r="G45" s="152"/>
      <c r="H45" s="153"/>
      <c r="I45" s="246" t="s">
        <v>89</v>
      </c>
      <c r="J45" s="247"/>
      <c r="K45" s="250" t="s">
        <v>106</v>
      </c>
      <c r="L45" s="251"/>
      <c r="M45" s="251"/>
      <c r="N45" s="238"/>
      <c r="O45" s="335" t="s">
        <v>222</v>
      </c>
      <c r="P45" s="336"/>
      <c r="Q45" s="336"/>
      <c r="R45" s="336"/>
      <c r="S45" s="337"/>
      <c r="T45" s="184" t="s">
        <v>18</v>
      </c>
      <c r="U45" s="108"/>
      <c r="V45" s="109"/>
      <c r="W45" s="95" t="s">
        <v>186</v>
      </c>
      <c r="X45" s="96" t="s">
        <v>186</v>
      </c>
      <c r="Y45" s="96"/>
      <c r="Z45" s="96"/>
      <c r="AA45" s="96" t="s">
        <v>184</v>
      </c>
      <c r="AB45" s="96" t="s">
        <v>202</v>
      </c>
      <c r="AC45" s="97" t="s">
        <v>185</v>
      </c>
      <c r="AD45" s="95" t="s">
        <v>185</v>
      </c>
      <c r="AE45" s="96"/>
      <c r="AF45" s="96" t="s">
        <v>186</v>
      </c>
      <c r="AG45" s="96" t="s">
        <v>186</v>
      </c>
      <c r="AH45" s="96"/>
      <c r="AI45" s="96" t="s">
        <v>184</v>
      </c>
      <c r="AJ45" s="97" t="s">
        <v>202</v>
      </c>
      <c r="AK45" s="95" t="s">
        <v>185</v>
      </c>
      <c r="AL45" s="96" t="s">
        <v>185</v>
      </c>
      <c r="AM45" s="96"/>
      <c r="AN45" s="96" t="s">
        <v>186</v>
      </c>
      <c r="AO45" s="96"/>
      <c r="AP45" s="96"/>
      <c r="AQ45" s="97" t="s">
        <v>184</v>
      </c>
      <c r="AR45" s="95" t="s">
        <v>202</v>
      </c>
      <c r="AS45" s="96" t="s">
        <v>185</v>
      </c>
      <c r="AT45" s="96" t="s">
        <v>185</v>
      </c>
      <c r="AU45" s="96"/>
      <c r="AV45" s="96" t="s">
        <v>185</v>
      </c>
      <c r="AW45" s="96" t="s">
        <v>186</v>
      </c>
      <c r="AX45" s="97" t="s">
        <v>186</v>
      </c>
      <c r="AY45" s="95"/>
      <c r="AZ45" s="96"/>
      <c r="BA45" s="98"/>
      <c r="BB45" s="242"/>
      <c r="BC45" s="243"/>
      <c r="BD45" s="244"/>
      <c r="BE45" s="245"/>
      <c r="BF45" s="303"/>
      <c r="BG45" s="304"/>
      <c r="BH45" s="304"/>
      <c r="BI45" s="304"/>
      <c r="BJ45" s="305"/>
    </row>
    <row r="46" spans="2:62" ht="20.25" customHeight="1" x14ac:dyDescent="0.45">
      <c r="B46" s="307"/>
      <c r="C46" s="235"/>
      <c r="D46" s="236"/>
      <c r="E46" s="152"/>
      <c r="F46" s="153" t="str">
        <f>C45</f>
        <v>看護職員</v>
      </c>
      <c r="G46" s="152"/>
      <c r="H46" s="153" t="str">
        <f>I45</f>
        <v>A</v>
      </c>
      <c r="I46" s="248"/>
      <c r="J46" s="249"/>
      <c r="K46" s="252"/>
      <c r="L46" s="253"/>
      <c r="M46" s="253"/>
      <c r="N46" s="236"/>
      <c r="O46" s="335"/>
      <c r="P46" s="336"/>
      <c r="Q46" s="336"/>
      <c r="R46" s="336"/>
      <c r="S46" s="337"/>
      <c r="T46" s="185" t="s">
        <v>189</v>
      </c>
      <c r="U46" s="110"/>
      <c r="V46" s="186"/>
      <c r="W46" s="162">
        <f>IF(W45="","",VLOOKUP(W45,'【記載例】シフト記号表（勤務時間帯）'!$C$6:$L$47,10,FALSE))</f>
        <v>8</v>
      </c>
      <c r="X46" s="163">
        <f>IF(X45="","",VLOOKUP(X45,'【記載例】シフト記号表（勤務時間帯）'!$C$6:$L$47,10,FALSE))</f>
        <v>8</v>
      </c>
      <c r="Y46" s="163" t="str">
        <f>IF(Y45="","",VLOOKUP(Y45,'【記載例】シフト記号表（勤務時間帯）'!$C$6:$L$47,10,FALSE))</f>
        <v/>
      </c>
      <c r="Z46" s="163" t="str">
        <f>IF(Z45="","",VLOOKUP(Z45,'【記載例】シフト記号表（勤務時間帯）'!$C$6:$L$47,10,FALSE))</f>
        <v/>
      </c>
      <c r="AA46" s="163">
        <f>IF(AA45="","",VLOOKUP(AA45,'【記載例】シフト記号表（勤務時間帯）'!$C$6:$L$47,10,FALSE))</f>
        <v>8</v>
      </c>
      <c r="AB46" s="163">
        <f>IF(AB45="","",VLOOKUP(AB45,'【記載例】シフト記号表（勤務時間帯）'!$C$6:$L$47,10,FALSE))</f>
        <v>8</v>
      </c>
      <c r="AC46" s="164">
        <f>IF(AC45="","",VLOOKUP(AC45,'【記載例】シフト記号表（勤務時間帯）'!$C$6:$L$47,10,FALSE))</f>
        <v>7.9999999999999982</v>
      </c>
      <c r="AD46" s="162">
        <f>IF(AD45="","",VLOOKUP(AD45,'【記載例】シフト記号表（勤務時間帯）'!$C$6:$L$47,10,FALSE))</f>
        <v>7.9999999999999982</v>
      </c>
      <c r="AE46" s="163" t="str">
        <f>IF(AE45="","",VLOOKUP(AE45,'【記載例】シフト記号表（勤務時間帯）'!$C$6:$L$47,10,FALSE))</f>
        <v/>
      </c>
      <c r="AF46" s="163">
        <f>IF(AF45="","",VLOOKUP(AF45,'【記載例】シフト記号表（勤務時間帯）'!$C$6:$L$47,10,FALSE))</f>
        <v>8</v>
      </c>
      <c r="AG46" s="163">
        <f>IF(AG45="","",VLOOKUP(AG45,'【記載例】シフト記号表（勤務時間帯）'!$C$6:$L$47,10,FALSE))</f>
        <v>8</v>
      </c>
      <c r="AH46" s="163" t="str">
        <f>IF(AH45="","",VLOOKUP(AH45,'【記載例】シフト記号表（勤務時間帯）'!$C$6:$L$47,10,FALSE))</f>
        <v/>
      </c>
      <c r="AI46" s="163">
        <f>IF(AI45="","",VLOOKUP(AI45,'【記載例】シフト記号表（勤務時間帯）'!$C$6:$L$47,10,FALSE))</f>
        <v>8</v>
      </c>
      <c r="AJ46" s="164">
        <f>IF(AJ45="","",VLOOKUP(AJ45,'【記載例】シフト記号表（勤務時間帯）'!$C$6:$L$47,10,FALSE))</f>
        <v>8</v>
      </c>
      <c r="AK46" s="162">
        <f>IF(AK45="","",VLOOKUP(AK45,'【記載例】シフト記号表（勤務時間帯）'!$C$6:$L$47,10,FALSE))</f>
        <v>7.9999999999999982</v>
      </c>
      <c r="AL46" s="163">
        <f>IF(AL45="","",VLOOKUP(AL45,'【記載例】シフト記号表（勤務時間帯）'!$C$6:$L$47,10,FALSE))</f>
        <v>7.9999999999999982</v>
      </c>
      <c r="AM46" s="163" t="str">
        <f>IF(AM45="","",VLOOKUP(AM45,'【記載例】シフト記号表（勤務時間帯）'!$C$6:$L$47,10,FALSE))</f>
        <v/>
      </c>
      <c r="AN46" s="163">
        <f>IF(AN45="","",VLOOKUP(AN45,'【記載例】シフト記号表（勤務時間帯）'!$C$6:$L$47,10,FALSE))</f>
        <v>8</v>
      </c>
      <c r="AO46" s="163" t="str">
        <f>IF(AO45="","",VLOOKUP(AO45,'【記載例】シフト記号表（勤務時間帯）'!$C$6:$L$47,10,FALSE))</f>
        <v/>
      </c>
      <c r="AP46" s="163" t="str">
        <f>IF(AP45="","",VLOOKUP(AP45,'【記載例】シフト記号表（勤務時間帯）'!$C$6:$L$47,10,FALSE))</f>
        <v/>
      </c>
      <c r="AQ46" s="164">
        <f>IF(AQ45="","",VLOOKUP(AQ45,'【記載例】シフト記号表（勤務時間帯）'!$C$6:$L$47,10,FALSE))</f>
        <v>8</v>
      </c>
      <c r="AR46" s="162">
        <f>IF(AR45="","",VLOOKUP(AR45,'【記載例】シフト記号表（勤務時間帯）'!$C$6:$L$47,10,FALSE))</f>
        <v>8</v>
      </c>
      <c r="AS46" s="163">
        <f>IF(AS45="","",VLOOKUP(AS45,'【記載例】シフト記号表（勤務時間帯）'!$C$6:$L$47,10,FALSE))</f>
        <v>7.9999999999999982</v>
      </c>
      <c r="AT46" s="163">
        <f>IF(AT45="","",VLOOKUP(AT45,'【記載例】シフト記号表（勤務時間帯）'!$C$6:$L$47,10,FALSE))</f>
        <v>7.9999999999999982</v>
      </c>
      <c r="AU46" s="163" t="str">
        <f>IF(AU45="","",VLOOKUP(AU45,'【記載例】シフト記号表（勤務時間帯）'!$C$6:$L$47,10,FALSE))</f>
        <v/>
      </c>
      <c r="AV46" s="163">
        <f>IF(AV45="","",VLOOKUP(AV45,'【記載例】シフト記号表（勤務時間帯）'!$C$6:$L$47,10,FALSE))</f>
        <v>7.9999999999999982</v>
      </c>
      <c r="AW46" s="163">
        <f>IF(AW45="","",VLOOKUP(AW45,'【記載例】シフト記号表（勤務時間帯）'!$C$6:$L$47,10,FALSE))</f>
        <v>8</v>
      </c>
      <c r="AX46" s="164">
        <f>IF(AX45="","",VLOOKUP(AX45,'【記載例】シフト記号表（勤務時間帯）'!$C$6:$L$47,10,FALSE))</f>
        <v>8</v>
      </c>
      <c r="AY46" s="162" t="str">
        <f>IF(AY45="","",VLOOKUP(AY45,'【記載例】シフト記号表（勤務時間帯）'!$C$6:$L$47,10,FALSE))</f>
        <v/>
      </c>
      <c r="AZ46" s="163" t="str">
        <f>IF(AZ45="","",VLOOKUP(AZ45,'【記載例】シフト記号表（勤務時間帯）'!$C$6:$L$47,10,FALSE))</f>
        <v/>
      </c>
      <c r="BA46" s="163" t="str">
        <f>IF(BA45="","",VLOOKUP(BA45,'【記載例】シフト記号表（勤務時間帯）'!$C$6:$L$47,10,FALSE))</f>
        <v/>
      </c>
      <c r="BB46" s="292">
        <f>IF($BE$3="４週",SUM(W46:AX46),IF($BE$3="暦月",SUM(W46:BA46),""))</f>
        <v>160</v>
      </c>
      <c r="BC46" s="293"/>
      <c r="BD46" s="294">
        <f>IF($BE$3="４週",BB46/4,IF($BE$3="暦月",(BB46/($BE$8/7)),""))</f>
        <v>40</v>
      </c>
      <c r="BE46" s="293"/>
      <c r="BF46" s="289"/>
      <c r="BG46" s="290"/>
      <c r="BH46" s="290"/>
      <c r="BI46" s="290"/>
      <c r="BJ46" s="291"/>
    </row>
    <row r="47" spans="2:62" ht="20.25" customHeight="1" x14ac:dyDescent="0.45">
      <c r="B47" s="306">
        <f>B45+1</f>
        <v>16</v>
      </c>
      <c r="C47" s="237" t="s">
        <v>102</v>
      </c>
      <c r="D47" s="238"/>
      <c r="E47" s="152"/>
      <c r="F47" s="153"/>
      <c r="G47" s="152"/>
      <c r="H47" s="153"/>
      <c r="I47" s="246" t="s">
        <v>89</v>
      </c>
      <c r="J47" s="247"/>
      <c r="K47" s="250" t="s">
        <v>107</v>
      </c>
      <c r="L47" s="251"/>
      <c r="M47" s="251"/>
      <c r="N47" s="238"/>
      <c r="O47" s="335" t="s">
        <v>139</v>
      </c>
      <c r="P47" s="336"/>
      <c r="Q47" s="336"/>
      <c r="R47" s="336"/>
      <c r="S47" s="337"/>
      <c r="T47" s="184" t="s">
        <v>18</v>
      </c>
      <c r="U47" s="108"/>
      <c r="V47" s="109"/>
      <c r="W47" s="95"/>
      <c r="X47" s="96" t="s">
        <v>185</v>
      </c>
      <c r="Y47" s="96" t="s">
        <v>186</v>
      </c>
      <c r="Z47" s="96" t="s">
        <v>186</v>
      </c>
      <c r="AA47" s="96"/>
      <c r="AB47" s="96" t="s">
        <v>184</v>
      </c>
      <c r="AC47" s="97" t="s">
        <v>202</v>
      </c>
      <c r="AD47" s="95" t="s">
        <v>186</v>
      </c>
      <c r="AE47" s="96"/>
      <c r="AF47" s="96" t="s">
        <v>186</v>
      </c>
      <c r="AG47" s="96" t="s">
        <v>186</v>
      </c>
      <c r="AH47" s="96"/>
      <c r="AI47" s="96"/>
      <c r="AJ47" s="97" t="s">
        <v>184</v>
      </c>
      <c r="AK47" s="95" t="s">
        <v>202</v>
      </c>
      <c r="AL47" s="96" t="s">
        <v>186</v>
      </c>
      <c r="AM47" s="96" t="s">
        <v>186</v>
      </c>
      <c r="AN47" s="96" t="s">
        <v>186</v>
      </c>
      <c r="AO47" s="96" t="s">
        <v>185</v>
      </c>
      <c r="AP47" s="96" t="s">
        <v>185</v>
      </c>
      <c r="AQ47" s="97"/>
      <c r="AR47" s="95" t="s">
        <v>184</v>
      </c>
      <c r="AS47" s="96" t="s">
        <v>202</v>
      </c>
      <c r="AT47" s="96" t="s">
        <v>185</v>
      </c>
      <c r="AU47" s="96" t="s">
        <v>186</v>
      </c>
      <c r="AV47" s="96"/>
      <c r="AW47" s="96"/>
      <c r="AX47" s="97" t="s">
        <v>185</v>
      </c>
      <c r="AY47" s="95"/>
      <c r="AZ47" s="96"/>
      <c r="BA47" s="98"/>
      <c r="BB47" s="242"/>
      <c r="BC47" s="243"/>
      <c r="BD47" s="244"/>
      <c r="BE47" s="245"/>
      <c r="BF47" s="303"/>
      <c r="BG47" s="304"/>
      <c r="BH47" s="304"/>
      <c r="BI47" s="304"/>
      <c r="BJ47" s="305"/>
    </row>
    <row r="48" spans="2:62" ht="20.25" customHeight="1" x14ac:dyDescent="0.45">
      <c r="B48" s="307"/>
      <c r="C48" s="235"/>
      <c r="D48" s="236"/>
      <c r="E48" s="152"/>
      <c r="F48" s="153" t="str">
        <f>C47</f>
        <v>看護職員</v>
      </c>
      <c r="G48" s="152"/>
      <c r="H48" s="153" t="str">
        <f>I47</f>
        <v>A</v>
      </c>
      <c r="I48" s="248"/>
      <c r="J48" s="249"/>
      <c r="K48" s="252"/>
      <c r="L48" s="253"/>
      <c r="M48" s="253"/>
      <c r="N48" s="236"/>
      <c r="O48" s="335"/>
      <c r="P48" s="336"/>
      <c r="Q48" s="336"/>
      <c r="R48" s="336"/>
      <c r="S48" s="337"/>
      <c r="T48" s="185" t="s">
        <v>189</v>
      </c>
      <c r="U48" s="110"/>
      <c r="V48" s="186"/>
      <c r="W48" s="162" t="str">
        <f>IF(W47="","",VLOOKUP(W47,'【記載例】シフト記号表（勤務時間帯）'!$C$6:$L$47,10,FALSE))</f>
        <v/>
      </c>
      <c r="X48" s="163">
        <f>IF(X47="","",VLOOKUP(X47,'【記載例】シフト記号表（勤務時間帯）'!$C$6:$L$47,10,FALSE))</f>
        <v>7.9999999999999982</v>
      </c>
      <c r="Y48" s="163">
        <f>IF(Y47="","",VLOOKUP(Y47,'【記載例】シフト記号表（勤務時間帯）'!$C$6:$L$47,10,FALSE))</f>
        <v>8</v>
      </c>
      <c r="Z48" s="163">
        <f>IF(Z47="","",VLOOKUP(Z47,'【記載例】シフト記号表（勤務時間帯）'!$C$6:$L$47,10,FALSE))</f>
        <v>8</v>
      </c>
      <c r="AA48" s="163" t="str">
        <f>IF(AA47="","",VLOOKUP(AA47,'【記載例】シフト記号表（勤務時間帯）'!$C$6:$L$47,10,FALSE))</f>
        <v/>
      </c>
      <c r="AB48" s="163">
        <f>IF(AB47="","",VLOOKUP(AB47,'【記載例】シフト記号表（勤務時間帯）'!$C$6:$L$47,10,FALSE))</f>
        <v>8</v>
      </c>
      <c r="AC48" s="164">
        <f>IF(AC47="","",VLOOKUP(AC47,'【記載例】シフト記号表（勤務時間帯）'!$C$6:$L$47,10,FALSE))</f>
        <v>8</v>
      </c>
      <c r="AD48" s="162">
        <f>IF(AD47="","",VLOOKUP(AD47,'【記載例】シフト記号表（勤務時間帯）'!$C$6:$L$47,10,FALSE))</f>
        <v>8</v>
      </c>
      <c r="AE48" s="163" t="str">
        <f>IF(AE47="","",VLOOKUP(AE47,'【記載例】シフト記号表（勤務時間帯）'!$C$6:$L$47,10,FALSE))</f>
        <v/>
      </c>
      <c r="AF48" s="163">
        <f>IF(AF47="","",VLOOKUP(AF47,'【記載例】シフト記号表（勤務時間帯）'!$C$6:$L$47,10,FALSE))</f>
        <v>8</v>
      </c>
      <c r="AG48" s="163">
        <f>IF(AG47="","",VLOOKUP(AG47,'【記載例】シフト記号表（勤務時間帯）'!$C$6:$L$47,10,FALSE))</f>
        <v>8</v>
      </c>
      <c r="AH48" s="163" t="str">
        <f>IF(AH47="","",VLOOKUP(AH47,'【記載例】シフト記号表（勤務時間帯）'!$C$6:$L$47,10,FALSE))</f>
        <v/>
      </c>
      <c r="AI48" s="163" t="str">
        <f>IF(AI47="","",VLOOKUP(AI47,'【記載例】シフト記号表（勤務時間帯）'!$C$6:$L$47,10,FALSE))</f>
        <v/>
      </c>
      <c r="AJ48" s="164">
        <f>IF(AJ47="","",VLOOKUP(AJ47,'【記載例】シフト記号表（勤務時間帯）'!$C$6:$L$47,10,FALSE))</f>
        <v>8</v>
      </c>
      <c r="AK48" s="162">
        <f>IF(AK47="","",VLOOKUP(AK47,'【記載例】シフト記号表（勤務時間帯）'!$C$6:$L$47,10,FALSE))</f>
        <v>8</v>
      </c>
      <c r="AL48" s="163">
        <f>IF(AL47="","",VLOOKUP(AL47,'【記載例】シフト記号表（勤務時間帯）'!$C$6:$L$47,10,FALSE))</f>
        <v>8</v>
      </c>
      <c r="AM48" s="163">
        <f>IF(AM47="","",VLOOKUP(AM47,'【記載例】シフト記号表（勤務時間帯）'!$C$6:$L$47,10,FALSE))</f>
        <v>8</v>
      </c>
      <c r="AN48" s="163">
        <f>IF(AN47="","",VLOOKUP(AN47,'【記載例】シフト記号表（勤務時間帯）'!$C$6:$L$47,10,FALSE))</f>
        <v>8</v>
      </c>
      <c r="AO48" s="163">
        <f>IF(AO47="","",VLOOKUP(AO47,'【記載例】シフト記号表（勤務時間帯）'!$C$6:$L$47,10,FALSE))</f>
        <v>7.9999999999999982</v>
      </c>
      <c r="AP48" s="163">
        <f>IF(AP47="","",VLOOKUP(AP47,'【記載例】シフト記号表（勤務時間帯）'!$C$6:$L$47,10,FALSE))</f>
        <v>7.9999999999999982</v>
      </c>
      <c r="AQ48" s="164" t="str">
        <f>IF(AQ47="","",VLOOKUP(AQ47,'【記載例】シフト記号表（勤務時間帯）'!$C$6:$L$47,10,FALSE))</f>
        <v/>
      </c>
      <c r="AR48" s="162">
        <f>IF(AR47="","",VLOOKUP(AR47,'【記載例】シフト記号表（勤務時間帯）'!$C$6:$L$47,10,FALSE))</f>
        <v>8</v>
      </c>
      <c r="AS48" s="163">
        <f>IF(AS47="","",VLOOKUP(AS47,'【記載例】シフト記号表（勤務時間帯）'!$C$6:$L$47,10,FALSE))</f>
        <v>8</v>
      </c>
      <c r="AT48" s="163">
        <f>IF(AT47="","",VLOOKUP(AT47,'【記載例】シフト記号表（勤務時間帯）'!$C$6:$L$47,10,FALSE))</f>
        <v>7.9999999999999982</v>
      </c>
      <c r="AU48" s="163">
        <f>IF(AU47="","",VLOOKUP(AU47,'【記載例】シフト記号表（勤務時間帯）'!$C$6:$L$47,10,FALSE))</f>
        <v>8</v>
      </c>
      <c r="AV48" s="163" t="str">
        <f>IF(AV47="","",VLOOKUP(AV47,'【記載例】シフト記号表（勤務時間帯）'!$C$6:$L$47,10,FALSE))</f>
        <v/>
      </c>
      <c r="AW48" s="163" t="str">
        <f>IF(AW47="","",VLOOKUP(AW47,'【記載例】シフト記号表（勤務時間帯）'!$C$6:$L$47,10,FALSE))</f>
        <v/>
      </c>
      <c r="AX48" s="164">
        <f>IF(AX47="","",VLOOKUP(AX47,'【記載例】シフト記号表（勤務時間帯）'!$C$6:$L$47,10,FALSE))</f>
        <v>7.9999999999999982</v>
      </c>
      <c r="AY48" s="162" t="str">
        <f>IF(AY47="","",VLOOKUP(AY47,'【記載例】シフト記号表（勤務時間帯）'!$C$6:$L$47,10,FALSE))</f>
        <v/>
      </c>
      <c r="AZ48" s="163" t="str">
        <f>IF(AZ47="","",VLOOKUP(AZ47,'【記載例】シフト記号表（勤務時間帯）'!$C$6:$L$47,10,FALSE))</f>
        <v/>
      </c>
      <c r="BA48" s="163" t="str">
        <f>IF(BA47="","",VLOOKUP(BA47,'【記載例】シフト記号表（勤務時間帯）'!$C$6:$L$47,10,FALSE))</f>
        <v/>
      </c>
      <c r="BB48" s="292">
        <f>IF($BE$3="４週",SUM(W48:AX48),IF($BE$3="暦月",SUM(W48:BA48),""))</f>
        <v>160</v>
      </c>
      <c r="BC48" s="293"/>
      <c r="BD48" s="294">
        <f>IF($BE$3="４週",BB48/4,IF($BE$3="暦月",(BB48/($BE$8/7)),""))</f>
        <v>40</v>
      </c>
      <c r="BE48" s="293"/>
      <c r="BF48" s="289"/>
      <c r="BG48" s="290"/>
      <c r="BH48" s="290"/>
      <c r="BI48" s="290"/>
      <c r="BJ48" s="291"/>
    </row>
    <row r="49" spans="2:62" ht="20.25" customHeight="1" x14ac:dyDescent="0.45">
      <c r="B49" s="306">
        <f>B47+1</f>
        <v>17</v>
      </c>
      <c r="C49" s="237" t="s">
        <v>102</v>
      </c>
      <c r="D49" s="238"/>
      <c r="E49" s="152"/>
      <c r="F49" s="153"/>
      <c r="G49" s="152"/>
      <c r="H49" s="153"/>
      <c r="I49" s="246" t="s">
        <v>89</v>
      </c>
      <c r="J49" s="247"/>
      <c r="K49" s="250" t="s">
        <v>107</v>
      </c>
      <c r="L49" s="251"/>
      <c r="M49" s="251"/>
      <c r="N49" s="238"/>
      <c r="O49" s="335" t="s">
        <v>223</v>
      </c>
      <c r="P49" s="336"/>
      <c r="Q49" s="336"/>
      <c r="R49" s="336"/>
      <c r="S49" s="337"/>
      <c r="T49" s="184" t="s">
        <v>18</v>
      </c>
      <c r="U49" s="108"/>
      <c r="V49" s="109"/>
      <c r="W49" s="95" t="s">
        <v>185</v>
      </c>
      <c r="X49" s="96"/>
      <c r="Y49" s="96" t="s">
        <v>185</v>
      </c>
      <c r="Z49" s="96"/>
      <c r="AA49" s="96" t="s">
        <v>186</v>
      </c>
      <c r="AB49" s="96"/>
      <c r="AC49" s="97" t="s">
        <v>184</v>
      </c>
      <c r="AD49" s="95" t="s">
        <v>202</v>
      </c>
      <c r="AE49" s="96" t="s">
        <v>186</v>
      </c>
      <c r="AF49" s="96" t="s">
        <v>186</v>
      </c>
      <c r="AG49" s="96" t="s">
        <v>185</v>
      </c>
      <c r="AH49" s="96" t="s">
        <v>185</v>
      </c>
      <c r="AI49" s="96"/>
      <c r="AJ49" s="97" t="s">
        <v>186</v>
      </c>
      <c r="AK49" s="95" t="s">
        <v>184</v>
      </c>
      <c r="AL49" s="96" t="s">
        <v>202</v>
      </c>
      <c r="AM49" s="96" t="s">
        <v>185</v>
      </c>
      <c r="AN49" s="96"/>
      <c r="AO49" s="96" t="s">
        <v>186</v>
      </c>
      <c r="AP49" s="96" t="s">
        <v>186</v>
      </c>
      <c r="AQ49" s="97"/>
      <c r="AR49" s="95"/>
      <c r="AS49" s="96" t="s">
        <v>184</v>
      </c>
      <c r="AT49" s="96" t="s">
        <v>202</v>
      </c>
      <c r="AU49" s="96" t="s">
        <v>185</v>
      </c>
      <c r="AV49" s="96" t="s">
        <v>186</v>
      </c>
      <c r="AW49" s="96" t="s">
        <v>186</v>
      </c>
      <c r="AX49" s="97"/>
      <c r="AY49" s="95"/>
      <c r="AZ49" s="96"/>
      <c r="BA49" s="98"/>
      <c r="BB49" s="242"/>
      <c r="BC49" s="243"/>
      <c r="BD49" s="244"/>
      <c r="BE49" s="245"/>
      <c r="BF49" s="303"/>
      <c r="BG49" s="304"/>
      <c r="BH49" s="304"/>
      <c r="BI49" s="304"/>
      <c r="BJ49" s="305"/>
    </row>
    <row r="50" spans="2:62" ht="20.25" customHeight="1" x14ac:dyDescent="0.45">
      <c r="B50" s="307"/>
      <c r="C50" s="235"/>
      <c r="D50" s="236"/>
      <c r="E50" s="152"/>
      <c r="F50" s="153" t="str">
        <f>C49</f>
        <v>看護職員</v>
      </c>
      <c r="G50" s="152"/>
      <c r="H50" s="153" t="str">
        <f>I49</f>
        <v>A</v>
      </c>
      <c r="I50" s="248"/>
      <c r="J50" s="249"/>
      <c r="K50" s="252"/>
      <c r="L50" s="253"/>
      <c r="M50" s="253"/>
      <c r="N50" s="236"/>
      <c r="O50" s="335"/>
      <c r="P50" s="336"/>
      <c r="Q50" s="336"/>
      <c r="R50" s="336"/>
      <c r="S50" s="337"/>
      <c r="T50" s="185" t="s">
        <v>189</v>
      </c>
      <c r="U50" s="110"/>
      <c r="V50" s="186"/>
      <c r="W50" s="162">
        <f>IF(W49="","",VLOOKUP(W49,'【記載例】シフト記号表（勤務時間帯）'!$C$6:$L$47,10,FALSE))</f>
        <v>7.9999999999999982</v>
      </c>
      <c r="X50" s="163" t="str">
        <f>IF(X49="","",VLOOKUP(X49,'【記載例】シフト記号表（勤務時間帯）'!$C$6:$L$47,10,FALSE))</f>
        <v/>
      </c>
      <c r="Y50" s="163">
        <f>IF(Y49="","",VLOOKUP(Y49,'【記載例】シフト記号表（勤務時間帯）'!$C$6:$L$47,10,FALSE))</f>
        <v>7.9999999999999982</v>
      </c>
      <c r="Z50" s="163" t="str">
        <f>IF(Z49="","",VLOOKUP(Z49,'【記載例】シフト記号表（勤務時間帯）'!$C$6:$L$47,10,FALSE))</f>
        <v/>
      </c>
      <c r="AA50" s="163">
        <f>IF(AA49="","",VLOOKUP(AA49,'【記載例】シフト記号表（勤務時間帯）'!$C$6:$L$47,10,FALSE))</f>
        <v>8</v>
      </c>
      <c r="AB50" s="163" t="str">
        <f>IF(AB49="","",VLOOKUP(AB49,'【記載例】シフト記号表（勤務時間帯）'!$C$6:$L$47,10,FALSE))</f>
        <v/>
      </c>
      <c r="AC50" s="164">
        <f>IF(AC49="","",VLOOKUP(AC49,'【記載例】シフト記号表（勤務時間帯）'!$C$6:$L$47,10,FALSE))</f>
        <v>8</v>
      </c>
      <c r="AD50" s="162">
        <f>IF(AD49="","",VLOOKUP(AD49,'【記載例】シフト記号表（勤務時間帯）'!$C$6:$L$47,10,FALSE))</f>
        <v>8</v>
      </c>
      <c r="AE50" s="163">
        <f>IF(AE49="","",VLOOKUP(AE49,'【記載例】シフト記号表（勤務時間帯）'!$C$6:$L$47,10,FALSE))</f>
        <v>8</v>
      </c>
      <c r="AF50" s="163">
        <f>IF(AF49="","",VLOOKUP(AF49,'【記載例】シフト記号表（勤務時間帯）'!$C$6:$L$47,10,FALSE))</f>
        <v>8</v>
      </c>
      <c r="AG50" s="163">
        <f>IF(AG49="","",VLOOKUP(AG49,'【記載例】シフト記号表（勤務時間帯）'!$C$6:$L$47,10,FALSE))</f>
        <v>7.9999999999999982</v>
      </c>
      <c r="AH50" s="163">
        <f>IF(AH49="","",VLOOKUP(AH49,'【記載例】シフト記号表（勤務時間帯）'!$C$6:$L$47,10,FALSE))</f>
        <v>7.9999999999999982</v>
      </c>
      <c r="AI50" s="163" t="str">
        <f>IF(AI49="","",VLOOKUP(AI49,'【記載例】シフト記号表（勤務時間帯）'!$C$6:$L$47,10,FALSE))</f>
        <v/>
      </c>
      <c r="AJ50" s="164">
        <f>IF(AJ49="","",VLOOKUP(AJ49,'【記載例】シフト記号表（勤務時間帯）'!$C$6:$L$47,10,FALSE))</f>
        <v>8</v>
      </c>
      <c r="AK50" s="162">
        <f>IF(AK49="","",VLOOKUP(AK49,'【記載例】シフト記号表（勤務時間帯）'!$C$6:$L$47,10,FALSE))</f>
        <v>8</v>
      </c>
      <c r="AL50" s="163">
        <f>IF(AL49="","",VLOOKUP(AL49,'【記載例】シフト記号表（勤務時間帯）'!$C$6:$L$47,10,FALSE))</f>
        <v>8</v>
      </c>
      <c r="AM50" s="163">
        <f>IF(AM49="","",VLOOKUP(AM49,'【記載例】シフト記号表（勤務時間帯）'!$C$6:$L$47,10,FALSE))</f>
        <v>7.9999999999999982</v>
      </c>
      <c r="AN50" s="163" t="str">
        <f>IF(AN49="","",VLOOKUP(AN49,'【記載例】シフト記号表（勤務時間帯）'!$C$6:$L$47,10,FALSE))</f>
        <v/>
      </c>
      <c r="AO50" s="163">
        <f>IF(AO49="","",VLOOKUP(AO49,'【記載例】シフト記号表（勤務時間帯）'!$C$6:$L$47,10,FALSE))</f>
        <v>8</v>
      </c>
      <c r="AP50" s="163">
        <f>IF(AP49="","",VLOOKUP(AP49,'【記載例】シフト記号表（勤務時間帯）'!$C$6:$L$47,10,FALSE))</f>
        <v>8</v>
      </c>
      <c r="AQ50" s="164" t="str">
        <f>IF(AQ49="","",VLOOKUP(AQ49,'【記載例】シフト記号表（勤務時間帯）'!$C$6:$L$47,10,FALSE))</f>
        <v/>
      </c>
      <c r="AR50" s="162" t="str">
        <f>IF(AR49="","",VLOOKUP(AR49,'【記載例】シフト記号表（勤務時間帯）'!$C$6:$L$47,10,FALSE))</f>
        <v/>
      </c>
      <c r="AS50" s="163">
        <f>IF(AS49="","",VLOOKUP(AS49,'【記載例】シフト記号表（勤務時間帯）'!$C$6:$L$47,10,FALSE))</f>
        <v>8</v>
      </c>
      <c r="AT50" s="163">
        <f>IF(AT49="","",VLOOKUP(AT49,'【記載例】シフト記号表（勤務時間帯）'!$C$6:$L$47,10,FALSE))</f>
        <v>8</v>
      </c>
      <c r="AU50" s="163">
        <f>IF(AU49="","",VLOOKUP(AU49,'【記載例】シフト記号表（勤務時間帯）'!$C$6:$L$47,10,FALSE))</f>
        <v>7.9999999999999982</v>
      </c>
      <c r="AV50" s="163">
        <f>IF(AV49="","",VLOOKUP(AV49,'【記載例】シフト記号表（勤務時間帯）'!$C$6:$L$47,10,FALSE))</f>
        <v>8</v>
      </c>
      <c r="AW50" s="163">
        <f>IF(AW49="","",VLOOKUP(AW49,'【記載例】シフト記号表（勤務時間帯）'!$C$6:$L$47,10,FALSE))</f>
        <v>8</v>
      </c>
      <c r="AX50" s="164" t="str">
        <f>IF(AX49="","",VLOOKUP(AX49,'【記載例】シフト記号表（勤務時間帯）'!$C$6:$L$47,10,FALSE))</f>
        <v/>
      </c>
      <c r="AY50" s="162" t="str">
        <f>IF(AY49="","",VLOOKUP(AY49,'【記載例】シフト記号表（勤務時間帯）'!$C$6:$L$47,10,FALSE))</f>
        <v/>
      </c>
      <c r="AZ50" s="163" t="str">
        <f>IF(AZ49="","",VLOOKUP(AZ49,'【記載例】シフト記号表（勤務時間帯）'!$C$6:$L$47,10,FALSE))</f>
        <v/>
      </c>
      <c r="BA50" s="163" t="str">
        <f>IF(BA49="","",VLOOKUP(BA49,'【記載例】シフト記号表（勤務時間帯）'!$C$6:$L$47,10,FALSE))</f>
        <v/>
      </c>
      <c r="BB50" s="292">
        <f>IF($BE$3="４週",SUM(W50:AX50),IF($BE$3="暦月",SUM(W50:BA50),""))</f>
        <v>160</v>
      </c>
      <c r="BC50" s="293"/>
      <c r="BD50" s="294">
        <f>IF($BE$3="４週",BB50/4,IF($BE$3="暦月",(BB50/($BE$8/7)),""))</f>
        <v>40</v>
      </c>
      <c r="BE50" s="293"/>
      <c r="BF50" s="289"/>
      <c r="BG50" s="290"/>
      <c r="BH50" s="290"/>
      <c r="BI50" s="290"/>
      <c r="BJ50" s="291"/>
    </row>
    <row r="51" spans="2:62" ht="20.25" customHeight="1" x14ac:dyDescent="0.45">
      <c r="B51" s="306">
        <f>B49+1</f>
        <v>18</v>
      </c>
      <c r="C51" s="237" t="s">
        <v>102</v>
      </c>
      <c r="D51" s="238"/>
      <c r="E51" s="152"/>
      <c r="F51" s="153"/>
      <c r="G51" s="152"/>
      <c r="H51" s="153"/>
      <c r="I51" s="246" t="s">
        <v>89</v>
      </c>
      <c r="J51" s="247"/>
      <c r="K51" s="250" t="s">
        <v>107</v>
      </c>
      <c r="L51" s="251"/>
      <c r="M51" s="251"/>
      <c r="N51" s="238"/>
      <c r="O51" s="335" t="s">
        <v>224</v>
      </c>
      <c r="P51" s="336"/>
      <c r="Q51" s="336"/>
      <c r="R51" s="336"/>
      <c r="S51" s="337"/>
      <c r="T51" s="184" t="s">
        <v>18</v>
      </c>
      <c r="U51" s="108"/>
      <c r="V51" s="109"/>
      <c r="W51" s="95" t="s">
        <v>295</v>
      </c>
      <c r="X51" s="96"/>
      <c r="Y51" s="96" t="s">
        <v>186</v>
      </c>
      <c r="Z51" s="96" t="s">
        <v>185</v>
      </c>
      <c r="AA51" s="96" t="s">
        <v>185</v>
      </c>
      <c r="AB51" s="96" t="s">
        <v>185</v>
      </c>
      <c r="AC51" s="97"/>
      <c r="AD51" s="95" t="s">
        <v>184</v>
      </c>
      <c r="AE51" s="96" t="s">
        <v>202</v>
      </c>
      <c r="AF51" s="96" t="s">
        <v>185</v>
      </c>
      <c r="AG51" s="96"/>
      <c r="AH51" s="96" t="s">
        <v>186</v>
      </c>
      <c r="AI51" s="96" t="s">
        <v>186</v>
      </c>
      <c r="AJ51" s="97"/>
      <c r="AK51" s="95"/>
      <c r="AL51" s="96" t="s">
        <v>184</v>
      </c>
      <c r="AM51" s="96" t="s">
        <v>202</v>
      </c>
      <c r="AN51" s="96" t="s">
        <v>185</v>
      </c>
      <c r="AO51" s="96"/>
      <c r="AP51" s="96" t="s">
        <v>186</v>
      </c>
      <c r="AQ51" s="97" t="s">
        <v>186</v>
      </c>
      <c r="AR51" s="95" t="s">
        <v>186</v>
      </c>
      <c r="AS51" s="96"/>
      <c r="AT51" s="96" t="s">
        <v>184</v>
      </c>
      <c r="AU51" s="96" t="s">
        <v>202</v>
      </c>
      <c r="AV51" s="96" t="s">
        <v>185</v>
      </c>
      <c r="AW51" s="96"/>
      <c r="AX51" s="97" t="s">
        <v>186</v>
      </c>
      <c r="AY51" s="95"/>
      <c r="AZ51" s="96"/>
      <c r="BA51" s="98"/>
      <c r="BB51" s="242"/>
      <c r="BC51" s="243"/>
      <c r="BD51" s="244"/>
      <c r="BE51" s="245"/>
      <c r="BF51" s="303"/>
      <c r="BG51" s="304"/>
      <c r="BH51" s="304"/>
      <c r="BI51" s="304"/>
      <c r="BJ51" s="305"/>
    </row>
    <row r="52" spans="2:62" ht="20.25" customHeight="1" x14ac:dyDescent="0.45">
      <c r="B52" s="307"/>
      <c r="C52" s="235"/>
      <c r="D52" s="236"/>
      <c r="E52" s="152"/>
      <c r="F52" s="153" t="str">
        <f>C51</f>
        <v>看護職員</v>
      </c>
      <c r="G52" s="152"/>
      <c r="H52" s="153" t="str">
        <f>I51</f>
        <v>A</v>
      </c>
      <c r="I52" s="248"/>
      <c r="J52" s="249"/>
      <c r="K52" s="252"/>
      <c r="L52" s="253"/>
      <c r="M52" s="253"/>
      <c r="N52" s="236"/>
      <c r="O52" s="335"/>
      <c r="P52" s="336"/>
      <c r="Q52" s="336"/>
      <c r="R52" s="336"/>
      <c r="S52" s="337"/>
      <c r="T52" s="185" t="s">
        <v>189</v>
      </c>
      <c r="U52" s="110"/>
      <c r="V52" s="186"/>
      <c r="W52" s="162">
        <f>IF(W51="","",VLOOKUP(W51,'【記載例】シフト記号表（勤務時間帯）'!$C$6:$L$47,10,FALSE))</f>
        <v>8</v>
      </c>
      <c r="X52" s="163" t="str">
        <f>IF(X51="","",VLOOKUP(X51,'【記載例】シフト記号表（勤務時間帯）'!$C$6:$L$47,10,FALSE))</f>
        <v/>
      </c>
      <c r="Y52" s="163">
        <f>IF(Y51="","",VLOOKUP(Y51,'【記載例】シフト記号表（勤務時間帯）'!$C$6:$L$47,10,FALSE))</f>
        <v>8</v>
      </c>
      <c r="Z52" s="163">
        <f>IF(Z51="","",VLOOKUP(Z51,'【記載例】シフト記号表（勤務時間帯）'!$C$6:$L$47,10,FALSE))</f>
        <v>7.9999999999999982</v>
      </c>
      <c r="AA52" s="163">
        <f>IF(AA51="","",VLOOKUP(AA51,'【記載例】シフト記号表（勤務時間帯）'!$C$6:$L$47,10,FALSE))</f>
        <v>7.9999999999999982</v>
      </c>
      <c r="AB52" s="163">
        <f>IF(AB51="","",VLOOKUP(AB51,'【記載例】シフト記号表（勤務時間帯）'!$C$6:$L$47,10,FALSE))</f>
        <v>7.9999999999999982</v>
      </c>
      <c r="AC52" s="164" t="str">
        <f>IF(AC51="","",VLOOKUP(AC51,'【記載例】シフト記号表（勤務時間帯）'!$C$6:$L$47,10,FALSE))</f>
        <v/>
      </c>
      <c r="AD52" s="162">
        <f>IF(AD51="","",VLOOKUP(AD51,'【記載例】シフト記号表（勤務時間帯）'!$C$6:$L$47,10,FALSE))</f>
        <v>8</v>
      </c>
      <c r="AE52" s="163">
        <f>IF(AE51="","",VLOOKUP(AE51,'【記載例】シフト記号表（勤務時間帯）'!$C$6:$L$47,10,FALSE))</f>
        <v>8</v>
      </c>
      <c r="AF52" s="163">
        <f>IF(AF51="","",VLOOKUP(AF51,'【記載例】シフト記号表（勤務時間帯）'!$C$6:$L$47,10,FALSE))</f>
        <v>7.9999999999999982</v>
      </c>
      <c r="AG52" s="163" t="str">
        <f>IF(AG51="","",VLOOKUP(AG51,'【記載例】シフト記号表（勤務時間帯）'!$C$6:$L$47,10,FALSE))</f>
        <v/>
      </c>
      <c r="AH52" s="163">
        <f>IF(AH51="","",VLOOKUP(AH51,'【記載例】シフト記号表（勤務時間帯）'!$C$6:$L$47,10,FALSE))</f>
        <v>8</v>
      </c>
      <c r="AI52" s="163">
        <f>IF(AI51="","",VLOOKUP(AI51,'【記載例】シフト記号表（勤務時間帯）'!$C$6:$L$47,10,FALSE))</f>
        <v>8</v>
      </c>
      <c r="AJ52" s="164" t="str">
        <f>IF(AJ51="","",VLOOKUP(AJ51,'【記載例】シフト記号表（勤務時間帯）'!$C$6:$L$47,10,FALSE))</f>
        <v/>
      </c>
      <c r="AK52" s="162" t="str">
        <f>IF(AK51="","",VLOOKUP(AK51,'【記載例】シフト記号表（勤務時間帯）'!$C$6:$L$47,10,FALSE))</f>
        <v/>
      </c>
      <c r="AL52" s="163">
        <f>IF(AL51="","",VLOOKUP(AL51,'【記載例】シフト記号表（勤務時間帯）'!$C$6:$L$47,10,FALSE))</f>
        <v>8</v>
      </c>
      <c r="AM52" s="163">
        <f>IF(AM51="","",VLOOKUP(AM51,'【記載例】シフト記号表（勤務時間帯）'!$C$6:$L$47,10,FALSE))</f>
        <v>8</v>
      </c>
      <c r="AN52" s="163">
        <f>IF(AN51="","",VLOOKUP(AN51,'【記載例】シフト記号表（勤務時間帯）'!$C$6:$L$47,10,FALSE))</f>
        <v>7.9999999999999982</v>
      </c>
      <c r="AO52" s="163" t="str">
        <f>IF(AO51="","",VLOOKUP(AO51,'【記載例】シフト記号表（勤務時間帯）'!$C$6:$L$47,10,FALSE))</f>
        <v/>
      </c>
      <c r="AP52" s="163">
        <f>IF(AP51="","",VLOOKUP(AP51,'【記載例】シフト記号表（勤務時間帯）'!$C$6:$L$47,10,FALSE))</f>
        <v>8</v>
      </c>
      <c r="AQ52" s="164">
        <f>IF(AQ51="","",VLOOKUP(AQ51,'【記載例】シフト記号表（勤務時間帯）'!$C$6:$L$47,10,FALSE))</f>
        <v>8</v>
      </c>
      <c r="AR52" s="162">
        <f>IF(AR51="","",VLOOKUP(AR51,'【記載例】シフト記号表（勤務時間帯）'!$C$6:$L$47,10,FALSE))</f>
        <v>8</v>
      </c>
      <c r="AS52" s="163" t="str">
        <f>IF(AS51="","",VLOOKUP(AS51,'【記載例】シフト記号表（勤務時間帯）'!$C$6:$L$47,10,FALSE))</f>
        <v/>
      </c>
      <c r="AT52" s="163">
        <f>IF(AT51="","",VLOOKUP(AT51,'【記載例】シフト記号表（勤務時間帯）'!$C$6:$L$47,10,FALSE))</f>
        <v>8</v>
      </c>
      <c r="AU52" s="163">
        <f>IF(AU51="","",VLOOKUP(AU51,'【記載例】シフト記号表（勤務時間帯）'!$C$6:$L$47,10,FALSE))</f>
        <v>8</v>
      </c>
      <c r="AV52" s="163">
        <f>IF(AV51="","",VLOOKUP(AV51,'【記載例】シフト記号表（勤務時間帯）'!$C$6:$L$47,10,FALSE))</f>
        <v>7.9999999999999982</v>
      </c>
      <c r="AW52" s="163" t="str">
        <f>IF(AW51="","",VLOOKUP(AW51,'【記載例】シフト記号表（勤務時間帯）'!$C$6:$L$47,10,FALSE))</f>
        <v/>
      </c>
      <c r="AX52" s="164">
        <f>IF(AX51="","",VLOOKUP(AX51,'【記載例】シフト記号表（勤務時間帯）'!$C$6:$L$47,10,FALSE))</f>
        <v>8</v>
      </c>
      <c r="AY52" s="162" t="str">
        <f>IF(AY51="","",VLOOKUP(AY51,'【記載例】シフト記号表（勤務時間帯）'!$C$6:$L$47,10,FALSE))</f>
        <v/>
      </c>
      <c r="AZ52" s="163" t="str">
        <f>IF(AZ51="","",VLOOKUP(AZ51,'【記載例】シフト記号表（勤務時間帯）'!$C$6:$L$47,10,FALSE))</f>
        <v/>
      </c>
      <c r="BA52" s="163" t="str">
        <f>IF(BA51="","",VLOOKUP(BA51,'【記載例】シフト記号表（勤務時間帯）'!$C$6:$L$47,10,FALSE))</f>
        <v/>
      </c>
      <c r="BB52" s="292">
        <f>IF($BE$3="４週",SUM(W52:AX52),IF($BE$3="暦月",SUM(W52:BA52),""))</f>
        <v>160</v>
      </c>
      <c r="BC52" s="293"/>
      <c r="BD52" s="294">
        <f>IF($BE$3="４週",BB52/4,IF($BE$3="暦月",(BB52/($BE$8/7)),""))</f>
        <v>40</v>
      </c>
      <c r="BE52" s="293"/>
      <c r="BF52" s="289"/>
      <c r="BG52" s="290"/>
      <c r="BH52" s="290"/>
      <c r="BI52" s="290"/>
      <c r="BJ52" s="291"/>
    </row>
    <row r="53" spans="2:62" ht="20.25" customHeight="1" x14ac:dyDescent="0.45">
      <c r="B53" s="306">
        <f>B51+1</f>
        <v>19</v>
      </c>
      <c r="C53" s="237" t="s">
        <v>103</v>
      </c>
      <c r="D53" s="238"/>
      <c r="E53" s="154"/>
      <c r="F53" s="155"/>
      <c r="G53" s="154"/>
      <c r="H53" s="155"/>
      <c r="I53" s="246" t="s">
        <v>100</v>
      </c>
      <c r="J53" s="247"/>
      <c r="K53" s="250" t="s">
        <v>90</v>
      </c>
      <c r="L53" s="251"/>
      <c r="M53" s="251"/>
      <c r="N53" s="238"/>
      <c r="O53" s="335" t="s">
        <v>225</v>
      </c>
      <c r="P53" s="336"/>
      <c r="Q53" s="336"/>
      <c r="R53" s="336"/>
      <c r="S53" s="337"/>
      <c r="T53" s="105" t="s">
        <v>18</v>
      </c>
      <c r="U53" s="106"/>
      <c r="V53" s="107"/>
      <c r="W53" s="95" t="s">
        <v>186</v>
      </c>
      <c r="X53" s="96"/>
      <c r="Y53" s="96"/>
      <c r="Z53" s="96" t="s">
        <v>186</v>
      </c>
      <c r="AA53" s="96"/>
      <c r="AB53" s="96" t="s">
        <v>186</v>
      </c>
      <c r="AC53" s="97" t="s">
        <v>186</v>
      </c>
      <c r="AD53" s="95"/>
      <c r="AE53" s="96" t="s">
        <v>186</v>
      </c>
      <c r="AF53" s="96"/>
      <c r="AG53" s="96"/>
      <c r="AH53" s="96" t="s">
        <v>186</v>
      </c>
      <c r="AI53" s="96" t="s">
        <v>185</v>
      </c>
      <c r="AJ53" s="97" t="s">
        <v>185</v>
      </c>
      <c r="AK53" s="95" t="s">
        <v>186</v>
      </c>
      <c r="AL53" s="96"/>
      <c r="AM53" s="96" t="s">
        <v>186</v>
      </c>
      <c r="AN53" s="96"/>
      <c r="AO53" s="96" t="s">
        <v>186</v>
      </c>
      <c r="AP53" s="96"/>
      <c r="AQ53" s="97" t="s">
        <v>185</v>
      </c>
      <c r="AR53" s="95" t="s">
        <v>185</v>
      </c>
      <c r="AS53" s="96" t="s">
        <v>186</v>
      </c>
      <c r="AT53" s="96"/>
      <c r="AU53" s="96" t="s">
        <v>186</v>
      </c>
      <c r="AV53" s="96"/>
      <c r="AW53" s="96" t="s">
        <v>185</v>
      </c>
      <c r="AX53" s="97"/>
      <c r="AY53" s="95"/>
      <c r="AZ53" s="96"/>
      <c r="BA53" s="98"/>
      <c r="BB53" s="242"/>
      <c r="BC53" s="243"/>
      <c r="BD53" s="244"/>
      <c r="BE53" s="245"/>
      <c r="BF53" s="303"/>
      <c r="BG53" s="304"/>
      <c r="BH53" s="304"/>
      <c r="BI53" s="304"/>
      <c r="BJ53" s="305"/>
    </row>
    <row r="54" spans="2:62" ht="20.25" customHeight="1" x14ac:dyDescent="0.45">
      <c r="B54" s="307"/>
      <c r="C54" s="235"/>
      <c r="D54" s="236"/>
      <c r="E54" s="152"/>
      <c r="F54" s="153" t="str">
        <f>C53</f>
        <v>介護職員</v>
      </c>
      <c r="G54" s="152"/>
      <c r="H54" s="153" t="str">
        <f>I53</f>
        <v>C</v>
      </c>
      <c r="I54" s="248"/>
      <c r="J54" s="249"/>
      <c r="K54" s="252"/>
      <c r="L54" s="253"/>
      <c r="M54" s="253"/>
      <c r="N54" s="236"/>
      <c r="O54" s="335"/>
      <c r="P54" s="336"/>
      <c r="Q54" s="336"/>
      <c r="R54" s="336"/>
      <c r="S54" s="337"/>
      <c r="T54" s="185" t="s">
        <v>189</v>
      </c>
      <c r="U54" s="103"/>
      <c r="V54" s="104"/>
      <c r="W54" s="162">
        <f>IF(W53="","",VLOOKUP(W53,'【記載例】シフト記号表（勤務時間帯）'!$C$6:$L$47,10,FALSE))</f>
        <v>8</v>
      </c>
      <c r="X54" s="163" t="str">
        <f>IF(X53="","",VLOOKUP(X53,'【記載例】シフト記号表（勤務時間帯）'!$C$6:$L$47,10,FALSE))</f>
        <v/>
      </c>
      <c r="Y54" s="163" t="str">
        <f>IF(Y53="","",VLOOKUP(Y53,'【記載例】シフト記号表（勤務時間帯）'!$C$6:$L$47,10,FALSE))</f>
        <v/>
      </c>
      <c r="Z54" s="163">
        <f>IF(Z53="","",VLOOKUP(Z53,'【記載例】シフト記号表（勤務時間帯）'!$C$6:$L$47,10,FALSE))</f>
        <v>8</v>
      </c>
      <c r="AA54" s="163" t="str">
        <f>IF(AA53="","",VLOOKUP(AA53,'【記載例】シフト記号表（勤務時間帯）'!$C$6:$L$47,10,FALSE))</f>
        <v/>
      </c>
      <c r="AB54" s="163">
        <f>IF(AB53="","",VLOOKUP(AB53,'【記載例】シフト記号表（勤務時間帯）'!$C$6:$L$47,10,FALSE))</f>
        <v>8</v>
      </c>
      <c r="AC54" s="164">
        <f>IF(AC53="","",VLOOKUP(AC53,'【記載例】シフト記号表（勤務時間帯）'!$C$6:$L$47,10,FALSE))</f>
        <v>8</v>
      </c>
      <c r="AD54" s="162" t="str">
        <f>IF(AD53="","",VLOOKUP(AD53,'【記載例】シフト記号表（勤務時間帯）'!$C$6:$L$47,10,FALSE))</f>
        <v/>
      </c>
      <c r="AE54" s="163">
        <f>IF(AE53="","",VLOOKUP(AE53,'【記載例】シフト記号表（勤務時間帯）'!$C$6:$L$47,10,FALSE))</f>
        <v>8</v>
      </c>
      <c r="AF54" s="163" t="str">
        <f>IF(AF53="","",VLOOKUP(AF53,'【記載例】シフト記号表（勤務時間帯）'!$C$6:$L$47,10,FALSE))</f>
        <v/>
      </c>
      <c r="AG54" s="163" t="str">
        <f>IF(AG53="","",VLOOKUP(AG53,'【記載例】シフト記号表（勤務時間帯）'!$C$6:$L$47,10,FALSE))</f>
        <v/>
      </c>
      <c r="AH54" s="163">
        <f>IF(AH53="","",VLOOKUP(AH53,'【記載例】シフト記号表（勤務時間帯）'!$C$6:$L$47,10,FALSE))</f>
        <v>8</v>
      </c>
      <c r="AI54" s="163">
        <f>IF(AI53="","",VLOOKUP(AI53,'【記載例】シフト記号表（勤務時間帯）'!$C$6:$L$47,10,FALSE))</f>
        <v>7.9999999999999982</v>
      </c>
      <c r="AJ54" s="164">
        <f>IF(AJ53="","",VLOOKUP(AJ53,'【記載例】シフト記号表（勤務時間帯）'!$C$6:$L$47,10,FALSE))</f>
        <v>7.9999999999999982</v>
      </c>
      <c r="AK54" s="162">
        <f>IF(AK53="","",VLOOKUP(AK53,'【記載例】シフト記号表（勤務時間帯）'!$C$6:$L$47,10,FALSE))</f>
        <v>8</v>
      </c>
      <c r="AL54" s="163" t="str">
        <f>IF(AL53="","",VLOOKUP(AL53,'【記載例】シフト記号表（勤務時間帯）'!$C$6:$L$47,10,FALSE))</f>
        <v/>
      </c>
      <c r="AM54" s="163">
        <f>IF(AM53="","",VLOOKUP(AM53,'【記載例】シフト記号表（勤務時間帯）'!$C$6:$L$47,10,FALSE))</f>
        <v>8</v>
      </c>
      <c r="AN54" s="163" t="str">
        <f>IF(AN53="","",VLOOKUP(AN53,'【記載例】シフト記号表（勤務時間帯）'!$C$6:$L$47,10,FALSE))</f>
        <v/>
      </c>
      <c r="AO54" s="163">
        <f>IF(AO53="","",VLOOKUP(AO53,'【記載例】シフト記号表（勤務時間帯）'!$C$6:$L$47,10,FALSE))</f>
        <v>8</v>
      </c>
      <c r="AP54" s="163" t="str">
        <f>IF(AP53="","",VLOOKUP(AP53,'【記載例】シフト記号表（勤務時間帯）'!$C$6:$L$47,10,FALSE))</f>
        <v/>
      </c>
      <c r="AQ54" s="164">
        <f>IF(AQ53="","",VLOOKUP(AQ53,'【記載例】シフト記号表（勤務時間帯）'!$C$6:$L$47,10,FALSE))</f>
        <v>7.9999999999999982</v>
      </c>
      <c r="AR54" s="162">
        <f>IF(AR53="","",VLOOKUP(AR53,'【記載例】シフト記号表（勤務時間帯）'!$C$6:$L$47,10,FALSE))</f>
        <v>7.9999999999999982</v>
      </c>
      <c r="AS54" s="163">
        <f>IF(AS53="","",VLOOKUP(AS53,'【記載例】シフト記号表（勤務時間帯）'!$C$6:$L$47,10,FALSE))</f>
        <v>8</v>
      </c>
      <c r="AT54" s="163" t="str">
        <f>IF(AT53="","",VLOOKUP(AT53,'【記載例】シフト記号表（勤務時間帯）'!$C$6:$L$47,10,FALSE))</f>
        <v/>
      </c>
      <c r="AU54" s="163">
        <f>IF(AU53="","",VLOOKUP(AU53,'【記載例】シフト記号表（勤務時間帯）'!$C$6:$L$47,10,FALSE))</f>
        <v>8</v>
      </c>
      <c r="AV54" s="163" t="str">
        <f>IF(AV53="","",VLOOKUP(AV53,'【記載例】シフト記号表（勤務時間帯）'!$C$6:$L$47,10,FALSE))</f>
        <v/>
      </c>
      <c r="AW54" s="163">
        <f>IF(AW53="","",VLOOKUP(AW53,'【記載例】シフト記号表（勤務時間帯）'!$C$6:$L$47,10,FALSE))</f>
        <v>7.9999999999999982</v>
      </c>
      <c r="AX54" s="164" t="str">
        <f>IF(AX53="","",VLOOKUP(AX53,'【記載例】シフト記号表（勤務時間帯）'!$C$6:$L$47,10,FALSE))</f>
        <v/>
      </c>
      <c r="AY54" s="162" t="str">
        <f>IF(AY53="","",VLOOKUP(AY53,'【記載例】シフト記号表（勤務時間帯）'!$C$6:$L$47,10,FALSE))</f>
        <v/>
      </c>
      <c r="AZ54" s="163" t="str">
        <f>IF(AZ53="","",VLOOKUP(AZ53,'【記載例】シフト記号表（勤務時間帯）'!$C$6:$L$47,10,FALSE))</f>
        <v/>
      </c>
      <c r="BA54" s="163" t="str">
        <f>IF(BA53="","",VLOOKUP(BA53,'【記載例】シフト記号表（勤務時間帯）'!$C$6:$L$47,10,FALSE))</f>
        <v/>
      </c>
      <c r="BB54" s="292">
        <f>IF($BE$3="４週",SUM(W54:AX54),IF($BE$3="暦月",SUM(W54:BA54),""))</f>
        <v>128</v>
      </c>
      <c r="BC54" s="293"/>
      <c r="BD54" s="294">
        <f>IF($BE$3="４週",BB54/4,IF($BE$3="暦月",(BB54/($BE$8/7)),""))</f>
        <v>32</v>
      </c>
      <c r="BE54" s="293"/>
      <c r="BF54" s="289"/>
      <c r="BG54" s="290"/>
      <c r="BH54" s="290"/>
      <c r="BI54" s="290"/>
      <c r="BJ54" s="291"/>
    </row>
    <row r="55" spans="2:62" ht="20.25" customHeight="1" x14ac:dyDescent="0.45">
      <c r="B55" s="306">
        <f>B53+1</f>
        <v>20</v>
      </c>
      <c r="C55" s="237" t="s">
        <v>103</v>
      </c>
      <c r="D55" s="238"/>
      <c r="E55" s="154"/>
      <c r="F55" s="155"/>
      <c r="G55" s="154"/>
      <c r="H55" s="155"/>
      <c r="I55" s="246" t="s">
        <v>89</v>
      </c>
      <c r="J55" s="247"/>
      <c r="K55" s="250" t="s">
        <v>19</v>
      </c>
      <c r="L55" s="251"/>
      <c r="M55" s="251"/>
      <c r="N55" s="238"/>
      <c r="O55" s="335" t="s">
        <v>226</v>
      </c>
      <c r="P55" s="336"/>
      <c r="Q55" s="336"/>
      <c r="R55" s="336"/>
      <c r="S55" s="337"/>
      <c r="T55" s="105" t="s">
        <v>18</v>
      </c>
      <c r="U55" s="106"/>
      <c r="V55" s="107"/>
      <c r="W55" s="95" t="s">
        <v>184</v>
      </c>
      <c r="X55" s="96" t="s">
        <v>202</v>
      </c>
      <c r="Y55" s="96" t="s">
        <v>185</v>
      </c>
      <c r="Z55" s="96" t="s">
        <v>185</v>
      </c>
      <c r="AA55" s="96"/>
      <c r="AB55" s="96" t="s">
        <v>186</v>
      </c>
      <c r="AC55" s="97"/>
      <c r="AD55" s="95"/>
      <c r="AE55" s="96" t="s">
        <v>184</v>
      </c>
      <c r="AF55" s="96" t="s">
        <v>202</v>
      </c>
      <c r="AG55" s="96" t="s">
        <v>185</v>
      </c>
      <c r="AH55" s="96" t="s">
        <v>185</v>
      </c>
      <c r="AI55" s="96"/>
      <c r="AJ55" s="97" t="s">
        <v>186</v>
      </c>
      <c r="AK55" s="95" t="s">
        <v>186</v>
      </c>
      <c r="AL55" s="96"/>
      <c r="AM55" s="96" t="s">
        <v>184</v>
      </c>
      <c r="AN55" s="96" t="s">
        <v>202</v>
      </c>
      <c r="AO55" s="96" t="s">
        <v>185</v>
      </c>
      <c r="AP55" s="96" t="s">
        <v>185</v>
      </c>
      <c r="AQ55" s="97"/>
      <c r="AR55" s="95" t="s">
        <v>186</v>
      </c>
      <c r="AS55" s="96"/>
      <c r="AT55" s="96"/>
      <c r="AU55" s="96" t="s">
        <v>184</v>
      </c>
      <c r="AV55" s="96" t="s">
        <v>202</v>
      </c>
      <c r="AW55" s="96" t="s">
        <v>185</v>
      </c>
      <c r="AX55" s="97" t="s">
        <v>185</v>
      </c>
      <c r="AY55" s="95"/>
      <c r="AZ55" s="96"/>
      <c r="BA55" s="98"/>
      <c r="BB55" s="242"/>
      <c r="BC55" s="243"/>
      <c r="BD55" s="244"/>
      <c r="BE55" s="245"/>
      <c r="BF55" s="303"/>
      <c r="BG55" s="304"/>
      <c r="BH55" s="304"/>
      <c r="BI55" s="304"/>
      <c r="BJ55" s="305"/>
    </row>
    <row r="56" spans="2:62" ht="20.25" customHeight="1" x14ac:dyDescent="0.45">
      <c r="B56" s="307"/>
      <c r="C56" s="235"/>
      <c r="D56" s="236"/>
      <c r="E56" s="152"/>
      <c r="F56" s="153" t="str">
        <f>C55</f>
        <v>介護職員</v>
      </c>
      <c r="G56" s="152"/>
      <c r="H56" s="153" t="str">
        <f>I55</f>
        <v>A</v>
      </c>
      <c r="I56" s="248"/>
      <c r="J56" s="249"/>
      <c r="K56" s="252"/>
      <c r="L56" s="253"/>
      <c r="M56" s="253"/>
      <c r="N56" s="236"/>
      <c r="O56" s="335"/>
      <c r="P56" s="336"/>
      <c r="Q56" s="336"/>
      <c r="R56" s="336"/>
      <c r="S56" s="337"/>
      <c r="T56" s="185" t="s">
        <v>189</v>
      </c>
      <c r="U56" s="110"/>
      <c r="V56" s="186"/>
      <c r="W56" s="162">
        <f>IF(W55="","",VLOOKUP(W55,'【記載例】シフト記号表（勤務時間帯）'!$C$6:$L$47,10,FALSE))</f>
        <v>8</v>
      </c>
      <c r="X56" s="163">
        <f>IF(X55="","",VLOOKUP(X55,'【記載例】シフト記号表（勤務時間帯）'!$C$6:$L$47,10,FALSE))</f>
        <v>8</v>
      </c>
      <c r="Y56" s="163">
        <f>IF(Y55="","",VLOOKUP(Y55,'【記載例】シフト記号表（勤務時間帯）'!$C$6:$L$47,10,FALSE))</f>
        <v>7.9999999999999982</v>
      </c>
      <c r="Z56" s="163">
        <f>IF(Z55="","",VLOOKUP(Z55,'【記載例】シフト記号表（勤務時間帯）'!$C$6:$L$47,10,FALSE))</f>
        <v>7.9999999999999982</v>
      </c>
      <c r="AA56" s="163" t="str">
        <f>IF(AA55="","",VLOOKUP(AA55,'【記載例】シフト記号表（勤務時間帯）'!$C$6:$L$47,10,FALSE))</f>
        <v/>
      </c>
      <c r="AB56" s="163">
        <f>IF(AB55="","",VLOOKUP(AB55,'【記載例】シフト記号表（勤務時間帯）'!$C$6:$L$47,10,FALSE))</f>
        <v>8</v>
      </c>
      <c r="AC56" s="164" t="str">
        <f>IF(AC55="","",VLOOKUP(AC55,'【記載例】シフト記号表（勤務時間帯）'!$C$6:$L$47,10,FALSE))</f>
        <v/>
      </c>
      <c r="AD56" s="162" t="str">
        <f>IF(AD55="","",VLOOKUP(AD55,'【記載例】シフト記号表（勤務時間帯）'!$C$6:$L$47,10,FALSE))</f>
        <v/>
      </c>
      <c r="AE56" s="163">
        <f>IF(AE55="","",VLOOKUP(AE55,'【記載例】シフト記号表（勤務時間帯）'!$C$6:$L$47,10,FALSE))</f>
        <v>8</v>
      </c>
      <c r="AF56" s="163">
        <f>IF(AF55="","",VLOOKUP(AF55,'【記載例】シフト記号表（勤務時間帯）'!$C$6:$L$47,10,FALSE))</f>
        <v>8</v>
      </c>
      <c r="AG56" s="163">
        <f>IF(AG55="","",VLOOKUP(AG55,'【記載例】シフト記号表（勤務時間帯）'!$C$6:$L$47,10,FALSE))</f>
        <v>7.9999999999999982</v>
      </c>
      <c r="AH56" s="163">
        <f>IF(AH55="","",VLOOKUP(AH55,'【記載例】シフト記号表（勤務時間帯）'!$C$6:$L$47,10,FALSE))</f>
        <v>7.9999999999999982</v>
      </c>
      <c r="AI56" s="163" t="str">
        <f>IF(AI55="","",VLOOKUP(AI55,'【記載例】シフト記号表（勤務時間帯）'!$C$6:$L$47,10,FALSE))</f>
        <v/>
      </c>
      <c r="AJ56" s="164">
        <f>IF(AJ55="","",VLOOKUP(AJ55,'【記載例】シフト記号表（勤務時間帯）'!$C$6:$L$47,10,FALSE))</f>
        <v>8</v>
      </c>
      <c r="AK56" s="162">
        <f>IF(AK55="","",VLOOKUP(AK55,'【記載例】シフト記号表（勤務時間帯）'!$C$6:$L$47,10,FALSE))</f>
        <v>8</v>
      </c>
      <c r="AL56" s="163" t="str">
        <f>IF(AL55="","",VLOOKUP(AL55,'【記載例】シフト記号表（勤務時間帯）'!$C$6:$L$47,10,FALSE))</f>
        <v/>
      </c>
      <c r="AM56" s="163">
        <f>IF(AM55="","",VLOOKUP(AM55,'【記載例】シフト記号表（勤務時間帯）'!$C$6:$L$47,10,FALSE))</f>
        <v>8</v>
      </c>
      <c r="AN56" s="163">
        <f>IF(AN55="","",VLOOKUP(AN55,'【記載例】シフト記号表（勤務時間帯）'!$C$6:$L$47,10,FALSE))</f>
        <v>8</v>
      </c>
      <c r="AO56" s="163">
        <f>IF(AO55="","",VLOOKUP(AO55,'【記載例】シフト記号表（勤務時間帯）'!$C$6:$L$47,10,FALSE))</f>
        <v>7.9999999999999982</v>
      </c>
      <c r="AP56" s="163">
        <f>IF(AP55="","",VLOOKUP(AP55,'【記載例】シフト記号表（勤務時間帯）'!$C$6:$L$47,10,FALSE))</f>
        <v>7.9999999999999982</v>
      </c>
      <c r="AQ56" s="164" t="str">
        <f>IF(AQ55="","",VLOOKUP(AQ55,'【記載例】シフト記号表（勤務時間帯）'!$C$6:$L$47,10,FALSE))</f>
        <v/>
      </c>
      <c r="AR56" s="162">
        <f>IF(AR55="","",VLOOKUP(AR55,'【記載例】シフト記号表（勤務時間帯）'!$C$6:$L$47,10,FALSE))</f>
        <v>8</v>
      </c>
      <c r="AS56" s="163" t="str">
        <f>IF(AS55="","",VLOOKUP(AS55,'【記載例】シフト記号表（勤務時間帯）'!$C$6:$L$47,10,FALSE))</f>
        <v/>
      </c>
      <c r="AT56" s="163" t="str">
        <f>IF(AT55="","",VLOOKUP(AT55,'【記載例】シフト記号表（勤務時間帯）'!$C$6:$L$47,10,FALSE))</f>
        <v/>
      </c>
      <c r="AU56" s="163">
        <f>IF(AU55="","",VLOOKUP(AU55,'【記載例】シフト記号表（勤務時間帯）'!$C$6:$L$47,10,FALSE))</f>
        <v>8</v>
      </c>
      <c r="AV56" s="163">
        <f>IF(AV55="","",VLOOKUP(AV55,'【記載例】シフト記号表（勤務時間帯）'!$C$6:$L$47,10,FALSE))</f>
        <v>8</v>
      </c>
      <c r="AW56" s="163">
        <f>IF(AW55="","",VLOOKUP(AW55,'【記載例】シフト記号表（勤務時間帯）'!$C$6:$L$47,10,FALSE))</f>
        <v>7.9999999999999982</v>
      </c>
      <c r="AX56" s="164">
        <f>IF(AX55="","",VLOOKUP(AX55,'【記載例】シフト記号表（勤務時間帯）'!$C$6:$L$47,10,FALSE))</f>
        <v>7.9999999999999982</v>
      </c>
      <c r="AY56" s="162" t="str">
        <f>IF(AY55="","",VLOOKUP(AY55,'【記載例】シフト記号表（勤務時間帯）'!$C$6:$L$47,10,FALSE))</f>
        <v/>
      </c>
      <c r="AZ56" s="163" t="str">
        <f>IF(AZ55="","",VLOOKUP(AZ55,'【記載例】シフト記号表（勤務時間帯）'!$C$6:$L$47,10,FALSE))</f>
        <v/>
      </c>
      <c r="BA56" s="163" t="str">
        <f>IF(BA55="","",VLOOKUP(BA55,'【記載例】シフト記号表（勤務時間帯）'!$C$6:$L$47,10,FALSE))</f>
        <v/>
      </c>
      <c r="BB56" s="292">
        <f>IF($BE$3="４週",SUM(W56:AX56),IF($BE$3="暦月",SUM(W56:BA56),""))</f>
        <v>160</v>
      </c>
      <c r="BC56" s="293"/>
      <c r="BD56" s="294">
        <f>IF($BE$3="４週",BB56/4,IF($BE$3="暦月",(BB56/($BE$8/7)),""))</f>
        <v>40</v>
      </c>
      <c r="BE56" s="293"/>
      <c r="BF56" s="289"/>
      <c r="BG56" s="290"/>
      <c r="BH56" s="290"/>
      <c r="BI56" s="290"/>
      <c r="BJ56" s="291"/>
    </row>
    <row r="57" spans="2:62" ht="20.25" customHeight="1" x14ac:dyDescent="0.45">
      <c r="B57" s="306">
        <f>B55+1</f>
        <v>21</v>
      </c>
      <c r="C57" s="237" t="s">
        <v>103</v>
      </c>
      <c r="D57" s="238"/>
      <c r="E57" s="152"/>
      <c r="F57" s="153"/>
      <c r="G57" s="152"/>
      <c r="H57" s="153"/>
      <c r="I57" s="246" t="s">
        <v>89</v>
      </c>
      <c r="J57" s="247"/>
      <c r="K57" s="250" t="s">
        <v>19</v>
      </c>
      <c r="L57" s="251"/>
      <c r="M57" s="251"/>
      <c r="N57" s="238"/>
      <c r="O57" s="335" t="s">
        <v>227</v>
      </c>
      <c r="P57" s="336"/>
      <c r="Q57" s="336"/>
      <c r="R57" s="336"/>
      <c r="S57" s="337"/>
      <c r="T57" s="184" t="s">
        <v>18</v>
      </c>
      <c r="U57" s="108"/>
      <c r="V57" s="109"/>
      <c r="W57" s="95"/>
      <c r="X57" s="96" t="s">
        <v>184</v>
      </c>
      <c r="Y57" s="96" t="s">
        <v>202</v>
      </c>
      <c r="Z57" s="96" t="s">
        <v>186</v>
      </c>
      <c r="AA57" s="96" t="s">
        <v>185</v>
      </c>
      <c r="AB57" s="96"/>
      <c r="AC57" s="97" t="s">
        <v>186</v>
      </c>
      <c r="AD57" s="95" t="s">
        <v>186</v>
      </c>
      <c r="AE57" s="96"/>
      <c r="AF57" s="96" t="s">
        <v>184</v>
      </c>
      <c r="AG57" s="96" t="s">
        <v>202</v>
      </c>
      <c r="AH57" s="96" t="s">
        <v>186</v>
      </c>
      <c r="AI57" s="96" t="s">
        <v>185</v>
      </c>
      <c r="AJ57" s="97"/>
      <c r="AK57" s="95" t="s">
        <v>186</v>
      </c>
      <c r="AL57" s="96" t="s">
        <v>185</v>
      </c>
      <c r="AM57" s="96"/>
      <c r="AN57" s="96" t="s">
        <v>184</v>
      </c>
      <c r="AO57" s="96" t="s">
        <v>202</v>
      </c>
      <c r="AP57" s="96" t="s">
        <v>186</v>
      </c>
      <c r="AQ57" s="97"/>
      <c r="AR57" s="95"/>
      <c r="AS57" s="96" t="s">
        <v>186</v>
      </c>
      <c r="AT57" s="96" t="s">
        <v>185</v>
      </c>
      <c r="AU57" s="96"/>
      <c r="AV57" s="96" t="s">
        <v>184</v>
      </c>
      <c r="AW57" s="96" t="s">
        <v>202</v>
      </c>
      <c r="AX57" s="97" t="s">
        <v>186</v>
      </c>
      <c r="AY57" s="95"/>
      <c r="AZ57" s="96"/>
      <c r="BA57" s="98"/>
      <c r="BB57" s="242"/>
      <c r="BC57" s="243"/>
      <c r="BD57" s="244"/>
      <c r="BE57" s="245"/>
      <c r="BF57" s="303"/>
      <c r="BG57" s="304"/>
      <c r="BH57" s="304"/>
      <c r="BI57" s="304"/>
      <c r="BJ57" s="305"/>
    </row>
    <row r="58" spans="2:62" ht="20.25" customHeight="1" x14ac:dyDescent="0.45">
      <c r="B58" s="307"/>
      <c r="C58" s="235"/>
      <c r="D58" s="236"/>
      <c r="E58" s="152"/>
      <c r="F58" s="153" t="str">
        <f>C57</f>
        <v>介護職員</v>
      </c>
      <c r="G58" s="152"/>
      <c r="H58" s="153" t="str">
        <f>I57</f>
        <v>A</v>
      </c>
      <c r="I58" s="248"/>
      <c r="J58" s="249"/>
      <c r="K58" s="252"/>
      <c r="L58" s="253"/>
      <c r="M58" s="253"/>
      <c r="N58" s="236"/>
      <c r="O58" s="335"/>
      <c r="P58" s="336"/>
      <c r="Q58" s="336"/>
      <c r="R58" s="336"/>
      <c r="S58" s="337"/>
      <c r="T58" s="185" t="s">
        <v>189</v>
      </c>
      <c r="U58" s="110"/>
      <c r="V58" s="186"/>
      <c r="W58" s="162" t="str">
        <f>IF(W57="","",VLOOKUP(W57,'【記載例】シフト記号表（勤務時間帯）'!$C$6:$L$47,10,FALSE))</f>
        <v/>
      </c>
      <c r="X58" s="163">
        <f>IF(X57="","",VLOOKUP(X57,'【記載例】シフト記号表（勤務時間帯）'!$C$6:$L$47,10,FALSE))</f>
        <v>8</v>
      </c>
      <c r="Y58" s="163">
        <f>IF(Y57="","",VLOOKUP(Y57,'【記載例】シフト記号表（勤務時間帯）'!$C$6:$L$47,10,FALSE))</f>
        <v>8</v>
      </c>
      <c r="Z58" s="163">
        <f>IF(Z57="","",VLOOKUP(Z57,'【記載例】シフト記号表（勤務時間帯）'!$C$6:$L$47,10,FALSE))</f>
        <v>8</v>
      </c>
      <c r="AA58" s="163">
        <f>IF(AA57="","",VLOOKUP(AA57,'【記載例】シフト記号表（勤務時間帯）'!$C$6:$L$47,10,FALSE))</f>
        <v>7.9999999999999982</v>
      </c>
      <c r="AB58" s="163" t="str">
        <f>IF(AB57="","",VLOOKUP(AB57,'【記載例】シフト記号表（勤務時間帯）'!$C$6:$L$47,10,FALSE))</f>
        <v/>
      </c>
      <c r="AC58" s="164">
        <f>IF(AC57="","",VLOOKUP(AC57,'【記載例】シフト記号表（勤務時間帯）'!$C$6:$L$47,10,FALSE))</f>
        <v>8</v>
      </c>
      <c r="AD58" s="162">
        <f>IF(AD57="","",VLOOKUP(AD57,'【記載例】シフト記号表（勤務時間帯）'!$C$6:$L$47,10,FALSE))</f>
        <v>8</v>
      </c>
      <c r="AE58" s="163" t="str">
        <f>IF(AE57="","",VLOOKUP(AE57,'【記載例】シフト記号表（勤務時間帯）'!$C$6:$L$47,10,FALSE))</f>
        <v/>
      </c>
      <c r="AF58" s="163">
        <f>IF(AF57="","",VLOOKUP(AF57,'【記載例】シフト記号表（勤務時間帯）'!$C$6:$L$47,10,FALSE))</f>
        <v>8</v>
      </c>
      <c r="AG58" s="163">
        <f>IF(AG57="","",VLOOKUP(AG57,'【記載例】シフト記号表（勤務時間帯）'!$C$6:$L$47,10,FALSE))</f>
        <v>8</v>
      </c>
      <c r="AH58" s="163">
        <f>IF(AH57="","",VLOOKUP(AH57,'【記載例】シフト記号表（勤務時間帯）'!$C$6:$L$47,10,FALSE))</f>
        <v>8</v>
      </c>
      <c r="AI58" s="163">
        <f>IF(AI57="","",VLOOKUP(AI57,'【記載例】シフト記号表（勤務時間帯）'!$C$6:$L$47,10,FALSE))</f>
        <v>7.9999999999999982</v>
      </c>
      <c r="AJ58" s="164" t="str">
        <f>IF(AJ57="","",VLOOKUP(AJ57,'【記載例】シフト記号表（勤務時間帯）'!$C$6:$L$47,10,FALSE))</f>
        <v/>
      </c>
      <c r="AK58" s="162">
        <f>IF(AK57="","",VLOOKUP(AK57,'【記載例】シフト記号表（勤務時間帯）'!$C$6:$L$47,10,FALSE))</f>
        <v>8</v>
      </c>
      <c r="AL58" s="163">
        <f>IF(AL57="","",VLOOKUP(AL57,'【記載例】シフト記号表（勤務時間帯）'!$C$6:$L$47,10,FALSE))</f>
        <v>7.9999999999999982</v>
      </c>
      <c r="AM58" s="163" t="str">
        <f>IF(AM57="","",VLOOKUP(AM57,'【記載例】シフト記号表（勤務時間帯）'!$C$6:$L$47,10,FALSE))</f>
        <v/>
      </c>
      <c r="AN58" s="163">
        <f>IF(AN57="","",VLOOKUP(AN57,'【記載例】シフト記号表（勤務時間帯）'!$C$6:$L$47,10,FALSE))</f>
        <v>8</v>
      </c>
      <c r="AO58" s="163">
        <f>IF(AO57="","",VLOOKUP(AO57,'【記載例】シフト記号表（勤務時間帯）'!$C$6:$L$47,10,FALSE))</f>
        <v>8</v>
      </c>
      <c r="AP58" s="163">
        <f>IF(AP57="","",VLOOKUP(AP57,'【記載例】シフト記号表（勤務時間帯）'!$C$6:$L$47,10,FALSE))</f>
        <v>8</v>
      </c>
      <c r="AQ58" s="164" t="str">
        <f>IF(AQ57="","",VLOOKUP(AQ57,'【記載例】シフト記号表（勤務時間帯）'!$C$6:$L$47,10,FALSE))</f>
        <v/>
      </c>
      <c r="AR58" s="162" t="str">
        <f>IF(AR57="","",VLOOKUP(AR57,'【記載例】シフト記号表（勤務時間帯）'!$C$6:$L$47,10,FALSE))</f>
        <v/>
      </c>
      <c r="AS58" s="163">
        <f>IF(AS57="","",VLOOKUP(AS57,'【記載例】シフト記号表（勤務時間帯）'!$C$6:$L$47,10,FALSE))</f>
        <v>8</v>
      </c>
      <c r="AT58" s="163">
        <f>IF(AT57="","",VLOOKUP(AT57,'【記載例】シフト記号表（勤務時間帯）'!$C$6:$L$47,10,FALSE))</f>
        <v>7.9999999999999982</v>
      </c>
      <c r="AU58" s="163" t="str">
        <f>IF(AU57="","",VLOOKUP(AU57,'【記載例】シフト記号表（勤務時間帯）'!$C$6:$L$47,10,FALSE))</f>
        <v/>
      </c>
      <c r="AV58" s="163">
        <f>IF(AV57="","",VLOOKUP(AV57,'【記載例】シフト記号表（勤務時間帯）'!$C$6:$L$47,10,FALSE))</f>
        <v>8</v>
      </c>
      <c r="AW58" s="163">
        <f>IF(AW57="","",VLOOKUP(AW57,'【記載例】シフト記号表（勤務時間帯）'!$C$6:$L$47,10,FALSE))</f>
        <v>8</v>
      </c>
      <c r="AX58" s="164">
        <f>IF(AX57="","",VLOOKUP(AX57,'【記載例】シフト記号表（勤務時間帯）'!$C$6:$L$47,10,FALSE))</f>
        <v>8</v>
      </c>
      <c r="AY58" s="162" t="str">
        <f>IF(AY57="","",VLOOKUP(AY57,'【記載例】シフト記号表（勤務時間帯）'!$C$6:$L$47,10,FALSE))</f>
        <v/>
      </c>
      <c r="AZ58" s="163" t="str">
        <f>IF(AZ57="","",VLOOKUP(AZ57,'【記載例】シフト記号表（勤務時間帯）'!$C$6:$L$47,10,FALSE))</f>
        <v/>
      </c>
      <c r="BA58" s="163" t="str">
        <f>IF(BA57="","",VLOOKUP(BA57,'【記載例】シフト記号表（勤務時間帯）'!$C$6:$L$47,10,FALSE))</f>
        <v/>
      </c>
      <c r="BB58" s="292">
        <f>IF($BE$3="４週",SUM(W58:AX58),IF($BE$3="暦月",SUM(W58:BA58),""))</f>
        <v>160</v>
      </c>
      <c r="BC58" s="293"/>
      <c r="BD58" s="294">
        <f>IF($BE$3="４週",BB58/4,IF($BE$3="暦月",(BB58/($BE$8/7)),""))</f>
        <v>40</v>
      </c>
      <c r="BE58" s="293"/>
      <c r="BF58" s="289"/>
      <c r="BG58" s="290"/>
      <c r="BH58" s="290"/>
      <c r="BI58" s="290"/>
      <c r="BJ58" s="291"/>
    </row>
    <row r="59" spans="2:62" ht="20.25" customHeight="1" x14ac:dyDescent="0.45">
      <c r="B59" s="306">
        <f>B57+1</f>
        <v>22</v>
      </c>
      <c r="C59" s="237" t="s">
        <v>103</v>
      </c>
      <c r="D59" s="238"/>
      <c r="E59" s="152"/>
      <c r="F59" s="153"/>
      <c r="G59" s="152"/>
      <c r="H59" s="153"/>
      <c r="I59" s="246" t="s">
        <v>89</v>
      </c>
      <c r="J59" s="247"/>
      <c r="K59" s="250" t="s">
        <v>90</v>
      </c>
      <c r="L59" s="251"/>
      <c r="M59" s="251"/>
      <c r="N59" s="238"/>
      <c r="O59" s="335" t="s">
        <v>140</v>
      </c>
      <c r="P59" s="336"/>
      <c r="Q59" s="336"/>
      <c r="R59" s="336"/>
      <c r="S59" s="337"/>
      <c r="T59" s="184" t="s">
        <v>18</v>
      </c>
      <c r="U59" s="108"/>
      <c r="V59" s="109"/>
      <c r="W59" s="95" t="s">
        <v>186</v>
      </c>
      <c r="X59" s="96"/>
      <c r="Y59" s="96" t="s">
        <v>184</v>
      </c>
      <c r="Z59" s="96" t="s">
        <v>202</v>
      </c>
      <c r="AA59" s="96" t="s">
        <v>186</v>
      </c>
      <c r="AB59" s="96" t="s">
        <v>185</v>
      </c>
      <c r="AC59" s="97"/>
      <c r="AD59" s="95" t="s">
        <v>185</v>
      </c>
      <c r="AE59" s="96" t="s">
        <v>186</v>
      </c>
      <c r="AF59" s="96"/>
      <c r="AG59" s="96" t="s">
        <v>184</v>
      </c>
      <c r="AH59" s="96" t="s">
        <v>202</v>
      </c>
      <c r="AI59" s="96" t="s">
        <v>186</v>
      </c>
      <c r="AJ59" s="97"/>
      <c r="AK59" s="95" t="s">
        <v>185</v>
      </c>
      <c r="AL59" s="96" t="s">
        <v>186</v>
      </c>
      <c r="AM59" s="96"/>
      <c r="AN59" s="96"/>
      <c r="AO59" s="96" t="s">
        <v>184</v>
      </c>
      <c r="AP59" s="96" t="s">
        <v>202</v>
      </c>
      <c r="AQ59" s="97" t="s">
        <v>185</v>
      </c>
      <c r="AR59" s="95" t="s">
        <v>185</v>
      </c>
      <c r="AS59" s="96"/>
      <c r="AT59" s="96" t="s">
        <v>186</v>
      </c>
      <c r="AU59" s="96" t="s">
        <v>185</v>
      </c>
      <c r="AV59" s="96"/>
      <c r="AW59" s="96" t="s">
        <v>184</v>
      </c>
      <c r="AX59" s="97" t="s">
        <v>202</v>
      </c>
      <c r="AY59" s="95"/>
      <c r="AZ59" s="96"/>
      <c r="BA59" s="98"/>
      <c r="BB59" s="242"/>
      <c r="BC59" s="243"/>
      <c r="BD59" s="244"/>
      <c r="BE59" s="245"/>
      <c r="BF59" s="303"/>
      <c r="BG59" s="304"/>
      <c r="BH59" s="304"/>
      <c r="BI59" s="304"/>
      <c r="BJ59" s="305"/>
    </row>
    <row r="60" spans="2:62" ht="20.25" customHeight="1" x14ac:dyDescent="0.45">
      <c r="B60" s="307"/>
      <c r="C60" s="235"/>
      <c r="D60" s="236"/>
      <c r="E60" s="152"/>
      <c r="F60" s="153" t="str">
        <f>C59</f>
        <v>介護職員</v>
      </c>
      <c r="G60" s="152"/>
      <c r="H60" s="153" t="str">
        <f>I59</f>
        <v>A</v>
      </c>
      <c r="I60" s="248"/>
      <c r="J60" s="249"/>
      <c r="K60" s="252"/>
      <c r="L60" s="253"/>
      <c r="M60" s="253"/>
      <c r="N60" s="236"/>
      <c r="O60" s="335"/>
      <c r="P60" s="336"/>
      <c r="Q60" s="336"/>
      <c r="R60" s="336"/>
      <c r="S60" s="337"/>
      <c r="T60" s="185" t="s">
        <v>189</v>
      </c>
      <c r="U60" s="110"/>
      <c r="V60" s="186"/>
      <c r="W60" s="162">
        <f>IF(W59="","",VLOOKUP(W59,'【記載例】シフト記号表（勤務時間帯）'!$C$6:$L$47,10,FALSE))</f>
        <v>8</v>
      </c>
      <c r="X60" s="163" t="str">
        <f>IF(X59="","",VLOOKUP(X59,'【記載例】シフト記号表（勤務時間帯）'!$C$6:$L$47,10,FALSE))</f>
        <v/>
      </c>
      <c r="Y60" s="163">
        <f>IF(Y59="","",VLOOKUP(Y59,'【記載例】シフト記号表（勤務時間帯）'!$C$6:$L$47,10,FALSE))</f>
        <v>8</v>
      </c>
      <c r="Z60" s="163">
        <f>IF(Z59="","",VLOOKUP(Z59,'【記載例】シフト記号表（勤務時間帯）'!$C$6:$L$47,10,FALSE))</f>
        <v>8</v>
      </c>
      <c r="AA60" s="163">
        <f>IF(AA59="","",VLOOKUP(AA59,'【記載例】シフト記号表（勤務時間帯）'!$C$6:$L$47,10,FALSE))</f>
        <v>8</v>
      </c>
      <c r="AB60" s="163">
        <f>IF(AB59="","",VLOOKUP(AB59,'【記載例】シフト記号表（勤務時間帯）'!$C$6:$L$47,10,FALSE))</f>
        <v>7.9999999999999982</v>
      </c>
      <c r="AC60" s="164" t="str">
        <f>IF(AC59="","",VLOOKUP(AC59,'【記載例】シフト記号表（勤務時間帯）'!$C$6:$L$47,10,FALSE))</f>
        <v/>
      </c>
      <c r="AD60" s="162">
        <f>IF(AD59="","",VLOOKUP(AD59,'【記載例】シフト記号表（勤務時間帯）'!$C$6:$L$47,10,FALSE))</f>
        <v>7.9999999999999982</v>
      </c>
      <c r="AE60" s="163">
        <f>IF(AE59="","",VLOOKUP(AE59,'【記載例】シフト記号表（勤務時間帯）'!$C$6:$L$47,10,FALSE))</f>
        <v>8</v>
      </c>
      <c r="AF60" s="163" t="str">
        <f>IF(AF59="","",VLOOKUP(AF59,'【記載例】シフト記号表（勤務時間帯）'!$C$6:$L$47,10,FALSE))</f>
        <v/>
      </c>
      <c r="AG60" s="163">
        <f>IF(AG59="","",VLOOKUP(AG59,'【記載例】シフト記号表（勤務時間帯）'!$C$6:$L$47,10,FALSE))</f>
        <v>8</v>
      </c>
      <c r="AH60" s="163">
        <f>IF(AH59="","",VLOOKUP(AH59,'【記載例】シフト記号表（勤務時間帯）'!$C$6:$L$47,10,FALSE))</f>
        <v>8</v>
      </c>
      <c r="AI60" s="163">
        <f>IF(AI59="","",VLOOKUP(AI59,'【記載例】シフト記号表（勤務時間帯）'!$C$6:$L$47,10,FALSE))</f>
        <v>8</v>
      </c>
      <c r="AJ60" s="164" t="str">
        <f>IF(AJ59="","",VLOOKUP(AJ59,'【記載例】シフト記号表（勤務時間帯）'!$C$6:$L$47,10,FALSE))</f>
        <v/>
      </c>
      <c r="AK60" s="162">
        <f>IF(AK59="","",VLOOKUP(AK59,'【記載例】シフト記号表（勤務時間帯）'!$C$6:$L$47,10,FALSE))</f>
        <v>7.9999999999999982</v>
      </c>
      <c r="AL60" s="163">
        <f>IF(AL59="","",VLOOKUP(AL59,'【記載例】シフト記号表（勤務時間帯）'!$C$6:$L$47,10,FALSE))</f>
        <v>8</v>
      </c>
      <c r="AM60" s="163" t="str">
        <f>IF(AM59="","",VLOOKUP(AM59,'【記載例】シフト記号表（勤務時間帯）'!$C$6:$L$47,10,FALSE))</f>
        <v/>
      </c>
      <c r="AN60" s="163" t="str">
        <f>IF(AN59="","",VLOOKUP(AN59,'【記載例】シフト記号表（勤務時間帯）'!$C$6:$L$47,10,FALSE))</f>
        <v/>
      </c>
      <c r="AO60" s="163">
        <f>IF(AO59="","",VLOOKUP(AO59,'【記載例】シフト記号表（勤務時間帯）'!$C$6:$L$47,10,FALSE))</f>
        <v>8</v>
      </c>
      <c r="AP60" s="163">
        <f>IF(AP59="","",VLOOKUP(AP59,'【記載例】シフト記号表（勤務時間帯）'!$C$6:$L$47,10,FALSE))</f>
        <v>8</v>
      </c>
      <c r="AQ60" s="164">
        <f>IF(AQ59="","",VLOOKUP(AQ59,'【記載例】シフト記号表（勤務時間帯）'!$C$6:$L$47,10,FALSE))</f>
        <v>7.9999999999999982</v>
      </c>
      <c r="AR60" s="162">
        <f>IF(AR59="","",VLOOKUP(AR59,'【記載例】シフト記号表（勤務時間帯）'!$C$6:$L$47,10,FALSE))</f>
        <v>7.9999999999999982</v>
      </c>
      <c r="AS60" s="163" t="str">
        <f>IF(AS59="","",VLOOKUP(AS59,'【記載例】シフト記号表（勤務時間帯）'!$C$6:$L$47,10,FALSE))</f>
        <v/>
      </c>
      <c r="AT60" s="163">
        <f>IF(AT59="","",VLOOKUP(AT59,'【記載例】シフト記号表（勤務時間帯）'!$C$6:$L$47,10,FALSE))</f>
        <v>8</v>
      </c>
      <c r="AU60" s="163">
        <f>IF(AU59="","",VLOOKUP(AU59,'【記載例】シフト記号表（勤務時間帯）'!$C$6:$L$47,10,FALSE))</f>
        <v>7.9999999999999982</v>
      </c>
      <c r="AV60" s="163" t="str">
        <f>IF(AV59="","",VLOOKUP(AV59,'【記載例】シフト記号表（勤務時間帯）'!$C$6:$L$47,10,FALSE))</f>
        <v/>
      </c>
      <c r="AW60" s="163">
        <f>IF(AW59="","",VLOOKUP(AW59,'【記載例】シフト記号表（勤務時間帯）'!$C$6:$L$47,10,FALSE))</f>
        <v>8</v>
      </c>
      <c r="AX60" s="164">
        <f>IF(AX59="","",VLOOKUP(AX59,'【記載例】シフト記号表（勤務時間帯）'!$C$6:$L$47,10,FALSE))</f>
        <v>8</v>
      </c>
      <c r="AY60" s="162" t="str">
        <f>IF(AY59="","",VLOOKUP(AY59,'【記載例】シフト記号表（勤務時間帯）'!$C$6:$L$47,10,FALSE))</f>
        <v/>
      </c>
      <c r="AZ60" s="163" t="str">
        <f>IF(AZ59="","",VLOOKUP(AZ59,'【記載例】シフト記号表（勤務時間帯）'!$C$6:$L$47,10,FALSE))</f>
        <v/>
      </c>
      <c r="BA60" s="163" t="str">
        <f>IF(BA59="","",VLOOKUP(BA59,'【記載例】シフト記号表（勤務時間帯）'!$C$6:$L$47,10,FALSE))</f>
        <v/>
      </c>
      <c r="BB60" s="292">
        <f>IF($BE$3="４週",SUM(W60:AX60),IF($BE$3="暦月",SUM(W60:BA60),""))</f>
        <v>160</v>
      </c>
      <c r="BC60" s="293"/>
      <c r="BD60" s="294">
        <f>IF($BE$3="４週",BB60/4,IF($BE$3="暦月",(BB60/($BE$8/7)),""))</f>
        <v>40</v>
      </c>
      <c r="BE60" s="293"/>
      <c r="BF60" s="289"/>
      <c r="BG60" s="290"/>
      <c r="BH60" s="290"/>
      <c r="BI60" s="290"/>
      <c r="BJ60" s="291"/>
    </row>
    <row r="61" spans="2:62" ht="20.25" customHeight="1" x14ac:dyDescent="0.45">
      <c r="B61" s="306">
        <f>B59+1</f>
        <v>23</v>
      </c>
      <c r="C61" s="237" t="s">
        <v>103</v>
      </c>
      <c r="D61" s="238"/>
      <c r="E61" s="152"/>
      <c r="F61" s="153"/>
      <c r="G61" s="152"/>
      <c r="H61" s="153"/>
      <c r="I61" s="246" t="s">
        <v>89</v>
      </c>
      <c r="J61" s="247"/>
      <c r="K61" s="250" t="s">
        <v>90</v>
      </c>
      <c r="L61" s="251"/>
      <c r="M61" s="251"/>
      <c r="N61" s="238"/>
      <c r="O61" s="335" t="s">
        <v>228</v>
      </c>
      <c r="P61" s="336"/>
      <c r="Q61" s="336"/>
      <c r="R61" s="336"/>
      <c r="S61" s="337"/>
      <c r="T61" s="184" t="s">
        <v>18</v>
      </c>
      <c r="U61" s="108"/>
      <c r="V61" s="109"/>
      <c r="W61" s="95" t="s">
        <v>185</v>
      </c>
      <c r="X61" s="96" t="s">
        <v>186</v>
      </c>
      <c r="Y61" s="96"/>
      <c r="Z61" s="96" t="s">
        <v>184</v>
      </c>
      <c r="AA61" s="96" t="s">
        <v>202</v>
      </c>
      <c r="AB61" s="96"/>
      <c r="AC61" s="97" t="s">
        <v>185</v>
      </c>
      <c r="AD61" s="95" t="s">
        <v>186</v>
      </c>
      <c r="AE61" s="96" t="s">
        <v>186</v>
      </c>
      <c r="AF61" s="96" t="s">
        <v>185</v>
      </c>
      <c r="AG61" s="96"/>
      <c r="AH61" s="96" t="s">
        <v>184</v>
      </c>
      <c r="AI61" s="96" t="s">
        <v>202</v>
      </c>
      <c r="AJ61" s="97"/>
      <c r="AK61" s="95" t="s">
        <v>186</v>
      </c>
      <c r="AL61" s="96"/>
      <c r="AM61" s="96" t="s">
        <v>186</v>
      </c>
      <c r="AN61" s="96" t="s">
        <v>186</v>
      </c>
      <c r="AO61" s="96"/>
      <c r="AP61" s="96" t="s">
        <v>184</v>
      </c>
      <c r="AQ61" s="97" t="s">
        <v>202</v>
      </c>
      <c r="AR61" s="95" t="s">
        <v>186</v>
      </c>
      <c r="AS61" s="96" t="s">
        <v>185</v>
      </c>
      <c r="AT61" s="96"/>
      <c r="AU61" s="96" t="s">
        <v>186</v>
      </c>
      <c r="AV61" s="96" t="s">
        <v>294</v>
      </c>
      <c r="AW61" s="96"/>
      <c r="AX61" s="97" t="s">
        <v>184</v>
      </c>
      <c r="AY61" s="95"/>
      <c r="AZ61" s="96"/>
      <c r="BA61" s="98"/>
      <c r="BB61" s="242"/>
      <c r="BC61" s="243"/>
      <c r="BD61" s="244"/>
      <c r="BE61" s="245"/>
      <c r="BF61" s="303"/>
      <c r="BG61" s="304"/>
      <c r="BH61" s="304"/>
      <c r="BI61" s="304"/>
      <c r="BJ61" s="305"/>
    </row>
    <row r="62" spans="2:62" ht="20.25" customHeight="1" x14ac:dyDescent="0.45">
      <c r="B62" s="307"/>
      <c r="C62" s="235"/>
      <c r="D62" s="236"/>
      <c r="E62" s="152"/>
      <c r="F62" s="153" t="str">
        <f>C61</f>
        <v>介護職員</v>
      </c>
      <c r="G62" s="152"/>
      <c r="H62" s="153" t="str">
        <f>I61</f>
        <v>A</v>
      </c>
      <c r="I62" s="248"/>
      <c r="J62" s="249"/>
      <c r="K62" s="252"/>
      <c r="L62" s="253"/>
      <c r="M62" s="253"/>
      <c r="N62" s="236"/>
      <c r="O62" s="335"/>
      <c r="P62" s="336"/>
      <c r="Q62" s="336"/>
      <c r="R62" s="336"/>
      <c r="S62" s="337"/>
      <c r="T62" s="185" t="s">
        <v>189</v>
      </c>
      <c r="U62" s="110"/>
      <c r="V62" s="186"/>
      <c r="W62" s="162">
        <f>IF(W61="","",VLOOKUP(W61,'【記載例】シフト記号表（勤務時間帯）'!$C$6:$L$47,10,FALSE))</f>
        <v>7.9999999999999982</v>
      </c>
      <c r="X62" s="163">
        <f>IF(X61="","",VLOOKUP(X61,'【記載例】シフト記号表（勤務時間帯）'!$C$6:$L$47,10,FALSE))</f>
        <v>8</v>
      </c>
      <c r="Y62" s="163" t="str">
        <f>IF(Y61="","",VLOOKUP(Y61,'【記載例】シフト記号表（勤務時間帯）'!$C$6:$L$47,10,FALSE))</f>
        <v/>
      </c>
      <c r="Z62" s="163">
        <f>IF(Z61="","",VLOOKUP(Z61,'【記載例】シフト記号表（勤務時間帯）'!$C$6:$L$47,10,FALSE))</f>
        <v>8</v>
      </c>
      <c r="AA62" s="163">
        <f>IF(AA61="","",VLOOKUP(AA61,'【記載例】シフト記号表（勤務時間帯）'!$C$6:$L$47,10,FALSE))</f>
        <v>8</v>
      </c>
      <c r="AB62" s="163" t="str">
        <f>IF(AB61="","",VLOOKUP(AB61,'【記載例】シフト記号表（勤務時間帯）'!$C$6:$L$47,10,FALSE))</f>
        <v/>
      </c>
      <c r="AC62" s="164">
        <f>IF(AC61="","",VLOOKUP(AC61,'【記載例】シフト記号表（勤務時間帯）'!$C$6:$L$47,10,FALSE))</f>
        <v>7.9999999999999982</v>
      </c>
      <c r="AD62" s="162">
        <f>IF(AD61="","",VLOOKUP(AD61,'【記載例】シフト記号表（勤務時間帯）'!$C$6:$L$47,10,FALSE))</f>
        <v>8</v>
      </c>
      <c r="AE62" s="163">
        <f>IF(AE61="","",VLOOKUP(AE61,'【記載例】シフト記号表（勤務時間帯）'!$C$6:$L$47,10,FALSE))</f>
        <v>8</v>
      </c>
      <c r="AF62" s="163">
        <f>IF(AF61="","",VLOOKUP(AF61,'【記載例】シフト記号表（勤務時間帯）'!$C$6:$L$47,10,FALSE))</f>
        <v>7.9999999999999982</v>
      </c>
      <c r="AG62" s="163" t="str">
        <f>IF(AG61="","",VLOOKUP(AG61,'【記載例】シフト記号表（勤務時間帯）'!$C$6:$L$47,10,FALSE))</f>
        <v/>
      </c>
      <c r="AH62" s="163">
        <f>IF(AH61="","",VLOOKUP(AH61,'【記載例】シフト記号表（勤務時間帯）'!$C$6:$L$47,10,FALSE))</f>
        <v>8</v>
      </c>
      <c r="AI62" s="163">
        <f>IF(AI61="","",VLOOKUP(AI61,'【記載例】シフト記号表（勤務時間帯）'!$C$6:$L$47,10,FALSE))</f>
        <v>8</v>
      </c>
      <c r="AJ62" s="164" t="str">
        <f>IF(AJ61="","",VLOOKUP(AJ61,'【記載例】シフト記号表（勤務時間帯）'!$C$6:$L$47,10,FALSE))</f>
        <v/>
      </c>
      <c r="AK62" s="162">
        <f>IF(AK61="","",VLOOKUP(AK61,'【記載例】シフト記号表（勤務時間帯）'!$C$6:$L$47,10,FALSE))</f>
        <v>8</v>
      </c>
      <c r="AL62" s="163" t="str">
        <f>IF(AL61="","",VLOOKUP(AL61,'【記載例】シフト記号表（勤務時間帯）'!$C$6:$L$47,10,FALSE))</f>
        <v/>
      </c>
      <c r="AM62" s="163">
        <f>IF(AM61="","",VLOOKUP(AM61,'【記載例】シフト記号表（勤務時間帯）'!$C$6:$L$47,10,FALSE))</f>
        <v>8</v>
      </c>
      <c r="AN62" s="163">
        <f>IF(AN61="","",VLOOKUP(AN61,'【記載例】シフト記号表（勤務時間帯）'!$C$6:$L$47,10,FALSE))</f>
        <v>8</v>
      </c>
      <c r="AO62" s="163" t="str">
        <f>IF(AO61="","",VLOOKUP(AO61,'【記載例】シフト記号表（勤務時間帯）'!$C$6:$L$47,10,FALSE))</f>
        <v/>
      </c>
      <c r="AP62" s="163">
        <f>IF(AP61="","",VLOOKUP(AP61,'【記載例】シフト記号表（勤務時間帯）'!$C$6:$L$47,10,FALSE))</f>
        <v>8</v>
      </c>
      <c r="AQ62" s="164">
        <f>IF(AQ61="","",VLOOKUP(AQ61,'【記載例】シフト記号表（勤務時間帯）'!$C$6:$L$47,10,FALSE))</f>
        <v>8</v>
      </c>
      <c r="AR62" s="162">
        <f>IF(AR61="","",VLOOKUP(AR61,'【記載例】シフト記号表（勤務時間帯）'!$C$6:$L$47,10,FALSE))</f>
        <v>8</v>
      </c>
      <c r="AS62" s="163">
        <f>IF(AS61="","",VLOOKUP(AS61,'【記載例】シフト記号表（勤務時間帯）'!$C$6:$L$47,10,FALSE))</f>
        <v>7.9999999999999982</v>
      </c>
      <c r="AT62" s="163" t="str">
        <f>IF(AT61="","",VLOOKUP(AT61,'【記載例】シフト記号表（勤務時間帯）'!$C$6:$L$47,10,FALSE))</f>
        <v/>
      </c>
      <c r="AU62" s="163">
        <f>IF(AU61="","",VLOOKUP(AU61,'【記載例】シフト記号表（勤務時間帯）'!$C$6:$L$47,10,FALSE))</f>
        <v>8</v>
      </c>
      <c r="AV62" s="163">
        <f>IF(AV61="","",VLOOKUP(AV61,'【記載例】シフト記号表（勤務時間帯）'!$C$6:$L$47,10,FALSE))</f>
        <v>8</v>
      </c>
      <c r="AW62" s="163" t="str">
        <f>IF(AW61="","",VLOOKUP(AW61,'【記載例】シフト記号表（勤務時間帯）'!$C$6:$L$47,10,FALSE))</f>
        <v/>
      </c>
      <c r="AX62" s="164">
        <f>IF(AX61="","",VLOOKUP(AX61,'【記載例】シフト記号表（勤務時間帯）'!$C$6:$L$47,10,FALSE))</f>
        <v>8</v>
      </c>
      <c r="AY62" s="162" t="str">
        <f>IF(AY61="","",VLOOKUP(AY61,'【記載例】シフト記号表（勤務時間帯）'!$C$6:$L$47,10,FALSE))</f>
        <v/>
      </c>
      <c r="AZ62" s="163" t="str">
        <f>IF(AZ61="","",VLOOKUP(AZ61,'【記載例】シフト記号表（勤務時間帯）'!$C$6:$L$47,10,FALSE))</f>
        <v/>
      </c>
      <c r="BA62" s="163" t="str">
        <f>IF(BA61="","",VLOOKUP(BA61,'【記載例】シフト記号表（勤務時間帯）'!$C$6:$L$47,10,FALSE))</f>
        <v/>
      </c>
      <c r="BB62" s="292">
        <f>IF($BE$3="４週",SUM(W62:AX62),IF($BE$3="暦月",SUM(W62:BA62),""))</f>
        <v>160</v>
      </c>
      <c r="BC62" s="293"/>
      <c r="BD62" s="294">
        <f>IF($BE$3="４週",BB62/4,IF($BE$3="暦月",(BB62/($BE$8/7)),""))</f>
        <v>40</v>
      </c>
      <c r="BE62" s="293"/>
      <c r="BF62" s="289"/>
      <c r="BG62" s="290"/>
      <c r="BH62" s="290"/>
      <c r="BI62" s="290"/>
      <c r="BJ62" s="291"/>
    </row>
    <row r="63" spans="2:62" ht="20.25" customHeight="1" x14ac:dyDescent="0.45">
      <c r="B63" s="306">
        <f>B61+1</f>
        <v>24</v>
      </c>
      <c r="C63" s="237" t="s">
        <v>103</v>
      </c>
      <c r="D63" s="238"/>
      <c r="E63" s="152"/>
      <c r="F63" s="153"/>
      <c r="G63" s="152"/>
      <c r="H63" s="153"/>
      <c r="I63" s="246" t="s">
        <v>100</v>
      </c>
      <c r="J63" s="247"/>
      <c r="K63" s="250" t="s">
        <v>90</v>
      </c>
      <c r="L63" s="251"/>
      <c r="M63" s="251"/>
      <c r="N63" s="238"/>
      <c r="O63" s="335" t="s">
        <v>141</v>
      </c>
      <c r="P63" s="336"/>
      <c r="Q63" s="336"/>
      <c r="R63" s="336"/>
      <c r="S63" s="337"/>
      <c r="T63" s="184" t="s">
        <v>18</v>
      </c>
      <c r="U63" s="108"/>
      <c r="V63" s="109"/>
      <c r="W63" s="95"/>
      <c r="X63" s="96" t="s">
        <v>185</v>
      </c>
      <c r="Y63" s="96" t="s">
        <v>186</v>
      </c>
      <c r="Z63" s="96"/>
      <c r="AA63" s="96" t="s">
        <v>186</v>
      </c>
      <c r="AB63" s="96" t="s">
        <v>186</v>
      </c>
      <c r="AC63" s="97"/>
      <c r="AD63" s="95"/>
      <c r="AE63" s="96" t="s">
        <v>185</v>
      </c>
      <c r="AF63" s="96" t="s">
        <v>186</v>
      </c>
      <c r="AG63" s="96" t="s">
        <v>186</v>
      </c>
      <c r="AH63" s="96"/>
      <c r="AI63" s="96"/>
      <c r="AJ63" s="97" t="s">
        <v>185</v>
      </c>
      <c r="AK63" s="95"/>
      <c r="AL63" s="96"/>
      <c r="AM63" s="96" t="s">
        <v>185</v>
      </c>
      <c r="AN63" s="96" t="s">
        <v>185</v>
      </c>
      <c r="AO63" s="96" t="s">
        <v>186</v>
      </c>
      <c r="AP63" s="96"/>
      <c r="AQ63" s="97" t="s">
        <v>186</v>
      </c>
      <c r="AR63" s="95"/>
      <c r="AS63" s="96" t="s">
        <v>186</v>
      </c>
      <c r="AT63" s="96" t="s">
        <v>186</v>
      </c>
      <c r="AU63" s="96"/>
      <c r="AV63" s="96" t="s">
        <v>186</v>
      </c>
      <c r="AW63" s="96" t="s">
        <v>185</v>
      </c>
      <c r="AX63" s="97"/>
      <c r="AY63" s="95"/>
      <c r="AZ63" s="96"/>
      <c r="BA63" s="98"/>
      <c r="BB63" s="242"/>
      <c r="BC63" s="243"/>
      <c r="BD63" s="244"/>
      <c r="BE63" s="245"/>
      <c r="BF63" s="303"/>
      <c r="BG63" s="304"/>
      <c r="BH63" s="304"/>
      <c r="BI63" s="304"/>
      <c r="BJ63" s="305"/>
    </row>
    <row r="64" spans="2:62" ht="20.25" customHeight="1" x14ac:dyDescent="0.45">
      <c r="B64" s="307"/>
      <c r="C64" s="235"/>
      <c r="D64" s="236"/>
      <c r="E64" s="152"/>
      <c r="F64" s="153" t="str">
        <f>C63</f>
        <v>介護職員</v>
      </c>
      <c r="G64" s="152"/>
      <c r="H64" s="153" t="str">
        <f>I63</f>
        <v>C</v>
      </c>
      <c r="I64" s="248"/>
      <c r="J64" s="249"/>
      <c r="K64" s="252"/>
      <c r="L64" s="253"/>
      <c r="M64" s="253"/>
      <c r="N64" s="236"/>
      <c r="O64" s="335"/>
      <c r="P64" s="336"/>
      <c r="Q64" s="336"/>
      <c r="R64" s="336"/>
      <c r="S64" s="337"/>
      <c r="T64" s="185" t="s">
        <v>189</v>
      </c>
      <c r="U64" s="110"/>
      <c r="V64" s="186"/>
      <c r="W64" s="162" t="str">
        <f>IF(W63="","",VLOOKUP(W63,'【記載例】シフト記号表（勤務時間帯）'!$C$6:$L$47,10,FALSE))</f>
        <v/>
      </c>
      <c r="X64" s="163">
        <f>IF(X63="","",VLOOKUP(X63,'【記載例】シフト記号表（勤務時間帯）'!$C$6:$L$47,10,FALSE))</f>
        <v>7.9999999999999982</v>
      </c>
      <c r="Y64" s="163">
        <f>IF(Y63="","",VLOOKUP(Y63,'【記載例】シフト記号表（勤務時間帯）'!$C$6:$L$47,10,FALSE))</f>
        <v>8</v>
      </c>
      <c r="Z64" s="163" t="str">
        <f>IF(Z63="","",VLOOKUP(Z63,'【記載例】シフト記号表（勤務時間帯）'!$C$6:$L$47,10,FALSE))</f>
        <v/>
      </c>
      <c r="AA64" s="163">
        <f>IF(AA63="","",VLOOKUP(AA63,'【記載例】シフト記号表（勤務時間帯）'!$C$6:$L$47,10,FALSE))</f>
        <v>8</v>
      </c>
      <c r="AB64" s="163">
        <f>IF(AB63="","",VLOOKUP(AB63,'【記載例】シフト記号表（勤務時間帯）'!$C$6:$L$47,10,FALSE))</f>
        <v>8</v>
      </c>
      <c r="AC64" s="164" t="str">
        <f>IF(AC63="","",VLOOKUP(AC63,'【記載例】シフト記号表（勤務時間帯）'!$C$6:$L$47,10,FALSE))</f>
        <v/>
      </c>
      <c r="AD64" s="162" t="str">
        <f>IF(AD63="","",VLOOKUP(AD63,'【記載例】シフト記号表（勤務時間帯）'!$C$6:$L$47,10,FALSE))</f>
        <v/>
      </c>
      <c r="AE64" s="163">
        <f>IF(AE63="","",VLOOKUP(AE63,'【記載例】シフト記号表（勤務時間帯）'!$C$6:$L$47,10,FALSE))</f>
        <v>7.9999999999999982</v>
      </c>
      <c r="AF64" s="163">
        <f>IF(AF63="","",VLOOKUP(AF63,'【記載例】シフト記号表（勤務時間帯）'!$C$6:$L$47,10,FALSE))</f>
        <v>8</v>
      </c>
      <c r="AG64" s="163">
        <f>IF(AG63="","",VLOOKUP(AG63,'【記載例】シフト記号表（勤務時間帯）'!$C$6:$L$47,10,FALSE))</f>
        <v>8</v>
      </c>
      <c r="AH64" s="163" t="str">
        <f>IF(AH63="","",VLOOKUP(AH63,'【記載例】シフト記号表（勤務時間帯）'!$C$6:$L$47,10,FALSE))</f>
        <v/>
      </c>
      <c r="AI64" s="163" t="str">
        <f>IF(AI63="","",VLOOKUP(AI63,'【記載例】シフト記号表（勤務時間帯）'!$C$6:$L$47,10,FALSE))</f>
        <v/>
      </c>
      <c r="AJ64" s="164">
        <f>IF(AJ63="","",VLOOKUP(AJ63,'【記載例】シフト記号表（勤務時間帯）'!$C$6:$L$47,10,FALSE))</f>
        <v>7.9999999999999982</v>
      </c>
      <c r="AK64" s="162" t="str">
        <f>IF(AK63="","",VLOOKUP(AK63,'【記載例】シフト記号表（勤務時間帯）'!$C$6:$L$47,10,FALSE))</f>
        <v/>
      </c>
      <c r="AL64" s="163" t="str">
        <f>IF(AL63="","",VLOOKUP(AL63,'【記載例】シフト記号表（勤務時間帯）'!$C$6:$L$47,10,FALSE))</f>
        <v/>
      </c>
      <c r="AM64" s="163">
        <f>IF(AM63="","",VLOOKUP(AM63,'【記載例】シフト記号表（勤務時間帯）'!$C$6:$L$47,10,FALSE))</f>
        <v>7.9999999999999982</v>
      </c>
      <c r="AN64" s="163">
        <f>IF(AN63="","",VLOOKUP(AN63,'【記載例】シフト記号表（勤務時間帯）'!$C$6:$L$47,10,FALSE))</f>
        <v>7.9999999999999982</v>
      </c>
      <c r="AO64" s="163">
        <f>IF(AO63="","",VLOOKUP(AO63,'【記載例】シフト記号表（勤務時間帯）'!$C$6:$L$47,10,FALSE))</f>
        <v>8</v>
      </c>
      <c r="AP64" s="163" t="str">
        <f>IF(AP63="","",VLOOKUP(AP63,'【記載例】シフト記号表（勤務時間帯）'!$C$6:$L$47,10,FALSE))</f>
        <v/>
      </c>
      <c r="AQ64" s="164">
        <f>IF(AQ63="","",VLOOKUP(AQ63,'【記載例】シフト記号表（勤務時間帯）'!$C$6:$L$47,10,FALSE))</f>
        <v>8</v>
      </c>
      <c r="AR64" s="162" t="str">
        <f>IF(AR63="","",VLOOKUP(AR63,'【記載例】シフト記号表（勤務時間帯）'!$C$6:$L$47,10,FALSE))</f>
        <v/>
      </c>
      <c r="AS64" s="163">
        <f>IF(AS63="","",VLOOKUP(AS63,'【記載例】シフト記号表（勤務時間帯）'!$C$6:$L$47,10,FALSE))</f>
        <v>8</v>
      </c>
      <c r="AT64" s="163">
        <f>IF(AT63="","",VLOOKUP(AT63,'【記載例】シフト記号表（勤務時間帯）'!$C$6:$L$47,10,FALSE))</f>
        <v>8</v>
      </c>
      <c r="AU64" s="163" t="str">
        <f>IF(AU63="","",VLOOKUP(AU63,'【記載例】シフト記号表（勤務時間帯）'!$C$6:$L$47,10,FALSE))</f>
        <v/>
      </c>
      <c r="AV64" s="163">
        <f>IF(AV63="","",VLOOKUP(AV63,'【記載例】シフト記号表（勤務時間帯）'!$C$6:$L$47,10,FALSE))</f>
        <v>8</v>
      </c>
      <c r="AW64" s="163">
        <f>IF(AW63="","",VLOOKUP(AW63,'【記載例】シフト記号表（勤務時間帯）'!$C$6:$L$47,10,FALSE))</f>
        <v>7.9999999999999982</v>
      </c>
      <c r="AX64" s="164" t="str">
        <f>IF(AX63="","",VLOOKUP(AX63,'【記載例】シフト記号表（勤務時間帯）'!$C$6:$L$47,10,FALSE))</f>
        <v/>
      </c>
      <c r="AY64" s="162" t="str">
        <f>IF(AY63="","",VLOOKUP(AY63,'【記載例】シフト記号表（勤務時間帯）'!$C$6:$L$47,10,FALSE))</f>
        <v/>
      </c>
      <c r="AZ64" s="163" t="str">
        <f>IF(AZ63="","",VLOOKUP(AZ63,'【記載例】シフト記号表（勤務時間帯）'!$C$6:$L$47,10,FALSE))</f>
        <v/>
      </c>
      <c r="BA64" s="163" t="str">
        <f>IF(BA63="","",VLOOKUP(BA63,'【記載例】シフト記号表（勤務時間帯）'!$C$6:$L$47,10,FALSE))</f>
        <v/>
      </c>
      <c r="BB64" s="292">
        <f>IF($BE$3="４週",SUM(W64:AX64),IF($BE$3="暦月",SUM(W64:BA64),""))</f>
        <v>128</v>
      </c>
      <c r="BC64" s="293"/>
      <c r="BD64" s="294">
        <f>IF($BE$3="４週",BB64/4,IF($BE$3="暦月",(BB64/($BE$8/7)),""))</f>
        <v>32</v>
      </c>
      <c r="BE64" s="293"/>
      <c r="BF64" s="289"/>
      <c r="BG64" s="290"/>
      <c r="BH64" s="290"/>
      <c r="BI64" s="290"/>
      <c r="BJ64" s="291"/>
    </row>
    <row r="65" spans="2:62" ht="20.25" customHeight="1" x14ac:dyDescent="0.45">
      <c r="B65" s="306">
        <f>B63+1</f>
        <v>25</v>
      </c>
      <c r="C65" s="237" t="s">
        <v>103</v>
      </c>
      <c r="D65" s="238"/>
      <c r="E65" s="152"/>
      <c r="F65" s="153"/>
      <c r="G65" s="152"/>
      <c r="H65" s="153"/>
      <c r="I65" s="246" t="s">
        <v>89</v>
      </c>
      <c r="J65" s="247"/>
      <c r="K65" s="250" t="s">
        <v>19</v>
      </c>
      <c r="L65" s="251"/>
      <c r="M65" s="251"/>
      <c r="N65" s="238"/>
      <c r="O65" s="335" t="s">
        <v>142</v>
      </c>
      <c r="P65" s="336"/>
      <c r="Q65" s="336"/>
      <c r="R65" s="336"/>
      <c r="S65" s="337"/>
      <c r="T65" s="184" t="s">
        <v>18</v>
      </c>
      <c r="U65" s="108"/>
      <c r="V65" s="109"/>
      <c r="W65" s="95" t="s">
        <v>186</v>
      </c>
      <c r="X65" s="96" t="s">
        <v>186</v>
      </c>
      <c r="Y65" s="96"/>
      <c r="Z65" s="96"/>
      <c r="AA65" s="96" t="s">
        <v>184</v>
      </c>
      <c r="AB65" s="96" t="s">
        <v>202</v>
      </c>
      <c r="AC65" s="97" t="s">
        <v>185</v>
      </c>
      <c r="AD65" s="95" t="s">
        <v>185</v>
      </c>
      <c r="AE65" s="96"/>
      <c r="AF65" s="96" t="s">
        <v>186</v>
      </c>
      <c r="AG65" s="96" t="s">
        <v>186</v>
      </c>
      <c r="AH65" s="96"/>
      <c r="AI65" s="96" t="s">
        <v>184</v>
      </c>
      <c r="AJ65" s="97" t="s">
        <v>202</v>
      </c>
      <c r="AK65" s="95" t="s">
        <v>185</v>
      </c>
      <c r="AL65" s="96" t="s">
        <v>185</v>
      </c>
      <c r="AM65" s="96"/>
      <c r="AN65" s="96" t="s">
        <v>186</v>
      </c>
      <c r="AO65" s="96"/>
      <c r="AP65" s="96"/>
      <c r="AQ65" s="97" t="s">
        <v>184</v>
      </c>
      <c r="AR65" s="95" t="s">
        <v>202</v>
      </c>
      <c r="AS65" s="96" t="s">
        <v>185</v>
      </c>
      <c r="AT65" s="96" t="s">
        <v>185</v>
      </c>
      <c r="AU65" s="96"/>
      <c r="AV65" s="96" t="s">
        <v>185</v>
      </c>
      <c r="AW65" s="96" t="s">
        <v>186</v>
      </c>
      <c r="AX65" s="97" t="s">
        <v>186</v>
      </c>
      <c r="AY65" s="95"/>
      <c r="AZ65" s="96"/>
      <c r="BA65" s="98"/>
      <c r="BB65" s="242"/>
      <c r="BC65" s="243"/>
      <c r="BD65" s="244"/>
      <c r="BE65" s="245"/>
      <c r="BF65" s="303"/>
      <c r="BG65" s="304"/>
      <c r="BH65" s="304"/>
      <c r="BI65" s="304"/>
      <c r="BJ65" s="305"/>
    </row>
    <row r="66" spans="2:62" ht="20.25" customHeight="1" x14ac:dyDescent="0.45">
      <c r="B66" s="307"/>
      <c r="C66" s="235"/>
      <c r="D66" s="236"/>
      <c r="E66" s="152"/>
      <c r="F66" s="153" t="str">
        <f>C65</f>
        <v>介護職員</v>
      </c>
      <c r="G66" s="152"/>
      <c r="H66" s="153" t="str">
        <f>I65</f>
        <v>A</v>
      </c>
      <c r="I66" s="248"/>
      <c r="J66" s="249"/>
      <c r="K66" s="252"/>
      <c r="L66" s="253"/>
      <c r="M66" s="253"/>
      <c r="N66" s="236"/>
      <c r="O66" s="335"/>
      <c r="P66" s="336"/>
      <c r="Q66" s="336"/>
      <c r="R66" s="336"/>
      <c r="S66" s="337"/>
      <c r="T66" s="185" t="s">
        <v>189</v>
      </c>
      <c r="U66" s="110"/>
      <c r="V66" s="186"/>
      <c r="W66" s="162">
        <f>IF(W65="","",VLOOKUP(W65,'【記載例】シフト記号表（勤務時間帯）'!$C$6:$L$47,10,FALSE))</f>
        <v>8</v>
      </c>
      <c r="X66" s="163">
        <f>IF(X65="","",VLOOKUP(X65,'【記載例】シフト記号表（勤務時間帯）'!$C$6:$L$47,10,FALSE))</f>
        <v>8</v>
      </c>
      <c r="Y66" s="163" t="str">
        <f>IF(Y65="","",VLOOKUP(Y65,'【記載例】シフト記号表（勤務時間帯）'!$C$6:$L$47,10,FALSE))</f>
        <v/>
      </c>
      <c r="Z66" s="163" t="str">
        <f>IF(Z65="","",VLOOKUP(Z65,'【記載例】シフト記号表（勤務時間帯）'!$C$6:$L$47,10,FALSE))</f>
        <v/>
      </c>
      <c r="AA66" s="163">
        <f>IF(AA65="","",VLOOKUP(AA65,'【記載例】シフト記号表（勤務時間帯）'!$C$6:$L$47,10,FALSE))</f>
        <v>8</v>
      </c>
      <c r="AB66" s="163">
        <f>IF(AB65="","",VLOOKUP(AB65,'【記載例】シフト記号表（勤務時間帯）'!$C$6:$L$47,10,FALSE))</f>
        <v>8</v>
      </c>
      <c r="AC66" s="164">
        <f>IF(AC65="","",VLOOKUP(AC65,'【記載例】シフト記号表（勤務時間帯）'!$C$6:$L$47,10,FALSE))</f>
        <v>7.9999999999999982</v>
      </c>
      <c r="AD66" s="162">
        <f>IF(AD65="","",VLOOKUP(AD65,'【記載例】シフト記号表（勤務時間帯）'!$C$6:$L$47,10,FALSE))</f>
        <v>7.9999999999999982</v>
      </c>
      <c r="AE66" s="163" t="str">
        <f>IF(AE65="","",VLOOKUP(AE65,'【記載例】シフト記号表（勤務時間帯）'!$C$6:$L$47,10,FALSE))</f>
        <v/>
      </c>
      <c r="AF66" s="163">
        <f>IF(AF65="","",VLOOKUP(AF65,'【記載例】シフト記号表（勤務時間帯）'!$C$6:$L$47,10,FALSE))</f>
        <v>8</v>
      </c>
      <c r="AG66" s="163">
        <f>IF(AG65="","",VLOOKUP(AG65,'【記載例】シフト記号表（勤務時間帯）'!$C$6:$L$47,10,FALSE))</f>
        <v>8</v>
      </c>
      <c r="AH66" s="163" t="str">
        <f>IF(AH65="","",VLOOKUP(AH65,'【記載例】シフト記号表（勤務時間帯）'!$C$6:$L$47,10,FALSE))</f>
        <v/>
      </c>
      <c r="AI66" s="163">
        <f>IF(AI65="","",VLOOKUP(AI65,'【記載例】シフト記号表（勤務時間帯）'!$C$6:$L$47,10,FALSE))</f>
        <v>8</v>
      </c>
      <c r="AJ66" s="164">
        <f>IF(AJ65="","",VLOOKUP(AJ65,'【記載例】シフト記号表（勤務時間帯）'!$C$6:$L$47,10,FALSE))</f>
        <v>8</v>
      </c>
      <c r="AK66" s="162">
        <f>IF(AK65="","",VLOOKUP(AK65,'【記載例】シフト記号表（勤務時間帯）'!$C$6:$L$47,10,FALSE))</f>
        <v>7.9999999999999982</v>
      </c>
      <c r="AL66" s="163">
        <f>IF(AL65="","",VLOOKUP(AL65,'【記載例】シフト記号表（勤務時間帯）'!$C$6:$L$47,10,FALSE))</f>
        <v>7.9999999999999982</v>
      </c>
      <c r="AM66" s="163" t="str">
        <f>IF(AM65="","",VLOOKUP(AM65,'【記載例】シフト記号表（勤務時間帯）'!$C$6:$L$47,10,FALSE))</f>
        <v/>
      </c>
      <c r="AN66" s="163">
        <f>IF(AN65="","",VLOOKUP(AN65,'【記載例】シフト記号表（勤務時間帯）'!$C$6:$L$47,10,FALSE))</f>
        <v>8</v>
      </c>
      <c r="AO66" s="163" t="str">
        <f>IF(AO65="","",VLOOKUP(AO65,'【記載例】シフト記号表（勤務時間帯）'!$C$6:$L$47,10,FALSE))</f>
        <v/>
      </c>
      <c r="AP66" s="163" t="str">
        <f>IF(AP65="","",VLOOKUP(AP65,'【記載例】シフト記号表（勤務時間帯）'!$C$6:$L$47,10,FALSE))</f>
        <v/>
      </c>
      <c r="AQ66" s="164">
        <f>IF(AQ65="","",VLOOKUP(AQ65,'【記載例】シフト記号表（勤務時間帯）'!$C$6:$L$47,10,FALSE))</f>
        <v>8</v>
      </c>
      <c r="AR66" s="162">
        <f>IF(AR65="","",VLOOKUP(AR65,'【記載例】シフト記号表（勤務時間帯）'!$C$6:$L$47,10,FALSE))</f>
        <v>8</v>
      </c>
      <c r="AS66" s="163">
        <f>IF(AS65="","",VLOOKUP(AS65,'【記載例】シフト記号表（勤務時間帯）'!$C$6:$L$47,10,FALSE))</f>
        <v>7.9999999999999982</v>
      </c>
      <c r="AT66" s="163">
        <f>IF(AT65="","",VLOOKUP(AT65,'【記載例】シフト記号表（勤務時間帯）'!$C$6:$L$47,10,FALSE))</f>
        <v>7.9999999999999982</v>
      </c>
      <c r="AU66" s="163" t="str">
        <f>IF(AU65="","",VLOOKUP(AU65,'【記載例】シフト記号表（勤務時間帯）'!$C$6:$L$47,10,FALSE))</f>
        <v/>
      </c>
      <c r="AV66" s="163">
        <f>IF(AV65="","",VLOOKUP(AV65,'【記載例】シフト記号表（勤務時間帯）'!$C$6:$L$47,10,FALSE))</f>
        <v>7.9999999999999982</v>
      </c>
      <c r="AW66" s="163">
        <f>IF(AW65="","",VLOOKUP(AW65,'【記載例】シフト記号表（勤務時間帯）'!$C$6:$L$47,10,FALSE))</f>
        <v>8</v>
      </c>
      <c r="AX66" s="164">
        <f>IF(AX65="","",VLOOKUP(AX65,'【記載例】シフト記号表（勤務時間帯）'!$C$6:$L$47,10,FALSE))</f>
        <v>8</v>
      </c>
      <c r="AY66" s="162" t="str">
        <f>IF(AY65="","",VLOOKUP(AY65,'【記載例】シフト記号表（勤務時間帯）'!$C$6:$L$47,10,FALSE))</f>
        <v/>
      </c>
      <c r="AZ66" s="163" t="str">
        <f>IF(AZ65="","",VLOOKUP(AZ65,'【記載例】シフト記号表（勤務時間帯）'!$C$6:$L$47,10,FALSE))</f>
        <v/>
      </c>
      <c r="BA66" s="163" t="str">
        <f>IF(BA65="","",VLOOKUP(BA65,'【記載例】シフト記号表（勤務時間帯）'!$C$6:$L$47,10,FALSE))</f>
        <v/>
      </c>
      <c r="BB66" s="292">
        <f>IF($BE$3="４週",SUM(W66:AX66),IF($BE$3="暦月",SUM(W66:BA66),""))</f>
        <v>160</v>
      </c>
      <c r="BC66" s="293"/>
      <c r="BD66" s="294">
        <f>IF($BE$3="４週",BB66/4,IF($BE$3="暦月",(BB66/($BE$8/7)),""))</f>
        <v>40</v>
      </c>
      <c r="BE66" s="293"/>
      <c r="BF66" s="289"/>
      <c r="BG66" s="290"/>
      <c r="BH66" s="290"/>
      <c r="BI66" s="290"/>
      <c r="BJ66" s="291"/>
    </row>
    <row r="67" spans="2:62" ht="20.25" customHeight="1" x14ac:dyDescent="0.45">
      <c r="B67" s="306">
        <f>B65+1</f>
        <v>26</v>
      </c>
      <c r="C67" s="237" t="s">
        <v>103</v>
      </c>
      <c r="D67" s="238"/>
      <c r="E67" s="152"/>
      <c r="F67" s="153"/>
      <c r="G67" s="152"/>
      <c r="H67" s="153"/>
      <c r="I67" s="246" t="s">
        <v>89</v>
      </c>
      <c r="J67" s="247"/>
      <c r="K67" s="250" t="s">
        <v>19</v>
      </c>
      <c r="L67" s="251"/>
      <c r="M67" s="251"/>
      <c r="N67" s="238"/>
      <c r="O67" s="335" t="s">
        <v>143</v>
      </c>
      <c r="P67" s="336"/>
      <c r="Q67" s="336"/>
      <c r="R67" s="336"/>
      <c r="S67" s="337"/>
      <c r="T67" s="184" t="s">
        <v>18</v>
      </c>
      <c r="U67" s="108"/>
      <c r="V67" s="109"/>
      <c r="W67" s="95"/>
      <c r="X67" s="96" t="s">
        <v>185</v>
      </c>
      <c r="Y67" s="96" t="s">
        <v>186</v>
      </c>
      <c r="Z67" s="96" t="s">
        <v>186</v>
      </c>
      <c r="AA67" s="96"/>
      <c r="AB67" s="96" t="s">
        <v>184</v>
      </c>
      <c r="AC67" s="97" t="s">
        <v>202</v>
      </c>
      <c r="AD67" s="95" t="s">
        <v>186</v>
      </c>
      <c r="AE67" s="96"/>
      <c r="AF67" s="96" t="s">
        <v>186</v>
      </c>
      <c r="AG67" s="96" t="s">
        <v>186</v>
      </c>
      <c r="AH67" s="96"/>
      <c r="AI67" s="96"/>
      <c r="AJ67" s="97" t="s">
        <v>184</v>
      </c>
      <c r="AK67" s="95" t="s">
        <v>202</v>
      </c>
      <c r="AL67" s="96" t="s">
        <v>186</v>
      </c>
      <c r="AM67" s="96" t="s">
        <v>186</v>
      </c>
      <c r="AN67" s="96" t="s">
        <v>186</v>
      </c>
      <c r="AO67" s="96" t="s">
        <v>185</v>
      </c>
      <c r="AP67" s="96" t="s">
        <v>185</v>
      </c>
      <c r="AQ67" s="97"/>
      <c r="AR67" s="95" t="s">
        <v>184</v>
      </c>
      <c r="AS67" s="96" t="s">
        <v>202</v>
      </c>
      <c r="AT67" s="96" t="s">
        <v>185</v>
      </c>
      <c r="AU67" s="96" t="s">
        <v>186</v>
      </c>
      <c r="AV67" s="96"/>
      <c r="AW67" s="96"/>
      <c r="AX67" s="97" t="s">
        <v>185</v>
      </c>
      <c r="AY67" s="95"/>
      <c r="AZ67" s="96"/>
      <c r="BA67" s="98"/>
      <c r="BB67" s="242"/>
      <c r="BC67" s="243"/>
      <c r="BD67" s="244"/>
      <c r="BE67" s="245"/>
      <c r="BF67" s="303"/>
      <c r="BG67" s="304"/>
      <c r="BH67" s="304"/>
      <c r="BI67" s="304"/>
      <c r="BJ67" s="305"/>
    </row>
    <row r="68" spans="2:62" ht="20.25" customHeight="1" x14ac:dyDescent="0.45">
      <c r="B68" s="307"/>
      <c r="C68" s="235"/>
      <c r="D68" s="236"/>
      <c r="E68" s="152"/>
      <c r="F68" s="153" t="str">
        <f>C67</f>
        <v>介護職員</v>
      </c>
      <c r="G68" s="152"/>
      <c r="H68" s="153" t="str">
        <f>I67</f>
        <v>A</v>
      </c>
      <c r="I68" s="248"/>
      <c r="J68" s="249"/>
      <c r="K68" s="252"/>
      <c r="L68" s="253"/>
      <c r="M68" s="253"/>
      <c r="N68" s="236"/>
      <c r="O68" s="335"/>
      <c r="P68" s="336"/>
      <c r="Q68" s="336"/>
      <c r="R68" s="336"/>
      <c r="S68" s="337"/>
      <c r="T68" s="185" t="s">
        <v>189</v>
      </c>
      <c r="U68" s="110"/>
      <c r="V68" s="186"/>
      <c r="W68" s="162" t="str">
        <f>IF(W67="","",VLOOKUP(W67,'【記載例】シフト記号表（勤務時間帯）'!$C$6:$L$47,10,FALSE))</f>
        <v/>
      </c>
      <c r="X68" s="163">
        <f>IF(X67="","",VLOOKUP(X67,'【記載例】シフト記号表（勤務時間帯）'!$C$6:$L$47,10,FALSE))</f>
        <v>7.9999999999999982</v>
      </c>
      <c r="Y68" s="163">
        <f>IF(Y67="","",VLOOKUP(Y67,'【記載例】シフト記号表（勤務時間帯）'!$C$6:$L$47,10,FALSE))</f>
        <v>8</v>
      </c>
      <c r="Z68" s="163">
        <f>IF(Z67="","",VLOOKUP(Z67,'【記載例】シフト記号表（勤務時間帯）'!$C$6:$L$47,10,FALSE))</f>
        <v>8</v>
      </c>
      <c r="AA68" s="163" t="str">
        <f>IF(AA67="","",VLOOKUP(AA67,'【記載例】シフト記号表（勤務時間帯）'!$C$6:$L$47,10,FALSE))</f>
        <v/>
      </c>
      <c r="AB68" s="163">
        <f>IF(AB67="","",VLOOKUP(AB67,'【記載例】シフト記号表（勤務時間帯）'!$C$6:$L$47,10,FALSE))</f>
        <v>8</v>
      </c>
      <c r="AC68" s="164">
        <f>IF(AC67="","",VLOOKUP(AC67,'【記載例】シフト記号表（勤務時間帯）'!$C$6:$L$47,10,FALSE))</f>
        <v>8</v>
      </c>
      <c r="AD68" s="162">
        <f>IF(AD67="","",VLOOKUP(AD67,'【記載例】シフト記号表（勤務時間帯）'!$C$6:$L$47,10,FALSE))</f>
        <v>8</v>
      </c>
      <c r="AE68" s="163" t="str">
        <f>IF(AE67="","",VLOOKUP(AE67,'【記載例】シフト記号表（勤務時間帯）'!$C$6:$L$47,10,FALSE))</f>
        <v/>
      </c>
      <c r="AF68" s="163">
        <f>IF(AF67="","",VLOOKUP(AF67,'【記載例】シフト記号表（勤務時間帯）'!$C$6:$L$47,10,FALSE))</f>
        <v>8</v>
      </c>
      <c r="AG68" s="163">
        <f>IF(AG67="","",VLOOKUP(AG67,'【記載例】シフト記号表（勤務時間帯）'!$C$6:$L$47,10,FALSE))</f>
        <v>8</v>
      </c>
      <c r="AH68" s="163" t="str">
        <f>IF(AH67="","",VLOOKUP(AH67,'【記載例】シフト記号表（勤務時間帯）'!$C$6:$L$47,10,FALSE))</f>
        <v/>
      </c>
      <c r="AI68" s="163" t="str">
        <f>IF(AI67="","",VLOOKUP(AI67,'【記載例】シフト記号表（勤務時間帯）'!$C$6:$L$47,10,FALSE))</f>
        <v/>
      </c>
      <c r="AJ68" s="164">
        <f>IF(AJ67="","",VLOOKUP(AJ67,'【記載例】シフト記号表（勤務時間帯）'!$C$6:$L$47,10,FALSE))</f>
        <v>8</v>
      </c>
      <c r="AK68" s="162">
        <f>IF(AK67="","",VLOOKUP(AK67,'【記載例】シフト記号表（勤務時間帯）'!$C$6:$L$47,10,FALSE))</f>
        <v>8</v>
      </c>
      <c r="AL68" s="163">
        <f>IF(AL67="","",VLOOKUP(AL67,'【記載例】シフト記号表（勤務時間帯）'!$C$6:$L$47,10,FALSE))</f>
        <v>8</v>
      </c>
      <c r="AM68" s="163">
        <f>IF(AM67="","",VLOOKUP(AM67,'【記載例】シフト記号表（勤務時間帯）'!$C$6:$L$47,10,FALSE))</f>
        <v>8</v>
      </c>
      <c r="AN68" s="163">
        <f>IF(AN67="","",VLOOKUP(AN67,'【記載例】シフト記号表（勤務時間帯）'!$C$6:$L$47,10,FALSE))</f>
        <v>8</v>
      </c>
      <c r="AO68" s="163">
        <f>IF(AO67="","",VLOOKUP(AO67,'【記載例】シフト記号表（勤務時間帯）'!$C$6:$L$47,10,FALSE))</f>
        <v>7.9999999999999982</v>
      </c>
      <c r="AP68" s="163">
        <f>IF(AP67="","",VLOOKUP(AP67,'【記載例】シフト記号表（勤務時間帯）'!$C$6:$L$47,10,FALSE))</f>
        <v>7.9999999999999982</v>
      </c>
      <c r="AQ68" s="164" t="str">
        <f>IF(AQ67="","",VLOOKUP(AQ67,'【記載例】シフト記号表（勤務時間帯）'!$C$6:$L$47,10,FALSE))</f>
        <v/>
      </c>
      <c r="AR68" s="162">
        <f>IF(AR67="","",VLOOKUP(AR67,'【記載例】シフト記号表（勤務時間帯）'!$C$6:$L$47,10,FALSE))</f>
        <v>8</v>
      </c>
      <c r="AS68" s="163">
        <f>IF(AS67="","",VLOOKUP(AS67,'【記載例】シフト記号表（勤務時間帯）'!$C$6:$L$47,10,FALSE))</f>
        <v>8</v>
      </c>
      <c r="AT68" s="163">
        <f>IF(AT67="","",VLOOKUP(AT67,'【記載例】シフト記号表（勤務時間帯）'!$C$6:$L$47,10,FALSE))</f>
        <v>7.9999999999999982</v>
      </c>
      <c r="AU68" s="163">
        <f>IF(AU67="","",VLOOKUP(AU67,'【記載例】シフト記号表（勤務時間帯）'!$C$6:$L$47,10,FALSE))</f>
        <v>8</v>
      </c>
      <c r="AV68" s="163" t="str">
        <f>IF(AV67="","",VLOOKUP(AV67,'【記載例】シフト記号表（勤務時間帯）'!$C$6:$L$47,10,FALSE))</f>
        <v/>
      </c>
      <c r="AW68" s="163" t="str">
        <f>IF(AW67="","",VLOOKUP(AW67,'【記載例】シフト記号表（勤務時間帯）'!$C$6:$L$47,10,FALSE))</f>
        <v/>
      </c>
      <c r="AX68" s="164">
        <f>IF(AX67="","",VLOOKUP(AX67,'【記載例】シフト記号表（勤務時間帯）'!$C$6:$L$47,10,FALSE))</f>
        <v>7.9999999999999982</v>
      </c>
      <c r="AY68" s="162" t="str">
        <f>IF(AY67="","",VLOOKUP(AY67,'【記載例】シフト記号表（勤務時間帯）'!$C$6:$L$47,10,FALSE))</f>
        <v/>
      </c>
      <c r="AZ68" s="163" t="str">
        <f>IF(AZ67="","",VLOOKUP(AZ67,'【記載例】シフト記号表（勤務時間帯）'!$C$6:$L$47,10,FALSE))</f>
        <v/>
      </c>
      <c r="BA68" s="163" t="str">
        <f>IF(BA67="","",VLOOKUP(BA67,'【記載例】シフト記号表（勤務時間帯）'!$C$6:$L$47,10,FALSE))</f>
        <v/>
      </c>
      <c r="BB68" s="292">
        <f>IF($BE$3="４週",SUM(W68:AX68),IF($BE$3="暦月",SUM(W68:BA68),""))</f>
        <v>160</v>
      </c>
      <c r="BC68" s="293"/>
      <c r="BD68" s="294">
        <f>IF($BE$3="４週",BB68/4,IF($BE$3="暦月",(BB68/($BE$8/7)),""))</f>
        <v>40</v>
      </c>
      <c r="BE68" s="293"/>
      <c r="BF68" s="289"/>
      <c r="BG68" s="290"/>
      <c r="BH68" s="290"/>
      <c r="BI68" s="290"/>
      <c r="BJ68" s="291"/>
    </row>
    <row r="69" spans="2:62" ht="20.25" customHeight="1" x14ac:dyDescent="0.45">
      <c r="B69" s="306">
        <f>B67+1</f>
        <v>27</v>
      </c>
      <c r="C69" s="237" t="s">
        <v>103</v>
      </c>
      <c r="D69" s="238"/>
      <c r="E69" s="152"/>
      <c r="F69" s="153"/>
      <c r="G69" s="152"/>
      <c r="H69" s="153"/>
      <c r="I69" s="246" t="s">
        <v>89</v>
      </c>
      <c r="J69" s="247"/>
      <c r="K69" s="250" t="s">
        <v>90</v>
      </c>
      <c r="L69" s="251"/>
      <c r="M69" s="251"/>
      <c r="N69" s="238"/>
      <c r="O69" s="335" t="s">
        <v>229</v>
      </c>
      <c r="P69" s="336"/>
      <c r="Q69" s="336"/>
      <c r="R69" s="336"/>
      <c r="S69" s="337"/>
      <c r="T69" s="184" t="s">
        <v>18</v>
      </c>
      <c r="U69" s="108"/>
      <c r="V69" s="109"/>
      <c r="W69" s="95" t="s">
        <v>185</v>
      </c>
      <c r="X69" s="96"/>
      <c r="Y69" s="96" t="s">
        <v>185</v>
      </c>
      <c r="Z69" s="96"/>
      <c r="AA69" s="96" t="s">
        <v>186</v>
      </c>
      <c r="AB69" s="96"/>
      <c r="AC69" s="97" t="s">
        <v>184</v>
      </c>
      <c r="AD69" s="95" t="s">
        <v>202</v>
      </c>
      <c r="AE69" s="96" t="s">
        <v>186</v>
      </c>
      <c r="AF69" s="96" t="s">
        <v>186</v>
      </c>
      <c r="AG69" s="96" t="s">
        <v>185</v>
      </c>
      <c r="AH69" s="96" t="s">
        <v>185</v>
      </c>
      <c r="AI69" s="96"/>
      <c r="AJ69" s="97" t="s">
        <v>186</v>
      </c>
      <c r="AK69" s="95" t="s">
        <v>184</v>
      </c>
      <c r="AL69" s="96" t="s">
        <v>202</v>
      </c>
      <c r="AM69" s="96" t="s">
        <v>185</v>
      </c>
      <c r="AN69" s="96"/>
      <c r="AO69" s="96" t="s">
        <v>186</v>
      </c>
      <c r="AP69" s="96" t="s">
        <v>186</v>
      </c>
      <c r="AQ69" s="97"/>
      <c r="AR69" s="95"/>
      <c r="AS69" s="96" t="s">
        <v>184</v>
      </c>
      <c r="AT69" s="96" t="s">
        <v>202</v>
      </c>
      <c r="AU69" s="96" t="s">
        <v>185</v>
      </c>
      <c r="AV69" s="96" t="s">
        <v>186</v>
      </c>
      <c r="AW69" s="96" t="s">
        <v>186</v>
      </c>
      <c r="AX69" s="97"/>
      <c r="AY69" s="95"/>
      <c r="AZ69" s="96"/>
      <c r="BA69" s="98"/>
      <c r="BB69" s="242"/>
      <c r="BC69" s="243"/>
      <c r="BD69" s="244"/>
      <c r="BE69" s="245"/>
      <c r="BF69" s="303"/>
      <c r="BG69" s="304"/>
      <c r="BH69" s="304"/>
      <c r="BI69" s="304"/>
      <c r="BJ69" s="305"/>
    </row>
    <row r="70" spans="2:62" ht="20.25" customHeight="1" x14ac:dyDescent="0.45">
      <c r="B70" s="307"/>
      <c r="C70" s="235"/>
      <c r="D70" s="236"/>
      <c r="E70" s="152"/>
      <c r="F70" s="153" t="str">
        <f>C69</f>
        <v>介護職員</v>
      </c>
      <c r="G70" s="152"/>
      <c r="H70" s="153" t="str">
        <f>I69</f>
        <v>A</v>
      </c>
      <c r="I70" s="248"/>
      <c r="J70" s="249"/>
      <c r="K70" s="252"/>
      <c r="L70" s="253"/>
      <c r="M70" s="253"/>
      <c r="N70" s="236"/>
      <c r="O70" s="335"/>
      <c r="P70" s="336"/>
      <c r="Q70" s="336"/>
      <c r="R70" s="336"/>
      <c r="S70" s="337"/>
      <c r="T70" s="185" t="s">
        <v>189</v>
      </c>
      <c r="U70" s="110"/>
      <c r="V70" s="186"/>
      <c r="W70" s="162">
        <f>IF(W69="","",VLOOKUP(W69,'【記載例】シフト記号表（勤務時間帯）'!$C$6:$L$47,10,FALSE))</f>
        <v>7.9999999999999982</v>
      </c>
      <c r="X70" s="163" t="str">
        <f>IF(X69="","",VLOOKUP(X69,'【記載例】シフト記号表（勤務時間帯）'!$C$6:$L$47,10,FALSE))</f>
        <v/>
      </c>
      <c r="Y70" s="163">
        <f>IF(Y69="","",VLOOKUP(Y69,'【記載例】シフト記号表（勤務時間帯）'!$C$6:$L$47,10,FALSE))</f>
        <v>7.9999999999999982</v>
      </c>
      <c r="Z70" s="163" t="str">
        <f>IF(Z69="","",VLOOKUP(Z69,'【記載例】シフト記号表（勤務時間帯）'!$C$6:$L$47,10,FALSE))</f>
        <v/>
      </c>
      <c r="AA70" s="163">
        <f>IF(AA69="","",VLOOKUP(AA69,'【記載例】シフト記号表（勤務時間帯）'!$C$6:$L$47,10,FALSE))</f>
        <v>8</v>
      </c>
      <c r="AB70" s="163" t="str">
        <f>IF(AB69="","",VLOOKUP(AB69,'【記載例】シフト記号表（勤務時間帯）'!$C$6:$L$47,10,FALSE))</f>
        <v/>
      </c>
      <c r="AC70" s="164">
        <f>IF(AC69="","",VLOOKUP(AC69,'【記載例】シフト記号表（勤務時間帯）'!$C$6:$L$47,10,FALSE))</f>
        <v>8</v>
      </c>
      <c r="AD70" s="162">
        <f>IF(AD69="","",VLOOKUP(AD69,'【記載例】シフト記号表（勤務時間帯）'!$C$6:$L$47,10,FALSE))</f>
        <v>8</v>
      </c>
      <c r="AE70" s="163">
        <f>IF(AE69="","",VLOOKUP(AE69,'【記載例】シフト記号表（勤務時間帯）'!$C$6:$L$47,10,FALSE))</f>
        <v>8</v>
      </c>
      <c r="AF70" s="163">
        <f>IF(AF69="","",VLOOKUP(AF69,'【記載例】シフト記号表（勤務時間帯）'!$C$6:$L$47,10,FALSE))</f>
        <v>8</v>
      </c>
      <c r="AG70" s="163">
        <f>IF(AG69="","",VLOOKUP(AG69,'【記載例】シフト記号表（勤務時間帯）'!$C$6:$L$47,10,FALSE))</f>
        <v>7.9999999999999982</v>
      </c>
      <c r="AH70" s="163">
        <f>IF(AH69="","",VLOOKUP(AH69,'【記載例】シフト記号表（勤務時間帯）'!$C$6:$L$47,10,FALSE))</f>
        <v>7.9999999999999982</v>
      </c>
      <c r="AI70" s="163" t="str">
        <f>IF(AI69="","",VLOOKUP(AI69,'【記載例】シフト記号表（勤務時間帯）'!$C$6:$L$47,10,FALSE))</f>
        <v/>
      </c>
      <c r="AJ70" s="164">
        <f>IF(AJ69="","",VLOOKUP(AJ69,'【記載例】シフト記号表（勤務時間帯）'!$C$6:$L$47,10,FALSE))</f>
        <v>8</v>
      </c>
      <c r="AK70" s="162">
        <f>IF(AK69="","",VLOOKUP(AK69,'【記載例】シフト記号表（勤務時間帯）'!$C$6:$L$47,10,FALSE))</f>
        <v>8</v>
      </c>
      <c r="AL70" s="163">
        <f>IF(AL69="","",VLOOKUP(AL69,'【記載例】シフト記号表（勤務時間帯）'!$C$6:$L$47,10,FALSE))</f>
        <v>8</v>
      </c>
      <c r="AM70" s="163">
        <f>IF(AM69="","",VLOOKUP(AM69,'【記載例】シフト記号表（勤務時間帯）'!$C$6:$L$47,10,FALSE))</f>
        <v>7.9999999999999982</v>
      </c>
      <c r="AN70" s="163" t="str">
        <f>IF(AN69="","",VLOOKUP(AN69,'【記載例】シフト記号表（勤務時間帯）'!$C$6:$L$47,10,FALSE))</f>
        <v/>
      </c>
      <c r="AO70" s="163">
        <f>IF(AO69="","",VLOOKUP(AO69,'【記載例】シフト記号表（勤務時間帯）'!$C$6:$L$47,10,FALSE))</f>
        <v>8</v>
      </c>
      <c r="AP70" s="163">
        <f>IF(AP69="","",VLOOKUP(AP69,'【記載例】シフト記号表（勤務時間帯）'!$C$6:$L$47,10,FALSE))</f>
        <v>8</v>
      </c>
      <c r="AQ70" s="164" t="str">
        <f>IF(AQ69="","",VLOOKUP(AQ69,'【記載例】シフト記号表（勤務時間帯）'!$C$6:$L$47,10,FALSE))</f>
        <v/>
      </c>
      <c r="AR70" s="162" t="str">
        <f>IF(AR69="","",VLOOKUP(AR69,'【記載例】シフト記号表（勤務時間帯）'!$C$6:$L$47,10,FALSE))</f>
        <v/>
      </c>
      <c r="AS70" s="163">
        <f>IF(AS69="","",VLOOKUP(AS69,'【記載例】シフト記号表（勤務時間帯）'!$C$6:$L$47,10,FALSE))</f>
        <v>8</v>
      </c>
      <c r="AT70" s="163">
        <f>IF(AT69="","",VLOOKUP(AT69,'【記載例】シフト記号表（勤務時間帯）'!$C$6:$L$47,10,FALSE))</f>
        <v>8</v>
      </c>
      <c r="AU70" s="163">
        <f>IF(AU69="","",VLOOKUP(AU69,'【記載例】シフト記号表（勤務時間帯）'!$C$6:$L$47,10,FALSE))</f>
        <v>7.9999999999999982</v>
      </c>
      <c r="AV70" s="163">
        <f>IF(AV69="","",VLOOKUP(AV69,'【記載例】シフト記号表（勤務時間帯）'!$C$6:$L$47,10,FALSE))</f>
        <v>8</v>
      </c>
      <c r="AW70" s="163">
        <f>IF(AW69="","",VLOOKUP(AW69,'【記載例】シフト記号表（勤務時間帯）'!$C$6:$L$47,10,FALSE))</f>
        <v>8</v>
      </c>
      <c r="AX70" s="164" t="str">
        <f>IF(AX69="","",VLOOKUP(AX69,'【記載例】シフト記号表（勤務時間帯）'!$C$6:$L$47,10,FALSE))</f>
        <v/>
      </c>
      <c r="AY70" s="162" t="str">
        <f>IF(AY69="","",VLOOKUP(AY69,'【記載例】シフト記号表（勤務時間帯）'!$C$6:$L$47,10,FALSE))</f>
        <v/>
      </c>
      <c r="AZ70" s="163" t="str">
        <f>IF(AZ69="","",VLOOKUP(AZ69,'【記載例】シフト記号表（勤務時間帯）'!$C$6:$L$47,10,FALSE))</f>
        <v/>
      </c>
      <c r="BA70" s="163" t="str">
        <f>IF(BA69="","",VLOOKUP(BA69,'【記載例】シフト記号表（勤務時間帯）'!$C$6:$L$47,10,FALSE))</f>
        <v/>
      </c>
      <c r="BB70" s="292">
        <f>IF($BE$3="４週",SUM(W70:AX70),IF($BE$3="暦月",SUM(W70:BA70),""))</f>
        <v>160</v>
      </c>
      <c r="BC70" s="293"/>
      <c r="BD70" s="294">
        <f>IF($BE$3="４週",BB70/4,IF($BE$3="暦月",(BB70/($BE$8/7)),""))</f>
        <v>40</v>
      </c>
      <c r="BE70" s="293"/>
      <c r="BF70" s="289"/>
      <c r="BG70" s="290"/>
      <c r="BH70" s="290"/>
      <c r="BI70" s="290"/>
      <c r="BJ70" s="291"/>
    </row>
    <row r="71" spans="2:62" ht="20.25" customHeight="1" x14ac:dyDescent="0.45">
      <c r="B71" s="306">
        <f>B69+1</f>
        <v>28</v>
      </c>
      <c r="C71" s="237" t="s">
        <v>103</v>
      </c>
      <c r="D71" s="238"/>
      <c r="E71" s="152"/>
      <c r="F71" s="153"/>
      <c r="G71" s="152"/>
      <c r="H71" s="153"/>
      <c r="I71" s="246" t="s">
        <v>89</v>
      </c>
      <c r="J71" s="247"/>
      <c r="K71" s="250" t="s">
        <v>90</v>
      </c>
      <c r="L71" s="251"/>
      <c r="M71" s="251"/>
      <c r="N71" s="238"/>
      <c r="O71" s="335" t="s">
        <v>230</v>
      </c>
      <c r="P71" s="336"/>
      <c r="Q71" s="336"/>
      <c r="R71" s="336"/>
      <c r="S71" s="337"/>
      <c r="T71" s="184" t="s">
        <v>18</v>
      </c>
      <c r="U71" s="108"/>
      <c r="V71" s="109"/>
      <c r="W71" s="95" t="s">
        <v>295</v>
      </c>
      <c r="X71" s="96"/>
      <c r="Y71" s="96" t="s">
        <v>186</v>
      </c>
      <c r="Z71" s="96" t="s">
        <v>185</v>
      </c>
      <c r="AA71" s="96" t="s">
        <v>185</v>
      </c>
      <c r="AB71" s="96" t="s">
        <v>185</v>
      </c>
      <c r="AC71" s="97"/>
      <c r="AD71" s="95" t="s">
        <v>184</v>
      </c>
      <c r="AE71" s="96" t="s">
        <v>202</v>
      </c>
      <c r="AF71" s="96" t="s">
        <v>185</v>
      </c>
      <c r="AG71" s="96"/>
      <c r="AH71" s="96" t="s">
        <v>186</v>
      </c>
      <c r="AI71" s="96" t="s">
        <v>186</v>
      </c>
      <c r="AJ71" s="97"/>
      <c r="AK71" s="95"/>
      <c r="AL71" s="96" t="s">
        <v>184</v>
      </c>
      <c r="AM71" s="96" t="s">
        <v>202</v>
      </c>
      <c r="AN71" s="96" t="s">
        <v>185</v>
      </c>
      <c r="AO71" s="96"/>
      <c r="AP71" s="96" t="s">
        <v>186</v>
      </c>
      <c r="AQ71" s="97" t="s">
        <v>186</v>
      </c>
      <c r="AR71" s="95" t="s">
        <v>186</v>
      </c>
      <c r="AS71" s="96"/>
      <c r="AT71" s="96" t="s">
        <v>184</v>
      </c>
      <c r="AU71" s="96" t="s">
        <v>202</v>
      </c>
      <c r="AV71" s="96" t="s">
        <v>185</v>
      </c>
      <c r="AW71" s="96"/>
      <c r="AX71" s="97" t="s">
        <v>186</v>
      </c>
      <c r="AY71" s="95"/>
      <c r="AZ71" s="96"/>
      <c r="BA71" s="98"/>
      <c r="BB71" s="242"/>
      <c r="BC71" s="243"/>
      <c r="BD71" s="244"/>
      <c r="BE71" s="245"/>
      <c r="BF71" s="303"/>
      <c r="BG71" s="304"/>
      <c r="BH71" s="304"/>
      <c r="BI71" s="304"/>
      <c r="BJ71" s="305"/>
    </row>
    <row r="72" spans="2:62" ht="20.25" customHeight="1" x14ac:dyDescent="0.45">
      <c r="B72" s="307"/>
      <c r="C72" s="235"/>
      <c r="D72" s="236"/>
      <c r="E72" s="152"/>
      <c r="F72" s="153" t="str">
        <f>C71</f>
        <v>介護職員</v>
      </c>
      <c r="G72" s="152"/>
      <c r="H72" s="153" t="str">
        <f>I71</f>
        <v>A</v>
      </c>
      <c r="I72" s="248"/>
      <c r="J72" s="249"/>
      <c r="K72" s="252"/>
      <c r="L72" s="253"/>
      <c r="M72" s="253"/>
      <c r="N72" s="236"/>
      <c r="O72" s="335"/>
      <c r="P72" s="336"/>
      <c r="Q72" s="336"/>
      <c r="R72" s="336"/>
      <c r="S72" s="337"/>
      <c r="T72" s="185" t="s">
        <v>189</v>
      </c>
      <c r="U72" s="110"/>
      <c r="V72" s="186"/>
      <c r="W72" s="162">
        <f>IF(W71="","",VLOOKUP(W71,'【記載例】シフト記号表（勤務時間帯）'!$C$6:$L$47,10,FALSE))</f>
        <v>8</v>
      </c>
      <c r="X72" s="163" t="str">
        <f>IF(X71="","",VLOOKUP(X71,'【記載例】シフト記号表（勤務時間帯）'!$C$6:$L$47,10,FALSE))</f>
        <v/>
      </c>
      <c r="Y72" s="163">
        <f>IF(Y71="","",VLOOKUP(Y71,'【記載例】シフト記号表（勤務時間帯）'!$C$6:$L$47,10,FALSE))</f>
        <v>8</v>
      </c>
      <c r="Z72" s="163">
        <f>IF(Z71="","",VLOOKUP(Z71,'【記載例】シフト記号表（勤務時間帯）'!$C$6:$L$47,10,FALSE))</f>
        <v>7.9999999999999982</v>
      </c>
      <c r="AA72" s="163">
        <f>IF(AA71="","",VLOOKUP(AA71,'【記載例】シフト記号表（勤務時間帯）'!$C$6:$L$47,10,FALSE))</f>
        <v>7.9999999999999982</v>
      </c>
      <c r="AB72" s="163">
        <f>IF(AB71="","",VLOOKUP(AB71,'【記載例】シフト記号表（勤務時間帯）'!$C$6:$L$47,10,FALSE))</f>
        <v>7.9999999999999982</v>
      </c>
      <c r="AC72" s="164" t="str">
        <f>IF(AC71="","",VLOOKUP(AC71,'【記載例】シフト記号表（勤務時間帯）'!$C$6:$L$47,10,FALSE))</f>
        <v/>
      </c>
      <c r="AD72" s="162">
        <f>IF(AD71="","",VLOOKUP(AD71,'【記載例】シフト記号表（勤務時間帯）'!$C$6:$L$47,10,FALSE))</f>
        <v>8</v>
      </c>
      <c r="AE72" s="163">
        <f>IF(AE71="","",VLOOKUP(AE71,'【記載例】シフト記号表（勤務時間帯）'!$C$6:$L$47,10,FALSE))</f>
        <v>8</v>
      </c>
      <c r="AF72" s="163">
        <f>IF(AF71="","",VLOOKUP(AF71,'【記載例】シフト記号表（勤務時間帯）'!$C$6:$L$47,10,FALSE))</f>
        <v>7.9999999999999982</v>
      </c>
      <c r="AG72" s="163" t="str">
        <f>IF(AG71="","",VLOOKUP(AG71,'【記載例】シフト記号表（勤務時間帯）'!$C$6:$L$47,10,FALSE))</f>
        <v/>
      </c>
      <c r="AH72" s="163">
        <f>IF(AH71="","",VLOOKUP(AH71,'【記載例】シフト記号表（勤務時間帯）'!$C$6:$L$47,10,FALSE))</f>
        <v>8</v>
      </c>
      <c r="AI72" s="163">
        <f>IF(AI71="","",VLOOKUP(AI71,'【記載例】シフト記号表（勤務時間帯）'!$C$6:$L$47,10,FALSE))</f>
        <v>8</v>
      </c>
      <c r="AJ72" s="164" t="str">
        <f>IF(AJ71="","",VLOOKUP(AJ71,'【記載例】シフト記号表（勤務時間帯）'!$C$6:$L$47,10,FALSE))</f>
        <v/>
      </c>
      <c r="AK72" s="162" t="str">
        <f>IF(AK71="","",VLOOKUP(AK71,'【記載例】シフト記号表（勤務時間帯）'!$C$6:$L$47,10,FALSE))</f>
        <v/>
      </c>
      <c r="AL72" s="163">
        <f>IF(AL71="","",VLOOKUP(AL71,'【記載例】シフト記号表（勤務時間帯）'!$C$6:$L$47,10,FALSE))</f>
        <v>8</v>
      </c>
      <c r="AM72" s="163">
        <f>IF(AM71="","",VLOOKUP(AM71,'【記載例】シフト記号表（勤務時間帯）'!$C$6:$L$47,10,FALSE))</f>
        <v>8</v>
      </c>
      <c r="AN72" s="163">
        <f>IF(AN71="","",VLOOKUP(AN71,'【記載例】シフト記号表（勤務時間帯）'!$C$6:$L$47,10,FALSE))</f>
        <v>7.9999999999999982</v>
      </c>
      <c r="AO72" s="163" t="str">
        <f>IF(AO71="","",VLOOKUP(AO71,'【記載例】シフト記号表（勤務時間帯）'!$C$6:$L$47,10,FALSE))</f>
        <v/>
      </c>
      <c r="AP72" s="163">
        <f>IF(AP71="","",VLOOKUP(AP71,'【記載例】シフト記号表（勤務時間帯）'!$C$6:$L$47,10,FALSE))</f>
        <v>8</v>
      </c>
      <c r="AQ72" s="164">
        <f>IF(AQ71="","",VLOOKUP(AQ71,'【記載例】シフト記号表（勤務時間帯）'!$C$6:$L$47,10,FALSE))</f>
        <v>8</v>
      </c>
      <c r="AR72" s="162">
        <f>IF(AR71="","",VLOOKUP(AR71,'【記載例】シフト記号表（勤務時間帯）'!$C$6:$L$47,10,FALSE))</f>
        <v>8</v>
      </c>
      <c r="AS72" s="163" t="str">
        <f>IF(AS71="","",VLOOKUP(AS71,'【記載例】シフト記号表（勤務時間帯）'!$C$6:$L$47,10,FALSE))</f>
        <v/>
      </c>
      <c r="AT72" s="163">
        <f>IF(AT71="","",VLOOKUP(AT71,'【記載例】シフト記号表（勤務時間帯）'!$C$6:$L$47,10,FALSE))</f>
        <v>8</v>
      </c>
      <c r="AU72" s="163">
        <f>IF(AU71="","",VLOOKUP(AU71,'【記載例】シフト記号表（勤務時間帯）'!$C$6:$L$47,10,FALSE))</f>
        <v>8</v>
      </c>
      <c r="AV72" s="163">
        <f>IF(AV71="","",VLOOKUP(AV71,'【記載例】シフト記号表（勤務時間帯）'!$C$6:$L$47,10,FALSE))</f>
        <v>7.9999999999999982</v>
      </c>
      <c r="AW72" s="163" t="str">
        <f>IF(AW71="","",VLOOKUP(AW71,'【記載例】シフト記号表（勤務時間帯）'!$C$6:$L$47,10,FALSE))</f>
        <v/>
      </c>
      <c r="AX72" s="164">
        <f>IF(AX71="","",VLOOKUP(AX71,'【記載例】シフト記号表（勤務時間帯）'!$C$6:$L$47,10,FALSE))</f>
        <v>8</v>
      </c>
      <c r="AY72" s="162" t="str">
        <f>IF(AY71="","",VLOOKUP(AY71,'【記載例】シフト記号表（勤務時間帯）'!$C$6:$L$47,10,FALSE))</f>
        <v/>
      </c>
      <c r="AZ72" s="163" t="str">
        <f>IF(AZ71="","",VLOOKUP(AZ71,'【記載例】シフト記号表（勤務時間帯）'!$C$6:$L$47,10,FALSE))</f>
        <v/>
      </c>
      <c r="BA72" s="163" t="str">
        <f>IF(BA71="","",VLOOKUP(BA71,'【記載例】シフト記号表（勤務時間帯）'!$C$6:$L$47,10,FALSE))</f>
        <v/>
      </c>
      <c r="BB72" s="292">
        <f>IF($BE$3="４週",SUM(W72:AX72),IF($BE$3="暦月",SUM(W72:BA72),""))</f>
        <v>160</v>
      </c>
      <c r="BC72" s="293"/>
      <c r="BD72" s="294">
        <f>IF($BE$3="４週",BB72/4,IF($BE$3="暦月",(BB72/($BE$8/7)),""))</f>
        <v>40</v>
      </c>
      <c r="BE72" s="293"/>
      <c r="BF72" s="289"/>
      <c r="BG72" s="290"/>
      <c r="BH72" s="290"/>
      <c r="BI72" s="290"/>
      <c r="BJ72" s="291"/>
    </row>
    <row r="73" spans="2:62" ht="20.25" customHeight="1" x14ac:dyDescent="0.45">
      <c r="B73" s="306">
        <f>B71+1</f>
        <v>29</v>
      </c>
      <c r="C73" s="237"/>
      <c r="D73" s="238"/>
      <c r="E73" s="152"/>
      <c r="F73" s="153"/>
      <c r="G73" s="152"/>
      <c r="H73" s="153"/>
      <c r="I73" s="246"/>
      <c r="J73" s="247"/>
      <c r="K73" s="250"/>
      <c r="L73" s="251"/>
      <c r="M73" s="251"/>
      <c r="N73" s="238"/>
      <c r="O73" s="335"/>
      <c r="P73" s="336"/>
      <c r="Q73" s="336"/>
      <c r="R73" s="336"/>
      <c r="S73" s="337"/>
      <c r="T73" s="184" t="s">
        <v>18</v>
      </c>
      <c r="U73" s="108"/>
      <c r="V73" s="109"/>
      <c r="W73" s="95"/>
      <c r="X73" s="96"/>
      <c r="Y73" s="96"/>
      <c r="Z73" s="96"/>
      <c r="AA73" s="96"/>
      <c r="AB73" s="96"/>
      <c r="AC73" s="97"/>
      <c r="AD73" s="95"/>
      <c r="AE73" s="96"/>
      <c r="AF73" s="96"/>
      <c r="AG73" s="96"/>
      <c r="AH73" s="96"/>
      <c r="AI73" s="96"/>
      <c r="AJ73" s="97"/>
      <c r="AK73" s="95"/>
      <c r="AL73" s="96"/>
      <c r="AM73" s="96"/>
      <c r="AN73" s="96"/>
      <c r="AO73" s="96"/>
      <c r="AP73" s="96"/>
      <c r="AQ73" s="97"/>
      <c r="AR73" s="95"/>
      <c r="AS73" s="96"/>
      <c r="AT73" s="96"/>
      <c r="AU73" s="96"/>
      <c r="AV73" s="96"/>
      <c r="AW73" s="96"/>
      <c r="AX73" s="97"/>
      <c r="AY73" s="95"/>
      <c r="AZ73" s="96"/>
      <c r="BA73" s="98"/>
      <c r="BB73" s="242"/>
      <c r="BC73" s="243"/>
      <c r="BD73" s="244"/>
      <c r="BE73" s="245"/>
      <c r="BF73" s="303"/>
      <c r="BG73" s="304"/>
      <c r="BH73" s="304"/>
      <c r="BI73" s="304"/>
      <c r="BJ73" s="305"/>
    </row>
    <row r="74" spans="2:62" ht="20.25" customHeight="1" x14ac:dyDescent="0.45">
      <c r="B74" s="307"/>
      <c r="C74" s="341"/>
      <c r="D74" s="342"/>
      <c r="E74" s="196"/>
      <c r="F74" s="197">
        <f>C73</f>
        <v>0</v>
      </c>
      <c r="G74" s="196"/>
      <c r="H74" s="197">
        <f>I73</f>
        <v>0</v>
      </c>
      <c r="I74" s="343"/>
      <c r="J74" s="344"/>
      <c r="K74" s="345"/>
      <c r="L74" s="346"/>
      <c r="M74" s="346"/>
      <c r="N74" s="342"/>
      <c r="O74" s="335"/>
      <c r="P74" s="336"/>
      <c r="Q74" s="336"/>
      <c r="R74" s="336"/>
      <c r="S74" s="337"/>
      <c r="T74" s="185" t="s">
        <v>189</v>
      </c>
      <c r="U74" s="110"/>
      <c r="V74" s="186"/>
      <c r="W74" s="162" t="str">
        <f>IF(W73="","",VLOOKUP(W73,'【記載例】シフト記号表（勤務時間帯）'!$C$6:$L$47,10,FALSE))</f>
        <v/>
      </c>
      <c r="X74" s="163" t="str">
        <f>IF(X73="","",VLOOKUP(X73,'【記載例】シフト記号表（勤務時間帯）'!$C$6:$L$47,10,FALSE))</f>
        <v/>
      </c>
      <c r="Y74" s="163" t="str">
        <f>IF(Y73="","",VLOOKUP(Y73,'【記載例】シフト記号表（勤務時間帯）'!$C$6:$L$47,10,FALSE))</f>
        <v/>
      </c>
      <c r="Z74" s="163" t="str">
        <f>IF(Z73="","",VLOOKUP(Z73,'【記載例】シフト記号表（勤務時間帯）'!$C$6:$L$47,10,FALSE))</f>
        <v/>
      </c>
      <c r="AA74" s="163" t="str">
        <f>IF(AA73="","",VLOOKUP(AA73,'【記載例】シフト記号表（勤務時間帯）'!$C$6:$L$47,10,FALSE))</f>
        <v/>
      </c>
      <c r="AB74" s="163" t="str">
        <f>IF(AB73="","",VLOOKUP(AB73,'【記載例】シフト記号表（勤務時間帯）'!$C$6:$L$47,10,FALSE))</f>
        <v/>
      </c>
      <c r="AC74" s="164" t="str">
        <f>IF(AC73="","",VLOOKUP(AC73,'【記載例】シフト記号表（勤務時間帯）'!$C$6:$L$47,10,FALSE))</f>
        <v/>
      </c>
      <c r="AD74" s="162" t="str">
        <f>IF(AD73="","",VLOOKUP(AD73,'【記載例】シフト記号表（勤務時間帯）'!$C$6:$L$47,10,FALSE))</f>
        <v/>
      </c>
      <c r="AE74" s="163" t="str">
        <f>IF(AE73="","",VLOOKUP(AE73,'【記載例】シフト記号表（勤務時間帯）'!$C$6:$L$47,10,FALSE))</f>
        <v/>
      </c>
      <c r="AF74" s="163" t="str">
        <f>IF(AF73="","",VLOOKUP(AF73,'【記載例】シフト記号表（勤務時間帯）'!$C$6:$L$47,10,FALSE))</f>
        <v/>
      </c>
      <c r="AG74" s="163" t="str">
        <f>IF(AG73="","",VLOOKUP(AG73,'【記載例】シフト記号表（勤務時間帯）'!$C$6:$L$47,10,FALSE))</f>
        <v/>
      </c>
      <c r="AH74" s="163" t="str">
        <f>IF(AH73="","",VLOOKUP(AH73,'【記載例】シフト記号表（勤務時間帯）'!$C$6:$L$47,10,FALSE))</f>
        <v/>
      </c>
      <c r="AI74" s="163" t="str">
        <f>IF(AI73="","",VLOOKUP(AI73,'【記載例】シフト記号表（勤務時間帯）'!$C$6:$L$47,10,FALSE))</f>
        <v/>
      </c>
      <c r="AJ74" s="164" t="str">
        <f>IF(AJ73="","",VLOOKUP(AJ73,'【記載例】シフト記号表（勤務時間帯）'!$C$6:$L$47,10,FALSE))</f>
        <v/>
      </c>
      <c r="AK74" s="162" t="str">
        <f>IF(AK73="","",VLOOKUP(AK73,'【記載例】シフト記号表（勤務時間帯）'!$C$6:$L$47,10,FALSE))</f>
        <v/>
      </c>
      <c r="AL74" s="163" t="str">
        <f>IF(AL73="","",VLOOKUP(AL73,'【記載例】シフト記号表（勤務時間帯）'!$C$6:$L$47,10,FALSE))</f>
        <v/>
      </c>
      <c r="AM74" s="163" t="str">
        <f>IF(AM73="","",VLOOKUP(AM73,'【記載例】シフト記号表（勤務時間帯）'!$C$6:$L$47,10,FALSE))</f>
        <v/>
      </c>
      <c r="AN74" s="163" t="str">
        <f>IF(AN73="","",VLOOKUP(AN73,'【記載例】シフト記号表（勤務時間帯）'!$C$6:$L$47,10,FALSE))</f>
        <v/>
      </c>
      <c r="AO74" s="163" t="str">
        <f>IF(AO73="","",VLOOKUP(AO73,'【記載例】シフト記号表（勤務時間帯）'!$C$6:$L$47,10,FALSE))</f>
        <v/>
      </c>
      <c r="AP74" s="163" t="str">
        <f>IF(AP73="","",VLOOKUP(AP73,'【記載例】シフト記号表（勤務時間帯）'!$C$6:$L$47,10,FALSE))</f>
        <v/>
      </c>
      <c r="AQ74" s="164" t="str">
        <f>IF(AQ73="","",VLOOKUP(AQ73,'【記載例】シフト記号表（勤務時間帯）'!$C$6:$L$47,10,FALSE))</f>
        <v/>
      </c>
      <c r="AR74" s="162" t="str">
        <f>IF(AR73="","",VLOOKUP(AR73,'【記載例】シフト記号表（勤務時間帯）'!$C$6:$L$47,10,FALSE))</f>
        <v/>
      </c>
      <c r="AS74" s="163" t="str">
        <f>IF(AS73="","",VLOOKUP(AS73,'【記載例】シフト記号表（勤務時間帯）'!$C$6:$L$47,10,FALSE))</f>
        <v/>
      </c>
      <c r="AT74" s="163" t="str">
        <f>IF(AT73="","",VLOOKUP(AT73,'【記載例】シフト記号表（勤務時間帯）'!$C$6:$L$47,10,FALSE))</f>
        <v/>
      </c>
      <c r="AU74" s="163" t="str">
        <f>IF(AU73="","",VLOOKUP(AU73,'【記載例】シフト記号表（勤務時間帯）'!$C$6:$L$47,10,FALSE))</f>
        <v/>
      </c>
      <c r="AV74" s="163" t="str">
        <f>IF(AV73="","",VLOOKUP(AV73,'【記載例】シフト記号表（勤務時間帯）'!$C$6:$L$47,10,FALSE))</f>
        <v/>
      </c>
      <c r="AW74" s="163" t="str">
        <f>IF(AW73="","",VLOOKUP(AW73,'【記載例】シフト記号表（勤務時間帯）'!$C$6:$L$47,10,FALSE))</f>
        <v/>
      </c>
      <c r="AX74" s="164" t="str">
        <f>IF(AX73="","",VLOOKUP(AX73,'【記載例】シフト記号表（勤務時間帯）'!$C$6:$L$47,10,FALSE))</f>
        <v/>
      </c>
      <c r="AY74" s="162" t="str">
        <f>IF(AY73="","",VLOOKUP(AY73,'【記載例】シフト記号表（勤務時間帯）'!$C$6:$L$47,10,FALSE))</f>
        <v/>
      </c>
      <c r="AZ74" s="163" t="str">
        <f>IF(AZ73="","",VLOOKUP(AZ73,'【記載例】シフト記号表（勤務時間帯）'!$C$6:$L$47,10,FALSE))</f>
        <v/>
      </c>
      <c r="BA74" s="163" t="str">
        <f>IF(BA73="","",VLOOKUP(BA73,'【記載例】シフト記号表（勤務時間帯）'!$C$6:$L$47,10,FALSE))</f>
        <v/>
      </c>
      <c r="BB74" s="369">
        <f>IF($BE$3="４週",SUM(W74:AX74),IF($BE$3="暦月",SUM(W74:BA74),""))</f>
        <v>0</v>
      </c>
      <c r="BC74" s="370"/>
      <c r="BD74" s="371">
        <f>IF($BE$3="４週",BB74/4,IF($BE$3="暦月",(BB74/($BE$8/7)),""))</f>
        <v>0</v>
      </c>
      <c r="BE74" s="370"/>
      <c r="BF74" s="366"/>
      <c r="BG74" s="367"/>
      <c r="BH74" s="367"/>
      <c r="BI74" s="367"/>
      <c r="BJ74" s="368"/>
    </row>
    <row r="75" spans="2:62" ht="20.25" customHeight="1" x14ac:dyDescent="0.45">
      <c r="B75" s="306">
        <f>B73+1</f>
        <v>30</v>
      </c>
      <c r="C75" s="237"/>
      <c r="D75" s="238"/>
      <c r="E75" s="154"/>
      <c r="F75" s="155"/>
      <c r="G75" s="154"/>
      <c r="H75" s="155"/>
      <c r="I75" s="246"/>
      <c r="J75" s="247"/>
      <c r="K75" s="250"/>
      <c r="L75" s="251"/>
      <c r="M75" s="251"/>
      <c r="N75" s="238"/>
      <c r="O75" s="335"/>
      <c r="P75" s="336"/>
      <c r="Q75" s="336"/>
      <c r="R75" s="336"/>
      <c r="S75" s="337"/>
      <c r="T75" s="111" t="s">
        <v>18</v>
      </c>
      <c r="U75" s="112"/>
      <c r="V75" s="113"/>
      <c r="W75" s="95"/>
      <c r="X75" s="96"/>
      <c r="Y75" s="96"/>
      <c r="Z75" s="96"/>
      <c r="AA75" s="96"/>
      <c r="AB75" s="96"/>
      <c r="AC75" s="97"/>
      <c r="AD75" s="95"/>
      <c r="AE75" s="96"/>
      <c r="AF75" s="96"/>
      <c r="AG75" s="96"/>
      <c r="AH75" s="96"/>
      <c r="AI75" s="96"/>
      <c r="AJ75" s="97"/>
      <c r="AK75" s="95"/>
      <c r="AL75" s="96"/>
      <c r="AM75" s="96"/>
      <c r="AN75" s="96"/>
      <c r="AO75" s="96"/>
      <c r="AP75" s="96"/>
      <c r="AQ75" s="97"/>
      <c r="AR75" s="95"/>
      <c r="AS75" s="96"/>
      <c r="AT75" s="96"/>
      <c r="AU75" s="96"/>
      <c r="AV75" s="96"/>
      <c r="AW75" s="96"/>
      <c r="AX75" s="97"/>
      <c r="AY75" s="95"/>
      <c r="AZ75" s="96"/>
      <c r="BA75" s="98"/>
      <c r="BB75" s="242"/>
      <c r="BC75" s="243"/>
      <c r="BD75" s="244"/>
      <c r="BE75" s="245"/>
      <c r="BF75" s="303"/>
      <c r="BG75" s="304"/>
      <c r="BH75" s="304"/>
      <c r="BI75" s="304"/>
      <c r="BJ75" s="305"/>
    </row>
    <row r="76" spans="2:62" ht="20.25" customHeight="1" thickBot="1" x14ac:dyDescent="0.5">
      <c r="B76" s="372"/>
      <c r="C76" s="329"/>
      <c r="D76" s="330"/>
      <c r="E76" s="179"/>
      <c r="F76" s="180">
        <f>C76</f>
        <v>0</v>
      </c>
      <c r="G76" s="179"/>
      <c r="H76" s="180">
        <f>I76</f>
        <v>0</v>
      </c>
      <c r="I76" s="331"/>
      <c r="J76" s="332"/>
      <c r="K76" s="333"/>
      <c r="L76" s="334"/>
      <c r="M76" s="334"/>
      <c r="N76" s="330"/>
      <c r="O76" s="338"/>
      <c r="P76" s="339"/>
      <c r="Q76" s="339"/>
      <c r="R76" s="339"/>
      <c r="S76" s="340"/>
      <c r="T76" s="181" t="s">
        <v>189</v>
      </c>
      <c r="U76" s="182"/>
      <c r="V76" s="183"/>
      <c r="W76" s="165" t="str">
        <f>IF(W75="","",VLOOKUP(W75,'【記載例】シフト記号表（勤務時間帯）'!$C$6:$L$47,10,FALSE))</f>
        <v/>
      </c>
      <c r="X76" s="166" t="str">
        <f>IF(X75="","",VLOOKUP(X75,'【記載例】シフト記号表（勤務時間帯）'!$C$6:$L$47,10,FALSE))</f>
        <v/>
      </c>
      <c r="Y76" s="166" t="str">
        <f>IF(Y75="","",VLOOKUP(Y75,'【記載例】シフト記号表（勤務時間帯）'!$C$6:$L$47,10,FALSE))</f>
        <v/>
      </c>
      <c r="Z76" s="166" t="str">
        <f>IF(Z75="","",VLOOKUP(Z75,'【記載例】シフト記号表（勤務時間帯）'!$C$6:$L$47,10,FALSE))</f>
        <v/>
      </c>
      <c r="AA76" s="166" t="str">
        <f>IF(AA75="","",VLOOKUP(AA75,'【記載例】シフト記号表（勤務時間帯）'!$C$6:$L$47,10,FALSE))</f>
        <v/>
      </c>
      <c r="AB76" s="166" t="str">
        <f>IF(AB75="","",VLOOKUP(AB75,'【記載例】シフト記号表（勤務時間帯）'!$C$6:$L$47,10,FALSE))</f>
        <v/>
      </c>
      <c r="AC76" s="167" t="str">
        <f>IF(AC75="","",VLOOKUP(AC75,'【記載例】シフト記号表（勤務時間帯）'!$C$6:$L$47,10,FALSE))</f>
        <v/>
      </c>
      <c r="AD76" s="165" t="str">
        <f>IF(AD75="","",VLOOKUP(AD75,'【記載例】シフト記号表（勤務時間帯）'!$C$6:$L$47,10,FALSE))</f>
        <v/>
      </c>
      <c r="AE76" s="166" t="str">
        <f>IF(AE75="","",VLOOKUP(AE75,'【記載例】シフト記号表（勤務時間帯）'!$C$6:$L$47,10,FALSE))</f>
        <v/>
      </c>
      <c r="AF76" s="166" t="str">
        <f>IF(AF75="","",VLOOKUP(AF75,'【記載例】シフト記号表（勤務時間帯）'!$C$6:$L$47,10,FALSE))</f>
        <v/>
      </c>
      <c r="AG76" s="166" t="str">
        <f>IF(AG75="","",VLOOKUP(AG75,'【記載例】シフト記号表（勤務時間帯）'!$C$6:$L$47,10,FALSE))</f>
        <v/>
      </c>
      <c r="AH76" s="166" t="str">
        <f>IF(AH75="","",VLOOKUP(AH75,'【記載例】シフト記号表（勤務時間帯）'!$C$6:$L$47,10,FALSE))</f>
        <v/>
      </c>
      <c r="AI76" s="166" t="str">
        <f>IF(AI75="","",VLOOKUP(AI75,'【記載例】シフト記号表（勤務時間帯）'!$C$6:$L$47,10,FALSE))</f>
        <v/>
      </c>
      <c r="AJ76" s="167" t="str">
        <f>IF(AJ75="","",VLOOKUP(AJ75,'【記載例】シフト記号表（勤務時間帯）'!$C$6:$L$47,10,FALSE))</f>
        <v/>
      </c>
      <c r="AK76" s="165" t="str">
        <f>IF(AK75="","",VLOOKUP(AK75,'【記載例】シフト記号表（勤務時間帯）'!$C$6:$L$47,10,FALSE))</f>
        <v/>
      </c>
      <c r="AL76" s="166" t="str">
        <f>IF(AL75="","",VLOOKUP(AL75,'【記載例】シフト記号表（勤務時間帯）'!$C$6:$L$47,10,FALSE))</f>
        <v/>
      </c>
      <c r="AM76" s="166" t="str">
        <f>IF(AM75="","",VLOOKUP(AM75,'【記載例】シフト記号表（勤務時間帯）'!$C$6:$L$47,10,FALSE))</f>
        <v/>
      </c>
      <c r="AN76" s="166" t="str">
        <f>IF(AN75="","",VLOOKUP(AN75,'【記載例】シフト記号表（勤務時間帯）'!$C$6:$L$47,10,FALSE))</f>
        <v/>
      </c>
      <c r="AO76" s="166" t="str">
        <f>IF(AO75="","",VLOOKUP(AO75,'【記載例】シフト記号表（勤務時間帯）'!$C$6:$L$47,10,FALSE))</f>
        <v/>
      </c>
      <c r="AP76" s="166" t="str">
        <f>IF(AP75="","",VLOOKUP(AP75,'【記載例】シフト記号表（勤務時間帯）'!$C$6:$L$47,10,FALSE))</f>
        <v/>
      </c>
      <c r="AQ76" s="167" t="str">
        <f>IF(AQ75="","",VLOOKUP(AQ75,'【記載例】シフト記号表（勤務時間帯）'!$C$6:$L$47,10,FALSE))</f>
        <v/>
      </c>
      <c r="AR76" s="165" t="str">
        <f>IF(AR75="","",VLOOKUP(AR75,'【記載例】シフト記号表（勤務時間帯）'!$C$6:$L$47,10,FALSE))</f>
        <v/>
      </c>
      <c r="AS76" s="166" t="str">
        <f>IF(AS75="","",VLOOKUP(AS75,'【記載例】シフト記号表（勤務時間帯）'!$C$6:$L$47,10,FALSE))</f>
        <v/>
      </c>
      <c r="AT76" s="166" t="str">
        <f>IF(AT75="","",VLOOKUP(AT75,'【記載例】シフト記号表（勤務時間帯）'!$C$6:$L$47,10,FALSE))</f>
        <v/>
      </c>
      <c r="AU76" s="166" t="str">
        <f>IF(AU75="","",VLOOKUP(AU75,'【記載例】シフト記号表（勤務時間帯）'!$C$6:$L$47,10,FALSE))</f>
        <v/>
      </c>
      <c r="AV76" s="166" t="str">
        <f>IF(AV75="","",VLOOKUP(AV75,'【記載例】シフト記号表（勤務時間帯）'!$C$6:$L$47,10,FALSE))</f>
        <v/>
      </c>
      <c r="AW76" s="166" t="str">
        <f>IF(AW75="","",VLOOKUP(AW75,'【記載例】シフト記号表（勤務時間帯）'!$C$6:$L$47,10,FALSE))</f>
        <v/>
      </c>
      <c r="AX76" s="167" t="str">
        <f>IF(AX75="","",VLOOKUP(AX75,'【記載例】シフト記号表（勤務時間帯）'!$C$6:$L$47,10,FALSE))</f>
        <v/>
      </c>
      <c r="AY76" s="165" t="str">
        <f>IF(AY75="","",VLOOKUP(AY75,'【記載例】シフト記号表（勤務時間帯）'!$C$6:$L$47,10,FALSE))</f>
        <v/>
      </c>
      <c r="AZ76" s="166" t="str">
        <f>IF(AZ75="","",VLOOKUP(AZ75,'【記載例】シフト記号表（勤務時間帯）'!$C$6:$L$47,10,FALSE))</f>
        <v/>
      </c>
      <c r="BA76" s="178" t="str">
        <f>IF(BA75="","",VLOOKUP(BA75,'【記載例】シフト記号表（勤務時間帯）'!$C$6:$L$47,10,FALSE))</f>
        <v/>
      </c>
      <c r="BB76" s="326">
        <f>IF($BE$3="４週",SUM(W76:AX76),IF($BE$3="暦月",SUM(W76:BA76),""))</f>
        <v>0</v>
      </c>
      <c r="BC76" s="327"/>
      <c r="BD76" s="328">
        <f>IF($BE$3="４週",BB76/4,IF($BE$3="暦月",(BB76/($BE$8/7)),""))</f>
        <v>0</v>
      </c>
      <c r="BE76" s="327"/>
      <c r="BF76" s="323"/>
      <c r="BG76" s="324"/>
      <c r="BH76" s="324"/>
      <c r="BI76" s="324"/>
      <c r="BJ76" s="325"/>
    </row>
    <row r="77" spans="2:62" ht="20.25" customHeight="1" x14ac:dyDescent="0.45">
      <c r="B77" s="46"/>
      <c r="C77" s="59"/>
      <c r="D77" s="59"/>
      <c r="E77" s="59"/>
      <c r="F77" s="59"/>
      <c r="G77" s="59"/>
      <c r="H77" s="59"/>
      <c r="I77" s="60"/>
      <c r="J77" s="60"/>
      <c r="K77" s="59"/>
      <c r="L77" s="59"/>
      <c r="M77" s="59"/>
      <c r="N77" s="59"/>
      <c r="O77" s="61"/>
      <c r="P77" s="61"/>
      <c r="Q77" s="61"/>
      <c r="R77" s="62"/>
      <c r="S77" s="62"/>
      <c r="T77" s="62"/>
      <c r="U77" s="63"/>
      <c r="V77" s="64"/>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6"/>
      <c r="BE77" s="66"/>
      <c r="BF77" s="61"/>
      <c r="BG77" s="61"/>
      <c r="BH77" s="61"/>
      <c r="BI77" s="61"/>
      <c r="BJ77" s="61"/>
    </row>
    <row r="78" spans="2:62" ht="20.25" customHeight="1" x14ac:dyDescent="0.45">
      <c r="B78" s="46"/>
      <c r="C78" s="59"/>
      <c r="D78" s="59"/>
      <c r="E78" s="59"/>
      <c r="F78" s="59"/>
      <c r="G78" s="59"/>
      <c r="H78" s="59"/>
      <c r="I78" s="114"/>
      <c r="J78" s="115" t="s">
        <v>261</v>
      </c>
      <c r="K78" s="115"/>
      <c r="L78" s="115"/>
      <c r="M78" s="115"/>
      <c r="N78" s="115"/>
      <c r="O78" s="115"/>
      <c r="P78" s="115"/>
      <c r="Q78" s="115"/>
      <c r="R78" s="115"/>
      <c r="S78" s="115"/>
      <c r="T78" s="116"/>
      <c r="U78" s="115"/>
      <c r="V78" s="115"/>
      <c r="W78" s="115"/>
      <c r="X78" s="115"/>
      <c r="Y78" s="115"/>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8"/>
      <c r="BE78" s="66"/>
      <c r="BF78" s="61"/>
      <c r="BG78" s="61"/>
      <c r="BH78" s="61"/>
      <c r="BI78" s="61"/>
      <c r="BJ78" s="61"/>
    </row>
    <row r="79" spans="2:62" ht="20.25" customHeight="1" x14ac:dyDescent="0.45">
      <c r="B79" s="46"/>
      <c r="C79" s="59"/>
      <c r="D79" s="59"/>
      <c r="E79" s="59"/>
      <c r="F79" s="59"/>
      <c r="G79" s="59"/>
      <c r="H79" s="59"/>
      <c r="I79" s="114"/>
      <c r="J79" s="115"/>
      <c r="K79" s="115" t="s">
        <v>241</v>
      </c>
      <c r="L79" s="115"/>
      <c r="M79" s="115"/>
      <c r="N79" s="115"/>
      <c r="O79" s="115"/>
      <c r="P79" s="115"/>
      <c r="Q79" s="115"/>
      <c r="R79" s="115"/>
      <c r="S79" s="115"/>
      <c r="T79" s="116"/>
      <c r="U79" s="115"/>
      <c r="V79" s="115"/>
      <c r="W79" s="115"/>
      <c r="X79" s="115"/>
      <c r="Y79" s="115"/>
      <c r="Z79" s="117"/>
      <c r="AA79" s="115" t="s">
        <v>242</v>
      </c>
      <c r="AB79" s="115"/>
      <c r="AC79" s="115"/>
      <c r="AD79" s="115"/>
      <c r="AE79" s="115"/>
      <c r="AF79" s="115"/>
      <c r="AG79" s="115"/>
      <c r="AH79" s="115"/>
      <c r="AI79" s="115"/>
      <c r="AJ79" s="116"/>
      <c r="AK79" s="115"/>
      <c r="AL79" s="115"/>
      <c r="AM79" s="115"/>
      <c r="AN79" s="115"/>
      <c r="AO79" s="117"/>
      <c r="AP79" s="117"/>
      <c r="AQ79" s="115" t="s">
        <v>130</v>
      </c>
      <c r="AR79" s="115"/>
      <c r="AS79" s="115"/>
      <c r="AT79" s="115"/>
      <c r="AU79" s="115"/>
      <c r="AV79" s="115"/>
      <c r="AW79" s="117"/>
      <c r="AX79" s="117"/>
      <c r="AY79" s="117"/>
      <c r="AZ79" s="117"/>
      <c r="BA79" s="117"/>
      <c r="BB79" s="117"/>
      <c r="BC79" s="117"/>
      <c r="BD79" s="118"/>
      <c r="BE79" s="66"/>
      <c r="BF79" s="61"/>
      <c r="BG79" s="61"/>
      <c r="BH79" s="61"/>
      <c r="BI79" s="61"/>
      <c r="BJ79" s="61"/>
    </row>
    <row r="80" spans="2:62" ht="20.25" customHeight="1" x14ac:dyDescent="0.45">
      <c r="B80" s="46"/>
      <c r="C80" s="59"/>
      <c r="D80" s="59"/>
      <c r="E80" s="59"/>
      <c r="F80" s="59"/>
      <c r="G80" s="59"/>
      <c r="H80" s="59"/>
      <c r="I80" s="114"/>
      <c r="J80" s="115"/>
      <c r="K80" s="348" t="s">
        <v>112</v>
      </c>
      <c r="L80" s="348"/>
      <c r="M80" s="348" t="s">
        <v>113</v>
      </c>
      <c r="N80" s="348"/>
      <c r="O80" s="348"/>
      <c r="P80" s="348"/>
      <c r="Q80" s="115"/>
      <c r="R80" s="349" t="s">
        <v>114</v>
      </c>
      <c r="S80" s="349"/>
      <c r="T80" s="349"/>
      <c r="U80" s="349"/>
      <c r="V80" s="119"/>
      <c r="W80" s="120" t="s">
        <v>115</v>
      </c>
      <c r="X80" s="120"/>
      <c r="Y80" s="2"/>
      <c r="Z80" s="117"/>
      <c r="AA80" s="348" t="s">
        <v>112</v>
      </c>
      <c r="AB80" s="348"/>
      <c r="AC80" s="348" t="s">
        <v>113</v>
      </c>
      <c r="AD80" s="348"/>
      <c r="AE80" s="348"/>
      <c r="AF80" s="348"/>
      <c r="AG80" s="115"/>
      <c r="AH80" s="349" t="s">
        <v>114</v>
      </c>
      <c r="AI80" s="349"/>
      <c r="AJ80" s="349"/>
      <c r="AK80" s="349"/>
      <c r="AL80" s="119"/>
      <c r="AM80" s="120" t="s">
        <v>115</v>
      </c>
      <c r="AN80" s="120"/>
      <c r="AO80" s="117"/>
      <c r="AP80" s="117"/>
      <c r="AQ80" s="350" t="s">
        <v>4</v>
      </c>
      <c r="AR80" s="350"/>
      <c r="AS80" s="350" t="s">
        <v>5</v>
      </c>
      <c r="AT80" s="350"/>
      <c r="AU80" s="350"/>
      <c r="AV80" s="350"/>
      <c r="AW80" s="117"/>
      <c r="AX80" s="117"/>
      <c r="AY80" s="117"/>
      <c r="AZ80" s="117"/>
      <c r="BA80" s="117"/>
      <c r="BB80" s="117"/>
      <c r="BC80" s="117"/>
      <c r="BD80" s="118"/>
      <c r="BE80" s="66"/>
      <c r="BF80" s="61"/>
      <c r="BG80" s="61"/>
      <c r="BH80" s="61"/>
      <c r="BI80" s="61"/>
      <c r="BJ80" s="61"/>
    </row>
    <row r="81" spans="2:62" ht="20.25" customHeight="1" x14ac:dyDescent="0.45">
      <c r="B81" s="46"/>
      <c r="C81" s="59"/>
      <c r="D81" s="59"/>
      <c r="E81" s="59"/>
      <c r="F81" s="59"/>
      <c r="G81" s="59"/>
      <c r="H81" s="59"/>
      <c r="I81" s="114"/>
      <c r="J81" s="115"/>
      <c r="K81" s="347"/>
      <c r="L81" s="347"/>
      <c r="M81" s="347" t="s">
        <v>116</v>
      </c>
      <c r="N81" s="347"/>
      <c r="O81" s="347" t="s">
        <v>117</v>
      </c>
      <c r="P81" s="347"/>
      <c r="Q81" s="115"/>
      <c r="R81" s="347" t="s">
        <v>116</v>
      </c>
      <c r="S81" s="347"/>
      <c r="T81" s="347" t="s">
        <v>117</v>
      </c>
      <c r="U81" s="347"/>
      <c r="V81" s="119"/>
      <c r="W81" s="120" t="s">
        <v>118</v>
      </c>
      <c r="X81" s="120"/>
      <c r="Y81" s="2"/>
      <c r="Z81" s="117"/>
      <c r="AA81" s="347"/>
      <c r="AB81" s="347"/>
      <c r="AC81" s="347" t="s">
        <v>116</v>
      </c>
      <c r="AD81" s="347"/>
      <c r="AE81" s="347" t="s">
        <v>117</v>
      </c>
      <c r="AF81" s="347"/>
      <c r="AG81" s="115"/>
      <c r="AH81" s="347" t="s">
        <v>116</v>
      </c>
      <c r="AI81" s="347"/>
      <c r="AJ81" s="347" t="s">
        <v>117</v>
      </c>
      <c r="AK81" s="347"/>
      <c r="AL81" s="119"/>
      <c r="AM81" s="120" t="s">
        <v>118</v>
      </c>
      <c r="AN81" s="120"/>
      <c r="AO81" s="117"/>
      <c r="AP81" s="117"/>
      <c r="AQ81" s="350" t="s">
        <v>6</v>
      </c>
      <c r="AR81" s="350"/>
      <c r="AS81" s="350" t="s">
        <v>94</v>
      </c>
      <c r="AT81" s="350"/>
      <c r="AU81" s="350"/>
      <c r="AV81" s="350"/>
      <c r="AW81" s="117"/>
      <c r="AX81" s="117"/>
      <c r="AY81" s="117"/>
      <c r="AZ81" s="117"/>
      <c r="BA81" s="117"/>
      <c r="BB81" s="117"/>
      <c r="BC81" s="117"/>
      <c r="BD81" s="118"/>
      <c r="BE81" s="66"/>
      <c r="BF81" s="61"/>
      <c r="BG81" s="61"/>
      <c r="BH81" s="61"/>
      <c r="BI81" s="61"/>
      <c r="BJ81" s="61"/>
    </row>
    <row r="82" spans="2:62" ht="20.25" customHeight="1" x14ac:dyDescent="0.45">
      <c r="B82" s="46"/>
      <c r="C82" s="59"/>
      <c r="D82" s="59"/>
      <c r="E82" s="59"/>
      <c r="F82" s="59"/>
      <c r="G82" s="59"/>
      <c r="H82" s="59"/>
      <c r="I82" s="114"/>
      <c r="J82" s="115"/>
      <c r="K82" s="350" t="s">
        <v>6</v>
      </c>
      <c r="L82" s="350"/>
      <c r="M82" s="351">
        <f>SUMIFS($BB$17:$BB$76,$F$17:$F$76,"医師",$H$17:$H$76,"A")</f>
        <v>480</v>
      </c>
      <c r="N82" s="351"/>
      <c r="O82" s="352">
        <f>SUMIFS($BD$17:$BD$76,$F$17:$F$76,"医師",$H$17:$H$76,"A")</f>
        <v>120</v>
      </c>
      <c r="P82" s="352"/>
      <c r="Q82" s="128"/>
      <c r="R82" s="353">
        <v>0</v>
      </c>
      <c r="S82" s="353"/>
      <c r="T82" s="353">
        <v>0</v>
      </c>
      <c r="U82" s="353"/>
      <c r="V82" s="129"/>
      <c r="W82" s="354">
        <v>3</v>
      </c>
      <c r="X82" s="355"/>
      <c r="Y82" s="2"/>
      <c r="Z82" s="117"/>
      <c r="AA82" s="350" t="s">
        <v>6</v>
      </c>
      <c r="AB82" s="350"/>
      <c r="AC82" s="351">
        <f>SUMIFS($BB$17:$BB$76,$F$17:$F$76,"薬剤師",$H$17:$H$76,"A")</f>
        <v>320</v>
      </c>
      <c r="AD82" s="351"/>
      <c r="AE82" s="352">
        <f>SUMIFS($BD$17:$BD$76,$F$17:$F$76,"薬剤師",$H$17:$H$76,"A")</f>
        <v>80</v>
      </c>
      <c r="AF82" s="352"/>
      <c r="AG82" s="128"/>
      <c r="AH82" s="353">
        <v>0</v>
      </c>
      <c r="AI82" s="353"/>
      <c r="AJ82" s="353">
        <v>0</v>
      </c>
      <c r="AK82" s="353"/>
      <c r="AL82" s="129"/>
      <c r="AM82" s="354">
        <v>2</v>
      </c>
      <c r="AN82" s="355"/>
      <c r="AO82" s="117"/>
      <c r="AP82" s="117"/>
      <c r="AQ82" s="350" t="s">
        <v>7</v>
      </c>
      <c r="AR82" s="350"/>
      <c r="AS82" s="350" t="s">
        <v>95</v>
      </c>
      <c r="AT82" s="350"/>
      <c r="AU82" s="350"/>
      <c r="AV82" s="350"/>
      <c r="AW82" s="117"/>
      <c r="AX82" s="117"/>
      <c r="AY82" s="117"/>
      <c r="AZ82" s="117"/>
      <c r="BA82" s="117"/>
      <c r="BB82" s="117"/>
      <c r="BC82" s="117"/>
      <c r="BD82" s="118"/>
      <c r="BE82" s="66"/>
      <c r="BF82" s="61"/>
      <c r="BG82" s="61"/>
      <c r="BH82" s="61"/>
      <c r="BI82" s="61"/>
      <c r="BJ82" s="61"/>
    </row>
    <row r="83" spans="2:62" ht="20.25" customHeight="1" x14ac:dyDescent="0.45">
      <c r="B83" s="46"/>
      <c r="C83" s="59"/>
      <c r="D83" s="59"/>
      <c r="E83" s="59"/>
      <c r="F83" s="59"/>
      <c r="G83" s="59"/>
      <c r="H83" s="59"/>
      <c r="I83" s="114"/>
      <c r="J83" s="115"/>
      <c r="K83" s="350" t="s">
        <v>7</v>
      </c>
      <c r="L83" s="350"/>
      <c r="M83" s="351">
        <f>SUMIFS($BB$17:$BB$76,$F$17:$F$76,"医師",$H$17:$H$76,"B")</f>
        <v>0</v>
      </c>
      <c r="N83" s="351"/>
      <c r="O83" s="352">
        <f>SUMIFS($BD$17:$BD$76,$F$17:$F$76,"医師",$H$17:$H$76,"B")</f>
        <v>0</v>
      </c>
      <c r="P83" s="352"/>
      <c r="Q83" s="128"/>
      <c r="R83" s="353">
        <v>0</v>
      </c>
      <c r="S83" s="353"/>
      <c r="T83" s="353">
        <v>0</v>
      </c>
      <c r="U83" s="353"/>
      <c r="V83" s="129"/>
      <c r="W83" s="354">
        <v>0</v>
      </c>
      <c r="X83" s="355"/>
      <c r="Y83" s="2"/>
      <c r="Z83" s="117"/>
      <c r="AA83" s="350" t="s">
        <v>7</v>
      </c>
      <c r="AB83" s="350"/>
      <c r="AC83" s="351">
        <f>SUMIFS($BB$17:$BB$76,$F$17:$F$76,"薬剤師",$H$17:$H$76,"B")</f>
        <v>0</v>
      </c>
      <c r="AD83" s="351"/>
      <c r="AE83" s="352">
        <f>SUMIFS($BD$17:$BD$76,$F$17:$F$76,"薬剤師",$H$17:$H$76,"B")</f>
        <v>0</v>
      </c>
      <c r="AF83" s="352"/>
      <c r="AG83" s="128"/>
      <c r="AH83" s="353">
        <v>0</v>
      </c>
      <c r="AI83" s="353"/>
      <c r="AJ83" s="353">
        <v>0</v>
      </c>
      <c r="AK83" s="353"/>
      <c r="AL83" s="129"/>
      <c r="AM83" s="354">
        <v>0</v>
      </c>
      <c r="AN83" s="355"/>
      <c r="AO83" s="117"/>
      <c r="AP83" s="117"/>
      <c r="AQ83" s="350" t="s">
        <v>8</v>
      </c>
      <c r="AR83" s="350"/>
      <c r="AS83" s="350" t="s">
        <v>96</v>
      </c>
      <c r="AT83" s="350"/>
      <c r="AU83" s="350"/>
      <c r="AV83" s="350"/>
      <c r="AW83" s="117"/>
      <c r="AX83" s="117"/>
      <c r="AY83" s="117"/>
      <c r="AZ83" s="117"/>
      <c r="BA83" s="117"/>
      <c r="BB83" s="117"/>
      <c r="BC83" s="117"/>
      <c r="BD83" s="118"/>
      <c r="BE83" s="66"/>
      <c r="BF83" s="61"/>
      <c r="BG83" s="61"/>
      <c r="BH83" s="61"/>
      <c r="BI83" s="61"/>
      <c r="BJ83" s="61"/>
    </row>
    <row r="84" spans="2:62" ht="20.25" customHeight="1" x14ac:dyDescent="0.45">
      <c r="B84" s="46"/>
      <c r="C84" s="59"/>
      <c r="D84" s="59"/>
      <c r="E84" s="59"/>
      <c r="F84" s="59"/>
      <c r="G84" s="59"/>
      <c r="H84" s="59"/>
      <c r="I84" s="114"/>
      <c r="J84" s="115"/>
      <c r="K84" s="350" t="s">
        <v>8</v>
      </c>
      <c r="L84" s="350"/>
      <c r="M84" s="351">
        <f>SUMIFS($BB$17:$BB$76,$F$17:$F$76,"医師",$H$17:$H$76,"C")</f>
        <v>0</v>
      </c>
      <c r="N84" s="351"/>
      <c r="O84" s="352">
        <f>SUMIFS($BD$17:$BD$76,$F$17:$F$76,"医師",$H$17:$H$76,"C")</f>
        <v>0</v>
      </c>
      <c r="P84" s="352"/>
      <c r="Q84" s="128"/>
      <c r="R84" s="353">
        <v>0</v>
      </c>
      <c r="S84" s="353"/>
      <c r="T84" s="356">
        <v>0</v>
      </c>
      <c r="U84" s="356"/>
      <c r="V84" s="129"/>
      <c r="W84" s="357" t="s">
        <v>36</v>
      </c>
      <c r="X84" s="358"/>
      <c r="Y84" s="2"/>
      <c r="Z84" s="117"/>
      <c r="AA84" s="350" t="s">
        <v>8</v>
      </c>
      <c r="AB84" s="350"/>
      <c r="AC84" s="351">
        <f>SUMIFS($BB$17:$BB$76,$F$17:$F$76,"薬剤師",$H$17:$H$76,"C")</f>
        <v>0</v>
      </c>
      <c r="AD84" s="351"/>
      <c r="AE84" s="352">
        <f>SUMIFS($BD$17:$BD$76,$F$17:$F$76,"薬剤師",$H$17:$H$76,"C")</f>
        <v>0</v>
      </c>
      <c r="AF84" s="352"/>
      <c r="AG84" s="128"/>
      <c r="AH84" s="353">
        <v>0</v>
      </c>
      <c r="AI84" s="353"/>
      <c r="AJ84" s="356">
        <v>0</v>
      </c>
      <c r="AK84" s="356"/>
      <c r="AL84" s="129"/>
      <c r="AM84" s="357" t="s">
        <v>36</v>
      </c>
      <c r="AN84" s="358"/>
      <c r="AO84" s="117"/>
      <c r="AP84" s="117"/>
      <c r="AQ84" s="350" t="s">
        <v>9</v>
      </c>
      <c r="AR84" s="350"/>
      <c r="AS84" s="350" t="s">
        <v>131</v>
      </c>
      <c r="AT84" s="350"/>
      <c r="AU84" s="350"/>
      <c r="AV84" s="350"/>
      <c r="AW84" s="117"/>
      <c r="AX84" s="117"/>
      <c r="AY84" s="117"/>
      <c r="AZ84" s="117"/>
      <c r="BA84" s="117"/>
      <c r="BB84" s="117"/>
      <c r="BC84" s="117"/>
      <c r="BD84" s="118"/>
      <c r="BE84" s="66"/>
      <c r="BF84" s="61"/>
      <c r="BG84" s="61"/>
      <c r="BH84" s="61"/>
      <c r="BI84" s="61"/>
      <c r="BJ84" s="61"/>
    </row>
    <row r="85" spans="2:62" ht="20.25" customHeight="1" x14ac:dyDescent="0.45">
      <c r="B85" s="46"/>
      <c r="C85" s="59"/>
      <c r="D85" s="59"/>
      <c r="E85" s="59"/>
      <c r="F85" s="59"/>
      <c r="G85" s="59"/>
      <c r="H85" s="59"/>
      <c r="I85" s="114"/>
      <c r="J85" s="115"/>
      <c r="K85" s="350" t="s">
        <v>9</v>
      </c>
      <c r="L85" s="350"/>
      <c r="M85" s="351">
        <f>SUMIFS($BB$17:$BB$76,$F$17:$F$76,"医師",$H$17:$H$76,"D")</f>
        <v>0</v>
      </c>
      <c r="N85" s="351"/>
      <c r="O85" s="352">
        <f>SUMIFS($BD$17:$BD$76,$F$17:$F$76,"医師",$H$17:$H$76,"D")</f>
        <v>0</v>
      </c>
      <c r="P85" s="352"/>
      <c r="Q85" s="128"/>
      <c r="R85" s="353">
        <v>0</v>
      </c>
      <c r="S85" s="353"/>
      <c r="T85" s="356">
        <v>0</v>
      </c>
      <c r="U85" s="356"/>
      <c r="V85" s="129"/>
      <c r="W85" s="357" t="s">
        <v>36</v>
      </c>
      <c r="X85" s="358"/>
      <c r="Y85" s="2"/>
      <c r="Z85" s="117"/>
      <c r="AA85" s="350" t="s">
        <v>9</v>
      </c>
      <c r="AB85" s="350"/>
      <c r="AC85" s="351">
        <f>SUMIFS($BB$17:$BB$76,$F$17:$F$76,"薬剤師",$H$17:$H$76,"D")</f>
        <v>0</v>
      </c>
      <c r="AD85" s="351"/>
      <c r="AE85" s="352">
        <f>SUMIFS($BD$17:$BD$76,$F$17:$F$76,"薬剤師",$H$17:$H$76,"D")</f>
        <v>0</v>
      </c>
      <c r="AF85" s="352"/>
      <c r="AG85" s="128"/>
      <c r="AH85" s="353">
        <v>0</v>
      </c>
      <c r="AI85" s="353"/>
      <c r="AJ85" s="356">
        <v>0</v>
      </c>
      <c r="AK85" s="356"/>
      <c r="AL85" s="129"/>
      <c r="AM85" s="357" t="s">
        <v>36</v>
      </c>
      <c r="AN85" s="358"/>
      <c r="AO85" s="117"/>
      <c r="AP85" s="117"/>
      <c r="AQ85" s="2"/>
      <c r="AR85" s="2"/>
      <c r="AS85" s="2"/>
      <c r="AT85" s="2"/>
      <c r="AU85" s="2"/>
      <c r="AV85" s="2"/>
      <c r="AW85" s="2"/>
      <c r="AX85" s="2"/>
      <c r="AY85" s="2"/>
      <c r="AZ85" s="2"/>
      <c r="BA85" s="2"/>
      <c r="BB85" s="2"/>
      <c r="BC85" s="2"/>
      <c r="BD85" s="2"/>
      <c r="BJ85" s="61"/>
    </row>
    <row r="86" spans="2:62" ht="20.25" customHeight="1" x14ac:dyDescent="0.45">
      <c r="B86" s="46"/>
      <c r="C86" s="59"/>
      <c r="D86" s="59"/>
      <c r="E86" s="59"/>
      <c r="F86" s="59"/>
      <c r="G86" s="59"/>
      <c r="H86" s="59"/>
      <c r="I86" s="114"/>
      <c r="J86" s="115"/>
      <c r="K86" s="350" t="s">
        <v>119</v>
      </c>
      <c r="L86" s="350"/>
      <c r="M86" s="351">
        <f>SUM(M82:N85)</f>
        <v>480</v>
      </c>
      <c r="N86" s="351"/>
      <c r="O86" s="352">
        <f>SUM(O82:P85)</f>
        <v>120</v>
      </c>
      <c r="P86" s="352"/>
      <c r="Q86" s="128"/>
      <c r="R86" s="351">
        <f>SUM(R82:S85)</f>
        <v>0</v>
      </c>
      <c r="S86" s="351"/>
      <c r="T86" s="352">
        <f>SUM(T82:U85)</f>
        <v>0</v>
      </c>
      <c r="U86" s="352"/>
      <c r="V86" s="129"/>
      <c r="W86" s="364">
        <f>SUM(W82:X83)</f>
        <v>3</v>
      </c>
      <c r="X86" s="365"/>
      <c r="Y86" s="2"/>
      <c r="Z86" s="117"/>
      <c r="AA86" s="350" t="s">
        <v>119</v>
      </c>
      <c r="AB86" s="350"/>
      <c r="AC86" s="351">
        <f>SUM(AC82:AD85)</f>
        <v>320</v>
      </c>
      <c r="AD86" s="351"/>
      <c r="AE86" s="352">
        <f>SUM(AE82:AF85)</f>
        <v>80</v>
      </c>
      <c r="AF86" s="352"/>
      <c r="AG86" s="128"/>
      <c r="AH86" s="351">
        <f>SUM(AH82:AI85)</f>
        <v>0</v>
      </c>
      <c r="AI86" s="351"/>
      <c r="AJ86" s="352">
        <f>SUM(AJ82:AK85)</f>
        <v>0</v>
      </c>
      <c r="AK86" s="352"/>
      <c r="AL86" s="129"/>
      <c r="AM86" s="364">
        <f>SUM(AM82:AN83)</f>
        <v>2</v>
      </c>
      <c r="AN86" s="365"/>
      <c r="AO86" s="117"/>
      <c r="AP86" s="117"/>
      <c r="AQ86" s="2"/>
      <c r="AR86" s="2"/>
      <c r="AS86" s="2"/>
      <c r="AT86" s="2"/>
      <c r="AU86" s="2"/>
      <c r="AV86" s="2"/>
      <c r="AW86" s="2"/>
      <c r="AX86" s="2"/>
      <c r="AY86" s="2"/>
      <c r="AZ86" s="2"/>
      <c r="BA86" s="2"/>
      <c r="BB86" s="2"/>
      <c r="BC86" s="2"/>
      <c r="BD86" s="2"/>
    </row>
    <row r="87" spans="2:62" ht="20.25" customHeight="1" x14ac:dyDescent="0.45">
      <c r="B87" s="46"/>
      <c r="C87" s="59"/>
      <c r="D87" s="59"/>
      <c r="E87" s="59"/>
      <c r="F87" s="59"/>
      <c r="G87" s="59"/>
      <c r="H87" s="59"/>
      <c r="I87" s="114"/>
      <c r="J87" s="114"/>
      <c r="K87" s="122"/>
      <c r="L87" s="122"/>
      <c r="M87" s="122"/>
      <c r="N87" s="122"/>
      <c r="O87" s="123"/>
      <c r="P87" s="123"/>
      <c r="Q87" s="123"/>
      <c r="R87" s="124"/>
      <c r="S87" s="124"/>
      <c r="T87" s="124"/>
      <c r="U87" s="124"/>
      <c r="V87" s="125"/>
      <c r="W87" s="117"/>
      <c r="X87" s="117"/>
      <c r="Y87" s="117"/>
      <c r="Z87" s="117"/>
      <c r="AA87" s="122"/>
      <c r="AB87" s="122"/>
      <c r="AC87" s="122"/>
      <c r="AD87" s="122"/>
      <c r="AE87" s="123"/>
      <c r="AF87" s="123"/>
      <c r="AG87" s="123"/>
      <c r="AH87" s="124"/>
      <c r="AI87" s="124"/>
      <c r="AJ87" s="124"/>
      <c r="AK87" s="124"/>
      <c r="AL87" s="125"/>
      <c r="AM87" s="117"/>
      <c r="AN87" s="117"/>
      <c r="AO87" s="117"/>
      <c r="AP87" s="117"/>
      <c r="AQ87" s="2"/>
      <c r="AR87" s="2"/>
      <c r="AS87" s="2"/>
      <c r="AT87" s="2"/>
      <c r="AU87" s="2"/>
      <c r="AV87" s="2"/>
      <c r="AW87" s="2"/>
      <c r="AX87" s="2"/>
      <c r="AY87" s="2"/>
      <c r="AZ87" s="2"/>
      <c r="BA87" s="2"/>
      <c r="BB87" s="2"/>
      <c r="BC87" s="2"/>
      <c r="BD87" s="2"/>
    </row>
    <row r="88" spans="2:62" ht="20.25" customHeight="1" x14ac:dyDescent="0.45">
      <c r="B88" s="46"/>
      <c r="C88" s="59"/>
      <c r="D88" s="59"/>
      <c r="E88" s="59"/>
      <c r="F88" s="59"/>
      <c r="G88" s="59"/>
      <c r="H88" s="59"/>
      <c r="I88" s="114"/>
      <c r="J88" s="114"/>
      <c r="K88" s="116" t="s">
        <v>120</v>
      </c>
      <c r="L88" s="115"/>
      <c r="M88" s="115"/>
      <c r="N88" s="115"/>
      <c r="O88" s="115"/>
      <c r="P88" s="115"/>
      <c r="Q88" s="149" t="s">
        <v>181</v>
      </c>
      <c r="R88" s="229" t="s">
        <v>182</v>
      </c>
      <c r="S88" s="230"/>
      <c r="T88" s="126"/>
      <c r="U88" s="126"/>
      <c r="V88" s="115"/>
      <c r="W88" s="115"/>
      <c r="X88" s="115"/>
      <c r="Y88" s="117"/>
      <c r="Z88" s="117"/>
      <c r="AA88" s="116" t="s">
        <v>120</v>
      </c>
      <c r="AB88" s="115"/>
      <c r="AC88" s="115"/>
      <c r="AD88" s="115"/>
      <c r="AE88" s="115"/>
      <c r="AF88" s="115"/>
      <c r="AG88" s="149" t="s">
        <v>181</v>
      </c>
      <c r="AH88" s="231" t="str">
        <f>R88</f>
        <v>週</v>
      </c>
      <c r="AI88" s="232"/>
      <c r="AJ88" s="126"/>
      <c r="AK88" s="126"/>
      <c r="AL88" s="115"/>
      <c r="AM88" s="115"/>
      <c r="AN88" s="115"/>
      <c r="AO88" s="117"/>
      <c r="AP88" s="117"/>
      <c r="AQ88" s="2"/>
      <c r="AR88" s="2"/>
      <c r="AS88" s="2"/>
      <c r="AT88" s="2"/>
      <c r="AU88" s="2"/>
      <c r="AV88" s="2"/>
      <c r="AW88" s="2"/>
      <c r="AX88" s="2"/>
      <c r="AY88" s="2"/>
      <c r="AZ88" s="2"/>
      <c r="BA88" s="2"/>
      <c r="BB88" s="2"/>
      <c r="BC88" s="2"/>
      <c r="BD88" s="2"/>
    </row>
    <row r="89" spans="2:62" ht="20.25" customHeight="1" x14ac:dyDescent="0.45">
      <c r="B89" s="46"/>
      <c r="C89" s="59"/>
      <c r="D89" s="59"/>
      <c r="E89" s="59"/>
      <c r="F89" s="59"/>
      <c r="G89" s="59"/>
      <c r="H89" s="59"/>
      <c r="I89" s="114"/>
      <c r="J89" s="114"/>
      <c r="K89" s="115" t="s">
        <v>121</v>
      </c>
      <c r="L89" s="115"/>
      <c r="M89" s="115"/>
      <c r="N89" s="115"/>
      <c r="O89" s="115"/>
      <c r="P89" s="115" t="s">
        <v>122</v>
      </c>
      <c r="Q89" s="115"/>
      <c r="R89" s="115"/>
      <c r="S89" s="115"/>
      <c r="T89" s="116"/>
      <c r="U89" s="115"/>
      <c r="V89" s="115"/>
      <c r="W89" s="115"/>
      <c r="X89" s="115"/>
      <c r="Y89" s="117"/>
      <c r="Z89" s="117"/>
      <c r="AA89" s="115" t="s">
        <v>121</v>
      </c>
      <c r="AB89" s="115"/>
      <c r="AC89" s="115"/>
      <c r="AD89" s="115"/>
      <c r="AE89" s="115"/>
      <c r="AF89" s="115" t="s">
        <v>122</v>
      </c>
      <c r="AG89" s="115"/>
      <c r="AH89" s="115"/>
      <c r="AI89" s="115"/>
      <c r="AJ89" s="116"/>
      <c r="AK89" s="115"/>
      <c r="AL89" s="115"/>
      <c r="AM89" s="115"/>
      <c r="AN89" s="115"/>
      <c r="AO89" s="117"/>
      <c r="AP89" s="117"/>
      <c r="AQ89" s="2"/>
      <c r="AR89" s="2"/>
      <c r="AS89" s="2"/>
      <c r="AT89" s="2"/>
      <c r="AU89" s="2"/>
      <c r="AV89" s="2"/>
      <c r="AW89" s="2"/>
      <c r="AX89" s="2"/>
      <c r="AY89" s="2"/>
      <c r="AZ89" s="2"/>
      <c r="BA89" s="2"/>
      <c r="BB89" s="2"/>
      <c r="BC89" s="2"/>
      <c r="BD89" s="2"/>
    </row>
    <row r="90" spans="2:62" ht="20.25" customHeight="1" x14ac:dyDescent="0.45">
      <c r="B90" s="46"/>
      <c r="C90" s="59"/>
      <c r="D90" s="59"/>
      <c r="E90" s="59"/>
      <c r="F90" s="59"/>
      <c r="G90" s="59"/>
      <c r="H90" s="59"/>
      <c r="I90" s="114"/>
      <c r="J90" s="114"/>
      <c r="K90" s="115" t="str">
        <f>IF($R$88="週","対象時間数（週平均）","対象時間数（当月合計）")</f>
        <v>対象時間数（週平均）</v>
      </c>
      <c r="L90" s="115"/>
      <c r="M90" s="115"/>
      <c r="N90" s="115"/>
      <c r="O90" s="115"/>
      <c r="P90" s="115" t="str">
        <f>IF($R$88="週","週に勤務すべき時間数","当月に勤務すべき時間数")</f>
        <v>週に勤務すべき時間数</v>
      </c>
      <c r="Q90" s="115"/>
      <c r="R90" s="115"/>
      <c r="S90" s="115"/>
      <c r="T90" s="116"/>
      <c r="U90" s="115" t="s">
        <v>123</v>
      </c>
      <c r="V90" s="115"/>
      <c r="W90" s="115"/>
      <c r="X90" s="115"/>
      <c r="Y90" s="117"/>
      <c r="Z90" s="117"/>
      <c r="AA90" s="115" t="str">
        <f>IF(AH88="週","対象時間数（週平均）","対象時間数（当月合計）")</f>
        <v>対象時間数（週平均）</v>
      </c>
      <c r="AB90" s="115"/>
      <c r="AC90" s="115"/>
      <c r="AD90" s="115"/>
      <c r="AE90" s="115"/>
      <c r="AF90" s="115" t="str">
        <f>IF($AH$88="週","週に勤務すべき時間数","当月に勤務すべき時間数")</f>
        <v>週に勤務すべき時間数</v>
      </c>
      <c r="AG90" s="115"/>
      <c r="AH90" s="115"/>
      <c r="AI90" s="115"/>
      <c r="AJ90" s="116"/>
      <c r="AK90" s="115" t="s">
        <v>123</v>
      </c>
      <c r="AL90" s="115"/>
      <c r="AM90" s="115"/>
      <c r="AN90" s="115"/>
      <c r="AO90" s="117"/>
      <c r="AP90" s="117"/>
      <c r="AQ90" s="2"/>
      <c r="AR90" s="2"/>
      <c r="AS90" s="2"/>
      <c r="AT90" s="2"/>
      <c r="AU90" s="2"/>
      <c r="AV90" s="2"/>
      <c r="AW90" s="2"/>
      <c r="AX90" s="2"/>
      <c r="AY90" s="2"/>
      <c r="AZ90" s="2"/>
      <c r="BA90" s="2"/>
      <c r="BB90" s="2"/>
      <c r="BC90" s="2"/>
      <c r="BD90" s="2"/>
    </row>
    <row r="91" spans="2:62" ht="20.25" customHeight="1" x14ac:dyDescent="0.45">
      <c r="I91" s="2"/>
      <c r="J91" s="2"/>
      <c r="K91" s="363">
        <f>IF($R$88="週",T86,R86)</f>
        <v>0</v>
      </c>
      <c r="L91" s="363"/>
      <c r="M91" s="363"/>
      <c r="N91" s="363"/>
      <c r="O91" s="121" t="s">
        <v>124</v>
      </c>
      <c r="P91" s="350">
        <f>IF($R$88="週",$BA$6,$BE$6)</f>
        <v>40</v>
      </c>
      <c r="Q91" s="350"/>
      <c r="R91" s="350"/>
      <c r="S91" s="350"/>
      <c r="T91" s="121" t="s">
        <v>125</v>
      </c>
      <c r="U91" s="359">
        <f>ROUNDDOWN(K91/P91,1)</f>
        <v>0</v>
      </c>
      <c r="V91" s="359"/>
      <c r="W91" s="359"/>
      <c r="X91" s="359"/>
      <c r="Y91" s="2"/>
      <c r="Z91" s="2"/>
      <c r="AA91" s="363">
        <f>IF($AH$88="週",AJ86,AH86)</f>
        <v>0</v>
      </c>
      <c r="AB91" s="363"/>
      <c r="AC91" s="363"/>
      <c r="AD91" s="363"/>
      <c r="AE91" s="121" t="s">
        <v>124</v>
      </c>
      <c r="AF91" s="350">
        <f>IF($AH$88="週",$BA$6,$BE$6)</f>
        <v>40</v>
      </c>
      <c r="AG91" s="350"/>
      <c r="AH91" s="350"/>
      <c r="AI91" s="350"/>
      <c r="AJ91" s="121" t="s">
        <v>125</v>
      </c>
      <c r="AK91" s="359">
        <f>ROUNDDOWN(AA91/AF91,1)</f>
        <v>0</v>
      </c>
      <c r="AL91" s="359"/>
      <c r="AM91" s="359"/>
      <c r="AN91" s="359"/>
      <c r="AO91" s="2"/>
      <c r="AP91" s="2"/>
    </row>
    <row r="92" spans="2:62" ht="20.25" customHeight="1" x14ac:dyDescent="0.45">
      <c r="I92" s="2"/>
      <c r="J92" s="2"/>
      <c r="K92" s="115"/>
      <c r="L92" s="115"/>
      <c r="M92" s="115"/>
      <c r="N92" s="115"/>
      <c r="O92" s="115"/>
      <c r="P92" s="115"/>
      <c r="Q92" s="115"/>
      <c r="R92" s="115"/>
      <c r="S92" s="115"/>
      <c r="T92" s="116"/>
      <c r="U92" s="115" t="s">
        <v>126</v>
      </c>
      <c r="V92" s="115"/>
      <c r="W92" s="115"/>
      <c r="X92" s="115"/>
      <c r="Y92" s="2"/>
      <c r="Z92" s="2"/>
      <c r="AA92" s="115"/>
      <c r="AB92" s="115"/>
      <c r="AC92" s="115"/>
      <c r="AD92" s="115"/>
      <c r="AE92" s="115"/>
      <c r="AF92" s="115"/>
      <c r="AG92" s="115"/>
      <c r="AH92" s="115"/>
      <c r="AI92" s="115"/>
      <c r="AJ92" s="116"/>
      <c r="AK92" s="115" t="s">
        <v>126</v>
      </c>
      <c r="AL92" s="115"/>
      <c r="AM92" s="115"/>
      <c r="AN92" s="115"/>
      <c r="AO92" s="2"/>
      <c r="AP92" s="2"/>
    </row>
    <row r="93" spans="2:62" ht="20.25" customHeight="1" x14ac:dyDescent="0.45">
      <c r="I93" s="2"/>
      <c r="J93" s="2"/>
      <c r="K93" s="115" t="s">
        <v>245</v>
      </c>
      <c r="L93" s="115"/>
      <c r="M93" s="115"/>
      <c r="N93" s="115"/>
      <c r="O93" s="115"/>
      <c r="P93" s="115"/>
      <c r="Q93" s="115"/>
      <c r="R93" s="115"/>
      <c r="S93" s="115"/>
      <c r="T93" s="116"/>
      <c r="U93" s="115"/>
      <c r="V93" s="115"/>
      <c r="W93" s="115"/>
      <c r="X93" s="115"/>
      <c r="Y93" s="2"/>
      <c r="Z93" s="2"/>
      <c r="AA93" s="115" t="s">
        <v>246</v>
      </c>
      <c r="AB93" s="115"/>
      <c r="AC93" s="115"/>
      <c r="AD93" s="115"/>
      <c r="AE93" s="115"/>
      <c r="AF93" s="115"/>
      <c r="AG93" s="115"/>
      <c r="AH93" s="115"/>
      <c r="AI93" s="115"/>
      <c r="AJ93" s="116"/>
      <c r="AK93" s="115"/>
      <c r="AL93" s="115"/>
      <c r="AM93" s="115"/>
      <c r="AN93" s="115"/>
      <c r="AO93" s="2"/>
      <c r="AP93" s="2"/>
    </row>
    <row r="94" spans="2:62" ht="20.25" customHeight="1" x14ac:dyDescent="0.45">
      <c r="I94" s="2"/>
      <c r="J94" s="2"/>
      <c r="K94" s="115" t="s">
        <v>115</v>
      </c>
      <c r="L94" s="115"/>
      <c r="M94" s="115"/>
      <c r="N94" s="115"/>
      <c r="O94" s="115"/>
      <c r="P94" s="115"/>
      <c r="Q94" s="115"/>
      <c r="R94" s="115"/>
      <c r="S94" s="115"/>
      <c r="T94" s="116"/>
      <c r="U94" s="348"/>
      <c r="V94" s="348"/>
      <c r="W94" s="348"/>
      <c r="X94" s="348"/>
      <c r="Y94" s="2"/>
      <c r="Z94" s="2"/>
      <c r="AA94" s="115" t="s">
        <v>115</v>
      </c>
      <c r="AB94" s="115"/>
      <c r="AC94" s="115"/>
      <c r="AD94" s="115"/>
      <c r="AE94" s="115"/>
      <c r="AF94" s="115"/>
      <c r="AG94" s="115"/>
      <c r="AH94" s="115"/>
      <c r="AI94" s="115"/>
      <c r="AJ94" s="116"/>
      <c r="AK94" s="348"/>
      <c r="AL94" s="348"/>
      <c r="AM94" s="348"/>
      <c r="AN94" s="348"/>
      <c r="AO94" s="2"/>
      <c r="AP94" s="2"/>
    </row>
    <row r="95" spans="2:62" ht="20.25" customHeight="1" x14ac:dyDescent="0.45">
      <c r="I95" s="2"/>
      <c r="J95" s="2"/>
      <c r="K95" s="119" t="s">
        <v>127</v>
      </c>
      <c r="L95" s="119"/>
      <c r="M95" s="119"/>
      <c r="N95" s="119"/>
      <c r="O95" s="119"/>
      <c r="P95" s="115" t="s">
        <v>128</v>
      </c>
      <c r="Q95" s="119"/>
      <c r="R95" s="119"/>
      <c r="S95" s="119"/>
      <c r="T95" s="119"/>
      <c r="U95" s="347" t="s">
        <v>119</v>
      </c>
      <c r="V95" s="347"/>
      <c r="W95" s="347"/>
      <c r="X95" s="347"/>
      <c r="Y95" s="2"/>
      <c r="Z95" s="2"/>
      <c r="AA95" s="119" t="s">
        <v>127</v>
      </c>
      <c r="AB95" s="119"/>
      <c r="AC95" s="119"/>
      <c r="AD95" s="119"/>
      <c r="AE95" s="119"/>
      <c r="AF95" s="115" t="s">
        <v>128</v>
      </c>
      <c r="AG95" s="119"/>
      <c r="AH95" s="119"/>
      <c r="AI95" s="119"/>
      <c r="AJ95" s="119"/>
      <c r="AK95" s="347" t="s">
        <v>119</v>
      </c>
      <c r="AL95" s="347"/>
      <c r="AM95" s="347"/>
      <c r="AN95" s="347"/>
      <c r="AO95" s="2"/>
      <c r="AP95" s="2"/>
    </row>
    <row r="96" spans="2:62" ht="20.25" customHeight="1" x14ac:dyDescent="0.45">
      <c r="I96" s="2"/>
      <c r="J96" s="2"/>
      <c r="K96" s="350">
        <f>W86</f>
        <v>3</v>
      </c>
      <c r="L96" s="350"/>
      <c r="M96" s="350"/>
      <c r="N96" s="350"/>
      <c r="O96" s="121" t="s">
        <v>129</v>
      </c>
      <c r="P96" s="359">
        <f>U91</f>
        <v>0</v>
      </c>
      <c r="Q96" s="359"/>
      <c r="R96" s="359"/>
      <c r="S96" s="359"/>
      <c r="T96" s="121" t="s">
        <v>125</v>
      </c>
      <c r="U96" s="360">
        <f>ROUNDDOWN(K96+P96,1)</f>
        <v>3</v>
      </c>
      <c r="V96" s="360"/>
      <c r="W96" s="360"/>
      <c r="X96" s="360"/>
      <c r="Y96" s="127"/>
      <c r="Z96" s="127"/>
      <c r="AA96" s="361">
        <f>AM86</f>
        <v>2</v>
      </c>
      <c r="AB96" s="361"/>
      <c r="AC96" s="361"/>
      <c r="AD96" s="361"/>
      <c r="AE96" s="125" t="s">
        <v>129</v>
      </c>
      <c r="AF96" s="362">
        <f>AK91</f>
        <v>0</v>
      </c>
      <c r="AG96" s="362"/>
      <c r="AH96" s="362"/>
      <c r="AI96" s="362"/>
      <c r="AJ96" s="125" t="s">
        <v>125</v>
      </c>
      <c r="AK96" s="360">
        <f>ROUNDDOWN(AA96+AF96,1)</f>
        <v>2</v>
      </c>
      <c r="AL96" s="360"/>
      <c r="AM96" s="360"/>
      <c r="AN96" s="360"/>
      <c r="AO96" s="2"/>
      <c r="AP96" s="2"/>
    </row>
    <row r="97" spans="11:42" ht="20.25" customHeight="1" x14ac:dyDescent="0.45"/>
    <row r="98" spans="11:42" ht="20.25" customHeight="1" x14ac:dyDescent="0.45">
      <c r="K98" s="115" t="s">
        <v>243</v>
      </c>
      <c r="L98" s="115"/>
      <c r="M98" s="115"/>
      <c r="N98" s="115"/>
      <c r="O98" s="115"/>
      <c r="P98" s="115"/>
      <c r="Q98" s="115"/>
      <c r="R98" s="115"/>
      <c r="S98" s="115"/>
      <c r="T98" s="116"/>
      <c r="U98" s="115"/>
      <c r="V98" s="115"/>
      <c r="W98" s="115"/>
      <c r="X98" s="115"/>
      <c r="Y98" s="115"/>
      <c r="Z98" s="117"/>
      <c r="AA98" s="115" t="s">
        <v>244</v>
      </c>
      <c r="AB98" s="115"/>
      <c r="AC98" s="115"/>
      <c r="AD98" s="115"/>
      <c r="AE98" s="115"/>
      <c r="AF98" s="115"/>
      <c r="AG98" s="115"/>
      <c r="AH98" s="115"/>
      <c r="AI98" s="115"/>
      <c r="AJ98" s="116"/>
      <c r="AK98" s="115"/>
      <c r="AL98" s="115"/>
      <c r="AM98" s="115"/>
      <c r="AN98" s="115"/>
      <c r="AO98" s="117"/>
      <c r="AP98" s="117"/>
    </row>
    <row r="99" spans="11:42" ht="20.25" customHeight="1" x14ac:dyDescent="0.45">
      <c r="K99" s="348" t="s">
        <v>112</v>
      </c>
      <c r="L99" s="348"/>
      <c r="M99" s="348" t="s">
        <v>113</v>
      </c>
      <c r="N99" s="348"/>
      <c r="O99" s="348"/>
      <c r="P99" s="348"/>
      <c r="Q99" s="115"/>
      <c r="R99" s="349" t="s">
        <v>114</v>
      </c>
      <c r="S99" s="349"/>
      <c r="T99" s="349"/>
      <c r="U99" s="349"/>
      <c r="V99" s="119"/>
      <c r="W99" s="120" t="s">
        <v>115</v>
      </c>
      <c r="X99" s="120"/>
      <c r="Y99" s="2"/>
      <c r="Z99" s="117"/>
      <c r="AA99" s="348" t="s">
        <v>112</v>
      </c>
      <c r="AB99" s="348"/>
      <c r="AC99" s="348" t="s">
        <v>113</v>
      </c>
      <c r="AD99" s="348"/>
      <c r="AE99" s="348"/>
      <c r="AF99" s="348"/>
      <c r="AG99" s="115"/>
      <c r="AH99" s="349" t="s">
        <v>114</v>
      </c>
      <c r="AI99" s="349"/>
      <c r="AJ99" s="349"/>
      <c r="AK99" s="349"/>
      <c r="AL99" s="119"/>
      <c r="AM99" s="120" t="s">
        <v>115</v>
      </c>
      <c r="AN99" s="120"/>
      <c r="AO99" s="117"/>
      <c r="AP99" s="117"/>
    </row>
    <row r="100" spans="11:42" ht="20.25" customHeight="1" x14ac:dyDescent="0.45">
      <c r="K100" s="347"/>
      <c r="L100" s="347"/>
      <c r="M100" s="347" t="s">
        <v>116</v>
      </c>
      <c r="N100" s="347"/>
      <c r="O100" s="347" t="s">
        <v>117</v>
      </c>
      <c r="P100" s="347"/>
      <c r="Q100" s="115"/>
      <c r="R100" s="347" t="s">
        <v>116</v>
      </c>
      <c r="S100" s="347"/>
      <c r="T100" s="347" t="s">
        <v>117</v>
      </c>
      <c r="U100" s="347"/>
      <c r="V100" s="119"/>
      <c r="W100" s="120" t="s">
        <v>118</v>
      </c>
      <c r="X100" s="120"/>
      <c r="Y100" s="2"/>
      <c r="Z100" s="117"/>
      <c r="AA100" s="347"/>
      <c r="AB100" s="347"/>
      <c r="AC100" s="347" t="s">
        <v>116</v>
      </c>
      <c r="AD100" s="347"/>
      <c r="AE100" s="347" t="s">
        <v>117</v>
      </c>
      <c r="AF100" s="347"/>
      <c r="AG100" s="115"/>
      <c r="AH100" s="347" t="s">
        <v>116</v>
      </c>
      <c r="AI100" s="347"/>
      <c r="AJ100" s="347" t="s">
        <v>117</v>
      </c>
      <c r="AK100" s="347"/>
      <c r="AL100" s="119"/>
      <c r="AM100" s="120" t="s">
        <v>118</v>
      </c>
      <c r="AN100" s="120"/>
      <c r="AO100" s="117"/>
      <c r="AP100" s="117"/>
    </row>
    <row r="101" spans="11:42" ht="20.25" customHeight="1" x14ac:dyDescent="0.45">
      <c r="K101" s="350" t="s">
        <v>6</v>
      </c>
      <c r="L101" s="350"/>
      <c r="M101" s="351">
        <f>SUMIFS($BB$17:$BB$76,$F$17:$F$76,"看護職員",$H$17:$H$76,"A")</f>
        <v>1280</v>
      </c>
      <c r="N101" s="351"/>
      <c r="O101" s="352">
        <f>SUMIFS($BD$17:$BD$76,$F$17:$F$76,"看護職員",$H$17:$H$76,"A")</f>
        <v>320</v>
      </c>
      <c r="P101" s="352"/>
      <c r="Q101" s="128"/>
      <c r="R101" s="353">
        <v>0</v>
      </c>
      <c r="S101" s="353"/>
      <c r="T101" s="353">
        <v>0</v>
      </c>
      <c r="U101" s="353"/>
      <c r="V101" s="129"/>
      <c r="W101" s="354">
        <v>8</v>
      </c>
      <c r="X101" s="355"/>
      <c r="Y101" s="2"/>
      <c r="Z101" s="117"/>
      <c r="AA101" s="350" t="s">
        <v>6</v>
      </c>
      <c r="AB101" s="350"/>
      <c r="AC101" s="351">
        <f>SUMIFS($BB$17:$BB$76,$F$17:$F$76,"介護職員",$H$17:$H$76,"A")</f>
        <v>1280</v>
      </c>
      <c r="AD101" s="351"/>
      <c r="AE101" s="352">
        <f>SUMIFS($BD$17:$BD$76,$F$17:$F$76,"介護職員",$H$17:$H$76,"A")</f>
        <v>320</v>
      </c>
      <c r="AF101" s="352"/>
      <c r="AG101" s="128"/>
      <c r="AH101" s="353">
        <v>0</v>
      </c>
      <c r="AI101" s="353"/>
      <c r="AJ101" s="353">
        <v>0</v>
      </c>
      <c r="AK101" s="353"/>
      <c r="AL101" s="129"/>
      <c r="AM101" s="354">
        <v>8</v>
      </c>
      <c r="AN101" s="355"/>
      <c r="AO101" s="117"/>
      <c r="AP101" s="117"/>
    </row>
    <row r="102" spans="11:42" ht="20.25" customHeight="1" x14ac:dyDescent="0.45">
      <c r="K102" s="350" t="s">
        <v>7</v>
      </c>
      <c r="L102" s="350"/>
      <c r="M102" s="351">
        <f>SUMIFS($BB$17:$BB$76,$F$17:$F$76,"看護職員",$H$17:$H$76,"B")</f>
        <v>0</v>
      </c>
      <c r="N102" s="351"/>
      <c r="O102" s="352">
        <f>SUMIFS($BD$17:$BD$76,$F$17:$F$76,"看護職員",$H$17:$H$76,"B")</f>
        <v>0</v>
      </c>
      <c r="P102" s="352"/>
      <c r="Q102" s="128"/>
      <c r="R102" s="353">
        <v>0</v>
      </c>
      <c r="S102" s="353"/>
      <c r="T102" s="353">
        <v>0</v>
      </c>
      <c r="U102" s="353"/>
      <c r="V102" s="129"/>
      <c r="W102" s="354">
        <v>0</v>
      </c>
      <c r="X102" s="355"/>
      <c r="Y102" s="2"/>
      <c r="Z102" s="117"/>
      <c r="AA102" s="350" t="s">
        <v>7</v>
      </c>
      <c r="AB102" s="350"/>
      <c r="AC102" s="351">
        <f>SUMIFS($BB$17:$BB$76,$F$17:$F$76,"介護職員",$H$17:$H$76,"B")</f>
        <v>0</v>
      </c>
      <c r="AD102" s="351"/>
      <c r="AE102" s="352">
        <f>SUMIFS($BD$17:$BD$76,$F$17:$F$76,"介護職員",$H$17:$H$76,"B")</f>
        <v>0</v>
      </c>
      <c r="AF102" s="352"/>
      <c r="AG102" s="128"/>
      <c r="AH102" s="353">
        <v>0</v>
      </c>
      <c r="AI102" s="353"/>
      <c r="AJ102" s="353">
        <v>0</v>
      </c>
      <c r="AK102" s="353"/>
      <c r="AL102" s="129"/>
      <c r="AM102" s="354">
        <v>0</v>
      </c>
      <c r="AN102" s="355"/>
      <c r="AO102" s="117"/>
      <c r="AP102" s="117"/>
    </row>
    <row r="103" spans="11:42" ht="20.25" customHeight="1" x14ac:dyDescent="0.45">
      <c r="K103" s="350" t="s">
        <v>8</v>
      </c>
      <c r="L103" s="350"/>
      <c r="M103" s="351">
        <f>SUMIFS($BB$17:$BB$76,$F$17:$F$76,"看護職員",$H$17:$H$76,"C")</f>
        <v>256</v>
      </c>
      <c r="N103" s="351"/>
      <c r="O103" s="352">
        <f>SUMIFS($BD$17:$BD$76,$F$17:$F$76,"看護職員",$H$17:$H$76,"C")</f>
        <v>64</v>
      </c>
      <c r="P103" s="352"/>
      <c r="Q103" s="128"/>
      <c r="R103" s="353">
        <v>256</v>
      </c>
      <c r="S103" s="353"/>
      <c r="T103" s="356">
        <v>64</v>
      </c>
      <c r="U103" s="356"/>
      <c r="V103" s="129"/>
      <c r="W103" s="357" t="s">
        <v>36</v>
      </c>
      <c r="X103" s="358"/>
      <c r="Y103" s="2"/>
      <c r="Z103" s="117"/>
      <c r="AA103" s="350" t="s">
        <v>8</v>
      </c>
      <c r="AB103" s="350"/>
      <c r="AC103" s="351">
        <f>SUMIFS($BB$17:$BB$76,$F$17:$F$76,"介護職員",$H$17:$H$76,"C")</f>
        <v>256</v>
      </c>
      <c r="AD103" s="351"/>
      <c r="AE103" s="352">
        <f>SUMIFS($BD$17:$BD$76,$F$17:$F$76,"介護職員",$H$17:$H$76,"C")</f>
        <v>64</v>
      </c>
      <c r="AF103" s="352"/>
      <c r="AG103" s="128"/>
      <c r="AH103" s="353">
        <v>256</v>
      </c>
      <c r="AI103" s="353"/>
      <c r="AJ103" s="356">
        <v>64</v>
      </c>
      <c r="AK103" s="356"/>
      <c r="AL103" s="129"/>
      <c r="AM103" s="357" t="s">
        <v>36</v>
      </c>
      <c r="AN103" s="358"/>
      <c r="AO103" s="117"/>
      <c r="AP103" s="117"/>
    </row>
    <row r="104" spans="11:42" ht="20.25" customHeight="1" x14ac:dyDescent="0.45">
      <c r="K104" s="350" t="s">
        <v>9</v>
      </c>
      <c r="L104" s="350"/>
      <c r="M104" s="351">
        <f>SUMIFS($BB$17:$BB$76,$F$17:$F$76,"看護職員",$H$17:$H$76,"D")</f>
        <v>0</v>
      </c>
      <c r="N104" s="351"/>
      <c r="O104" s="352">
        <f>SUMIFS($BD$17:$BD$76,$F$17:$F$76,"看護職員",$H$17:$H$76,"D")</f>
        <v>0</v>
      </c>
      <c r="P104" s="352"/>
      <c r="Q104" s="128"/>
      <c r="R104" s="353">
        <v>0</v>
      </c>
      <c r="S104" s="353"/>
      <c r="T104" s="356">
        <v>0</v>
      </c>
      <c r="U104" s="356"/>
      <c r="V104" s="129"/>
      <c r="W104" s="357" t="s">
        <v>36</v>
      </c>
      <c r="X104" s="358"/>
      <c r="Y104" s="2"/>
      <c r="Z104" s="117"/>
      <c r="AA104" s="350" t="s">
        <v>9</v>
      </c>
      <c r="AB104" s="350"/>
      <c r="AC104" s="351">
        <f>SUMIFS($BB$17:$BB$76,$F$17:$F$76,"介護職員",$H$17:$H$76,"D")</f>
        <v>0</v>
      </c>
      <c r="AD104" s="351"/>
      <c r="AE104" s="352">
        <f>SUMIFS($BD$17:$BD$76,$F$17:$F$76,"介護職員",$H$17:$H$76,"D")</f>
        <v>0</v>
      </c>
      <c r="AF104" s="352"/>
      <c r="AG104" s="128"/>
      <c r="AH104" s="353">
        <v>0</v>
      </c>
      <c r="AI104" s="353"/>
      <c r="AJ104" s="356">
        <v>0</v>
      </c>
      <c r="AK104" s="356"/>
      <c r="AL104" s="129"/>
      <c r="AM104" s="357" t="s">
        <v>36</v>
      </c>
      <c r="AN104" s="358"/>
      <c r="AO104" s="117"/>
      <c r="AP104" s="117"/>
    </row>
    <row r="105" spans="11:42" ht="20.25" customHeight="1" x14ac:dyDescent="0.45">
      <c r="K105" s="350" t="s">
        <v>119</v>
      </c>
      <c r="L105" s="350"/>
      <c r="M105" s="351">
        <f>SUM(M101:N104)</f>
        <v>1536</v>
      </c>
      <c r="N105" s="351"/>
      <c r="O105" s="352">
        <f>SUM(O101:P104)</f>
        <v>384</v>
      </c>
      <c r="P105" s="352"/>
      <c r="Q105" s="128"/>
      <c r="R105" s="351">
        <f>SUM(R101:S104)</f>
        <v>256</v>
      </c>
      <c r="S105" s="351"/>
      <c r="T105" s="352">
        <f>SUM(T101:U104)</f>
        <v>64</v>
      </c>
      <c r="U105" s="352"/>
      <c r="V105" s="129"/>
      <c r="W105" s="364">
        <f>SUM(W101:X102)</f>
        <v>8</v>
      </c>
      <c r="X105" s="365"/>
      <c r="Y105" s="2"/>
      <c r="Z105" s="117"/>
      <c r="AA105" s="350" t="s">
        <v>119</v>
      </c>
      <c r="AB105" s="350"/>
      <c r="AC105" s="351">
        <f>SUM(AC101:AD104)</f>
        <v>1536</v>
      </c>
      <c r="AD105" s="351"/>
      <c r="AE105" s="352">
        <f>SUM(AE101:AF104)</f>
        <v>384</v>
      </c>
      <c r="AF105" s="352"/>
      <c r="AG105" s="128"/>
      <c r="AH105" s="351">
        <f>SUM(AH101:AI104)</f>
        <v>256</v>
      </c>
      <c r="AI105" s="351"/>
      <c r="AJ105" s="352">
        <f>SUM(AJ101:AK104)</f>
        <v>64</v>
      </c>
      <c r="AK105" s="352"/>
      <c r="AL105" s="129"/>
      <c r="AM105" s="364">
        <f>SUM(AM101:AN102)</f>
        <v>8</v>
      </c>
      <c r="AN105" s="365"/>
      <c r="AO105" s="117"/>
      <c r="AP105" s="117"/>
    </row>
    <row r="106" spans="11:42" ht="20.25" customHeight="1" x14ac:dyDescent="0.45">
      <c r="K106" s="122"/>
      <c r="L106" s="122"/>
      <c r="M106" s="122"/>
      <c r="N106" s="122"/>
      <c r="O106" s="123"/>
      <c r="P106" s="123"/>
      <c r="Q106" s="123"/>
      <c r="R106" s="124"/>
      <c r="S106" s="124"/>
      <c r="T106" s="124"/>
      <c r="U106" s="124"/>
      <c r="V106" s="125"/>
      <c r="W106" s="117"/>
      <c r="X106" s="117"/>
      <c r="Y106" s="117"/>
      <c r="Z106" s="117"/>
      <c r="AA106" s="122"/>
      <c r="AB106" s="122"/>
      <c r="AC106" s="122"/>
      <c r="AD106" s="122"/>
      <c r="AE106" s="123"/>
      <c r="AF106" s="123"/>
      <c r="AG106" s="123"/>
      <c r="AH106" s="124"/>
      <c r="AI106" s="124"/>
      <c r="AJ106" s="124"/>
      <c r="AK106" s="124"/>
      <c r="AL106" s="125"/>
      <c r="AM106" s="117"/>
      <c r="AN106" s="117"/>
      <c r="AO106" s="117"/>
      <c r="AP106" s="117"/>
    </row>
    <row r="107" spans="11:42" ht="20.25" customHeight="1" x14ac:dyDescent="0.45">
      <c r="K107" s="116" t="s">
        <v>120</v>
      </c>
      <c r="L107" s="115"/>
      <c r="M107" s="115"/>
      <c r="N107" s="115"/>
      <c r="O107" s="115"/>
      <c r="P107" s="115"/>
      <c r="Q107" s="149" t="s">
        <v>181</v>
      </c>
      <c r="R107" s="231" t="str">
        <f>R88</f>
        <v>週</v>
      </c>
      <c r="S107" s="232"/>
      <c r="T107" s="126"/>
      <c r="U107" s="126"/>
      <c r="V107" s="115"/>
      <c r="W107" s="115"/>
      <c r="X107" s="115"/>
      <c r="Y107" s="117"/>
      <c r="Z107" s="117"/>
      <c r="AA107" s="116" t="s">
        <v>120</v>
      </c>
      <c r="AB107" s="115"/>
      <c r="AC107" s="115"/>
      <c r="AD107" s="115"/>
      <c r="AE107" s="115"/>
      <c r="AF107" s="115"/>
      <c r="AG107" s="149" t="s">
        <v>181</v>
      </c>
      <c r="AH107" s="231" t="str">
        <f>R107</f>
        <v>週</v>
      </c>
      <c r="AI107" s="232"/>
      <c r="AJ107" s="126"/>
      <c r="AK107" s="126"/>
      <c r="AL107" s="115"/>
      <c r="AM107" s="115"/>
      <c r="AN107" s="115"/>
      <c r="AO107" s="117"/>
      <c r="AP107" s="117"/>
    </row>
    <row r="108" spans="11:42" ht="20.25" customHeight="1" x14ac:dyDescent="0.45">
      <c r="K108" s="115" t="s">
        <v>121</v>
      </c>
      <c r="L108" s="115"/>
      <c r="M108" s="115"/>
      <c r="N108" s="115"/>
      <c r="O108" s="115"/>
      <c r="P108" s="115" t="s">
        <v>122</v>
      </c>
      <c r="Q108" s="115"/>
      <c r="R108" s="115"/>
      <c r="S108" s="115"/>
      <c r="T108" s="116"/>
      <c r="U108" s="115"/>
      <c r="V108" s="115"/>
      <c r="W108" s="115"/>
      <c r="X108" s="115"/>
      <c r="Y108" s="117"/>
      <c r="Z108" s="117"/>
      <c r="AA108" s="115" t="s">
        <v>121</v>
      </c>
      <c r="AB108" s="115"/>
      <c r="AC108" s="115"/>
      <c r="AD108" s="115"/>
      <c r="AE108" s="115"/>
      <c r="AF108" s="115" t="s">
        <v>122</v>
      </c>
      <c r="AG108" s="115"/>
      <c r="AH108" s="115"/>
      <c r="AI108" s="115"/>
      <c r="AJ108" s="116"/>
      <c r="AK108" s="115"/>
      <c r="AL108" s="115"/>
      <c r="AM108" s="115"/>
      <c r="AN108" s="115"/>
      <c r="AO108" s="117"/>
      <c r="AP108" s="117"/>
    </row>
    <row r="109" spans="11:42" ht="20.25" customHeight="1" x14ac:dyDescent="0.45">
      <c r="K109" s="115" t="str">
        <f>IF($R$107="週","対象時間数（週平均）","対象時間数（当月合計）")</f>
        <v>対象時間数（週平均）</v>
      </c>
      <c r="L109" s="115"/>
      <c r="M109" s="115"/>
      <c r="N109" s="115"/>
      <c r="O109" s="115"/>
      <c r="P109" s="115" t="str">
        <f>IF($R$88="週","週に勤務すべき時間数","当月に勤務すべき時間数")</f>
        <v>週に勤務すべき時間数</v>
      </c>
      <c r="Q109" s="115"/>
      <c r="R109" s="115"/>
      <c r="S109" s="115"/>
      <c r="T109" s="116"/>
      <c r="U109" s="115" t="s">
        <v>123</v>
      </c>
      <c r="V109" s="115"/>
      <c r="W109" s="115"/>
      <c r="X109" s="115"/>
      <c r="Y109" s="117"/>
      <c r="Z109" s="117"/>
      <c r="AA109" s="115" t="str">
        <f>IF(AH107="週","対象時間数（週平均）","対象時間数（当月合計）")</f>
        <v>対象時間数（週平均）</v>
      </c>
      <c r="AB109" s="115"/>
      <c r="AC109" s="115"/>
      <c r="AD109" s="115"/>
      <c r="AE109" s="115"/>
      <c r="AF109" s="115" t="str">
        <f>IF($AH$88="週","週に勤務すべき時間数","当月に勤務すべき時間数")</f>
        <v>週に勤務すべき時間数</v>
      </c>
      <c r="AG109" s="115"/>
      <c r="AH109" s="115"/>
      <c r="AI109" s="115"/>
      <c r="AJ109" s="116"/>
      <c r="AK109" s="115" t="s">
        <v>123</v>
      </c>
      <c r="AL109" s="115"/>
      <c r="AM109" s="115"/>
      <c r="AN109" s="115"/>
      <c r="AO109" s="117"/>
      <c r="AP109" s="117"/>
    </row>
    <row r="110" spans="11:42" ht="20.25" customHeight="1" x14ac:dyDescent="0.45">
      <c r="K110" s="363">
        <f>IF($R$88="週",T105,R105)</f>
        <v>64</v>
      </c>
      <c r="L110" s="363"/>
      <c r="M110" s="363"/>
      <c r="N110" s="363"/>
      <c r="O110" s="222" t="s">
        <v>124</v>
      </c>
      <c r="P110" s="350">
        <f>IF($R$88="週",$BA$6,$BE$6)</f>
        <v>40</v>
      </c>
      <c r="Q110" s="350"/>
      <c r="R110" s="350"/>
      <c r="S110" s="350"/>
      <c r="T110" s="222" t="s">
        <v>125</v>
      </c>
      <c r="U110" s="359">
        <f>ROUNDDOWN(K110/P110,1)</f>
        <v>1.6</v>
      </c>
      <c r="V110" s="359"/>
      <c r="W110" s="359"/>
      <c r="X110" s="359"/>
      <c r="Y110" s="2"/>
      <c r="Z110" s="2"/>
      <c r="AA110" s="363">
        <f>IF($AH$88="週",AJ105,AH105)</f>
        <v>64</v>
      </c>
      <c r="AB110" s="363"/>
      <c r="AC110" s="363"/>
      <c r="AD110" s="363"/>
      <c r="AE110" s="222" t="s">
        <v>124</v>
      </c>
      <c r="AF110" s="350">
        <f>IF($AH$88="週",$BA$6,$BE$6)</f>
        <v>40</v>
      </c>
      <c r="AG110" s="350"/>
      <c r="AH110" s="350"/>
      <c r="AI110" s="350"/>
      <c r="AJ110" s="222" t="s">
        <v>125</v>
      </c>
      <c r="AK110" s="359">
        <f>ROUNDDOWN(AA110/AF110,1)</f>
        <v>1.6</v>
      </c>
      <c r="AL110" s="359"/>
      <c r="AM110" s="359"/>
      <c r="AN110" s="359"/>
      <c r="AO110" s="2"/>
      <c r="AP110" s="2"/>
    </row>
    <row r="111" spans="11:42" ht="20.25" customHeight="1" x14ac:dyDescent="0.45">
      <c r="K111" s="115"/>
      <c r="L111" s="115"/>
      <c r="M111" s="115"/>
      <c r="N111" s="115"/>
      <c r="O111" s="115"/>
      <c r="P111" s="115"/>
      <c r="Q111" s="115"/>
      <c r="R111" s="115"/>
      <c r="S111" s="115"/>
      <c r="T111" s="116"/>
      <c r="U111" s="115" t="s">
        <v>126</v>
      </c>
      <c r="V111" s="115"/>
      <c r="W111" s="115"/>
      <c r="X111" s="115"/>
      <c r="Y111" s="2"/>
      <c r="Z111" s="2"/>
      <c r="AA111" s="115"/>
      <c r="AB111" s="115"/>
      <c r="AC111" s="115"/>
      <c r="AD111" s="115"/>
      <c r="AE111" s="115"/>
      <c r="AF111" s="115"/>
      <c r="AG111" s="115"/>
      <c r="AH111" s="115"/>
      <c r="AI111" s="115"/>
      <c r="AJ111" s="116"/>
      <c r="AK111" s="115" t="s">
        <v>126</v>
      </c>
      <c r="AL111" s="115"/>
      <c r="AM111" s="115"/>
      <c r="AN111" s="115"/>
      <c r="AO111" s="2"/>
      <c r="AP111" s="2"/>
    </row>
    <row r="112" spans="11:42" ht="20.25" customHeight="1" x14ac:dyDescent="0.45">
      <c r="K112" s="115" t="s">
        <v>154</v>
      </c>
      <c r="L112" s="115"/>
      <c r="M112" s="115"/>
      <c r="N112" s="115"/>
      <c r="O112" s="115"/>
      <c r="P112" s="115"/>
      <c r="Q112" s="115"/>
      <c r="R112" s="115"/>
      <c r="S112" s="115"/>
      <c r="T112" s="116"/>
      <c r="U112" s="115"/>
      <c r="V112" s="115"/>
      <c r="W112" s="115"/>
      <c r="X112" s="115"/>
      <c r="Y112" s="2"/>
      <c r="Z112" s="2"/>
      <c r="AA112" s="115" t="s">
        <v>155</v>
      </c>
      <c r="AB112" s="115"/>
      <c r="AC112" s="115"/>
      <c r="AD112" s="115"/>
      <c r="AE112" s="115"/>
      <c r="AF112" s="115"/>
      <c r="AG112" s="115"/>
      <c r="AH112" s="115"/>
      <c r="AI112" s="115"/>
      <c r="AJ112" s="116"/>
      <c r="AK112" s="115"/>
      <c r="AL112" s="115"/>
      <c r="AM112" s="115"/>
      <c r="AN112" s="115"/>
      <c r="AO112" s="2"/>
      <c r="AP112" s="2"/>
    </row>
    <row r="113" spans="11:42" ht="20.25" customHeight="1" x14ac:dyDescent="0.45">
      <c r="K113" s="115" t="s">
        <v>115</v>
      </c>
      <c r="L113" s="115"/>
      <c r="M113" s="115"/>
      <c r="N113" s="115"/>
      <c r="O113" s="115"/>
      <c r="P113" s="115"/>
      <c r="Q113" s="115"/>
      <c r="R113" s="115"/>
      <c r="S113" s="115"/>
      <c r="T113" s="116"/>
      <c r="U113" s="348"/>
      <c r="V113" s="348"/>
      <c r="W113" s="348"/>
      <c r="X113" s="348"/>
      <c r="Y113" s="2"/>
      <c r="Z113" s="2"/>
      <c r="AA113" s="115" t="s">
        <v>115</v>
      </c>
      <c r="AB113" s="115"/>
      <c r="AC113" s="115"/>
      <c r="AD113" s="115"/>
      <c r="AE113" s="115"/>
      <c r="AF113" s="115"/>
      <c r="AG113" s="115"/>
      <c r="AH113" s="115"/>
      <c r="AI113" s="115"/>
      <c r="AJ113" s="116"/>
      <c r="AK113" s="348"/>
      <c r="AL113" s="348"/>
      <c r="AM113" s="348"/>
      <c r="AN113" s="348"/>
      <c r="AO113" s="2"/>
      <c r="AP113" s="2"/>
    </row>
    <row r="114" spans="11:42" ht="20.25" customHeight="1" x14ac:dyDescent="0.45">
      <c r="K114" s="119" t="s">
        <v>127</v>
      </c>
      <c r="L114" s="119"/>
      <c r="M114" s="119"/>
      <c r="N114" s="119"/>
      <c r="O114" s="119"/>
      <c r="P114" s="115" t="s">
        <v>128</v>
      </c>
      <c r="Q114" s="119"/>
      <c r="R114" s="119"/>
      <c r="S114" s="119"/>
      <c r="T114" s="119"/>
      <c r="U114" s="347" t="s">
        <v>119</v>
      </c>
      <c r="V114" s="347"/>
      <c r="W114" s="347"/>
      <c r="X114" s="347"/>
      <c r="Y114" s="2"/>
      <c r="Z114" s="2"/>
      <c r="AA114" s="119" t="s">
        <v>127</v>
      </c>
      <c r="AB114" s="119"/>
      <c r="AC114" s="119"/>
      <c r="AD114" s="119"/>
      <c r="AE114" s="119"/>
      <c r="AF114" s="115" t="s">
        <v>128</v>
      </c>
      <c r="AG114" s="119"/>
      <c r="AH114" s="119"/>
      <c r="AI114" s="119"/>
      <c r="AJ114" s="119"/>
      <c r="AK114" s="347" t="s">
        <v>119</v>
      </c>
      <c r="AL114" s="347"/>
      <c r="AM114" s="347"/>
      <c r="AN114" s="347"/>
      <c r="AO114" s="2"/>
      <c r="AP114" s="2"/>
    </row>
    <row r="115" spans="11:42" ht="20.25" customHeight="1" x14ac:dyDescent="0.45">
      <c r="K115" s="350">
        <f>W105</f>
        <v>8</v>
      </c>
      <c r="L115" s="350"/>
      <c r="M115" s="350"/>
      <c r="N115" s="350"/>
      <c r="O115" s="222" t="s">
        <v>129</v>
      </c>
      <c r="P115" s="359">
        <f>U110</f>
        <v>1.6</v>
      </c>
      <c r="Q115" s="359"/>
      <c r="R115" s="359"/>
      <c r="S115" s="359"/>
      <c r="T115" s="222" t="s">
        <v>125</v>
      </c>
      <c r="U115" s="360">
        <f>ROUNDDOWN(K115+P115,1)</f>
        <v>9.6</v>
      </c>
      <c r="V115" s="360"/>
      <c r="W115" s="360"/>
      <c r="X115" s="360"/>
      <c r="Y115" s="127"/>
      <c r="Z115" s="127"/>
      <c r="AA115" s="361">
        <f>AM105</f>
        <v>8</v>
      </c>
      <c r="AB115" s="361"/>
      <c r="AC115" s="361"/>
      <c r="AD115" s="361"/>
      <c r="AE115" s="125" t="s">
        <v>129</v>
      </c>
      <c r="AF115" s="362">
        <f>AK110</f>
        <v>1.6</v>
      </c>
      <c r="AG115" s="362"/>
      <c r="AH115" s="362"/>
      <c r="AI115" s="362"/>
      <c r="AJ115" s="125" t="s">
        <v>125</v>
      </c>
      <c r="AK115" s="360">
        <f>ROUNDDOWN(AA115+AF115,1)</f>
        <v>9.6</v>
      </c>
      <c r="AL115" s="360"/>
      <c r="AM115" s="360"/>
      <c r="AN115" s="360"/>
      <c r="AO115" s="2"/>
      <c r="AP115" s="2"/>
    </row>
    <row r="116" spans="11:42" ht="20.25" customHeight="1" x14ac:dyDescent="0.45"/>
    <row r="137" spans="1:59" x14ac:dyDescent="0.45">
      <c r="AQ137" s="13"/>
      <c r="AR137" s="13"/>
      <c r="AS137" s="13"/>
      <c r="AT137" s="13"/>
      <c r="AU137" s="13"/>
      <c r="AV137" s="13"/>
      <c r="AW137" s="13"/>
      <c r="AX137" s="13"/>
      <c r="AY137" s="13"/>
      <c r="AZ137" s="10"/>
      <c r="BA137" s="10"/>
      <c r="BB137" s="10"/>
      <c r="BC137" s="10"/>
      <c r="BD137" s="10"/>
      <c r="BE137" s="10"/>
      <c r="BF137" s="10"/>
      <c r="BG137" s="10"/>
    </row>
    <row r="138" spans="1:59" x14ac:dyDescent="0.45">
      <c r="AQ138" s="13"/>
      <c r="AR138" s="13"/>
      <c r="AS138" s="13"/>
      <c r="AT138" s="13"/>
      <c r="AU138" s="13"/>
      <c r="AV138" s="13"/>
      <c r="AW138" s="13"/>
      <c r="AX138" s="13"/>
      <c r="AY138" s="13"/>
      <c r="AZ138" s="10"/>
      <c r="BA138" s="10"/>
      <c r="BB138" s="10"/>
      <c r="BC138" s="10"/>
      <c r="BD138" s="10"/>
      <c r="BE138" s="10"/>
      <c r="BF138" s="10"/>
      <c r="BG138" s="10"/>
    </row>
    <row r="143" spans="1:59" x14ac:dyDescent="0.45">
      <c r="A143" s="11"/>
      <c r="B143" s="11"/>
      <c r="C143" s="12"/>
      <c r="D143" s="12"/>
      <c r="E143" s="12"/>
      <c r="F143" s="12"/>
      <c r="G143" s="12"/>
      <c r="H143" s="12"/>
      <c r="I143" s="12"/>
      <c r="J143" s="12"/>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row>
    <row r="144" spans="1:59" x14ac:dyDescent="0.45">
      <c r="A144" s="11"/>
      <c r="B144" s="11"/>
      <c r="C144" s="12"/>
      <c r="D144" s="12"/>
      <c r="E144" s="12"/>
      <c r="F144" s="12"/>
      <c r="G144" s="12"/>
      <c r="H144" s="12"/>
      <c r="I144" s="12"/>
      <c r="J144" s="12"/>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row>
    <row r="145" spans="1:18" x14ac:dyDescent="0.45">
      <c r="A145" s="11"/>
      <c r="B145" s="11"/>
      <c r="C145" s="14"/>
      <c r="D145" s="14"/>
      <c r="E145" s="14"/>
      <c r="F145" s="14"/>
      <c r="G145" s="14"/>
      <c r="H145" s="14"/>
      <c r="I145" s="14"/>
      <c r="J145" s="14"/>
      <c r="K145" s="12"/>
      <c r="L145" s="12"/>
      <c r="M145" s="11"/>
      <c r="N145" s="11"/>
      <c r="O145" s="11"/>
      <c r="P145" s="11"/>
      <c r="Q145" s="11"/>
      <c r="R145" s="11"/>
    </row>
    <row r="146" spans="1:18" x14ac:dyDescent="0.45">
      <c r="A146" s="11"/>
      <c r="B146" s="11"/>
      <c r="C146" s="14"/>
      <c r="D146" s="14"/>
      <c r="E146" s="14"/>
      <c r="F146" s="14"/>
      <c r="G146" s="14"/>
      <c r="H146" s="14"/>
      <c r="I146" s="14"/>
      <c r="J146" s="14"/>
      <c r="K146" s="12"/>
      <c r="L146" s="12"/>
      <c r="M146" s="11"/>
      <c r="N146" s="11"/>
      <c r="O146" s="11"/>
      <c r="P146" s="11"/>
      <c r="Q146" s="11"/>
      <c r="R146" s="11"/>
    </row>
    <row r="147" spans="1:18" x14ac:dyDescent="0.45">
      <c r="C147" s="3"/>
      <c r="D147" s="3"/>
      <c r="E147" s="3"/>
      <c r="F147" s="3"/>
      <c r="G147" s="3"/>
      <c r="H147" s="3"/>
      <c r="I147" s="3"/>
      <c r="J147" s="3"/>
    </row>
    <row r="148" spans="1:18" x14ac:dyDescent="0.45">
      <c r="C148" s="3"/>
      <c r="D148" s="3"/>
      <c r="E148" s="3"/>
      <c r="F148" s="3"/>
      <c r="G148" s="3"/>
      <c r="H148" s="3"/>
      <c r="I148" s="3"/>
      <c r="J148" s="3"/>
    </row>
    <row r="149" spans="1:18" x14ac:dyDescent="0.45">
      <c r="C149" s="3"/>
      <c r="D149" s="3"/>
      <c r="E149" s="3"/>
      <c r="F149" s="3"/>
      <c r="G149" s="3"/>
      <c r="H149" s="3"/>
      <c r="I149" s="3"/>
      <c r="J149" s="3"/>
    </row>
    <row r="150" spans="1:18" x14ac:dyDescent="0.45">
      <c r="C150" s="3"/>
      <c r="D150" s="3"/>
      <c r="E150" s="3"/>
      <c r="F150" s="3"/>
      <c r="G150" s="3"/>
      <c r="H150" s="3"/>
      <c r="I150" s="3"/>
      <c r="J150" s="3"/>
    </row>
  </sheetData>
  <sheetProtection insertRows="0" deleteRows="0"/>
  <mergeCells count="520">
    <mergeCell ref="U113:X113"/>
    <mergeCell ref="AK113:AN113"/>
    <mergeCell ref="U114:X114"/>
    <mergeCell ref="AK114:AN114"/>
    <mergeCell ref="K115:N115"/>
    <mergeCell ref="P115:S115"/>
    <mergeCell ref="U115:X115"/>
    <mergeCell ref="AA115:AD115"/>
    <mergeCell ref="AF115:AI115"/>
    <mergeCell ref="AK115:AN115"/>
    <mergeCell ref="AH105:AI105"/>
    <mergeCell ref="AJ105:AK105"/>
    <mergeCell ref="AM105:AN105"/>
    <mergeCell ref="R107:S107"/>
    <mergeCell ref="AH107:AI107"/>
    <mergeCell ref="K110:N110"/>
    <mergeCell ref="P110:S110"/>
    <mergeCell ref="U110:X110"/>
    <mergeCell ref="AA110:AD110"/>
    <mergeCell ref="AF110:AI110"/>
    <mergeCell ref="AK110:AN110"/>
    <mergeCell ref="K105:L105"/>
    <mergeCell ref="M105:N105"/>
    <mergeCell ref="O105:P105"/>
    <mergeCell ref="R105:S105"/>
    <mergeCell ref="T105:U105"/>
    <mergeCell ref="W105:X105"/>
    <mergeCell ref="AA105:AB105"/>
    <mergeCell ref="AC105:AD105"/>
    <mergeCell ref="AE105:AF105"/>
    <mergeCell ref="AH103:AI103"/>
    <mergeCell ref="AJ103:AK103"/>
    <mergeCell ref="AM103:AN103"/>
    <mergeCell ref="K104:L104"/>
    <mergeCell ref="M104:N104"/>
    <mergeCell ref="O104:P104"/>
    <mergeCell ref="R104:S104"/>
    <mergeCell ref="T104:U104"/>
    <mergeCell ref="W104:X104"/>
    <mergeCell ref="AA104:AB104"/>
    <mergeCell ref="AC104:AD104"/>
    <mergeCell ref="AE104:AF104"/>
    <mergeCell ref="AH104:AI104"/>
    <mergeCell ref="AJ104:AK104"/>
    <mergeCell ref="AM104:AN104"/>
    <mergeCell ref="K103:L103"/>
    <mergeCell ref="M103:N103"/>
    <mergeCell ref="O103:P103"/>
    <mergeCell ref="R103:S103"/>
    <mergeCell ref="T103:U103"/>
    <mergeCell ref="W103:X103"/>
    <mergeCell ref="AA103:AB103"/>
    <mergeCell ref="AC103:AD103"/>
    <mergeCell ref="AE103:AF103"/>
    <mergeCell ref="AH101:AI101"/>
    <mergeCell ref="AJ101:AK101"/>
    <mergeCell ref="AM101:AN101"/>
    <mergeCell ref="K102:L102"/>
    <mergeCell ref="M102:N102"/>
    <mergeCell ref="O102:P102"/>
    <mergeCell ref="R102:S102"/>
    <mergeCell ref="T102:U102"/>
    <mergeCell ref="W102:X102"/>
    <mergeCell ref="AA102:AB102"/>
    <mergeCell ref="AC102:AD102"/>
    <mergeCell ref="AE102:AF102"/>
    <mergeCell ref="AH102:AI102"/>
    <mergeCell ref="AJ102:AK102"/>
    <mergeCell ref="AM102:AN102"/>
    <mergeCell ref="K101:L101"/>
    <mergeCell ref="M101:N101"/>
    <mergeCell ref="O101:P101"/>
    <mergeCell ref="R101:S101"/>
    <mergeCell ref="T101:U101"/>
    <mergeCell ref="W101:X101"/>
    <mergeCell ref="AA101:AB101"/>
    <mergeCell ref="AC101:AD101"/>
    <mergeCell ref="AE101:AF101"/>
    <mergeCell ref="K99:L100"/>
    <mergeCell ref="M99:P99"/>
    <mergeCell ref="R99:U99"/>
    <mergeCell ref="AA99:AB100"/>
    <mergeCell ref="AC99:AF99"/>
    <mergeCell ref="AH99:AK99"/>
    <mergeCell ref="M100:N100"/>
    <mergeCell ref="O100:P100"/>
    <mergeCell ref="R100:S100"/>
    <mergeCell ref="T100:U100"/>
    <mergeCell ref="AC100:AD100"/>
    <mergeCell ref="AE100:AF100"/>
    <mergeCell ref="AH100:AI100"/>
    <mergeCell ref="AJ100:AK100"/>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B41:BC41"/>
    <mergeCell ref="BD41:BE41"/>
    <mergeCell ref="I39:J40"/>
    <mergeCell ref="I41:J42"/>
    <mergeCell ref="K39:N40"/>
    <mergeCell ref="K41:N42"/>
    <mergeCell ref="BF39:BJ40"/>
    <mergeCell ref="BB40:BC40"/>
    <mergeCell ref="BD40:BE40"/>
    <mergeCell ref="BF41:BJ42"/>
    <mergeCell ref="BB42:BC42"/>
    <mergeCell ref="BD42:BE42"/>
    <mergeCell ref="B21:B22"/>
    <mergeCell ref="B23:B24"/>
    <mergeCell ref="B25:B26"/>
    <mergeCell ref="B27:B28"/>
    <mergeCell ref="B29:B30"/>
    <mergeCell ref="B31:B32"/>
    <mergeCell ref="B33:B34"/>
    <mergeCell ref="BB39:BC39"/>
    <mergeCell ref="BD39:BE39"/>
    <mergeCell ref="BB33:BC33"/>
    <mergeCell ref="BD33:BE33"/>
    <mergeCell ref="I33:J34"/>
    <mergeCell ref="K33:N34"/>
    <mergeCell ref="I35:J36"/>
    <mergeCell ref="I37:J38"/>
    <mergeCell ref="K35:N36"/>
    <mergeCell ref="K37:N38"/>
    <mergeCell ref="I23:J24"/>
    <mergeCell ref="I25:J26"/>
    <mergeCell ref="K23:N24"/>
    <mergeCell ref="K25:N26"/>
    <mergeCell ref="BB31:BC31"/>
    <mergeCell ref="BD31:BE31"/>
    <mergeCell ref="BB29:BC29"/>
    <mergeCell ref="BD44:BE44"/>
    <mergeCell ref="BB55:BC55"/>
    <mergeCell ref="BD55:BE55"/>
    <mergeCell ref="BB57:BC57"/>
    <mergeCell ref="BD57:BE57"/>
    <mergeCell ref="BB59:BC59"/>
    <mergeCell ref="BD59:BE59"/>
    <mergeCell ref="BF45:BJ46"/>
    <mergeCell ref="BF47:BJ48"/>
    <mergeCell ref="BB48:BC48"/>
    <mergeCell ref="BF49:BJ50"/>
    <mergeCell ref="BD53:BE53"/>
    <mergeCell ref="I43:J44"/>
    <mergeCell ref="K43:N44"/>
    <mergeCell ref="BB45:BC45"/>
    <mergeCell ref="BD45:BE45"/>
    <mergeCell ref="I45:J46"/>
    <mergeCell ref="BB46:BC46"/>
    <mergeCell ref="BD46:BE46"/>
    <mergeCell ref="K51:N52"/>
    <mergeCell ref="K53:N54"/>
    <mergeCell ref="BD48:BE48"/>
    <mergeCell ref="I47:J48"/>
    <mergeCell ref="K45:N46"/>
    <mergeCell ref="K47:N48"/>
    <mergeCell ref="BB49:BC49"/>
    <mergeCell ref="BD49:BE49"/>
    <mergeCell ref="I49:J50"/>
    <mergeCell ref="BB47:BC47"/>
    <mergeCell ref="BD47:BE47"/>
    <mergeCell ref="BB50:BC50"/>
    <mergeCell ref="BD50:BE50"/>
    <mergeCell ref="K49:N50"/>
    <mergeCell ref="BB51:BC51"/>
    <mergeCell ref="BD51:BE51"/>
    <mergeCell ref="BB53:BC53"/>
    <mergeCell ref="I51:J52"/>
    <mergeCell ref="BF51:BJ52"/>
    <mergeCell ref="BB52:BC52"/>
    <mergeCell ref="BD52:BE52"/>
    <mergeCell ref="BF53:BJ54"/>
    <mergeCell ref="BB54:BC54"/>
    <mergeCell ref="BD54:BE54"/>
    <mergeCell ref="I53:J54"/>
    <mergeCell ref="BF61:BJ62"/>
    <mergeCell ref="BB62:BC62"/>
    <mergeCell ref="BD62:BE62"/>
    <mergeCell ref="I55:J56"/>
    <mergeCell ref="BF55:BJ56"/>
    <mergeCell ref="BB56:BC56"/>
    <mergeCell ref="BD56:BE56"/>
    <mergeCell ref="K55:N56"/>
    <mergeCell ref="O55:S56"/>
    <mergeCell ref="BB61:BC61"/>
    <mergeCell ref="BD61:BE61"/>
    <mergeCell ref="BF57:BJ58"/>
    <mergeCell ref="BB58:BC58"/>
    <mergeCell ref="BD58:BE58"/>
    <mergeCell ref="BF59:BJ60"/>
    <mergeCell ref="BB60:BC60"/>
    <mergeCell ref="C61:D62"/>
    <mergeCell ref="I61:J62"/>
    <mergeCell ref="K61:N62"/>
    <mergeCell ref="O61:S62"/>
    <mergeCell ref="O63:S64"/>
    <mergeCell ref="I57:J58"/>
    <mergeCell ref="K57:N58"/>
    <mergeCell ref="I59:J60"/>
    <mergeCell ref="K59:N60"/>
    <mergeCell ref="O57:S58"/>
    <mergeCell ref="O59:S60"/>
    <mergeCell ref="C57:D58"/>
    <mergeCell ref="C59:D60"/>
    <mergeCell ref="K67:N68"/>
    <mergeCell ref="O67:S68"/>
    <mergeCell ref="O69:S70"/>
    <mergeCell ref="BB65:BC65"/>
    <mergeCell ref="BD65:BE65"/>
    <mergeCell ref="C63:D64"/>
    <mergeCell ref="I63:J64"/>
    <mergeCell ref="K63:N64"/>
    <mergeCell ref="BB63:BC63"/>
    <mergeCell ref="BD63:BE63"/>
    <mergeCell ref="BB66:BC66"/>
    <mergeCell ref="BD66:BE66"/>
    <mergeCell ref="C65:D66"/>
    <mergeCell ref="I65:J66"/>
    <mergeCell ref="K65:N66"/>
    <mergeCell ref="O65:S66"/>
    <mergeCell ref="C67:D68"/>
    <mergeCell ref="I67:J68"/>
    <mergeCell ref="K86:L86"/>
    <mergeCell ref="BF73:BJ74"/>
    <mergeCell ref="BB74:BC74"/>
    <mergeCell ref="BD74:BE74"/>
    <mergeCell ref="BB71:BC71"/>
    <mergeCell ref="BD71:BE71"/>
    <mergeCell ref="C69:D70"/>
    <mergeCell ref="I69:J70"/>
    <mergeCell ref="K69:N70"/>
    <mergeCell ref="BF71:BJ72"/>
    <mergeCell ref="BB72:BC72"/>
    <mergeCell ref="BD72:BE72"/>
    <mergeCell ref="O73:S74"/>
    <mergeCell ref="C71:D72"/>
    <mergeCell ref="I71:J72"/>
    <mergeCell ref="K71:N72"/>
    <mergeCell ref="BF69:BJ70"/>
    <mergeCell ref="BB70:BC70"/>
    <mergeCell ref="BD70:BE70"/>
    <mergeCell ref="O71:S72"/>
    <mergeCell ref="BB69:BC69"/>
    <mergeCell ref="BD69:BE69"/>
    <mergeCell ref="AS83:AV83"/>
    <mergeCell ref="AS84:AV84"/>
    <mergeCell ref="AQ81:AR81"/>
    <mergeCell ref="AS81:AV81"/>
    <mergeCell ref="AQ82:AR82"/>
    <mergeCell ref="AS82:AV82"/>
    <mergeCell ref="AA86:AB86"/>
    <mergeCell ref="AC86:AD86"/>
    <mergeCell ref="AE86:AF86"/>
    <mergeCell ref="AH86:AI86"/>
    <mergeCell ref="AJ86:AK86"/>
    <mergeCell ref="AM86:AN86"/>
    <mergeCell ref="AC85:AD85"/>
    <mergeCell ref="AE85:AF85"/>
    <mergeCell ref="AH85:AI85"/>
    <mergeCell ref="AJ85:AK85"/>
    <mergeCell ref="AM85:AN85"/>
    <mergeCell ref="AH84:AI84"/>
    <mergeCell ref="AJ84:AK84"/>
    <mergeCell ref="AM84:AN84"/>
    <mergeCell ref="AA83:AB83"/>
    <mergeCell ref="AC83:AD83"/>
    <mergeCell ref="AE83:AF83"/>
    <mergeCell ref="AH83:AI83"/>
    <mergeCell ref="AJ83:AK83"/>
    <mergeCell ref="AM83:AN83"/>
    <mergeCell ref="U95:X95"/>
    <mergeCell ref="AK95:AN95"/>
    <mergeCell ref="K96:N96"/>
    <mergeCell ref="P96:S96"/>
    <mergeCell ref="U96:X96"/>
    <mergeCell ref="AA96:AD96"/>
    <mergeCell ref="AF96:AI96"/>
    <mergeCell ref="AK96:AN96"/>
    <mergeCell ref="AQ83:AR83"/>
    <mergeCell ref="AQ84:AR84"/>
    <mergeCell ref="K91:N91"/>
    <mergeCell ref="P91:S91"/>
    <mergeCell ref="U91:X91"/>
    <mergeCell ref="AA91:AD91"/>
    <mergeCell ref="AF91:AI91"/>
    <mergeCell ref="AK91:AN91"/>
    <mergeCell ref="U94:X94"/>
    <mergeCell ref="AK94:AN94"/>
    <mergeCell ref="M86:N86"/>
    <mergeCell ref="O86:P86"/>
    <mergeCell ref="R86:S86"/>
    <mergeCell ref="T86:U86"/>
    <mergeCell ref="W86:X86"/>
    <mergeCell ref="AA85:AB85"/>
    <mergeCell ref="K85:L85"/>
    <mergeCell ref="M85:N85"/>
    <mergeCell ref="O85:P85"/>
    <mergeCell ref="R85:S85"/>
    <mergeCell ref="T85:U85"/>
    <mergeCell ref="W85:X85"/>
    <mergeCell ref="AA84:AB84"/>
    <mergeCell ref="AC84:AD84"/>
    <mergeCell ref="AE84:AF84"/>
    <mergeCell ref="K84:L84"/>
    <mergeCell ref="M84:N84"/>
    <mergeCell ref="O84:P84"/>
    <mergeCell ref="R84:S84"/>
    <mergeCell ref="T84:U84"/>
    <mergeCell ref="W84:X84"/>
    <mergeCell ref="K83:L83"/>
    <mergeCell ref="M83:N83"/>
    <mergeCell ref="O83:P83"/>
    <mergeCell ref="R83:S83"/>
    <mergeCell ref="T83:U83"/>
    <mergeCell ref="W83:X83"/>
    <mergeCell ref="AH82:AI82"/>
    <mergeCell ref="AJ82:AK82"/>
    <mergeCell ref="AM82:AN82"/>
    <mergeCell ref="K82:L82"/>
    <mergeCell ref="M82:N82"/>
    <mergeCell ref="O82:P82"/>
    <mergeCell ref="R82:S82"/>
    <mergeCell ref="T82:U82"/>
    <mergeCell ref="W82:X82"/>
    <mergeCell ref="AA82:AB82"/>
    <mergeCell ref="AC82:AD82"/>
    <mergeCell ref="AE82:AF82"/>
    <mergeCell ref="R81:S81"/>
    <mergeCell ref="T81:U81"/>
    <mergeCell ref="AC81:AD81"/>
    <mergeCell ref="AE81:AF81"/>
    <mergeCell ref="AH81:AI81"/>
    <mergeCell ref="AJ81:AK81"/>
    <mergeCell ref="K80:L81"/>
    <mergeCell ref="M80:P80"/>
    <mergeCell ref="BF37:BJ38"/>
    <mergeCell ref="BB38:BC38"/>
    <mergeCell ref="R80:U80"/>
    <mergeCell ref="AA80:AB81"/>
    <mergeCell ref="AC80:AF80"/>
    <mergeCell ref="AH80:AK80"/>
    <mergeCell ref="M81:N81"/>
    <mergeCell ref="O81:P81"/>
    <mergeCell ref="BF67:BJ68"/>
    <mergeCell ref="BB68:BC68"/>
    <mergeCell ref="BD68:BE68"/>
    <mergeCell ref="BB67:BC67"/>
    <mergeCell ref="BD67:BE67"/>
    <mergeCell ref="BD38:BE38"/>
    <mergeCell ref="AQ80:AR80"/>
    <mergeCell ref="AS80:AV80"/>
    <mergeCell ref="C75:D76"/>
    <mergeCell ref="I75:J76"/>
    <mergeCell ref="K75:N76"/>
    <mergeCell ref="O75:S76"/>
    <mergeCell ref="BB73:BC73"/>
    <mergeCell ref="BD73:BE73"/>
    <mergeCell ref="C73:D74"/>
    <mergeCell ref="I73:J74"/>
    <mergeCell ref="K73:N74"/>
    <mergeCell ref="BF33:BJ34"/>
    <mergeCell ref="BB34:BC34"/>
    <mergeCell ref="BD34:BE34"/>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3:BJ64"/>
    <mergeCell ref="BB64:BC64"/>
    <mergeCell ref="BD64:BE64"/>
    <mergeCell ref="BF65:BJ66"/>
    <mergeCell ref="BF43:BJ44"/>
    <mergeCell ref="BD60:BE60"/>
    <mergeCell ref="BB43:BC43"/>
    <mergeCell ref="BD43:BE43"/>
    <mergeCell ref="BB44:BC44"/>
    <mergeCell ref="BD29:BE29"/>
    <mergeCell ref="I29:J30"/>
    <mergeCell ref="I31:J32"/>
    <mergeCell ref="K29:N30"/>
    <mergeCell ref="K31:N32"/>
    <mergeCell ref="BF31:BJ32"/>
    <mergeCell ref="BB32:BC32"/>
    <mergeCell ref="BD32:BE32"/>
    <mergeCell ref="BB27:BC27"/>
    <mergeCell ref="BD27:BE27"/>
    <mergeCell ref="I27:J28"/>
    <mergeCell ref="K27:N28"/>
    <mergeCell ref="BF27:BJ28"/>
    <mergeCell ref="BB28:BC28"/>
    <mergeCell ref="BD28:BE28"/>
    <mergeCell ref="BF29:BJ30"/>
    <mergeCell ref="BB30:BC30"/>
    <mergeCell ref="BD30:BE30"/>
    <mergeCell ref="BF21:BJ22"/>
    <mergeCell ref="BB22:BC22"/>
    <mergeCell ref="BD22:BE22"/>
    <mergeCell ref="BF23:BJ24"/>
    <mergeCell ref="BB24:BC24"/>
    <mergeCell ref="BD24:BE24"/>
    <mergeCell ref="BB25:BC25"/>
    <mergeCell ref="BD25:BE25"/>
    <mergeCell ref="BB23:BC23"/>
    <mergeCell ref="BD23:BE23"/>
    <mergeCell ref="BF25:BJ26"/>
    <mergeCell ref="BB26:BC26"/>
    <mergeCell ref="BD26:BE26"/>
    <mergeCell ref="B12:B16"/>
    <mergeCell ref="C12:D16"/>
    <mergeCell ref="I12:J16"/>
    <mergeCell ref="K12:N16"/>
    <mergeCell ref="W12:BA1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17:B18"/>
    <mergeCell ref="B19:B20"/>
    <mergeCell ref="BB12:BC16"/>
    <mergeCell ref="BD12:BE16"/>
    <mergeCell ref="BF12:BJ16"/>
    <mergeCell ref="BA6:BB6"/>
    <mergeCell ref="BE6:BF6"/>
    <mergeCell ref="BE8:BF8"/>
    <mergeCell ref="AT1:BI1"/>
    <mergeCell ref="AC2:AD2"/>
    <mergeCell ref="AF2:AG2"/>
    <mergeCell ref="AJ2:AK2"/>
    <mergeCell ref="AT2:BI2"/>
    <mergeCell ref="BE3:BH3"/>
    <mergeCell ref="BE4:BH4"/>
    <mergeCell ref="W13:AC13"/>
    <mergeCell ref="AD13:AJ13"/>
    <mergeCell ref="AK13:AQ13"/>
    <mergeCell ref="AR13:AX13"/>
    <mergeCell ref="AY13:BA13"/>
    <mergeCell ref="BB21:BC21"/>
    <mergeCell ref="BD21:BE21"/>
    <mergeCell ref="I21:J22"/>
    <mergeCell ref="K21:N22"/>
    <mergeCell ref="BE10:BF10"/>
    <mergeCell ref="BA10:BB10"/>
    <mergeCell ref="R88:S88"/>
    <mergeCell ref="AH88:AI88"/>
    <mergeCell ref="C17:D18"/>
    <mergeCell ref="C19:D20"/>
    <mergeCell ref="C21:D22"/>
    <mergeCell ref="C23:D24"/>
    <mergeCell ref="C25:D26"/>
    <mergeCell ref="C27:D28"/>
    <mergeCell ref="C29:D30"/>
    <mergeCell ref="C31:D32"/>
    <mergeCell ref="C33:D34"/>
    <mergeCell ref="C35:D36"/>
    <mergeCell ref="C37:D38"/>
    <mergeCell ref="C39:D40"/>
    <mergeCell ref="C41:D42"/>
    <mergeCell ref="C43:D44"/>
    <mergeCell ref="C45:D46"/>
    <mergeCell ref="C47:D48"/>
    <mergeCell ref="C49:D50"/>
    <mergeCell ref="C51:D52"/>
    <mergeCell ref="C53:D54"/>
    <mergeCell ref="C55:D56"/>
  </mergeCells>
  <phoneticPr fontId="2"/>
  <conditionalFormatting sqref="W90:Z90 AO90:AP90">
    <cfRule type="expression" dxfId="518" priority="156">
      <formula>OR(#REF!=$B77,#REF!=$B77)</formula>
    </cfRule>
  </conditionalFormatting>
  <conditionalFormatting sqref="Z80 W80:X80 W89:Z89 AO80:AP80 AO89:AP89">
    <cfRule type="expression" dxfId="517" priority="158">
      <formula>OR(#REF!=$B78,#REF!=$B78)</formula>
    </cfRule>
  </conditionalFormatting>
  <conditionalFormatting sqref="AM90:AN90">
    <cfRule type="expression" dxfId="516" priority="152">
      <formula>OR(#REF!=$B77,#REF!=$B77)</formula>
    </cfRule>
  </conditionalFormatting>
  <conditionalFormatting sqref="AM80:AN80 AM89:AN89">
    <cfRule type="expression" dxfId="515" priority="154">
      <formula>OR(#REF!=$B78,#REF!=$B78)</formula>
    </cfRule>
  </conditionalFormatting>
  <conditionalFormatting sqref="W18:BE18">
    <cfRule type="expression" dxfId="514" priority="86">
      <formula>INDIRECT(ADDRESS(ROW(),COLUMN()))=TRUNC(INDIRECT(ADDRESS(ROW(),COLUMN())))</formula>
    </cfRule>
  </conditionalFormatting>
  <conditionalFormatting sqref="BB20:BE20">
    <cfRule type="expression" dxfId="513" priority="85">
      <formula>INDIRECT(ADDRESS(ROW(),COLUMN()))=TRUNC(INDIRECT(ADDRESS(ROW(),COLUMN())))</formula>
    </cfRule>
  </conditionalFormatting>
  <conditionalFormatting sqref="BB22:BE22">
    <cfRule type="expression" dxfId="512" priority="83">
      <formula>INDIRECT(ADDRESS(ROW(),COLUMN()))=TRUNC(INDIRECT(ADDRESS(ROW(),COLUMN())))</formula>
    </cfRule>
  </conditionalFormatting>
  <conditionalFormatting sqref="BB24:BE24">
    <cfRule type="expression" dxfId="511" priority="82">
      <formula>INDIRECT(ADDRESS(ROW(),COLUMN()))=TRUNC(INDIRECT(ADDRESS(ROW(),COLUMN())))</formula>
    </cfRule>
  </conditionalFormatting>
  <conditionalFormatting sqref="BB26:BE26">
    <cfRule type="expression" dxfId="510" priority="81">
      <formula>INDIRECT(ADDRESS(ROW(),COLUMN()))=TRUNC(INDIRECT(ADDRESS(ROW(),COLUMN())))</formula>
    </cfRule>
  </conditionalFormatting>
  <conditionalFormatting sqref="BB28:BE28">
    <cfRule type="expression" dxfId="509" priority="80">
      <formula>INDIRECT(ADDRESS(ROW(),COLUMN()))=TRUNC(INDIRECT(ADDRESS(ROW(),COLUMN())))</formula>
    </cfRule>
  </conditionalFormatting>
  <conditionalFormatting sqref="BB30:BE30">
    <cfRule type="expression" dxfId="508" priority="79">
      <formula>INDIRECT(ADDRESS(ROW(),COLUMN()))=TRUNC(INDIRECT(ADDRESS(ROW(),COLUMN())))</formula>
    </cfRule>
  </conditionalFormatting>
  <conditionalFormatting sqref="BB32:BE32">
    <cfRule type="expression" dxfId="507" priority="78">
      <formula>INDIRECT(ADDRESS(ROW(),COLUMN()))=TRUNC(INDIRECT(ADDRESS(ROW(),COLUMN())))</formula>
    </cfRule>
  </conditionalFormatting>
  <conditionalFormatting sqref="BB34:BE34">
    <cfRule type="expression" dxfId="506" priority="77">
      <formula>INDIRECT(ADDRESS(ROW(),COLUMN()))=TRUNC(INDIRECT(ADDRESS(ROW(),COLUMN())))</formula>
    </cfRule>
  </conditionalFormatting>
  <conditionalFormatting sqref="BB36:BE36">
    <cfRule type="expression" dxfId="505" priority="76">
      <formula>INDIRECT(ADDRESS(ROW(),COLUMN()))=TRUNC(INDIRECT(ADDRESS(ROW(),COLUMN())))</formula>
    </cfRule>
  </conditionalFormatting>
  <conditionalFormatting sqref="BB38:BE38">
    <cfRule type="expression" dxfId="504" priority="75">
      <formula>INDIRECT(ADDRESS(ROW(),COLUMN()))=TRUNC(INDIRECT(ADDRESS(ROW(),COLUMN())))</formula>
    </cfRule>
  </conditionalFormatting>
  <conditionalFormatting sqref="BB40:BE40">
    <cfRule type="expression" dxfId="503" priority="74">
      <formula>INDIRECT(ADDRESS(ROW(),COLUMN()))=TRUNC(INDIRECT(ADDRESS(ROW(),COLUMN())))</formula>
    </cfRule>
  </conditionalFormatting>
  <conditionalFormatting sqref="BB42:BE42">
    <cfRule type="expression" dxfId="502" priority="73">
      <formula>INDIRECT(ADDRESS(ROW(),COLUMN()))=TRUNC(INDIRECT(ADDRESS(ROW(),COLUMN())))</formula>
    </cfRule>
  </conditionalFormatting>
  <conditionalFormatting sqref="BB44:BE44">
    <cfRule type="expression" dxfId="501" priority="72">
      <formula>INDIRECT(ADDRESS(ROW(),COLUMN()))=TRUNC(INDIRECT(ADDRESS(ROW(),COLUMN())))</formula>
    </cfRule>
  </conditionalFormatting>
  <conditionalFormatting sqref="BB46:BE46">
    <cfRule type="expression" dxfId="500" priority="71">
      <formula>INDIRECT(ADDRESS(ROW(),COLUMN()))=TRUNC(INDIRECT(ADDRESS(ROW(),COLUMN())))</formula>
    </cfRule>
  </conditionalFormatting>
  <conditionalFormatting sqref="BB48:BE48">
    <cfRule type="expression" dxfId="499" priority="70">
      <formula>INDIRECT(ADDRESS(ROW(),COLUMN()))=TRUNC(INDIRECT(ADDRESS(ROW(),COLUMN())))</formula>
    </cfRule>
  </conditionalFormatting>
  <conditionalFormatting sqref="BB50:BE50">
    <cfRule type="expression" dxfId="498" priority="69">
      <formula>INDIRECT(ADDRESS(ROW(),COLUMN()))=TRUNC(INDIRECT(ADDRESS(ROW(),COLUMN())))</formula>
    </cfRule>
  </conditionalFormatting>
  <conditionalFormatting sqref="BB52:BE52">
    <cfRule type="expression" dxfId="497" priority="68">
      <formula>INDIRECT(ADDRESS(ROW(),COLUMN()))=TRUNC(INDIRECT(ADDRESS(ROW(),COLUMN())))</formula>
    </cfRule>
  </conditionalFormatting>
  <conditionalFormatting sqref="BB54:BE54">
    <cfRule type="expression" dxfId="496" priority="67">
      <formula>INDIRECT(ADDRESS(ROW(),COLUMN()))=TRUNC(INDIRECT(ADDRESS(ROW(),COLUMN())))</formula>
    </cfRule>
  </conditionalFormatting>
  <conditionalFormatting sqref="BB56:BE56">
    <cfRule type="expression" dxfId="495" priority="66">
      <formula>INDIRECT(ADDRESS(ROW(),COLUMN()))=TRUNC(INDIRECT(ADDRESS(ROW(),COLUMN())))</formula>
    </cfRule>
  </conditionalFormatting>
  <conditionalFormatting sqref="BB58:BE58">
    <cfRule type="expression" dxfId="494" priority="65">
      <formula>INDIRECT(ADDRESS(ROW(),COLUMN()))=TRUNC(INDIRECT(ADDRESS(ROW(),COLUMN())))</formula>
    </cfRule>
  </conditionalFormatting>
  <conditionalFormatting sqref="BB60:BE60">
    <cfRule type="expression" dxfId="493" priority="64">
      <formula>INDIRECT(ADDRESS(ROW(),COLUMN()))=TRUNC(INDIRECT(ADDRESS(ROW(),COLUMN())))</formula>
    </cfRule>
  </conditionalFormatting>
  <conditionalFormatting sqref="BB62:BE62">
    <cfRule type="expression" dxfId="492" priority="63">
      <formula>INDIRECT(ADDRESS(ROW(),COLUMN()))=TRUNC(INDIRECT(ADDRESS(ROW(),COLUMN())))</formula>
    </cfRule>
  </conditionalFormatting>
  <conditionalFormatting sqref="BB64:BE64">
    <cfRule type="expression" dxfId="491" priority="62">
      <formula>INDIRECT(ADDRESS(ROW(),COLUMN()))=TRUNC(INDIRECT(ADDRESS(ROW(),COLUMN())))</formula>
    </cfRule>
  </conditionalFormatting>
  <conditionalFormatting sqref="BB66:BE66">
    <cfRule type="expression" dxfId="490" priority="61">
      <formula>INDIRECT(ADDRESS(ROW(),COLUMN()))=TRUNC(INDIRECT(ADDRESS(ROW(),COLUMN())))</formula>
    </cfRule>
  </conditionalFormatting>
  <conditionalFormatting sqref="BB68:BE68">
    <cfRule type="expression" dxfId="489" priority="60">
      <formula>INDIRECT(ADDRESS(ROW(),COLUMN()))=TRUNC(INDIRECT(ADDRESS(ROW(),COLUMN())))</formula>
    </cfRule>
  </conditionalFormatting>
  <conditionalFormatting sqref="BB70:BE70">
    <cfRule type="expression" dxfId="488" priority="59">
      <formula>INDIRECT(ADDRESS(ROW(),COLUMN()))=TRUNC(INDIRECT(ADDRESS(ROW(),COLUMN())))</formula>
    </cfRule>
  </conditionalFormatting>
  <conditionalFormatting sqref="BB72:BE72">
    <cfRule type="expression" dxfId="487" priority="58">
      <formula>INDIRECT(ADDRESS(ROW(),COLUMN()))=TRUNC(INDIRECT(ADDRESS(ROW(),COLUMN())))</formula>
    </cfRule>
  </conditionalFormatting>
  <conditionalFormatting sqref="BB74:BE74">
    <cfRule type="expression" dxfId="486" priority="57">
      <formula>INDIRECT(ADDRESS(ROW(),COLUMN()))=TRUNC(INDIRECT(ADDRESS(ROW(),COLUMN())))</formula>
    </cfRule>
  </conditionalFormatting>
  <conditionalFormatting sqref="BB76:BE76">
    <cfRule type="expression" dxfId="485" priority="50">
      <formula>INDIRECT(ADDRESS(ROW(),COLUMN()))=TRUNC(INDIRECT(ADDRESS(ROW(),COLUMN())))</formula>
    </cfRule>
  </conditionalFormatting>
  <conditionalFormatting sqref="M82:X86">
    <cfRule type="expression" dxfId="484" priority="49">
      <formula>INDIRECT(ADDRESS(ROW(),COLUMN()))=TRUNC(INDIRECT(ADDRESS(ROW(),COLUMN())))</formula>
    </cfRule>
  </conditionalFormatting>
  <conditionalFormatting sqref="AC86:AN86 AG82:AN85">
    <cfRule type="expression" dxfId="483" priority="48">
      <formula>INDIRECT(ADDRESS(ROW(),COLUMN()))=TRUNC(INDIRECT(ADDRESS(ROW(),COLUMN())))</formula>
    </cfRule>
  </conditionalFormatting>
  <conditionalFormatting sqref="K91:N91">
    <cfRule type="expression" dxfId="482" priority="47">
      <formula>INDIRECT(ADDRESS(ROW(),COLUMN()))=TRUNC(INDIRECT(ADDRESS(ROW(),COLUMN())))</formula>
    </cfRule>
  </conditionalFormatting>
  <conditionalFormatting sqref="AA91:AD91">
    <cfRule type="expression" dxfId="481" priority="46">
      <formula>INDIRECT(ADDRESS(ROW(),COLUMN()))=TRUNC(INDIRECT(ADDRESS(ROW(),COLUMN())))</formula>
    </cfRule>
  </conditionalFormatting>
  <conditionalFormatting sqref="AC82:AF85">
    <cfRule type="expression" dxfId="480" priority="45">
      <formula>INDIRECT(ADDRESS(ROW(),COLUMN()))=TRUNC(INDIRECT(ADDRESS(ROW(),COLUMN())))</formula>
    </cfRule>
  </conditionalFormatting>
  <conditionalFormatting sqref="W62:BA62">
    <cfRule type="expression" dxfId="479" priority="17">
      <formula>INDIRECT(ADDRESS(ROW(),COLUMN()))=TRUNC(INDIRECT(ADDRESS(ROW(),COLUMN())))</formula>
    </cfRule>
  </conditionalFormatting>
  <conditionalFormatting sqref="W20:BA20">
    <cfRule type="expression" dxfId="478" priority="38">
      <formula>INDIRECT(ADDRESS(ROW(),COLUMN()))=TRUNC(INDIRECT(ADDRESS(ROW(),COLUMN())))</formula>
    </cfRule>
  </conditionalFormatting>
  <conditionalFormatting sqref="W22:BA22">
    <cfRule type="expression" dxfId="477" priority="37">
      <formula>INDIRECT(ADDRESS(ROW(),COLUMN()))=TRUNC(INDIRECT(ADDRESS(ROW(),COLUMN())))</formula>
    </cfRule>
  </conditionalFormatting>
  <conditionalFormatting sqref="W24:BA24">
    <cfRule type="expression" dxfId="476" priority="36">
      <formula>INDIRECT(ADDRESS(ROW(),COLUMN()))=TRUNC(INDIRECT(ADDRESS(ROW(),COLUMN())))</formula>
    </cfRule>
  </conditionalFormatting>
  <conditionalFormatting sqref="W26:BA26">
    <cfRule type="expression" dxfId="475" priority="35">
      <formula>INDIRECT(ADDRESS(ROW(),COLUMN()))=TRUNC(INDIRECT(ADDRESS(ROW(),COLUMN())))</formula>
    </cfRule>
  </conditionalFormatting>
  <conditionalFormatting sqref="W28:BA28">
    <cfRule type="expression" dxfId="474" priority="34">
      <formula>INDIRECT(ADDRESS(ROW(),COLUMN()))=TRUNC(INDIRECT(ADDRESS(ROW(),COLUMN())))</formula>
    </cfRule>
  </conditionalFormatting>
  <conditionalFormatting sqref="W30:BA30">
    <cfRule type="expression" dxfId="473" priority="33">
      <formula>INDIRECT(ADDRESS(ROW(),COLUMN()))=TRUNC(INDIRECT(ADDRESS(ROW(),COLUMN())))</formula>
    </cfRule>
  </conditionalFormatting>
  <conditionalFormatting sqref="W32:BA32">
    <cfRule type="expression" dxfId="472" priority="32">
      <formula>INDIRECT(ADDRESS(ROW(),COLUMN()))=TRUNC(INDIRECT(ADDRESS(ROW(),COLUMN())))</formula>
    </cfRule>
  </conditionalFormatting>
  <conditionalFormatting sqref="W34:BA34">
    <cfRule type="expression" dxfId="471" priority="31">
      <formula>INDIRECT(ADDRESS(ROW(),COLUMN()))=TRUNC(INDIRECT(ADDRESS(ROW(),COLUMN())))</formula>
    </cfRule>
  </conditionalFormatting>
  <conditionalFormatting sqref="W36:BA36">
    <cfRule type="expression" dxfId="470" priority="30">
      <formula>INDIRECT(ADDRESS(ROW(),COLUMN()))=TRUNC(INDIRECT(ADDRESS(ROW(),COLUMN())))</formula>
    </cfRule>
  </conditionalFormatting>
  <conditionalFormatting sqref="W38:BA38">
    <cfRule type="expression" dxfId="469" priority="29">
      <formula>INDIRECT(ADDRESS(ROW(),COLUMN()))=TRUNC(INDIRECT(ADDRESS(ROW(),COLUMN())))</formula>
    </cfRule>
  </conditionalFormatting>
  <conditionalFormatting sqref="W40:BA40">
    <cfRule type="expression" dxfId="468" priority="28">
      <formula>INDIRECT(ADDRESS(ROW(),COLUMN()))=TRUNC(INDIRECT(ADDRESS(ROW(),COLUMN())))</formula>
    </cfRule>
  </conditionalFormatting>
  <conditionalFormatting sqref="W42:BA42">
    <cfRule type="expression" dxfId="467" priority="27">
      <formula>INDIRECT(ADDRESS(ROW(),COLUMN()))=TRUNC(INDIRECT(ADDRESS(ROW(),COLUMN())))</formula>
    </cfRule>
  </conditionalFormatting>
  <conditionalFormatting sqref="W44:BA44">
    <cfRule type="expression" dxfId="466" priority="26">
      <formula>INDIRECT(ADDRESS(ROW(),COLUMN()))=TRUNC(INDIRECT(ADDRESS(ROW(),COLUMN())))</formula>
    </cfRule>
  </conditionalFormatting>
  <conditionalFormatting sqref="W46:BA46">
    <cfRule type="expression" dxfId="465" priority="25">
      <formula>INDIRECT(ADDRESS(ROW(),COLUMN()))=TRUNC(INDIRECT(ADDRESS(ROW(),COLUMN())))</formula>
    </cfRule>
  </conditionalFormatting>
  <conditionalFormatting sqref="W48:BA48">
    <cfRule type="expression" dxfId="464" priority="24">
      <formula>INDIRECT(ADDRESS(ROW(),COLUMN()))=TRUNC(INDIRECT(ADDRESS(ROW(),COLUMN())))</formula>
    </cfRule>
  </conditionalFormatting>
  <conditionalFormatting sqref="W50:BA50">
    <cfRule type="expression" dxfId="463" priority="23">
      <formula>INDIRECT(ADDRESS(ROW(),COLUMN()))=TRUNC(INDIRECT(ADDRESS(ROW(),COLUMN())))</formula>
    </cfRule>
  </conditionalFormatting>
  <conditionalFormatting sqref="W52:BA52">
    <cfRule type="expression" dxfId="462" priority="22">
      <formula>INDIRECT(ADDRESS(ROW(),COLUMN()))=TRUNC(INDIRECT(ADDRESS(ROW(),COLUMN())))</formula>
    </cfRule>
  </conditionalFormatting>
  <conditionalFormatting sqref="W54:BA54">
    <cfRule type="expression" dxfId="461" priority="21">
      <formula>INDIRECT(ADDRESS(ROW(),COLUMN()))=TRUNC(INDIRECT(ADDRESS(ROW(),COLUMN())))</formula>
    </cfRule>
  </conditionalFormatting>
  <conditionalFormatting sqref="W56:BA56">
    <cfRule type="expression" dxfId="460" priority="20">
      <formula>INDIRECT(ADDRESS(ROW(),COLUMN()))=TRUNC(INDIRECT(ADDRESS(ROW(),COLUMN())))</formula>
    </cfRule>
  </conditionalFormatting>
  <conditionalFormatting sqref="W58:BA58">
    <cfRule type="expression" dxfId="459" priority="19">
      <formula>INDIRECT(ADDRESS(ROW(),COLUMN()))=TRUNC(INDIRECT(ADDRESS(ROW(),COLUMN())))</formula>
    </cfRule>
  </conditionalFormatting>
  <conditionalFormatting sqref="W60:BA60">
    <cfRule type="expression" dxfId="458" priority="18">
      <formula>INDIRECT(ADDRESS(ROW(),COLUMN()))=TRUNC(INDIRECT(ADDRESS(ROW(),COLUMN())))</formula>
    </cfRule>
  </conditionalFormatting>
  <conditionalFormatting sqref="W64:BA64">
    <cfRule type="expression" dxfId="457" priority="16">
      <formula>INDIRECT(ADDRESS(ROW(),COLUMN()))=TRUNC(INDIRECT(ADDRESS(ROW(),COLUMN())))</formula>
    </cfRule>
  </conditionalFormatting>
  <conditionalFormatting sqref="W66:BA66">
    <cfRule type="expression" dxfId="456" priority="15">
      <formula>INDIRECT(ADDRESS(ROW(),COLUMN()))=TRUNC(INDIRECT(ADDRESS(ROW(),COLUMN())))</formula>
    </cfRule>
  </conditionalFormatting>
  <conditionalFormatting sqref="W68:BA68">
    <cfRule type="expression" dxfId="455" priority="14">
      <formula>INDIRECT(ADDRESS(ROW(),COLUMN()))=TRUNC(INDIRECT(ADDRESS(ROW(),COLUMN())))</formula>
    </cfRule>
  </conditionalFormatting>
  <conditionalFormatting sqref="W70:BA70">
    <cfRule type="expression" dxfId="454" priority="13">
      <formula>INDIRECT(ADDRESS(ROW(),COLUMN()))=TRUNC(INDIRECT(ADDRESS(ROW(),COLUMN())))</formula>
    </cfRule>
  </conditionalFormatting>
  <conditionalFormatting sqref="W72:BA72">
    <cfRule type="expression" dxfId="453" priority="12">
      <formula>INDIRECT(ADDRESS(ROW(),COLUMN()))=TRUNC(INDIRECT(ADDRESS(ROW(),COLUMN())))</formula>
    </cfRule>
  </conditionalFormatting>
  <conditionalFormatting sqref="W74:BA74">
    <cfRule type="expression" dxfId="452" priority="11">
      <formula>INDIRECT(ADDRESS(ROW(),COLUMN()))=TRUNC(INDIRECT(ADDRESS(ROW(),COLUMN())))</formula>
    </cfRule>
  </conditionalFormatting>
  <conditionalFormatting sqref="W76:BA76">
    <cfRule type="expression" dxfId="451" priority="10">
      <formula>INDIRECT(ADDRESS(ROW(),COLUMN()))=TRUNC(INDIRECT(ADDRESS(ROW(),COLUMN())))</formula>
    </cfRule>
  </conditionalFormatting>
  <conditionalFormatting sqref="W109:Z109 AO109:AP109">
    <cfRule type="expression" dxfId="450" priority="8">
      <formula>OR(#REF!=$B96,#REF!=$B96)</formula>
    </cfRule>
  </conditionalFormatting>
  <conditionalFormatting sqref="Z99 W99:X99 W108:Z108 AO108:AP108 AO99:AP99">
    <cfRule type="expression" dxfId="449" priority="9">
      <formula>OR(#REF!=$B97,#REF!=$B97)</formula>
    </cfRule>
  </conditionalFormatting>
  <conditionalFormatting sqref="AM109:AN109">
    <cfRule type="expression" dxfId="448" priority="6">
      <formula>OR(#REF!=$B96,#REF!=$B96)</formula>
    </cfRule>
  </conditionalFormatting>
  <conditionalFormatting sqref="AM99:AN99 AM108:AN108">
    <cfRule type="expression" dxfId="447" priority="7">
      <formula>OR(#REF!=$B97,#REF!=$B97)</formula>
    </cfRule>
  </conditionalFormatting>
  <conditionalFormatting sqref="M101:X105">
    <cfRule type="expression" dxfId="446" priority="5">
      <formula>INDIRECT(ADDRESS(ROW(),COLUMN()))=TRUNC(INDIRECT(ADDRESS(ROW(),COLUMN())))</formula>
    </cfRule>
  </conditionalFormatting>
  <conditionalFormatting sqref="AC105:AN105 AG101:AN104">
    <cfRule type="expression" dxfId="445" priority="4">
      <formula>INDIRECT(ADDRESS(ROW(),COLUMN()))=TRUNC(INDIRECT(ADDRESS(ROW(),COLUMN())))</formula>
    </cfRule>
  </conditionalFormatting>
  <conditionalFormatting sqref="K110:N110">
    <cfRule type="expression" dxfId="444" priority="3">
      <formula>INDIRECT(ADDRESS(ROW(),COLUMN()))=TRUNC(INDIRECT(ADDRESS(ROW(),COLUMN())))</formula>
    </cfRule>
  </conditionalFormatting>
  <conditionalFormatting sqref="AA110:AD110">
    <cfRule type="expression" dxfId="443" priority="2">
      <formula>INDIRECT(ADDRESS(ROW(),COLUMN()))=TRUNC(INDIRECT(ADDRESS(ROW(),COLUMN())))</formula>
    </cfRule>
  </conditionalFormatting>
  <conditionalFormatting sqref="AC101:AF104">
    <cfRule type="expression" dxfId="442" priority="1">
      <formula>INDIRECT(ADDRESS(ROW(),COLUMN()))=TRUNC(INDIRECT(ADDRESS(ROW(),COLUMN())))</formula>
    </cfRule>
  </conditionalFormatting>
  <conditionalFormatting sqref="AQ84:BA84">
    <cfRule type="expression" dxfId="441" priority="241">
      <formula>OR(#REF!=$B77,#REF!=$B77)</formula>
    </cfRule>
  </conditionalFormatting>
  <conditionalFormatting sqref="AQ83:BA83">
    <cfRule type="expression" dxfId="440" priority="243">
      <formula>OR(#REF!=$B87,#REF!=$B87)</formula>
    </cfRule>
  </conditionalFormatting>
  <dataValidations count="10">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0000-000004000000}">
      <formula1>【記載例】シフト記号表</formula1>
    </dataValidation>
    <dataValidation type="list" allowBlank="1" showInputMessage="1" showErrorMessage="1" sqref="R88:S88" xr:uid="{00000000-0002-0000-0000-000005000000}">
      <formula1>"週,暦月"</formula1>
    </dataValidation>
    <dataValidation type="list" allowBlank="1" showInputMessage="1" sqref="C17:D76" xr:uid="{00000000-0002-0000-0000-000006000000}">
      <formula1>職種</formula1>
    </dataValidation>
    <dataValidation type="list" errorStyle="warning" allowBlank="1" showInputMessage="1" error="リストにない場合のみ、入力してください。" sqref="K17:N76" xr:uid="{00000000-0002-0000-0000-000007000000}">
      <formula1>INDIRECT(C17)</formula1>
    </dataValidation>
    <dataValidation type="list" allowBlank="1" showInputMessage="1" sqref="I17:J76" xr:uid="{00000000-0002-0000-0000-000008000000}">
      <formula1>"A, B, C, D"</formula1>
    </dataValidation>
    <dataValidation allowBlank="1" showInputMessage="1" showErrorMessage="1" error="入力可能範囲　32～40" sqref="BE10 BA10" xr:uid="{00000000-0002-0000-0000-00000900000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A000000}">
          <x14:formula1>
            <xm:f>'プルダウン・リスト（従来型・ユニット型共通）'!$C$4:$C$17</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6.4" x14ac:dyDescent="0.45"/>
  <cols>
    <col min="1" max="1" width="1.59765625" style="75" customWidth="1"/>
    <col min="2" max="2" width="5.59765625" style="74" customWidth="1"/>
    <col min="3" max="3" width="10.59765625" style="74" customWidth="1"/>
    <col min="4" max="4" width="10.59765625" style="74" hidden="1" customWidth="1"/>
    <col min="5" max="5" width="3.3984375" style="74" bestFit="1" customWidth="1"/>
    <col min="6" max="6" width="15.59765625" style="75" customWidth="1"/>
    <col min="7" max="7" width="3.3984375" style="75" bestFit="1" customWidth="1"/>
    <col min="8" max="8" width="15.59765625" style="75" customWidth="1"/>
    <col min="9" max="9" width="3.3984375" style="75" bestFit="1" customWidth="1"/>
    <col min="10" max="10" width="15.59765625" style="74" customWidth="1"/>
    <col min="11" max="11" width="3.3984375" style="75" bestFit="1" customWidth="1"/>
    <col min="12" max="12" width="15.59765625" style="75" customWidth="1"/>
    <col min="13" max="13" width="3.3984375" style="75" customWidth="1"/>
    <col min="14" max="14" width="50.59765625" style="75" customWidth="1"/>
    <col min="15" max="16384" width="9" style="75"/>
  </cols>
  <sheetData>
    <row r="1" spans="2:14" x14ac:dyDescent="0.45">
      <c r="B1" s="73" t="s">
        <v>32</v>
      </c>
    </row>
    <row r="2" spans="2:14" x14ac:dyDescent="0.45">
      <c r="B2" s="76" t="s">
        <v>33</v>
      </c>
      <c r="F2" s="77"/>
      <c r="G2" s="78"/>
      <c r="H2" s="78"/>
      <c r="I2" s="78"/>
      <c r="J2" s="79"/>
      <c r="K2" s="78"/>
      <c r="L2" s="78"/>
    </row>
    <row r="3" spans="2:14" x14ac:dyDescent="0.45">
      <c r="B3" s="77" t="s">
        <v>159</v>
      </c>
      <c r="F3" s="79" t="s">
        <v>160</v>
      </c>
      <c r="G3" s="78"/>
      <c r="H3" s="78"/>
      <c r="I3" s="78"/>
      <c r="J3" s="79"/>
      <c r="K3" s="78"/>
      <c r="L3" s="78"/>
    </row>
    <row r="4" spans="2:14" x14ac:dyDescent="0.45">
      <c r="B4" s="76"/>
      <c r="F4" s="376" t="s">
        <v>34</v>
      </c>
      <c r="G4" s="376"/>
      <c r="H4" s="376"/>
      <c r="I4" s="376"/>
      <c r="J4" s="376"/>
      <c r="K4" s="376"/>
      <c r="L4" s="376"/>
      <c r="N4" s="376" t="s">
        <v>167</v>
      </c>
    </row>
    <row r="5" spans="2:14" x14ac:dyDescent="0.45">
      <c r="B5" s="74" t="s">
        <v>20</v>
      </c>
      <c r="C5" s="74" t="s">
        <v>4</v>
      </c>
      <c r="F5" s="74" t="s">
        <v>168</v>
      </c>
      <c r="G5" s="74"/>
      <c r="H5" s="74" t="s">
        <v>169</v>
      </c>
      <c r="J5" s="74" t="s">
        <v>35</v>
      </c>
      <c r="L5" s="74" t="s">
        <v>34</v>
      </c>
      <c r="N5" s="376"/>
    </row>
    <row r="6" spans="2:14" x14ac:dyDescent="0.45">
      <c r="B6" s="80">
        <v>1</v>
      </c>
      <c r="C6" s="81" t="s">
        <v>38</v>
      </c>
      <c r="D6" s="82" t="str">
        <f>C6</f>
        <v>a</v>
      </c>
      <c r="E6" s="80" t="s">
        <v>16</v>
      </c>
      <c r="F6" s="83">
        <v>0.29166666666666669</v>
      </c>
      <c r="G6" s="80" t="s">
        <v>17</v>
      </c>
      <c r="H6" s="83">
        <v>0.66666666666666663</v>
      </c>
      <c r="I6" s="84" t="s">
        <v>37</v>
      </c>
      <c r="J6" s="83">
        <v>4.1666666666666664E-2</v>
      </c>
      <c r="K6" s="85" t="s">
        <v>2</v>
      </c>
      <c r="L6" s="86">
        <f>IF(OR(F6="",H6=""),"",(H6+IF(F6&gt;H6,1,0)-F6-J6)*24)</f>
        <v>7.9999999999999982</v>
      </c>
      <c r="N6" s="87"/>
    </row>
    <row r="7" spans="2:14" x14ac:dyDescent="0.45">
      <c r="B7" s="80">
        <v>2</v>
      </c>
      <c r="C7" s="81" t="s">
        <v>39</v>
      </c>
      <c r="D7" s="82" t="str">
        <f t="shared" ref="D7:D38" si="0">C7</f>
        <v>b</v>
      </c>
      <c r="E7" s="80" t="s">
        <v>16</v>
      </c>
      <c r="F7" s="83">
        <v>0.375</v>
      </c>
      <c r="G7" s="80" t="s">
        <v>17</v>
      </c>
      <c r="H7" s="83">
        <v>0.75</v>
      </c>
      <c r="I7" s="84" t="s">
        <v>37</v>
      </c>
      <c r="J7" s="83">
        <v>4.1666666666666664E-2</v>
      </c>
      <c r="K7" s="85" t="s">
        <v>2</v>
      </c>
      <c r="L7" s="86">
        <f>IF(OR(F7="",H7=""),"",(H7+IF(F7&gt;H7,1,0)-F7-J7)*24)</f>
        <v>8</v>
      </c>
      <c r="N7" s="87"/>
    </row>
    <row r="8" spans="2:14" x14ac:dyDescent="0.45">
      <c r="B8" s="80">
        <v>3</v>
      </c>
      <c r="C8" s="81" t="s">
        <v>40</v>
      </c>
      <c r="D8" s="82" t="str">
        <f t="shared" si="0"/>
        <v>c</v>
      </c>
      <c r="E8" s="80" t="s">
        <v>16</v>
      </c>
      <c r="F8" s="83">
        <v>0.41666666666666669</v>
      </c>
      <c r="G8" s="80" t="s">
        <v>17</v>
      </c>
      <c r="H8" s="83">
        <v>0.79166666666666663</v>
      </c>
      <c r="I8" s="84" t="s">
        <v>37</v>
      </c>
      <c r="J8" s="83">
        <v>4.1666666666666664E-2</v>
      </c>
      <c r="K8" s="85" t="s">
        <v>2</v>
      </c>
      <c r="L8" s="86">
        <f>IF(OR(F8="",H8=""),"",(H8+IF(F8&gt;H8,1,0)-F8-J8)*24)</f>
        <v>7.9999999999999982</v>
      </c>
      <c r="N8" s="87"/>
    </row>
    <row r="9" spans="2:14" x14ac:dyDescent="0.45">
      <c r="B9" s="80">
        <v>4</v>
      </c>
      <c r="C9" s="81" t="s">
        <v>41</v>
      </c>
      <c r="D9" s="82" t="str">
        <f t="shared" si="0"/>
        <v>d</v>
      </c>
      <c r="E9" s="80" t="s">
        <v>16</v>
      </c>
      <c r="F9" s="83">
        <v>0.5</v>
      </c>
      <c r="G9" s="80" t="s">
        <v>17</v>
      </c>
      <c r="H9" s="83">
        <v>0.875</v>
      </c>
      <c r="I9" s="84" t="s">
        <v>37</v>
      </c>
      <c r="J9" s="83">
        <v>4.1666666666666664E-2</v>
      </c>
      <c r="K9" s="85" t="s">
        <v>2</v>
      </c>
      <c r="L9" s="86">
        <f>IF(OR(F9="",H9=""),"",(H9+IF(F9&gt;H9,1,0)-F9-J9)*24)</f>
        <v>8</v>
      </c>
      <c r="N9" s="87"/>
    </row>
    <row r="10" spans="2:14" x14ac:dyDescent="0.45">
      <c r="B10" s="80">
        <v>5</v>
      </c>
      <c r="C10" s="81" t="s">
        <v>42</v>
      </c>
      <c r="D10" s="82" t="str">
        <f t="shared" si="0"/>
        <v>e</v>
      </c>
      <c r="E10" s="80" t="s">
        <v>16</v>
      </c>
      <c r="F10" s="83">
        <v>0.375</v>
      </c>
      <c r="G10" s="80" t="s">
        <v>17</v>
      </c>
      <c r="H10" s="83">
        <v>0.54166666666666663</v>
      </c>
      <c r="I10" s="84" t="s">
        <v>37</v>
      </c>
      <c r="J10" s="83">
        <v>0</v>
      </c>
      <c r="K10" s="85" t="s">
        <v>2</v>
      </c>
      <c r="L10" s="86">
        <f t="shared" ref="L10:L22" si="1">IF(OR(F10="",H10=""),"",(H10+IF(F10&gt;H10,1,0)-F10-J10)*24)</f>
        <v>3.9999999999999991</v>
      </c>
      <c r="N10" s="87"/>
    </row>
    <row r="11" spans="2:14" x14ac:dyDescent="0.45">
      <c r="B11" s="80">
        <v>6</v>
      </c>
      <c r="C11" s="81" t="s">
        <v>43</v>
      </c>
      <c r="D11" s="82" t="str">
        <f t="shared" si="0"/>
        <v>f</v>
      </c>
      <c r="E11" s="80" t="s">
        <v>16</v>
      </c>
      <c r="F11" s="83">
        <v>0.54166666666666663</v>
      </c>
      <c r="G11" s="80" t="s">
        <v>17</v>
      </c>
      <c r="H11" s="83">
        <v>0.77083333333333337</v>
      </c>
      <c r="I11" s="84" t="s">
        <v>37</v>
      </c>
      <c r="J11" s="83">
        <v>0</v>
      </c>
      <c r="K11" s="85" t="s">
        <v>2</v>
      </c>
      <c r="L11" s="86">
        <f>IF(OR(F11="",H11=""),"",(H11+IF(F11&gt;H11,1,0)-F11-J11)*24)</f>
        <v>5.5000000000000018</v>
      </c>
      <c r="N11" s="87"/>
    </row>
    <row r="12" spans="2:14" x14ac:dyDescent="0.45">
      <c r="B12" s="80">
        <v>7</v>
      </c>
      <c r="C12" s="81" t="s">
        <v>44</v>
      </c>
      <c r="D12" s="82" t="str">
        <f t="shared" si="0"/>
        <v>g</v>
      </c>
      <c r="E12" s="80" t="s">
        <v>16</v>
      </c>
      <c r="F12" s="83">
        <v>0.58333333333333337</v>
      </c>
      <c r="G12" s="80" t="s">
        <v>17</v>
      </c>
      <c r="H12" s="83">
        <v>0.83333333333333337</v>
      </c>
      <c r="I12" s="84" t="s">
        <v>37</v>
      </c>
      <c r="J12" s="83">
        <v>0</v>
      </c>
      <c r="K12" s="85" t="s">
        <v>2</v>
      </c>
      <c r="L12" s="86">
        <f t="shared" si="1"/>
        <v>6</v>
      </c>
      <c r="N12" s="87"/>
    </row>
    <row r="13" spans="2:14" x14ac:dyDescent="0.45">
      <c r="B13" s="80">
        <v>8</v>
      </c>
      <c r="C13" s="81" t="s">
        <v>45</v>
      </c>
      <c r="D13" s="82" t="str">
        <f t="shared" si="0"/>
        <v>h</v>
      </c>
      <c r="E13" s="80" t="s">
        <v>16</v>
      </c>
      <c r="F13" s="83">
        <v>0.66666666666666663</v>
      </c>
      <c r="G13" s="80" t="s">
        <v>17</v>
      </c>
      <c r="H13" s="83">
        <v>1</v>
      </c>
      <c r="I13" s="84" t="s">
        <v>37</v>
      </c>
      <c r="J13" s="83">
        <v>0</v>
      </c>
      <c r="K13" s="85" t="s">
        <v>2</v>
      </c>
      <c r="L13" s="86">
        <f t="shared" si="1"/>
        <v>8</v>
      </c>
      <c r="N13" s="87" t="s">
        <v>188</v>
      </c>
    </row>
    <row r="14" spans="2:14" x14ac:dyDescent="0.45">
      <c r="B14" s="80">
        <v>9</v>
      </c>
      <c r="C14" s="81" t="s">
        <v>46</v>
      </c>
      <c r="D14" s="82" t="str">
        <f t="shared" si="0"/>
        <v>i</v>
      </c>
      <c r="E14" s="80" t="s">
        <v>16</v>
      </c>
      <c r="F14" s="83">
        <v>0</v>
      </c>
      <c r="G14" s="80" t="s">
        <v>17</v>
      </c>
      <c r="H14" s="83">
        <v>0.375</v>
      </c>
      <c r="I14" s="84" t="s">
        <v>37</v>
      </c>
      <c r="J14" s="83">
        <v>4.1666666666666664E-2</v>
      </c>
      <c r="K14" s="85" t="s">
        <v>2</v>
      </c>
      <c r="L14" s="86">
        <f t="shared" si="1"/>
        <v>8</v>
      </c>
      <c r="N14" s="87" t="s">
        <v>201</v>
      </c>
    </row>
    <row r="15" spans="2:14" x14ac:dyDescent="0.45">
      <c r="B15" s="80">
        <v>10</v>
      </c>
      <c r="C15" s="81" t="s">
        <v>47</v>
      </c>
      <c r="D15" s="82" t="str">
        <f t="shared" si="0"/>
        <v>j</v>
      </c>
      <c r="E15" s="80" t="s">
        <v>16</v>
      </c>
      <c r="F15" s="83"/>
      <c r="G15" s="80" t="s">
        <v>17</v>
      </c>
      <c r="H15" s="83"/>
      <c r="I15" s="84" t="s">
        <v>37</v>
      </c>
      <c r="J15" s="83">
        <v>0</v>
      </c>
      <c r="K15" s="85" t="s">
        <v>2</v>
      </c>
      <c r="L15" s="86" t="str">
        <f t="shared" si="1"/>
        <v/>
      </c>
      <c r="N15" s="87"/>
    </row>
    <row r="16" spans="2:14" x14ac:dyDescent="0.45">
      <c r="B16" s="80">
        <v>11</v>
      </c>
      <c r="C16" s="81" t="s">
        <v>48</v>
      </c>
      <c r="D16" s="82" t="str">
        <f t="shared" si="0"/>
        <v>k</v>
      </c>
      <c r="E16" s="80" t="s">
        <v>16</v>
      </c>
      <c r="F16" s="83"/>
      <c r="G16" s="80" t="s">
        <v>17</v>
      </c>
      <c r="H16" s="83"/>
      <c r="I16" s="84" t="s">
        <v>37</v>
      </c>
      <c r="J16" s="83">
        <v>0</v>
      </c>
      <c r="K16" s="85" t="s">
        <v>2</v>
      </c>
      <c r="L16" s="86" t="str">
        <f t="shared" si="1"/>
        <v/>
      </c>
      <c r="N16" s="87"/>
    </row>
    <row r="17" spans="2:14" x14ac:dyDescent="0.45">
      <c r="B17" s="80">
        <v>12</v>
      </c>
      <c r="C17" s="81" t="s">
        <v>49</v>
      </c>
      <c r="D17" s="82" t="str">
        <f t="shared" si="0"/>
        <v>l</v>
      </c>
      <c r="E17" s="80" t="s">
        <v>16</v>
      </c>
      <c r="F17" s="83"/>
      <c r="G17" s="80" t="s">
        <v>17</v>
      </c>
      <c r="H17" s="83"/>
      <c r="I17" s="84" t="s">
        <v>37</v>
      </c>
      <c r="J17" s="83">
        <v>0</v>
      </c>
      <c r="K17" s="85" t="s">
        <v>2</v>
      </c>
      <c r="L17" s="86" t="str">
        <f t="shared" si="1"/>
        <v/>
      </c>
      <c r="N17" s="87"/>
    </row>
    <row r="18" spans="2:14" x14ac:dyDescent="0.45">
      <c r="B18" s="80">
        <v>13</v>
      </c>
      <c r="C18" s="81" t="s">
        <v>50</v>
      </c>
      <c r="D18" s="82" t="str">
        <f t="shared" si="0"/>
        <v>m</v>
      </c>
      <c r="E18" s="80" t="s">
        <v>16</v>
      </c>
      <c r="F18" s="83"/>
      <c r="G18" s="80" t="s">
        <v>17</v>
      </c>
      <c r="H18" s="83"/>
      <c r="I18" s="84" t="s">
        <v>37</v>
      </c>
      <c r="J18" s="83">
        <v>0</v>
      </c>
      <c r="K18" s="85" t="s">
        <v>2</v>
      </c>
      <c r="L18" s="86" t="str">
        <f t="shared" si="1"/>
        <v/>
      </c>
      <c r="N18" s="87"/>
    </row>
    <row r="19" spans="2:14" x14ac:dyDescent="0.45">
      <c r="B19" s="80">
        <v>14</v>
      </c>
      <c r="C19" s="81" t="s">
        <v>51</v>
      </c>
      <c r="D19" s="82" t="str">
        <f t="shared" si="0"/>
        <v>n</v>
      </c>
      <c r="E19" s="80" t="s">
        <v>16</v>
      </c>
      <c r="F19" s="83"/>
      <c r="G19" s="80" t="s">
        <v>17</v>
      </c>
      <c r="H19" s="83"/>
      <c r="I19" s="84" t="s">
        <v>37</v>
      </c>
      <c r="J19" s="83">
        <v>0</v>
      </c>
      <c r="K19" s="85" t="s">
        <v>2</v>
      </c>
      <c r="L19" s="86" t="str">
        <f t="shared" si="1"/>
        <v/>
      </c>
      <c r="N19" s="87"/>
    </row>
    <row r="20" spans="2:14" x14ac:dyDescent="0.45">
      <c r="B20" s="80">
        <v>15</v>
      </c>
      <c r="C20" s="81" t="s">
        <v>52</v>
      </c>
      <c r="D20" s="82" t="str">
        <f t="shared" si="0"/>
        <v>o</v>
      </c>
      <c r="E20" s="80" t="s">
        <v>16</v>
      </c>
      <c r="F20" s="83"/>
      <c r="G20" s="80" t="s">
        <v>17</v>
      </c>
      <c r="H20" s="83"/>
      <c r="I20" s="84" t="s">
        <v>37</v>
      </c>
      <c r="J20" s="83">
        <v>0</v>
      </c>
      <c r="K20" s="85" t="s">
        <v>2</v>
      </c>
      <c r="L20" s="86" t="str">
        <f t="shared" si="1"/>
        <v/>
      </c>
      <c r="N20" s="87"/>
    </row>
    <row r="21" spans="2:14" x14ac:dyDescent="0.45">
      <c r="B21" s="80">
        <v>16</v>
      </c>
      <c r="C21" s="81" t="s">
        <v>53</v>
      </c>
      <c r="D21" s="82" t="str">
        <f t="shared" si="0"/>
        <v>p</v>
      </c>
      <c r="E21" s="80" t="s">
        <v>16</v>
      </c>
      <c r="F21" s="83"/>
      <c r="G21" s="80" t="s">
        <v>17</v>
      </c>
      <c r="H21" s="83"/>
      <c r="I21" s="84" t="s">
        <v>37</v>
      </c>
      <c r="J21" s="83">
        <v>0</v>
      </c>
      <c r="K21" s="85" t="s">
        <v>2</v>
      </c>
      <c r="L21" s="86" t="str">
        <f t="shared" si="1"/>
        <v/>
      </c>
      <c r="N21" s="87"/>
    </row>
    <row r="22" spans="2:14" x14ac:dyDescent="0.45">
      <c r="B22" s="80">
        <v>17</v>
      </c>
      <c r="C22" s="81" t="s">
        <v>54</v>
      </c>
      <c r="D22" s="82" t="str">
        <f t="shared" si="0"/>
        <v>q</v>
      </c>
      <c r="E22" s="80" t="s">
        <v>16</v>
      </c>
      <c r="F22" s="83"/>
      <c r="G22" s="80" t="s">
        <v>17</v>
      </c>
      <c r="H22" s="83"/>
      <c r="I22" s="84" t="s">
        <v>37</v>
      </c>
      <c r="J22" s="83">
        <v>0</v>
      </c>
      <c r="K22" s="85" t="s">
        <v>2</v>
      </c>
      <c r="L22" s="86" t="str">
        <f t="shared" si="1"/>
        <v/>
      </c>
      <c r="N22" s="87"/>
    </row>
    <row r="23" spans="2:14" x14ac:dyDescent="0.45">
      <c r="B23" s="80">
        <v>18</v>
      </c>
      <c r="C23" s="81" t="s">
        <v>55</v>
      </c>
      <c r="D23" s="82" t="str">
        <f t="shared" si="0"/>
        <v>r</v>
      </c>
      <c r="E23" s="80" t="s">
        <v>16</v>
      </c>
      <c r="F23" s="88"/>
      <c r="G23" s="80" t="s">
        <v>17</v>
      </c>
      <c r="H23" s="88"/>
      <c r="I23" s="84" t="s">
        <v>37</v>
      </c>
      <c r="J23" s="88"/>
      <c r="K23" s="85" t="s">
        <v>2</v>
      </c>
      <c r="L23" s="81">
        <v>1</v>
      </c>
      <c r="N23" s="87"/>
    </row>
    <row r="24" spans="2:14" x14ac:dyDescent="0.45">
      <c r="B24" s="80">
        <v>19</v>
      </c>
      <c r="C24" s="81" t="s">
        <v>56</v>
      </c>
      <c r="D24" s="82" t="str">
        <f t="shared" si="0"/>
        <v>s</v>
      </c>
      <c r="E24" s="80" t="s">
        <v>16</v>
      </c>
      <c r="F24" s="88"/>
      <c r="G24" s="80" t="s">
        <v>17</v>
      </c>
      <c r="H24" s="88"/>
      <c r="I24" s="84" t="s">
        <v>37</v>
      </c>
      <c r="J24" s="88"/>
      <c r="K24" s="85" t="s">
        <v>2</v>
      </c>
      <c r="L24" s="81">
        <v>2</v>
      </c>
      <c r="N24" s="87"/>
    </row>
    <row r="25" spans="2:14" x14ac:dyDescent="0.45">
      <c r="B25" s="80">
        <v>20</v>
      </c>
      <c r="C25" s="81" t="s">
        <v>57</v>
      </c>
      <c r="D25" s="82" t="str">
        <f t="shared" si="0"/>
        <v>t</v>
      </c>
      <c r="E25" s="80" t="s">
        <v>16</v>
      </c>
      <c r="F25" s="88"/>
      <c r="G25" s="80" t="s">
        <v>17</v>
      </c>
      <c r="H25" s="88"/>
      <c r="I25" s="84" t="s">
        <v>37</v>
      </c>
      <c r="J25" s="88"/>
      <c r="K25" s="85" t="s">
        <v>2</v>
      </c>
      <c r="L25" s="81">
        <v>3</v>
      </c>
      <c r="N25" s="87"/>
    </row>
    <row r="26" spans="2:14" x14ac:dyDescent="0.45">
      <c r="B26" s="80">
        <v>21</v>
      </c>
      <c r="C26" s="81" t="s">
        <v>58</v>
      </c>
      <c r="D26" s="82" t="str">
        <f t="shared" si="0"/>
        <v>u</v>
      </c>
      <c r="E26" s="80" t="s">
        <v>16</v>
      </c>
      <c r="F26" s="88"/>
      <c r="G26" s="80" t="s">
        <v>17</v>
      </c>
      <c r="H26" s="88"/>
      <c r="I26" s="84" t="s">
        <v>37</v>
      </c>
      <c r="J26" s="88"/>
      <c r="K26" s="85" t="s">
        <v>2</v>
      </c>
      <c r="L26" s="81">
        <v>4</v>
      </c>
      <c r="N26" s="87"/>
    </row>
    <row r="27" spans="2:14" x14ac:dyDescent="0.45">
      <c r="B27" s="80">
        <v>22</v>
      </c>
      <c r="C27" s="81" t="s">
        <v>59</v>
      </c>
      <c r="D27" s="82" t="str">
        <f t="shared" si="0"/>
        <v>v</v>
      </c>
      <c r="E27" s="80" t="s">
        <v>16</v>
      </c>
      <c r="F27" s="88"/>
      <c r="G27" s="80" t="s">
        <v>17</v>
      </c>
      <c r="H27" s="88"/>
      <c r="I27" s="84" t="s">
        <v>37</v>
      </c>
      <c r="J27" s="88"/>
      <c r="K27" s="85" t="s">
        <v>2</v>
      </c>
      <c r="L27" s="81">
        <v>5</v>
      </c>
      <c r="N27" s="87"/>
    </row>
    <row r="28" spans="2:14" x14ac:dyDescent="0.45">
      <c r="B28" s="80">
        <v>23</v>
      </c>
      <c r="C28" s="81" t="s">
        <v>60</v>
      </c>
      <c r="D28" s="82" t="str">
        <f t="shared" si="0"/>
        <v>w</v>
      </c>
      <c r="E28" s="80" t="s">
        <v>16</v>
      </c>
      <c r="F28" s="88"/>
      <c r="G28" s="80" t="s">
        <v>17</v>
      </c>
      <c r="H28" s="88"/>
      <c r="I28" s="84" t="s">
        <v>37</v>
      </c>
      <c r="J28" s="88"/>
      <c r="K28" s="85" t="s">
        <v>2</v>
      </c>
      <c r="L28" s="81">
        <v>6</v>
      </c>
      <c r="N28" s="87"/>
    </row>
    <row r="29" spans="2:14" x14ac:dyDescent="0.45">
      <c r="B29" s="80">
        <v>24</v>
      </c>
      <c r="C29" s="81" t="s">
        <v>61</v>
      </c>
      <c r="D29" s="82" t="str">
        <f t="shared" si="0"/>
        <v>x</v>
      </c>
      <c r="E29" s="80" t="s">
        <v>16</v>
      </c>
      <c r="F29" s="88"/>
      <c r="G29" s="80" t="s">
        <v>17</v>
      </c>
      <c r="H29" s="88"/>
      <c r="I29" s="84" t="s">
        <v>37</v>
      </c>
      <c r="J29" s="88"/>
      <c r="K29" s="85" t="s">
        <v>2</v>
      </c>
      <c r="L29" s="81">
        <v>7</v>
      </c>
      <c r="N29" s="87"/>
    </row>
    <row r="30" spans="2:14" x14ac:dyDescent="0.45">
      <c r="B30" s="80">
        <v>25</v>
      </c>
      <c r="C30" s="81" t="s">
        <v>62</v>
      </c>
      <c r="D30" s="82" t="str">
        <f t="shared" si="0"/>
        <v>y</v>
      </c>
      <c r="E30" s="80" t="s">
        <v>16</v>
      </c>
      <c r="F30" s="88"/>
      <c r="G30" s="80" t="s">
        <v>17</v>
      </c>
      <c r="H30" s="88"/>
      <c r="I30" s="84" t="s">
        <v>37</v>
      </c>
      <c r="J30" s="88"/>
      <c r="K30" s="85" t="s">
        <v>2</v>
      </c>
      <c r="L30" s="81">
        <v>8</v>
      </c>
      <c r="N30" s="87"/>
    </row>
    <row r="31" spans="2:14" x14ac:dyDescent="0.45">
      <c r="B31" s="80">
        <v>26</v>
      </c>
      <c r="C31" s="81" t="s">
        <v>63</v>
      </c>
      <c r="D31" s="82" t="str">
        <f t="shared" si="0"/>
        <v>z</v>
      </c>
      <c r="E31" s="80" t="s">
        <v>16</v>
      </c>
      <c r="F31" s="88"/>
      <c r="G31" s="80" t="s">
        <v>17</v>
      </c>
      <c r="H31" s="88"/>
      <c r="I31" s="84" t="s">
        <v>37</v>
      </c>
      <c r="J31" s="88"/>
      <c r="K31" s="85" t="s">
        <v>2</v>
      </c>
      <c r="L31" s="81">
        <v>1</v>
      </c>
      <c r="N31" s="87"/>
    </row>
    <row r="32" spans="2:14" x14ac:dyDescent="0.45">
      <c r="B32" s="80">
        <v>27</v>
      </c>
      <c r="C32" s="81" t="s">
        <v>61</v>
      </c>
      <c r="D32" s="82" t="str">
        <f t="shared" si="0"/>
        <v>x</v>
      </c>
      <c r="E32" s="80" t="s">
        <v>16</v>
      </c>
      <c r="F32" s="88"/>
      <c r="G32" s="80" t="s">
        <v>17</v>
      </c>
      <c r="H32" s="88"/>
      <c r="I32" s="84" t="s">
        <v>37</v>
      </c>
      <c r="J32" s="88"/>
      <c r="K32" s="85" t="s">
        <v>2</v>
      </c>
      <c r="L32" s="81">
        <v>2</v>
      </c>
      <c r="N32" s="87"/>
    </row>
    <row r="33" spans="2:14" x14ac:dyDescent="0.45">
      <c r="B33" s="80">
        <v>28</v>
      </c>
      <c r="C33" s="81" t="s">
        <v>64</v>
      </c>
      <c r="D33" s="82" t="str">
        <f t="shared" si="0"/>
        <v>aa</v>
      </c>
      <c r="E33" s="80" t="s">
        <v>16</v>
      </c>
      <c r="F33" s="88"/>
      <c r="G33" s="80" t="s">
        <v>17</v>
      </c>
      <c r="H33" s="88"/>
      <c r="I33" s="84" t="s">
        <v>37</v>
      </c>
      <c r="J33" s="88"/>
      <c r="K33" s="85" t="s">
        <v>2</v>
      </c>
      <c r="L33" s="81">
        <v>3</v>
      </c>
      <c r="N33" s="87"/>
    </row>
    <row r="34" spans="2:14" x14ac:dyDescent="0.45">
      <c r="B34" s="80">
        <v>29</v>
      </c>
      <c r="C34" s="81" t="s">
        <v>65</v>
      </c>
      <c r="D34" s="82" t="str">
        <f t="shared" si="0"/>
        <v>ab</v>
      </c>
      <c r="E34" s="80" t="s">
        <v>16</v>
      </c>
      <c r="F34" s="88"/>
      <c r="G34" s="80" t="s">
        <v>17</v>
      </c>
      <c r="H34" s="88"/>
      <c r="I34" s="84" t="s">
        <v>37</v>
      </c>
      <c r="J34" s="88"/>
      <c r="K34" s="85" t="s">
        <v>2</v>
      </c>
      <c r="L34" s="81">
        <v>4</v>
      </c>
      <c r="N34" s="87"/>
    </row>
    <row r="35" spans="2:14" x14ac:dyDescent="0.45">
      <c r="B35" s="80">
        <v>30</v>
      </c>
      <c r="C35" s="81" t="s">
        <v>66</v>
      </c>
      <c r="D35" s="82" t="str">
        <f t="shared" si="0"/>
        <v>ac</v>
      </c>
      <c r="E35" s="80" t="s">
        <v>16</v>
      </c>
      <c r="F35" s="88"/>
      <c r="G35" s="80" t="s">
        <v>17</v>
      </c>
      <c r="H35" s="88"/>
      <c r="I35" s="84" t="s">
        <v>37</v>
      </c>
      <c r="J35" s="88"/>
      <c r="K35" s="85" t="s">
        <v>2</v>
      </c>
      <c r="L35" s="81">
        <v>5</v>
      </c>
      <c r="N35" s="87"/>
    </row>
    <row r="36" spans="2:14" x14ac:dyDescent="0.45">
      <c r="B36" s="80">
        <v>31</v>
      </c>
      <c r="C36" s="81" t="s">
        <v>67</v>
      </c>
      <c r="D36" s="82" t="str">
        <f t="shared" si="0"/>
        <v>ad</v>
      </c>
      <c r="E36" s="80" t="s">
        <v>16</v>
      </c>
      <c r="F36" s="88"/>
      <c r="G36" s="80" t="s">
        <v>17</v>
      </c>
      <c r="H36" s="88"/>
      <c r="I36" s="84" t="s">
        <v>37</v>
      </c>
      <c r="J36" s="88"/>
      <c r="K36" s="85" t="s">
        <v>2</v>
      </c>
      <c r="L36" s="81">
        <v>6</v>
      </c>
      <c r="N36" s="87"/>
    </row>
    <row r="37" spans="2:14" x14ac:dyDescent="0.45">
      <c r="B37" s="80">
        <v>32</v>
      </c>
      <c r="C37" s="81" t="s">
        <v>68</v>
      </c>
      <c r="D37" s="82" t="str">
        <f t="shared" si="0"/>
        <v>ae</v>
      </c>
      <c r="E37" s="80" t="s">
        <v>16</v>
      </c>
      <c r="F37" s="88"/>
      <c r="G37" s="80" t="s">
        <v>17</v>
      </c>
      <c r="H37" s="88"/>
      <c r="I37" s="84" t="s">
        <v>37</v>
      </c>
      <c r="J37" s="88"/>
      <c r="K37" s="85" t="s">
        <v>2</v>
      </c>
      <c r="L37" s="81">
        <v>7</v>
      </c>
      <c r="N37" s="87"/>
    </row>
    <row r="38" spans="2:14" x14ac:dyDescent="0.45">
      <c r="B38" s="80">
        <v>33</v>
      </c>
      <c r="C38" s="81" t="s">
        <v>69</v>
      </c>
      <c r="D38" s="82" t="str">
        <f t="shared" si="0"/>
        <v>af</v>
      </c>
      <c r="E38" s="80" t="s">
        <v>16</v>
      </c>
      <c r="F38" s="88"/>
      <c r="G38" s="80" t="s">
        <v>17</v>
      </c>
      <c r="H38" s="88"/>
      <c r="I38" s="84" t="s">
        <v>37</v>
      </c>
      <c r="J38" s="88"/>
      <c r="K38" s="85" t="s">
        <v>2</v>
      </c>
      <c r="L38" s="81">
        <v>8</v>
      </c>
      <c r="N38" s="87"/>
    </row>
    <row r="39" spans="2:14" x14ac:dyDescent="0.45">
      <c r="B39" s="80">
        <v>34</v>
      </c>
      <c r="C39" s="89" t="s">
        <v>87</v>
      </c>
      <c r="D39" s="82"/>
      <c r="E39" s="80" t="s">
        <v>16</v>
      </c>
      <c r="F39" s="83">
        <v>0.29166666666666669</v>
      </c>
      <c r="G39" s="80" t="s">
        <v>17</v>
      </c>
      <c r="H39" s="83">
        <v>0.39583333333333331</v>
      </c>
      <c r="I39" s="84" t="s">
        <v>37</v>
      </c>
      <c r="J39" s="83">
        <v>0</v>
      </c>
      <c r="K39" s="85" t="s">
        <v>2</v>
      </c>
      <c r="L39" s="86">
        <f t="shared" ref="L39:L40" si="2">IF(OR(F39="",H39=""),"",(H39+IF(F39&gt;H39,1,0)-F39-J39)*24)</f>
        <v>2.4999999999999991</v>
      </c>
      <c r="N39" s="87"/>
    </row>
    <row r="40" spans="2:14" x14ac:dyDescent="0.45">
      <c r="B40" s="80"/>
      <c r="C40" s="90" t="s">
        <v>36</v>
      </c>
      <c r="D40" s="82"/>
      <c r="E40" s="80" t="s">
        <v>16</v>
      </c>
      <c r="F40" s="83">
        <v>0.6875</v>
      </c>
      <c r="G40" s="80" t="s">
        <v>17</v>
      </c>
      <c r="H40" s="83">
        <v>0.83333333333333337</v>
      </c>
      <c r="I40" s="84" t="s">
        <v>37</v>
      </c>
      <c r="J40" s="83">
        <v>0</v>
      </c>
      <c r="K40" s="85" t="s">
        <v>2</v>
      </c>
      <c r="L40" s="86">
        <f t="shared" si="2"/>
        <v>3.5000000000000009</v>
      </c>
      <c r="N40" s="87"/>
    </row>
    <row r="41" spans="2:14" x14ac:dyDescent="0.45">
      <c r="B41" s="80"/>
      <c r="C41" s="91" t="s">
        <v>36</v>
      </c>
      <c r="D41" s="82" t="str">
        <f>C39</f>
        <v>ag</v>
      </c>
      <c r="E41" s="80" t="s">
        <v>16</v>
      </c>
      <c r="F41" s="83" t="s">
        <v>36</v>
      </c>
      <c r="G41" s="80" t="s">
        <v>17</v>
      </c>
      <c r="H41" s="83" t="s">
        <v>36</v>
      </c>
      <c r="I41" s="84" t="s">
        <v>37</v>
      </c>
      <c r="J41" s="83" t="s">
        <v>36</v>
      </c>
      <c r="K41" s="85" t="s">
        <v>2</v>
      </c>
      <c r="L41" s="86">
        <f>IF(OR(L39="",L40=""),"",L39+L40)</f>
        <v>6</v>
      </c>
      <c r="N41" s="87" t="s">
        <v>170</v>
      </c>
    </row>
    <row r="42" spans="2:14" x14ac:dyDescent="0.45">
      <c r="B42" s="80"/>
      <c r="C42" s="89" t="s">
        <v>171</v>
      </c>
      <c r="D42" s="82"/>
      <c r="E42" s="80" t="s">
        <v>16</v>
      </c>
      <c r="F42" s="83"/>
      <c r="G42" s="80" t="s">
        <v>17</v>
      </c>
      <c r="H42" s="83"/>
      <c r="I42" s="84" t="s">
        <v>37</v>
      </c>
      <c r="J42" s="83">
        <v>0</v>
      </c>
      <c r="K42" s="85" t="s">
        <v>2</v>
      </c>
      <c r="L42" s="86" t="str">
        <f t="shared" ref="L42:L43" si="3">IF(OR(F42="",H42=""),"",(H42+IF(F42&gt;H42,1,0)-F42-J42)*24)</f>
        <v/>
      </c>
      <c r="N42" s="87"/>
    </row>
    <row r="43" spans="2:14" x14ac:dyDescent="0.45">
      <c r="B43" s="80">
        <v>35</v>
      </c>
      <c r="C43" s="90" t="s">
        <v>36</v>
      </c>
      <c r="D43" s="82"/>
      <c r="E43" s="80" t="s">
        <v>16</v>
      </c>
      <c r="F43" s="83"/>
      <c r="G43" s="80" t="s">
        <v>17</v>
      </c>
      <c r="H43" s="83"/>
      <c r="I43" s="84" t="s">
        <v>37</v>
      </c>
      <c r="J43" s="83">
        <v>0</v>
      </c>
      <c r="K43" s="85" t="s">
        <v>2</v>
      </c>
      <c r="L43" s="86" t="str">
        <f t="shared" si="3"/>
        <v/>
      </c>
      <c r="N43" s="87"/>
    </row>
    <row r="44" spans="2:14" x14ac:dyDescent="0.45">
      <c r="B44" s="80"/>
      <c r="C44" s="91" t="s">
        <v>36</v>
      </c>
      <c r="D44" s="82" t="str">
        <f>C42</f>
        <v>ah</v>
      </c>
      <c r="E44" s="80" t="s">
        <v>16</v>
      </c>
      <c r="F44" s="83" t="s">
        <v>36</v>
      </c>
      <c r="G44" s="80" t="s">
        <v>17</v>
      </c>
      <c r="H44" s="83" t="s">
        <v>36</v>
      </c>
      <c r="I44" s="84" t="s">
        <v>37</v>
      </c>
      <c r="J44" s="83" t="s">
        <v>36</v>
      </c>
      <c r="K44" s="85" t="s">
        <v>2</v>
      </c>
      <c r="L44" s="86" t="str">
        <f>IF(OR(L42="",L43=""),"",L42+L43)</f>
        <v/>
      </c>
      <c r="N44" s="87" t="s">
        <v>172</v>
      </c>
    </row>
    <row r="45" spans="2:14" x14ac:dyDescent="0.45">
      <c r="B45" s="80"/>
      <c r="C45" s="89" t="s">
        <v>173</v>
      </c>
      <c r="D45" s="82"/>
      <c r="E45" s="80" t="s">
        <v>16</v>
      </c>
      <c r="F45" s="83"/>
      <c r="G45" s="80" t="s">
        <v>17</v>
      </c>
      <c r="H45" s="83"/>
      <c r="I45" s="84" t="s">
        <v>37</v>
      </c>
      <c r="J45" s="83">
        <v>0</v>
      </c>
      <c r="K45" s="85" t="s">
        <v>2</v>
      </c>
      <c r="L45" s="86" t="str">
        <f t="shared" ref="L45:L46" si="4">IF(OR(F45="",H45=""),"",(H45+IF(F45&gt;H45,1,0)-F45-J45)*24)</f>
        <v/>
      </c>
      <c r="N45" s="87"/>
    </row>
    <row r="46" spans="2:14" x14ac:dyDescent="0.45">
      <c r="B46" s="80">
        <v>36</v>
      </c>
      <c r="C46" s="90" t="s">
        <v>36</v>
      </c>
      <c r="D46" s="82"/>
      <c r="E46" s="80" t="s">
        <v>16</v>
      </c>
      <c r="F46" s="83"/>
      <c r="G46" s="80" t="s">
        <v>17</v>
      </c>
      <c r="H46" s="83"/>
      <c r="I46" s="84" t="s">
        <v>37</v>
      </c>
      <c r="J46" s="83">
        <v>0</v>
      </c>
      <c r="K46" s="85" t="s">
        <v>2</v>
      </c>
      <c r="L46" s="86" t="str">
        <f t="shared" si="4"/>
        <v/>
      </c>
      <c r="N46" s="87"/>
    </row>
    <row r="47" spans="2:14" x14ac:dyDescent="0.45">
      <c r="B47" s="80"/>
      <c r="C47" s="91" t="s">
        <v>36</v>
      </c>
      <c r="D47" s="82" t="str">
        <f>C45</f>
        <v>ai</v>
      </c>
      <c r="E47" s="80" t="s">
        <v>16</v>
      </c>
      <c r="F47" s="83" t="s">
        <v>36</v>
      </c>
      <c r="G47" s="80" t="s">
        <v>17</v>
      </c>
      <c r="H47" s="83" t="s">
        <v>36</v>
      </c>
      <c r="I47" s="84" t="s">
        <v>37</v>
      </c>
      <c r="J47" s="83" t="s">
        <v>36</v>
      </c>
      <c r="K47" s="85" t="s">
        <v>2</v>
      </c>
      <c r="L47" s="86" t="str">
        <f>IF(OR(L45="",L46=""),"",L45+L46)</f>
        <v/>
      </c>
      <c r="N47" s="87" t="s">
        <v>172</v>
      </c>
    </row>
    <row r="49" spans="3:4" x14ac:dyDescent="0.45">
      <c r="C49" s="76" t="s">
        <v>174</v>
      </c>
      <c r="D49" s="76"/>
    </row>
    <row r="50" spans="3:4" x14ac:dyDescent="0.45">
      <c r="C50" s="76" t="s">
        <v>175</v>
      </c>
      <c r="D50" s="76"/>
    </row>
    <row r="51" spans="3:4" x14ac:dyDescent="0.45">
      <c r="C51" s="76" t="s">
        <v>176</v>
      </c>
      <c r="D51" s="76"/>
    </row>
    <row r="52" spans="3:4" x14ac:dyDescent="0.45">
      <c r="C52" s="76" t="s">
        <v>177</v>
      </c>
      <c r="D52" s="7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BO290"/>
  <sheetViews>
    <sheetView showGridLines="0"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300</v>
      </c>
      <c r="D1" s="5"/>
      <c r="E1" s="5"/>
      <c r="F1" s="5"/>
      <c r="G1" s="5"/>
      <c r="H1" s="5"/>
      <c r="I1" s="5"/>
      <c r="J1" s="5"/>
      <c r="M1" s="7" t="s">
        <v>0</v>
      </c>
      <c r="P1" s="5"/>
      <c r="Q1" s="5"/>
      <c r="R1" s="5"/>
      <c r="S1" s="5"/>
      <c r="T1" s="5"/>
      <c r="U1" s="5"/>
      <c r="V1" s="5"/>
      <c r="W1" s="5"/>
      <c r="AS1" s="9" t="s">
        <v>30</v>
      </c>
      <c r="AT1" s="256" t="s">
        <v>232</v>
      </c>
      <c r="AU1" s="257"/>
      <c r="AV1" s="257"/>
      <c r="AW1" s="257"/>
      <c r="AX1" s="257"/>
      <c r="AY1" s="257"/>
      <c r="AZ1" s="257"/>
      <c r="BA1" s="257"/>
      <c r="BB1" s="257"/>
      <c r="BC1" s="257"/>
      <c r="BD1" s="257"/>
      <c r="BE1" s="257"/>
      <c r="BF1" s="257"/>
      <c r="BG1" s="257"/>
      <c r="BH1" s="257"/>
      <c r="BI1" s="257"/>
      <c r="BJ1" s="9" t="s">
        <v>2</v>
      </c>
    </row>
    <row r="2" spans="2:67" s="8" customFormat="1" ht="20.25" customHeight="1" x14ac:dyDescent="0.45">
      <c r="J2" s="7"/>
      <c r="M2" s="7"/>
      <c r="N2" s="7"/>
      <c r="P2" s="9"/>
      <c r="Q2" s="9"/>
      <c r="R2" s="9"/>
      <c r="S2" s="9"/>
      <c r="T2" s="9"/>
      <c r="U2" s="9"/>
      <c r="V2" s="9"/>
      <c r="W2" s="9"/>
      <c r="AB2" s="131" t="s">
        <v>27</v>
      </c>
      <c r="AC2" s="258">
        <v>6</v>
      </c>
      <c r="AD2" s="258"/>
      <c r="AE2" s="131" t="s">
        <v>28</v>
      </c>
      <c r="AF2" s="259">
        <f>IF(AC2=0,"",YEAR(DATE(2018+AC2,1,1)))</f>
        <v>2024</v>
      </c>
      <c r="AG2" s="259"/>
      <c r="AH2" s="132" t="s">
        <v>29</v>
      </c>
      <c r="AI2" s="132" t="s">
        <v>1</v>
      </c>
      <c r="AJ2" s="258">
        <v>4</v>
      </c>
      <c r="AK2" s="258"/>
      <c r="AL2" s="132" t="s">
        <v>24</v>
      </c>
      <c r="AS2" s="9" t="s">
        <v>31</v>
      </c>
      <c r="AT2" s="258" t="s">
        <v>153</v>
      </c>
      <c r="AU2" s="258"/>
      <c r="AV2" s="258"/>
      <c r="AW2" s="258"/>
      <c r="AX2" s="258"/>
      <c r="AY2" s="258"/>
      <c r="AZ2" s="258"/>
      <c r="BA2" s="258"/>
      <c r="BB2" s="258"/>
      <c r="BC2" s="258"/>
      <c r="BD2" s="258"/>
      <c r="BE2" s="258"/>
      <c r="BF2" s="258"/>
      <c r="BG2" s="258"/>
      <c r="BH2" s="258"/>
      <c r="BI2" s="258"/>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260" t="s">
        <v>178</v>
      </c>
      <c r="BF3" s="261"/>
      <c r="BG3" s="261"/>
      <c r="BH3" s="262"/>
      <c r="BI3" s="9"/>
    </row>
    <row r="4" spans="2:67" s="8" customFormat="1" ht="20.25" customHeight="1" x14ac:dyDescent="0.45">
      <c r="B4" s="29"/>
      <c r="C4" s="29"/>
      <c r="D4" s="29"/>
      <c r="E4" s="29"/>
      <c r="F4" s="29"/>
      <c r="G4" s="29"/>
      <c r="H4" s="29"/>
      <c r="I4" s="29"/>
      <c r="J4" s="156"/>
      <c r="K4" s="29"/>
      <c r="L4" s="29"/>
      <c r="M4" s="156"/>
      <c r="N4" s="29"/>
      <c r="O4" s="157"/>
      <c r="P4" s="157"/>
      <c r="Q4" s="157"/>
      <c r="R4" s="157"/>
      <c r="S4" s="157"/>
      <c r="T4" s="157"/>
      <c r="U4" s="157"/>
      <c r="V4" s="29"/>
      <c r="W4" s="29"/>
      <c r="X4" s="29"/>
      <c r="Y4" s="29"/>
      <c r="Z4" s="29"/>
      <c r="AA4" s="29"/>
      <c r="AB4" s="29"/>
      <c r="AC4" s="158"/>
      <c r="AD4" s="158"/>
      <c r="AE4" s="159"/>
      <c r="AF4" s="160"/>
      <c r="AG4" s="159"/>
      <c r="AH4" s="29"/>
      <c r="AI4" s="29"/>
      <c r="AJ4" s="29"/>
      <c r="AK4" s="29"/>
      <c r="AL4" s="29"/>
      <c r="AM4" s="29"/>
      <c r="AN4" s="29"/>
      <c r="AO4" s="29"/>
      <c r="AP4" s="29"/>
      <c r="AQ4" s="29"/>
      <c r="AR4" s="29"/>
      <c r="BD4" s="18" t="s">
        <v>180</v>
      </c>
      <c r="BE4" s="260" t="s">
        <v>179</v>
      </c>
      <c r="BF4" s="261"/>
      <c r="BG4" s="261"/>
      <c r="BH4" s="262"/>
      <c r="BI4" s="9"/>
    </row>
    <row r="5" spans="2:67" s="8" customFormat="1" ht="9" customHeight="1" x14ac:dyDescent="0.45">
      <c r="B5" s="29"/>
      <c r="C5" s="29"/>
      <c r="D5" s="29"/>
      <c r="E5" s="29"/>
      <c r="F5" s="29"/>
      <c r="G5" s="29"/>
      <c r="H5" s="29"/>
      <c r="I5" s="29"/>
      <c r="J5" s="156"/>
      <c r="K5" s="29"/>
      <c r="L5" s="29"/>
      <c r="M5" s="156"/>
      <c r="N5" s="29"/>
      <c r="O5" s="157"/>
      <c r="P5" s="157"/>
      <c r="Q5" s="157"/>
      <c r="R5" s="157"/>
      <c r="S5" s="157"/>
      <c r="T5" s="157"/>
      <c r="U5" s="157"/>
      <c r="V5" s="29"/>
      <c r="W5" s="29"/>
      <c r="X5" s="29"/>
      <c r="Y5" s="29"/>
      <c r="Z5" s="29"/>
      <c r="AA5" s="29"/>
      <c r="AB5" s="29"/>
      <c r="AC5" s="161"/>
      <c r="AD5" s="161"/>
      <c r="AE5" s="29"/>
      <c r="AF5" s="29"/>
      <c r="AG5" s="29"/>
      <c r="AH5" s="29"/>
      <c r="AI5" s="29"/>
      <c r="AJ5" s="27"/>
      <c r="AK5" s="27"/>
      <c r="AL5" s="27"/>
      <c r="AM5" s="27"/>
      <c r="AN5" s="27"/>
      <c r="AO5" s="27"/>
      <c r="AP5" s="27"/>
      <c r="AQ5" s="27"/>
      <c r="AR5" s="27"/>
      <c r="AS5" s="6"/>
      <c r="AT5" s="6"/>
      <c r="AU5" s="6"/>
      <c r="AV5" s="6"/>
      <c r="AW5" s="6"/>
      <c r="AX5" s="6"/>
      <c r="AY5" s="6"/>
      <c r="AZ5" s="6"/>
      <c r="BA5" s="6"/>
      <c r="BB5" s="6"/>
      <c r="BC5" s="6"/>
      <c r="BD5" s="6"/>
      <c r="BE5" s="6"/>
      <c r="BF5" s="6"/>
      <c r="BG5" s="6"/>
      <c r="BH5" s="19"/>
      <c r="BI5" s="19"/>
    </row>
    <row r="6" spans="2:67" s="8" customFormat="1" ht="21" customHeight="1" x14ac:dyDescent="0.45">
      <c r="B6" s="34"/>
      <c r="C6" s="31"/>
      <c r="D6" s="31"/>
      <c r="E6" s="31"/>
      <c r="F6" s="31"/>
      <c r="G6" s="31"/>
      <c r="H6" s="31"/>
      <c r="I6" s="31"/>
      <c r="J6" s="31"/>
      <c r="K6" s="39"/>
      <c r="L6" s="39"/>
      <c r="M6" s="39"/>
      <c r="N6" s="37"/>
      <c r="O6" s="39"/>
      <c r="P6" s="39"/>
      <c r="Q6" s="39"/>
      <c r="R6" s="29"/>
      <c r="S6" s="29"/>
      <c r="T6" s="29"/>
      <c r="U6" s="29"/>
      <c r="V6" s="29"/>
      <c r="W6" s="29"/>
      <c r="X6" s="29"/>
      <c r="Y6" s="29"/>
      <c r="Z6" s="29"/>
      <c r="AA6" s="29"/>
      <c r="AB6" s="29"/>
      <c r="AC6" s="29"/>
      <c r="AD6" s="29"/>
      <c r="AE6" s="29"/>
      <c r="AF6" s="29"/>
      <c r="AG6" s="29"/>
      <c r="AH6" s="29"/>
      <c r="AI6" s="29"/>
      <c r="AJ6" s="27"/>
      <c r="AK6" s="27"/>
      <c r="AL6" s="27"/>
      <c r="AM6" s="27"/>
      <c r="AN6" s="27"/>
      <c r="AO6" s="27" t="s">
        <v>193</v>
      </c>
      <c r="AP6" s="27"/>
      <c r="AQ6" s="27"/>
      <c r="AR6" s="27"/>
      <c r="AS6" s="6"/>
      <c r="AT6" s="6"/>
      <c r="AU6" s="6"/>
      <c r="AW6" s="35"/>
      <c r="AX6" s="35"/>
      <c r="AY6" s="2"/>
      <c r="AZ6" s="6"/>
      <c r="BA6" s="227">
        <v>40</v>
      </c>
      <c r="BB6" s="228"/>
      <c r="BC6" s="2" t="s">
        <v>22</v>
      </c>
      <c r="BD6" s="6"/>
      <c r="BE6" s="227">
        <v>160</v>
      </c>
      <c r="BF6" s="228"/>
      <c r="BG6" s="2" t="s">
        <v>23</v>
      </c>
      <c r="BH6" s="6"/>
      <c r="BI6" s="19"/>
    </row>
    <row r="7" spans="2:67" s="8" customFormat="1" ht="5.25" customHeight="1" x14ac:dyDescent="0.45">
      <c r="B7" s="34"/>
      <c r="C7" s="38"/>
      <c r="D7" s="38"/>
      <c r="E7" s="38"/>
      <c r="F7" s="38"/>
      <c r="G7" s="38"/>
      <c r="H7" s="38"/>
      <c r="I7" s="38"/>
      <c r="J7" s="39"/>
      <c r="K7" s="39"/>
      <c r="L7" s="39"/>
      <c r="M7" s="37"/>
      <c r="N7" s="39"/>
      <c r="O7" s="39"/>
      <c r="P7" s="39"/>
      <c r="Q7" s="39"/>
      <c r="R7" s="29"/>
      <c r="S7" s="29"/>
      <c r="T7" s="29"/>
      <c r="U7" s="29"/>
      <c r="V7" s="29"/>
      <c r="W7" s="29"/>
      <c r="X7" s="29"/>
      <c r="Y7" s="29"/>
      <c r="Z7" s="29"/>
      <c r="AA7" s="29"/>
      <c r="AB7" s="29"/>
      <c r="AC7" s="29"/>
      <c r="AD7" s="29"/>
      <c r="AE7" s="29"/>
      <c r="AF7" s="29"/>
      <c r="AG7" s="29"/>
      <c r="AH7" s="29"/>
      <c r="AI7" s="29"/>
      <c r="AJ7" s="27"/>
      <c r="AK7" s="27"/>
      <c r="AL7" s="27"/>
      <c r="AM7" s="27"/>
      <c r="AN7" s="27"/>
      <c r="AO7" s="27"/>
      <c r="AP7" s="27"/>
      <c r="AQ7" s="27"/>
      <c r="AR7" s="27"/>
      <c r="AS7" s="27"/>
      <c r="AT7" s="27"/>
      <c r="AU7" s="27"/>
      <c r="AV7" s="27"/>
      <c r="AW7" s="27"/>
      <c r="AX7" s="27"/>
      <c r="AY7" s="27"/>
      <c r="AZ7" s="27"/>
      <c r="BA7" s="27"/>
      <c r="BB7" s="27"/>
      <c r="BC7" s="27"/>
      <c r="BD7" s="27"/>
      <c r="BE7" s="27"/>
      <c r="BF7" s="27"/>
      <c r="BG7" s="27"/>
      <c r="BH7" s="28"/>
      <c r="BI7" s="28"/>
      <c r="BJ7" s="29"/>
    </row>
    <row r="8" spans="2:67" s="8" customFormat="1" ht="21" customHeight="1" x14ac:dyDescent="0.45">
      <c r="B8" s="40"/>
      <c r="C8" s="37"/>
      <c r="D8" s="37"/>
      <c r="E8" s="37"/>
      <c r="F8" s="37"/>
      <c r="G8" s="37"/>
      <c r="H8" s="37"/>
      <c r="I8" s="37"/>
      <c r="J8" s="39"/>
      <c r="K8" s="39"/>
      <c r="L8" s="39"/>
      <c r="M8" s="37"/>
      <c r="N8" s="39"/>
      <c r="O8" s="39"/>
      <c r="P8" s="39"/>
      <c r="Q8" s="39"/>
      <c r="R8" s="29"/>
      <c r="S8" s="29"/>
      <c r="T8" s="29"/>
      <c r="U8" s="29"/>
      <c r="V8" s="29"/>
      <c r="W8" s="29"/>
      <c r="X8" s="29"/>
      <c r="Y8" s="29"/>
      <c r="Z8" s="29"/>
      <c r="AA8" s="29"/>
      <c r="AB8" s="29"/>
      <c r="AC8" s="29"/>
      <c r="AD8" s="29"/>
      <c r="AE8" s="29"/>
      <c r="AF8" s="29"/>
      <c r="AG8" s="29"/>
      <c r="AH8" s="29"/>
      <c r="AI8" s="29"/>
      <c r="AJ8" s="30"/>
      <c r="AK8" s="30"/>
      <c r="AL8" s="30"/>
      <c r="AM8" s="31"/>
      <c r="AN8" s="32"/>
      <c r="AO8" s="33"/>
      <c r="AP8" s="33"/>
      <c r="AQ8" s="34"/>
      <c r="AR8" s="35"/>
      <c r="AS8" s="35"/>
      <c r="AT8" s="35"/>
      <c r="AU8" s="36"/>
      <c r="AV8" s="36"/>
      <c r="AW8" s="27"/>
      <c r="AX8" s="35"/>
      <c r="AY8" s="35"/>
      <c r="AZ8" s="37"/>
      <c r="BA8" s="27"/>
      <c r="BB8" s="27" t="s">
        <v>26</v>
      </c>
      <c r="BC8" s="27"/>
      <c r="BD8" s="27"/>
      <c r="BE8" s="254">
        <f>DAY(EOMONTH(DATE(AF2,AJ2,1),0))</f>
        <v>30</v>
      </c>
      <c r="BF8" s="255"/>
      <c r="BG8" s="27" t="s">
        <v>25</v>
      </c>
      <c r="BH8" s="27"/>
      <c r="BI8" s="27"/>
      <c r="BJ8" s="29"/>
      <c r="BM8" s="9"/>
      <c r="BN8" s="9"/>
      <c r="BO8" s="9"/>
    </row>
    <row r="9" spans="2:67" s="8" customFormat="1" ht="5.25" customHeight="1" x14ac:dyDescent="0.45">
      <c r="B9" s="40"/>
      <c r="C9" s="37"/>
      <c r="D9" s="37"/>
      <c r="E9" s="37"/>
      <c r="F9" s="37"/>
      <c r="G9" s="37"/>
      <c r="H9" s="37"/>
      <c r="I9" s="37"/>
      <c r="J9" s="39"/>
      <c r="K9" s="39"/>
      <c r="L9" s="39"/>
      <c r="M9" s="37"/>
      <c r="N9" s="39"/>
      <c r="O9" s="39"/>
      <c r="P9" s="39"/>
      <c r="Q9" s="39"/>
      <c r="R9" s="29"/>
      <c r="S9" s="29"/>
      <c r="T9" s="29"/>
      <c r="U9" s="29"/>
      <c r="V9" s="29"/>
      <c r="W9" s="29"/>
      <c r="X9" s="29"/>
      <c r="Y9" s="29"/>
      <c r="Z9" s="29"/>
      <c r="AA9" s="29"/>
      <c r="AB9" s="29"/>
      <c r="AC9" s="29"/>
      <c r="AD9" s="29"/>
      <c r="AE9" s="29"/>
      <c r="AF9" s="29"/>
      <c r="AG9" s="29"/>
      <c r="AH9" s="29"/>
      <c r="AI9" s="29"/>
      <c r="AJ9" s="30"/>
      <c r="AK9" s="30"/>
      <c r="AL9" s="30"/>
      <c r="AM9" s="31"/>
      <c r="AN9" s="32"/>
      <c r="AO9" s="33"/>
      <c r="AP9" s="33"/>
      <c r="AQ9" s="34"/>
      <c r="AR9" s="35"/>
      <c r="AS9" s="35"/>
      <c r="AT9" s="35"/>
      <c r="AU9" s="36"/>
      <c r="AV9" s="36"/>
      <c r="AW9" s="27"/>
      <c r="AX9" s="35"/>
      <c r="AY9" s="35"/>
      <c r="AZ9" s="37"/>
      <c r="BA9" s="27"/>
      <c r="BB9" s="27"/>
      <c r="BC9" s="27"/>
      <c r="BD9" s="27"/>
      <c r="BE9" s="37"/>
      <c r="BF9" s="37"/>
      <c r="BG9" s="27"/>
      <c r="BH9" s="27"/>
      <c r="BI9" s="27"/>
      <c r="BJ9" s="29"/>
      <c r="BM9" s="9"/>
      <c r="BN9" s="9"/>
      <c r="BO9" s="9"/>
    </row>
    <row r="10" spans="2:67" s="8" customFormat="1" ht="21" customHeight="1" x14ac:dyDescent="0.45">
      <c r="B10" s="40"/>
      <c r="C10" s="37"/>
      <c r="D10" s="37"/>
      <c r="E10" s="37"/>
      <c r="F10" s="37"/>
      <c r="G10" s="37"/>
      <c r="H10" s="37"/>
      <c r="I10" s="37"/>
      <c r="J10" s="39"/>
      <c r="K10" s="39"/>
      <c r="L10" s="39"/>
      <c r="M10" s="37"/>
      <c r="N10" s="39"/>
      <c r="O10" s="39"/>
      <c r="P10" s="39"/>
      <c r="Q10" s="39"/>
      <c r="R10" s="29"/>
      <c r="S10" s="29"/>
      <c r="T10" s="29"/>
      <c r="U10" s="29"/>
      <c r="V10" s="29"/>
      <c r="W10" s="29"/>
      <c r="X10" s="29"/>
      <c r="Y10" s="29"/>
      <c r="Z10" s="29"/>
      <c r="AA10" s="29"/>
      <c r="AB10" s="29"/>
      <c r="AC10" s="29"/>
      <c r="AD10" s="29"/>
      <c r="AE10" s="29"/>
      <c r="AF10" s="29"/>
      <c r="AG10" s="29"/>
      <c r="AH10" s="29"/>
      <c r="AI10" s="29"/>
      <c r="AJ10" s="30"/>
      <c r="AK10" s="30"/>
      <c r="AL10" s="30"/>
      <c r="AM10" s="31"/>
      <c r="AN10" s="32"/>
      <c r="AO10" s="27" t="s">
        <v>251</v>
      </c>
      <c r="AP10" s="33"/>
      <c r="AQ10" s="27"/>
      <c r="AR10" s="225" t="s">
        <v>249</v>
      </c>
      <c r="AS10" s="27"/>
      <c r="AT10" s="27"/>
      <c r="AU10" s="31"/>
      <c r="AV10" s="223"/>
      <c r="AW10" s="27"/>
      <c r="AX10" s="224"/>
      <c r="AY10" s="224"/>
      <c r="AZ10" s="226" t="s">
        <v>253</v>
      </c>
      <c r="BA10" s="227"/>
      <c r="BB10" s="228"/>
      <c r="BC10" s="2" t="s">
        <v>250</v>
      </c>
      <c r="BD10" s="226" t="s">
        <v>252</v>
      </c>
      <c r="BE10" s="227"/>
      <c r="BF10" s="228"/>
      <c r="BG10" s="2" t="s">
        <v>250</v>
      </c>
      <c r="BH10" s="27"/>
      <c r="BI10" s="27"/>
      <c r="BJ10" s="29"/>
      <c r="BM10" s="9"/>
      <c r="BN10" s="9"/>
      <c r="BO10" s="9"/>
    </row>
    <row r="11" spans="2:67" ht="5.25" customHeight="1" thickBot="1" x14ac:dyDescent="0.5">
      <c r="B11" s="41"/>
      <c r="C11" s="42"/>
      <c r="D11" s="42"/>
      <c r="E11" s="42"/>
      <c r="F11" s="42"/>
      <c r="G11" s="42"/>
      <c r="H11" s="42"/>
      <c r="I11" s="42"/>
      <c r="J11" s="42"/>
      <c r="K11" s="41"/>
      <c r="L11" s="41"/>
      <c r="M11" s="41"/>
      <c r="N11" s="41"/>
      <c r="O11" s="41"/>
      <c r="P11" s="41"/>
      <c r="Q11" s="41"/>
      <c r="R11" s="41"/>
      <c r="S11" s="41"/>
      <c r="T11" s="41"/>
      <c r="U11" s="41"/>
      <c r="V11" s="41"/>
      <c r="W11" s="41"/>
      <c r="X11" s="41"/>
      <c r="Y11" s="41"/>
      <c r="Z11" s="41"/>
      <c r="AA11" s="41"/>
      <c r="AB11" s="41"/>
      <c r="AC11" s="42"/>
      <c r="AD11" s="41"/>
      <c r="AE11" s="41"/>
      <c r="AF11" s="41"/>
      <c r="AG11" s="41"/>
      <c r="AH11" s="41"/>
      <c r="AI11" s="41"/>
      <c r="AJ11" s="41"/>
      <c r="AK11" s="41"/>
      <c r="AL11" s="41"/>
      <c r="AM11" s="41"/>
      <c r="AN11" s="41"/>
      <c r="AO11" s="41"/>
      <c r="AP11" s="41"/>
      <c r="AQ11" s="41"/>
      <c r="AR11" s="41"/>
      <c r="AT11" s="3"/>
      <c r="BK11" s="4"/>
      <c r="BL11" s="4"/>
      <c r="BM11" s="4"/>
    </row>
    <row r="12" spans="2:67" ht="21.6" customHeight="1" x14ac:dyDescent="0.45">
      <c r="B12" s="263" t="s">
        <v>20</v>
      </c>
      <c r="C12" s="266" t="s">
        <v>254</v>
      </c>
      <c r="D12" s="267"/>
      <c r="E12" s="203"/>
      <c r="F12" s="200"/>
      <c r="G12" s="203"/>
      <c r="H12" s="200"/>
      <c r="I12" s="272" t="s">
        <v>255</v>
      </c>
      <c r="J12" s="273"/>
      <c r="K12" s="278" t="s">
        <v>256</v>
      </c>
      <c r="L12" s="279"/>
      <c r="M12" s="279"/>
      <c r="N12" s="267"/>
      <c r="O12" s="278" t="s">
        <v>257</v>
      </c>
      <c r="P12" s="279"/>
      <c r="Q12" s="279"/>
      <c r="R12" s="279"/>
      <c r="S12" s="267"/>
      <c r="T12" s="187"/>
      <c r="U12" s="187"/>
      <c r="V12" s="188"/>
      <c r="W12" s="284" t="s">
        <v>258</v>
      </c>
      <c r="X12" s="285"/>
      <c r="Y12" s="285"/>
      <c r="Z12" s="285"/>
      <c r="AA12" s="285"/>
      <c r="AB12" s="285"/>
      <c r="AC12" s="285"/>
      <c r="AD12" s="285"/>
      <c r="AE12" s="285"/>
      <c r="AF12" s="285"/>
      <c r="AG12" s="285"/>
      <c r="AH12" s="285"/>
      <c r="AI12" s="285"/>
      <c r="AJ12" s="285"/>
      <c r="AK12" s="285"/>
      <c r="AL12" s="285"/>
      <c r="AM12" s="285"/>
      <c r="AN12" s="285"/>
      <c r="AO12" s="285"/>
      <c r="AP12" s="285"/>
      <c r="AQ12" s="285"/>
      <c r="AR12" s="285"/>
      <c r="AS12" s="285"/>
      <c r="AT12" s="285"/>
      <c r="AU12" s="285"/>
      <c r="AV12" s="285"/>
      <c r="AW12" s="285"/>
      <c r="AX12" s="285"/>
      <c r="AY12" s="285"/>
      <c r="AZ12" s="285"/>
      <c r="BA12" s="285"/>
      <c r="BB12" s="308" t="str">
        <f>IF(BE3="４週","(10)1～4週目の勤務時間数合計","(10)1か月の勤務時間数　合計")</f>
        <v>(10)1～4週目の勤務時間数合計</v>
      </c>
      <c r="BC12" s="309"/>
      <c r="BD12" s="314" t="s">
        <v>259</v>
      </c>
      <c r="BE12" s="315"/>
      <c r="BF12" s="266" t="s">
        <v>260</v>
      </c>
      <c r="BG12" s="279"/>
      <c r="BH12" s="279"/>
      <c r="BI12" s="279"/>
      <c r="BJ12" s="320"/>
    </row>
    <row r="13" spans="2:67" ht="20.25" customHeight="1" x14ac:dyDescent="0.45">
      <c r="B13" s="264"/>
      <c r="C13" s="268"/>
      <c r="D13" s="269"/>
      <c r="E13" s="204"/>
      <c r="F13" s="201"/>
      <c r="G13" s="204"/>
      <c r="H13" s="201"/>
      <c r="I13" s="274"/>
      <c r="J13" s="275"/>
      <c r="K13" s="280"/>
      <c r="L13" s="281"/>
      <c r="M13" s="281"/>
      <c r="N13" s="269"/>
      <c r="O13" s="280"/>
      <c r="P13" s="281"/>
      <c r="Q13" s="281"/>
      <c r="R13" s="281"/>
      <c r="S13" s="269"/>
      <c r="T13" s="189"/>
      <c r="U13" s="189"/>
      <c r="V13" s="190"/>
      <c r="W13" s="239" t="s">
        <v>11</v>
      </c>
      <c r="X13" s="239"/>
      <c r="Y13" s="239"/>
      <c r="Z13" s="239"/>
      <c r="AA13" s="239"/>
      <c r="AB13" s="239"/>
      <c r="AC13" s="240"/>
      <c r="AD13" s="241" t="s">
        <v>12</v>
      </c>
      <c r="AE13" s="239"/>
      <c r="AF13" s="239"/>
      <c r="AG13" s="239"/>
      <c r="AH13" s="239"/>
      <c r="AI13" s="239"/>
      <c r="AJ13" s="240"/>
      <c r="AK13" s="241" t="s">
        <v>13</v>
      </c>
      <c r="AL13" s="239"/>
      <c r="AM13" s="239"/>
      <c r="AN13" s="239"/>
      <c r="AO13" s="239"/>
      <c r="AP13" s="239"/>
      <c r="AQ13" s="240"/>
      <c r="AR13" s="241" t="s">
        <v>14</v>
      </c>
      <c r="AS13" s="239"/>
      <c r="AT13" s="239"/>
      <c r="AU13" s="239"/>
      <c r="AV13" s="239"/>
      <c r="AW13" s="239"/>
      <c r="AX13" s="240"/>
      <c r="AY13" s="241" t="s">
        <v>15</v>
      </c>
      <c r="AZ13" s="239"/>
      <c r="BA13" s="239"/>
      <c r="BB13" s="310"/>
      <c r="BC13" s="311"/>
      <c r="BD13" s="316"/>
      <c r="BE13" s="317"/>
      <c r="BF13" s="268"/>
      <c r="BG13" s="281"/>
      <c r="BH13" s="281"/>
      <c r="BI13" s="281"/>
      <c r="BJ13" s="321"/>
    </row>
    <row r="14" spans="2:67" ht="20.25" customHeight="1" x14ac:dyDescent="0.45">
      <c r="B14" s="264"/>
      <c r="C14" s="268"/>
      <c r="D14" s="269"/>
      <c r="E14" s="204"/>
      <c r="F14" s="201"/>
      <c r="G14" s="204"/>
      <c r="H14" s="201"/>
      <c r="I14" s="274"/>
      <c r="J14" s="275"/>
      <c r="K14" s="280"/>
      <c r="L14" s="281"/>
      <c r="M14" s="281"/>
      <c r="N14" s="269"/>
      <c r="O14" s="280"/>
      <c r="P14" s="281"/>
      <c r="Q14" s="281"/>
      <c r="R14" s="281"/>
      <c r="S14" s="269"/>
      <c r="T14" s="189"/>
      <c r="U14" s="189"/>
      <c r="V14" s="190"/>
      <c r="W14" s="139">
        <v>1</v>
      </c>
      <c r="X14" s="140">
        <v>2</v>
      </c>
      <c r="Y14" s="140">
        <v>3</v>
      </c>
      <c r="Z14" s="140">
        <v>4</v>
      </c>
      <c r="AA14" s="140">
        <v>5</v>
      </c>
      <c r="AB14" s="140">
        <v>6</v>
      </c>
      <c r="AC14" s="141">
        <v>7</v>
      </c>
      <c r="AD14" s="142">
        <v>8</v>
      </c>
      <c r="AE14" s="140">
        <v>9</v>
      </c>
      <c r="AF14" s="140">
        <v>10</v>
      </c>
      <c r="AG14" s="140">
        <v>11</v>
      </c>
      <c r="AH14" s="140">
        <v>12</v>
      </c>
      <c r="AI14" s="140">
        <v>13</v>
      </c>
      <c r="AJ14" s="141">
        <v>14</v>
      </c>
      <c r="AK14" s="139">
        <v>15</v>
      </c>
      <c r="AL14" s="140">
        <v>16</v>
      </c>
      <c r="AM14" s="140">
        <v>17</v>
      </c>
      <c r="AN14" s="140">
        <v>18</v>
      </c>
      <c r="AO14" s="140">
        <v>19</v>
      </c>
      <c r="AP14" s="140">
        <v>20</v>
      </c>
      <c r="AQ14" s="141">
        <v>21</v>
      </c>
      <c r="AR14" s="142">
        <v>22</v>
      </c>
      <c r="AS14" s="140">
        <v>23</v>
      </c>
      <c r="AT14" s="140">
        <v>24</v>
      </c>
      <c r="AU14" s="140">
        <v>25</v>
      </c>
      <c r="AV14" s="140">
        <v>26</v>
      </c>
      <c r="AW14" s="140">
        <v>27</v>
      </c>
      <c r="AX14" s="141">
        <v>28</v>
      </c>
      <c r="AY14" s="143" t="str">
        <f>IF($BE$3="実績",IF(DAY(DATE($AF$2,$AJ$2,29))=29,29,""),"")</f>
        <v/>
      </c>
      <c r="AZ14" s="207" t="str">
        <f>IF($BE$3="実績",IF(DAY(DATE($AF$2,$AJ$2,30))=30,30,""),"")</f>
        <v/>
      </c>
      <c r="BA14" s="144" t="str">
        <f>IF($BE$3="実績",IF(DAY(DATE($AF$2,$AJ$2,31))=31,31,""),"")</f>
        <v/>
      </c>
      <c r="BB14" s="310"/>
      <c r="BC14" s="311"/>
      <c r="BD14" s="316"/>
      <c r="BE14" s="317"/>
      <c r="BF14" s="268"/>
      <c r="BG14" s="281"/>
      <c r="BH14" s="281"/>
      <c r="BI14" s="281"/>
      <c r="BJ14" s="321"/>
    </row>
    <row r="15" spans="2:67" ht="20.25" hidden="1" customHeight="1" x14ac:dyDescent="0.45">
      <c r="B15" s="264"/>
      <c r="C15" s="268"/>
      <c r="D15" s="269"/>
      <c r="E15" s="204"/>
      <c r="F15" s="201"/>
      <c r="G15" s="204"/>
      <c r="H15" s="201"/>
      <c r="I15" s="274"/>
      <c r="J15" s="275"/>
      <c r="K15" s="280"/>
      <c r="L15" s="281"/>
      <c r="M15" s="281"/>
      <c r="N15" s="269"/>
      <c r="O15" s="280"/>
      <c r="P15" s="281"/>
      <c r="Q15" s="281"/>
      <c r="R15" s="281"/>
      <c r="S15" s="269"/>
      <c r="T15" s="189"/>
      <c r="U15" s="189"/>
      <c r="V15" s="190"/>
      <c r="W15" s="139">
        <f>WEEKDAY(DATE($AF$2,$AJ$2,1))</f>
        <v>2</v>
      </c>
      <c r="X15" s="140">
        <f>WEEKDAY(DATE($AF$2,$AJ$2,2))</f>
        <v>3</v>
      </c>
      <c r="Y15" s="140">
        <f>WEEKDAY(DATE($AF$2,$AJ$2,3))</f>
        <v>4</v>
      </c>
      <c r="Z15" s="140">
        <f>WEEKDAY(DATE($AF$2,$AJ$2,4))</f>
        <v>5</v>
      </c>
      <c r="AA15" s="140">
        <f>WEEKDAY(DATE($AF$2,$AJ$2,5))</f>
        <v>6</v>
      </c>
      <c r="AB15" s="140">
        <f>WEEKDAY(DATE($AF$2,$AJ$2,6))</f>
        <v>7</v>
      </c>
      <c r="AC15" s="141">
        <f>WEEKDAY(DATE($AF$2,$AJ$2,7))</f>
        <v>1</v>
      </c>
      <c r="AD15" s="142">
        <f>WEEKDAY(DATE($AF$2,$AJ$2,8))</f>
        <v>2</v>
      </c>
      <c r="AE15" s="140">
        <f>WEEKDAY(DATE($AF$2,$AJ$2,9))</f>
        <v>3</v>
      </c>
      <c r="AF15" s="140">
        <f>WEEKDAY(DATE($AF$2,$AJ$2,10))</f>
        <v>4</v>
      </c>
      <c r="AG15" s="140">
        <f>WEEKDAY(DATE($AF$2,$AJ$2,11))</f>
        <v>5</v>
      </c>
      <c r="AH15" s="140">
        <f>WEEKDAY(DATE($AF$2,$AJ$2,12))</f>
        <v>6</v>
      </c>
      <c r="AI15" s="140">
        <f>WEEKDAY(DATE($AF$2,$AJ$2,13))</f>
        <v>7</v>
      </c>
      <c r="AJ15" s="141">
        <f>WEEKDAY(DATE($AF$2,$AJ$2,14))</f>
        <v>1</v>
      </c>
      <c r="AK15" s="142">
        <f>WEEKDAY(DATE($AF$2,$AJ$2,15))</f>
        <v>2</v>
      </c>
      <c r="AL15" s="140">
        <f>WEEKDAY(DATE($AF$2,$AJ$2,16))</f>
        <v>3</v>
      </c>
      <c r="AM15" s="140">
        <f>WEEKDAY(DATE($AF$2,$AJ$2,17))</f>
        <v>4</v>
      </c>
      <c r="AN15" s="140">
        <f>WEEKDAY(DATE($AF$2,$AJ$2,18))</f>
        <v>5</v>
      </c>
      <c r="AO15" s="140">
        <f>WEEKDAY(DATE($AF$2,$AJ$2,19))</f>
        <v>6</v>
      </c>
      <c r="AP15" s="140">
        <f>WEEKDAY(DATE($AF$2,$AJ$2,20))</f>
        <v>7</v>
      </c>
      <c r="AQ15" s="141">
        <f>WEEKDAY(DATE($AF$2,$AJ$2,21))</f>
        <v>1</v>
      </c>
      <c r="AR15" s="142">
        <f>WEEKDAY(DATE($AF$2,$AJ$2,22))</f>
        <v>2</v>
      </c>
      <c r="AS15" s="140">
        <f>WEEKDAY(DATE($AF$2,$AJ$2,23))</f>
        <v>3</v>
      </c>
      <c r="AT15" s="140">
        <f>WEEKDAY(DATE($AF$2,$AJ$2,24))</f>
        <v>4</v>
      </c>
      <c r="AU15" s="140">
        <f>WEEKDAY(DATE($AF$2,$AJ$2,25))</f>
        <v>5</v>
      </c>
      <c r="AV15" s="140">
        <f>WEEKDAY(DATE($AF$2,$AJ$2,26))</f>
        <v>6</v>
      </c>
      <c r="AW15" s="140">
        <f>WEEKDAY(DATE($AF$2,$AJ$2,27))</f>
        <v>7</v>
      </c>
      <c r="AX15" s="141">
        <f>WEEKDAY(DATE($AF$2,$AJ$2,28))</f>
        <v>1</v>
      </c>
      <c r="AY15" s="142">
        <f>IF(AY14=29,WEEKDAY(DATE($AF$2,$AJ$2,29)),0)</f>
        <v>0</v>
      </c>
      <c r="AZ15" s="140">
        <f>IF(AZ14=30,WEEKDAY(DATE($AF$2,$AJ$2,30)),0)</f>
        <v>0</v>
      </c>
      <c r="BA15" s="141">
        <f>IF(BA14=31,WEEKDAY(DATE($AF$2,$AJ$2,31)),0)</f>
        <v>0</v>
      </c>
      <c r="BB15" s="310"/>
      <c r="BC15" s="311"/>
      <c r="BD15" s="316"/>
      <c r="BE15" s="317"/>
      <c r="BF15" s="268"/>
      <c r="BG15" s="281"/>
      <c r="BH15" s="281"/>
      <c r="BI15" s="281"/>
      <c r="BJ15" s="321"/>
    </row>
    <row r="16" spans="2:67" ht="20.25" customHeight="1" thickBot="1" x14ac:dyDescent="0.5">
      <c r="B16" s="265"/>
      <c r="C16" s="270"/>
      <c r="D16" s="271"/>
      <c r="E16" s="205"/>
      <c r="F16" s="202"/>
      <c r="G16" s="205"/>
      <c r="H16" s="202"/>
      <c r="I16" s="276"/>
      <c r="J16" s="277"/>
      <c r="K16" s="282"/>
      <c r="L16" s="283"/>
      <c r="M16" s="283"/>
      <c r="N16" s="271"/>
      <c r="O16" s="282"/>
      <c r="P16" s="283"/>
      <c r="Q16" s="283"/>
      <c r="R16" s="283"/>
      <c r="S16" s="271"/>
      <c r="T16" s="191"/>
      <c r="U16" s="191"/>
      <c r="V16" s="192"/>
      <c r="W16" s="145" t="str">
        <f>IF(W15=1,"日",IF(W15=2,"月",IF(W15=3,"火",IF(W15=4,"水",IF(W15=5,"木",IF(W15=6,"金","土"))))))</f>
        <v>月</v>
      </c>
      <c r="X16" s="146" t="str">
        <f t="shared" ref="X16:AX16" si="0">IF(X15=1,"日",IF(X15=2,"月",IF(X15=3,"火",IF(X15=4,"水",IF(X15=5,"木",IF(X15=6,"金","土"))))))</f>
        <v>火</v>
      </c>
      <c r="Y16" s="146" t="str">
        <f t="shared" si="0"/>
        <v>水</v>
      </c>
      <c r="Z16" s="146" t="str">
        <f t="shared" si="0"/>
        <v>木</v>
      </c>
      <c r="AA16" s="146" t="str">
        <f t="shared" si="0"/>
        <v>金</v>
      </c>
      <c r="AB16" s="146" t="str">
        <f t="shared" si="0"/>
        <v>土</v>
      </c>
      <c r="AC16" s="147" t="str">
        <f t="shared" si="0"/>
        <v>日</v>
      </c>
      <c r="AD16" s="148" t="str">
        <f>IF(AD15=1,"日",IF(AD15=2,"月",IF(AD15=3,"火",IF(AD15=4,"水",IF(AD15=5,"木",IF(AD15=6,"金","土"))))))</f>
        <v>月</v>
      </c>
      <c r="AE16" s="146" t="str">
        <f t="shared" si="0"/>
        <v>火</v>
      </c>
      <c r="AF16" s="146" t="str">
        <f t="shared" si="0"/>
        <v>水</v>
      </c>
      <c r="AG16" s="146" t="str">
        <f t="shared" si="0"/>
        <v>木</v>
      </c>
      <c r="AH16" s="146" t="str">
        <f t="shared" si="0"/>
        <v>金</v>
      </c>
      <c r="AI16" s="146" t="str">
        <f t="shared" si="0"/>
        <v>土</v>
      </c>
      <c r="AJ16" s="147" t="str">
        <f t="shared" si="0"/>
        <v>日</v>
      </c>
      <c r="AK16" s="148" t="str">
        <f>IF(AK15=1,"日",IF(AK15=2,"月",IF(AK15=3,"火",IF(AK15=4,"水",IF(AK15=5,"木",IF(AK15=6,"金","土"))))))</f>
        <v>月</v>
      </c>
      <c r="AL16" s="146" t="str">
        <f t="shared" si="0"/>
        <v>火</v>
      </c>
      <c r="AM16" s="146" t="str">
        <f t="shared" si="0"/>
        <v>水</v>
      </c>
      <c r="AN16" s="146" t="str">
        <f t="shared" si="0"/>
        <v>木</v>
      </c>
      <c r="AO16" s="146" t="str">
        <f t="shared" si="0"/>
        <v>金</v>
      </c>
      <c r="AP16" s="146" t="str">
        <f t="shared" si="0"/>
        <v>土</v>
      </c>
      <c r="AQ16" s="147" t="str">
        <f t="shared" si="0"/>
        <v>日</v>
      </c>
      <c r="AR16" s="148" t="str">
        <f>IF(AR15=1,"日",IF(AR15=2,"月",IF(AR15=3,"火",IF(AR15=4,"水",IF(AR15=5,"木",IF(AR15=6,"金","土"))))))</f>
        <v>月</v>
      </c>
      <c r="AS16" s="146" t="str">
        <f t="shared" si="0"/>
        <v>火</v>
      </c>
      <c r="AT16" s="146" t="str">
        <f t="shared" si="0"/>
        <v>水</v>
      </c>
      <c r="AU16" s="146" t="str">
        <f t="shared" si="0"/>
        <v>木</v>
      </c>
      <c r="AV16" s="146" t="str">
        <f t="shared" si="0"/>
        <v>金</v>
      </c>
      <c r="AW16" s="146" t="str">
        <f t="shared" si="0"/>
        <v>土</v>
      </c>
      <c r="AX16" s="147" t="str">
        <f t="shared" si="0"/>
        <v>日</v>
      </c>
      <c r="AY16" s="146" t="str">
        <f>IF(AY15=1,"日",IF(AY15=2,"月",IF(AY15=3,"火",IF(AY15=4,"水",IF(AY15=5,"木",IF(AY15=6,"金",IF(AY15=0,"","土")))))))</f>
        <v/>
      </c>
      <c r="AZ16" s="146" t="str">
        <f>IF(AZ15=1,"日",IF(AZ15=2,"月",IF(AZ15=3,"火",IF(AZ15=4,"水",IF(AZ15=5,"木",IF(AZ15=6,"金",IF(AZ15=0,"","土")))))))</f>
        <v/>
      </c>
      <c r="BA16" s="146" t="str">
        <f>IF(BA15=1,"日",IF(BA15=2,"月",IF(BA15=3,"火",IF(BA15=4,"水",IF(BA15=5,"木",IF(BA15=6,"金",IF(BA15=0,"","土")))))))</f>
        <v/>
      </c>
      <c r="BB16" s="312"/>
      <c r="BC16" s="313"/>
      <c r="BD16" s="318"/>
      <c r="BE16" s="319"/>
      <c r="BF16" s="270"/>
      <c r="BG16" s="283"/>
      <c r="BH16" s="283"/>
      <c r="BI16" s="283"/>
      <c r="BJ16" s="322"/>
    </row>
    <row r="17" spans="2:62" ht="20.25" customHeight="1" x14ac:dyDescent="0.45">
      <c r="B17" s="306">
        <f>B15+1</f>
        <v>1</v>
      </c>
      <c r="C17" s="233"/>
      <c r="D17" s="234"/>
      <c r="E17" s="150"/>
      <c r="F17" s="151"/>
      <c r="G17" s="150"/>
      <c r="H17" s="151"/>
      <c r="I17" s="299"/>
      <c r="J17" s="300"/>
      <c r="K17" s="301"/>
      <c r="L17" s="302"/>
      <c r="M17" s="302"/>
      <c r="N17" s="234"/>
      <c r="O17" s="373"/>
      <c r="P17" s="374"/>
      <c r="Q17" s="374"/>
      <c r="R17" s="374"/>
      <c r="S17" s="375"/>
      <c r="T17" s="99" t="s">
        <v>18</v>
      </c>
      <c r="U17" s="100"/>
      <c r="V17" s="101"/>
      <c r="W17" s="92"/>
      <c r="X17" s="93"/>
      <c r="Y17" s="93"/>
      <c r="Z17" s="93"/>
      <c r="AA17" s="93"/>
      <c r="AB17" s="93"/>
      <c r="AC17" s="94"/>
      <c r="AD17" s="92"/>
      <c r="AE17" s="93"/>
      <c r="AF17" s="93"/>
      <c r="AG17" s="93"/>
      <c r="AH17" s="93"/>
      <c r="AI17" s="93"/>
      <c r="AJ17" s="94"/>
      <c r="AK17" s="92"/>
      <c r="AL17" s="93"/>
      <c r="AM17" s="93"/>
      <c r="AN17" s="93"/>
      <c r="AO17" s="93"/>
      <c r="AP17" s="93"/>
      <c r="AQ17" s="94"/>
      <c r="AR17" s="92"/>
      <c r="AS17" s="93"/>
      <c r="AT17" s="93"/>
      <c r="AU17" s="93"/>
      <c r="AV17" s="93"/>
      <c r="AW17" s="93"/>
      <c r="AX17" s="94"/>
      <c r="AY17" s="92"/>
      <c r="AZ17" s="93"/>
      <c r="BA17" s="93"/>
      <c r="BB17" s="295"/>
      <c r="BC17" s="296"/>
      <c r="BD17" s="297"/>
      <c r="BE17" s="298"/>
      <c r="BF17" s="286"/>
      <c r="BG17" s="287"/>
      <c r="BH17" s="287"/>
      <c r="BI17" s="287"/>
      <c r="BJ17" s="288"/>
    </row>
    <row r="18" spans="2:62" ht="20.25" customHeight="1" x14ac:dyDescent="0.45">
      <c r="B18" s="307"/>
      <c r="C18" s="235"/>
      <c r="D18" s="236"/>
      <c r="E18" s="152"/>
      <c r="F18" s="153">
        <f>C17</f>
        <v>0</v>
      </c>
      <c r="G18" s="152"/>
      <c r="H18" s="153">
        <f>I17</f>
        <v>0</v>
      </c>
      <c r="I18" s="248"/>
      <c r="J18" s="249"/>
      <c r="K18" s="252"/>
      <c r="L18" s="253"/>
      <c r="M18" s="253"/>
      <c r="N18" s="236"/>
      <c r="O18" s="335"/>
      <c r="P18" s="336"/>
      <c r="Q18" s="336"/>
      <c r="R18" s="336"/>
      <c r="S18" s="337"/>
      <c r="T18" s="102" t="s">
        <v>189</v>
      </c>
      <c r="U18" s="103"/>
      <c r="V18" s="104"/>
      <c r="W18" s="162" t="str">
        <f>IF(W17="","",VLOOKUP(W17,'シフト記号表（従来型・ユニット型共通）'!$C$6:$L$47,10,FALSE))</f>
        <v/>
      </c>
      <c r="X18" s="163" t="str">
        <f>IF(X17="","",VLOOKUP(X17,'シフト記号表（従来型・ユニット型共通）'!$C$6:$L$47,10,FALSE))</f>
        <v/>
      </c>
      <c r="Y18" s="163" t="str">
        <f>IF(Y17="","",VLOOKUP(Y17,'シフト記号表（従来型・ユニット型共通）'!$C$6:$L$47,10,FALSE))</f>
        <v/>
      </c>
      <c r="Z18" s="163" t="str">
        <f>IF(Z17="","",VLOOKUP(Z17,'シフト記号表（従来型・ユニット型共通）'!$C$6:$L$47,10,FALSE))</f>
        <v/>
      </c>
      <c r="AA18" s="163" t="str">
        <f>IF(AA17="","",VLOOKUP(AA17,'シフト記号表（従来型・ユニット型共通）'!$C$6:$L$47,10,FALSE))</f>
        <v/>
      </c>
      <c r="AB18" s="163" t="str">
        <f>IF(AB17="","",VLOOKUP(AB17,'シフト記号表（従来型・ユニット型共通）'!$C$6:$L$47,10,FALSE))</f>
        <v/>
      </c>
      <c r="AC18" s="164" t="str">
        <f>IF(AC17="","",VLOOKUP(AC17,'シフト記号表（従来型・ユニット型共通）'!$C$6:$L$47,10,FALSE))</f>
        <v/>
      </c>
      <c r="AD18" s="162" t="str">
        <f>IF(AD17="","",VLOOKUP(AD17,'シフト記号表（従来型・ユニット型共通）'!$C$6:$L$47,10,FALSE))</f>
        <v/>
      </c>
      <c r="AE18" s="163" t="str">
        <f>IF(AE17="","",VLOOKUP(AE17,'シフト記号表（従来型・ユニット型共通）'!$C$6:$L$47,10,FALSE))</f>
        <v/>
      </c>
      <c r="AF18" s="163" t="str">
        <f>IF(AF17="","",VLOOKUP(AF17,'シフト記号表（従来型・ユニット型共通）'!$C$6:$L$47,10,FALSE))</f>
        <v/>
      </c>
      <c r="AG18" s="163" t="str">
        <f>IF(AG17="","",VLOOKUP(AG17,'シフト記号表（従来型・ユニット型共通）'!$C$6:$L$47,10,FALSE))</f>
        <v/>
      </c>
      <c r="AH18" s="163" t="str">
        <f>IF(AH17="","",VLOOKUP(AH17,'シフト記号表（従来型・ユニット型共通）'!$C$6:$L$47,10,FALSE))</f>
        <v/>
      </c>
      <c r="AI18" s="163" t="str">
        <f>IF(AI17="","",VLOOKUP(AI17,'シフト記号表（従来型・ユニット型共通）'!$C$6:$L$47,10,FALSE))</f>
        <v/>
      </c>
      <c r="AJ18" s="164" t="str">
        <f>IF(AJ17="","",VLOOKUP(AJ17,'シフト記号表（従来型・ユニット型共通）'!$C$6:$L$47,10,FALSE))</f>
        <v/>
      </c>
      <c r="AK18" s="162" t="str">
        <f>IF(AK17="","",VLOOKUP(AK17,'シフト記号表（従来型・ユニット型共通）'!$C$6:$L$47,10,FALSE))</f>
        <v/>
      </c>
      <c r="AL18" s="163" t="str">
        <f>IF(AL17="","",VLOOKUP(AL17,'シフト記号表（従来型・ユニット型共通）'!$C$6:$L$47,10,FALSE))</f>
        <v/>
      </c>
      <c r="AM18" s="163" t="str">
        <f>IF(AM17="","",VLOOKUP(AM17,'シフト記号表（従来型・ユニット型共通）'!$C$6:$L$47,10,FALSE))</f>
        <v/>
      </c>
      <c r="AN18" s="163" t="str">
        <f>IF(AN17="","",VLOOKUP(AN17,'シフト記号表（従来型・ユニット型共通）'!$C$6:$L$47,10,FALSE))</f>
        <v/>
      </c>
      <c r="AO18" s="163" t="str">
        <f>IF(AO17="","",VLOOKUP(AO17,'シフト記号表（従来型・ユニット型共通）'!$C$6:$L$47,10,FALSE))</f>
        <v/>
      </c>
      <c r="AP18" s="163" t="str">
        <f>IF(AP17="","",VLOOKUP(AP17,'シフト記号表（従来型・ユニット型共通）'!$C$6:$L$47,10,FALSE))</f>
        <v/>
      </c>
      <c r="AQ18" s="164" t="str">
        <f>IF(AQ17="","",VLOOKUP(AQ17,'シフト記号表（従来型・ユニット型共通）'!$C$6:$L$47,10,FALSE))</f>
        <v/>
      </c>
      <c r="AR18" s="162" t="str">
        <f>IF(AR17="","",VLOOKUP(AR17,'シフト記号表（従来型・ユニット型共通）'!$C$6:$L$47,10,FALSE))</f>
        <v/>
      </c>
      <c r="AS18" s="163" t="str">
        <f>IF(AS17="","",VLOOKUP(AS17,'シフト記号表（従来型・ユニット型共通）'!$C$6:$L$47,10,FALSE))</f>
        <v/>
      </c>
      <c r="AT18" s="163" t="str">
        <f>IF(AT17="","",VLOOKUP(AT17,'シフト記号表（従来型・ユニット型共通）'!$C$6:$L$47,10,FALSE))</f>
        <v/>
      </c>
      <c r="AU18" s="163" t="str">
        <f>IF(AU17="","",VLOOKUP(AU17,'シフト記号表（従来型・ユニット型共通）'!$C$6:$L$47,10,FALSE))</f>
        <v/>
      </c>
      <c r="AV18" s="163" t="str">
        <f>IF(AV17="","",VLOOKUP(AV17,'シフト記号表（従来型・ユニット型共通）'!$C$6:$L$47,10,FALSE))</f>
        <v/>
      </c>
      <c r="AW18" s="163" t="str">
        <f>IF(AW17="","",VLOOKUP(AW17,'シフト記号表（従来型・ユニット型共通）'!$C$6:$L$47,10,FALSE))</f>
        <v/>
      </c>
      <c r="AX18" s="164" t="str">
        <f>IF(AX17="","",VLOOKUP(AX17,'シフト記号表（従来型・ユニット型共通）'!$C$6:$L$47,10,FALSE))</f>
        <v/>
      </c>
      <c r="AY18" s="162" t="str">
        <f>IF(AY17="","",VLOOKUP(AY17,'シフト記号表（従来型・ユニット型共通）'!$C$6:$L$47,10,FALSE))</f>
        <v/>
      </c>
      <c r="AZ18" s="163" t="str">
        <f>IF(AZ17="","",VLOOKUP(AZ17,'シフト記号表（従来型・ユニット型共通）'!$C$6:$L$47,10,FALSE))</f>
        <v/>
      </c>
      <c r="BA18" s="163" t="str">
        <f>IF(BA17="","",VLOOKUP(BA17,'シフト記号表（従来型・ユニット型共通）'!$C$6:$L$47,10,FALSE))</f>
        <v/>
      </c>
      <c r="BB18" s="292">
        <f>IF($BE$3="４週",SUM(W18:AX18),IF($BE$3="暦月",SUM(W18:BA18),""))</f>
        <v>0</v>
      </c>
      <c r="BC18" s="293"/>
      <c r="BD18" s="294">
        <f>IF($BE$3="４週",BB18/4,IF($BE$3="暦月",(BB18/($BE$8/7)),""))</f>
        <v>0</v>
      </c>
      <c r="BE18" s="293"/>
      <c r="BF18" s="289"/>
      <c r="BG18" s="290"/>
      <c r="BH18" s="290"/>
      <c r="BI18" s="290"/>
      <c r="BJ18" s="291"/>
    </row>
    <row r="19" spans="2:62" ht="20.25" customHeight="1" x14ac:dyDescent="0.45">
      <c r="B19" s="306">
        <f>B17+1</f>
        <v>2</v>
      </c>
      <c r="C19" s="237"/>
      <c r="D19" s="238"/>
      <c r="E19" s="154"/>
      <c r="F19" s="155"/>
      <c r="G19" s="154"/>
      <c r="H19" s="155"/>
      <c r="I19" s="246"/>
      <c r="J19" s="247"/>
      <c r="K19" s="250"/>
      <c r="L19" s="251"/>
      <c r="M19" s="251"/>
      <c r="N19" s="238"/>
      <c r="O19" s="335"/>
      <c r="P19" s="336"/>
      <c r="Q19" s="336"/>
      <c r="R19" s="336"/>
      <c r="S19" s="337"/>
      <c r="T19" s="105" t="s">
        <v>18</v>
      </c>
      <c r="U19" s="106"/>
      <c r="V19" s="107"/>
      <c r="W19" s="95"/>
      <c r="X19" s="96"/>
      <c r="Y19" s="96"/>
      <c r="Z19" s="96"/>
      <c r="AA19" s="96"/>
      <c r="AB19" s="96"/>
      <c r="AC19" s="97"/>
      <c r="AD19" s="95"/>
      <c r="AE19" s="96"/>
      <c r="AF19" s="96"/>
      <c r="AG19" s="96"/>
      <c r="AH19" s="96"/>
      <c r="AI19" s="96"/>
      <c r="AJ19" s="97"/>
      <c r="AK19" s="95"/>
      <c r="AL19" s="96"/>
      <c r="AM19" s="96"/>
      <c r="AN19" s="96"/>
      <c r="AO19" s="96"/>
      <c r="AP19" s="96"/>
      <c r="AQ19" s="97"/>
      <c r="AR19" s="95"/>
      <c r="AS19" s="96"/>
      <c r="AT19" s="96"/>
      <c r="AU19" s="96"/>
      <c r="AV19" s="96"/>
      <c r="AW19" s="96"/>
      <c r="AX19" s="97"/>
      <c r="AY19" s="95"/>
      <c r="AZ19" s="96"/>
      <c r="BA19" s="98"/>
      <c r="BB19" s="242"/>
      <c r="BC19" s="243"/>
      <c r="BD19" s="244"/>
      <c r="BE19" s="245"/>
      <c r="BF19" s="303"/>
      <c r="BG19" s="304"/>
      <c r="BH19" s="304"/>
      <c r="BI19" s="304"/>
      <c r="BJ19" s="305"/>
    </row>
    <row r="20" spans="2:62" ht="20.25" customHeight="1" x14ac:dyDescent="0.45">
      <c r="B20" s="307"/>
      <c r="C20" s="235"/>
      <c r="D20" s="236"/>
      <c r="E20" s="152"/>
      <c r="F20" s="153">
        <f>C19</f>
        <v>0</v>
      </c>
      <c r="G20" s="152"/>
      <c r="H20" s="153">
        <f>I19</f>
        <v>0</v>
      </c>
      <c r="I20" s="248"/>
      <c r="J20" s="249"/>
      <c r="K20" s="252"/>
      <c r="L20" s="253"/>
      <c r="M20" s="253"/>
      <c r="N20" s="236"/>
      <c r="O20" s="335"/>
      <c r="P20" s="336"/>
      <c r="Q20" s="336"/>
      <c r="R20" s="336"/>
      <c r="S20" s="337"/>
      <c r="T20" s="102" t="s">
        <v>189</v>
      </c>
      <c r="U20" s="103"/>
      <c r="V20" s="104"/>
      <c r="W20" s="162" t="str">
        <f>IF(W19="","",VLOOKUP(W19,'シフト記号表（従来型・ユニット型共通）'!$C$6:$L$47,10,FALSE))</f>
        <v/>
      </c>
      <c r="X20" s="163" t="str">
        <f>IF(X19="","",VLOOKUP(X19,'シフト記号表（従来型・ユニット型共通）'!$C$6:$L$47,10,FALSE))</f>
        <v/>
      </c>
      <c r="Y20" s="163" t="str">
        <f>IF(Y19="","",VLOOKUP(Y19,'シフト記号表（従来型・ユニット型共通）'!$C$6:$L$47,10,FALSE))</f>
        <v/>
      </c>
      <c r="Z20" s="163" t="str">
        <f>IF(Z19="","",VLOOKUP(Z19,'シフト記号表（従来型・ユニット型共通）'!$C$6:$L$47,10,FALSE))</f>
        <v/>
      </c>
      <c r="AA20" s="163" t="str">
        <f>IF(AA19="","",VLOOKUP(AA19,'シフト記号表（従来型・ユニット型共通）'!$C$6:$L$47,10,FALSE))</f>
        <v/>
      </c>
      <c r="AB20" s="163" t="str">
        <f>IF(AB19="","",VLOOKUP(AB19,'シフト記号表（従来型・ユニット型共通）'!$C$6:$L$47,10,FALSE))</f>
        <v/>
      </c>
      <c r="AC20" s="164" t="str">
        <f>IF(AC19="","",VLOOKUP(AC19,'シフト記号表（従来型・ユニット型共通）'!$C$6:$L$47,10,FALSE))</f>
        <v/>
      </c>
      <c r="AD20" s="162" t="str">
        <f>IF(AD19="","",VLOOKUP(AD19,'シフト記号表（従来型・ユニット型共通）'!$C$6:$L$47,10,FALSE))</f>
        <v/>
      </c>
      <c r="AE20" s="163" t="str">
        <f>IF(AE19="","",VLOOKUP(AE19,'シフト記号表（従来型・ユニット型共通）'!$C$6:$L$47,10,FALSE))</f>
        <v/>
      </c>
      <c r="AF20" s="163" t="str">
        <f>IF(AF19="","",VLOOKUP(AF19,'シフト記号表（従来型・ユニット型共通）'!$C$6:$L$47,10,FALSE))</f>
        <v/>
      </c>
      <c r="AG20" s="163" t="str">
        <f>IF(AG19="","",VLOOKUP(AG19,'シフト記号表（従来型・ユニット型共通）'!$C$6:$L$47,10,FALSE))</f>
        <v/>
      </c>
      <c r="AH20" s="163" t="str">
        <f>IF(AH19="","",VLOOKUP(AH19,'シフト記号表（従来型・ユニット型共通）'!$C$6:$L$47,10,FALSE))</f>
        <v/>
      </c>
      <c r="AI20" s="163" t="str">
        <f>IF(AI19="","",VLOOKUP(AI19,'シフト記号表（従来型・ユニット型共通）'!$C$6:$L$47,10,FALSE))</f>
        <v/>
      </c>
      <c r="AJ20" s="164" t="str">
        <f>IF(AJ19="","",VLOOKUP(AJ19,'シフト記号表（従来型・ユニット型共通）'!$C$6:$L$47,10,FALSE))</f>
        <v/>
      </c>
      <c r="AK20" s="162" t="str">
        <f>IF(AK19="","",VLOOKUP(AK19,'シフト記号表（従来型・ユニット型共通）'!$C$6:$L$47,10,FALSE))</f>
        <v/>
      </c>
      <c r="AL20" s="163" t="str">
        <f>IF(AL19="","",VLOOKUP(AL19,'シフト記号表（従来型・ユニット型共通）'!$C$6:$L$47,10,FALSE))</f>
        <v/>
      </c>
      <c r="AM20" s="163" t="str">
        <f>IF(AM19="","",VLOOKUP(AM19,'シフト記号表（従来型・ユニット型共通）'!$C$6:$L$47,10,FALSE))</f>
        <v/>
      </c>
      <c r="AN20" s="163" t="str">
        <f>IF(AN19="","",VLOOKUP(AN19,'シフト記号表（従来型・ユニット型共通）'!$C$6:$L$47,10,FALSE))</f>
        <v/>
      </c>
      <c r="AO20" s="163" t="str">
        <f>IF(AO19="","",VLOOKUP(AO19,'シフト記号表（従来型・ユニット型共通）'!$C$6:$L$47,10,FALSE))</f>
        <v/>
      </c>
      <c r="AP20" s="163" t="str">
        <f>IF(AP19="","",VLOOKUP(AP19,'シフト記号表（従来型・ユニット型共通）'!$C$6:$L$47,10,FALSE))</f>
        <v/>
      </c>
      <c r="AQ20" s="164" t="str">
        <f>IF(AQ19="","",VLOOKUP(AQ19,'シフト記号表（従来型・ユニット型共通）'!$C$6:$L$47,10,FALSE))</f>
        <v/>
      </c>
      <c r="AR20" s="162" t="str">
        <f>IF(AR19="","",VLOOKUP(AR19,'シフト記号表（従来型・ユニット型共通）'!$C$6:$L$47,10,FALSE))</f>
        <v/>
      </c>
      <c r="AS20" s="163" t="str">
        <f>IF(AS19="","",VLOOKUP(AS19,'シフト記号表（従来型・ユニット型共通）'!$C$6:$L$47,10,FALSE))</f>
        <v/>
      </c>
      <c r="AT20" s="163" t="str">
        <f>IF(AT19="","",VLOOKUP(AT19,'シフト記号表（従来型・ユニット型共通）'!$C$6:$L$47,10,FALSE))</f>
        <v/>
      </c>
      <c r="AU20" s="163" t="str">
        <f>IF(AU19="","",VLOOKUP(AU19,'シフト記号表（従来型・ユニット型共通）'!$C$6:$L$47,10,FALSE))</f>
        <v/>
      </c>
      <c r="AV20" s="163" t="str">
        <f>IF(AV19="","",VLOOKUP(AV19,'シフト記号表（従来型・ユニット型共通）'!$C$6:$L$47,10,FALSE))</f>
        <v/>
      </c>
      <c r="AW20" s="163" t="str">
        <f>IF(AW19="","",VLOOKUP(AW19,'シフト記号表（従来型・ユニット型共通）'!$C$6:$L$47,10,FALSE))</f>
        <v/>
      </c>
      <c r="AX20" s="164" t="str">
        <f>IF(AX19="","",VLOOKUP(AX19,'シフト記号表（従来型・ユニット型共通）'!$C$6:$L$47,10,FALSE))</f>
        <v/>
      </c>
      <c r="AY20" s="162" t="str">
        <f>IF(AY19="","",VLOOKUP(AY19,'シフト記号表（従来型・ユニット型共通）'!$C$6:$L$47,10,FALSE))</f>
        <v/>
      </c>
      <c r="AZ20" s="163" t="str">
        <f>IF(AZ19="","",VLOOKUP(AZ19,'シフト記号表（従来型・ユニット型共通）'!$C$6:$L$47,10,FALSE))</f>
        <v/>
      </c>
      <c r="BA20" s="163" t="str">
        <f>IF(BA19="","",VLOOKUP(BA19,'シフト記号表（従来型・ユニット型共通）'!$C$6:$L$47,10,FALSE))</f>
        <v/>
      </c>
      <c r="BB20" s="292">
        <f>IF($BE$3="４週",SUM(W20:AX20),IF($BE$3="暦月",SUM(W20:BA20),""))</f>
        <v>0</v>
      </c>
      <c r="BC20" s="293"/>
      <c r="BD20" s="294">
        <f>IF($BE$3="４週",BB20/4,IF($BE$3="暦月",(BB20/($BE$8/7)),""))</f>
        <v>0</v>
      </c>
      <c r="BE20" s="293"/>
      <c r="BF20" s="289"/>
      <c r="BG20" s="290"/>
      <c r="BH20" s="290"/>
      <c r="BI20" s="290"/>
      <c r="BJ20" s="291"/>
    </row>
    <row r="21" spans="2:62" ht="20.25" customHeight="1" x14ac:dyDescent="0.45">
      <c r="B21" s="306">
        <f>B19+1</f>
        <v>3</v>
      </c>
      <c r="C21" s="237"/>
      <c r="D21" s="238"/>
      <c r="E21" s="152"/>
      <c r="F21" s="153"/>
      <c r="G21" s="152"/>
      <c r="H21" s="153"/>
      <c r="I21" s="246"/>
      <c r="J21" s="247"/>
      <c r="K21" s="250"/>
      <c r="L21" s="251"/>
      <c r="M21" s="251"/>
      <c r="N21" s="238"/>
      <c r="O21" s="335"/>
      <c r="P21" s="336"/>
      <c r="Q21" s="336"/>
      <c r="R21" s="336"/>
      <c r="S21" s="337"/>
      <c r="T21" s="105" t="s">
        <v>18</v>
      </c>
      <c r="U21" s="106"/>
      <c r="V21" s="107"/>
      <c r="W21" s="95"/>
      <c r="X21" s="96"/>
      <c r="Y21" s="96"/>
      <c r="Z21" s="96"/>
      <c r="AA21" s="96"/>
      <c r="AB21" s="96"/>
      <c r="AC21" s="97"/>
      <c r="AD21" s="95"/>
      <c r="AE21" s="96"/>
      <c r="AF21" s="96"/>
      <c r="AG21" s="96"/>
      <c r="AH21" s="96"/>
      <c r="AI21" s="96"/>
      <c r="AJ21" s="97"/>
      <c r="AK21" s="95"/>
      <c r="AL21" s="96"/>
      <c r="AM21" s="96"/>
      <c r="AN21" s="96"/>
      <c r="AO21" s="96"/>
      <c r="AP21" s="96"/>
      <c r="AQ21" s="97"/>
      <c r="AR21" s="95"/>
      <c r="AS21" s="96"/>
      <c r="AT21" s="96"/>
      <c r="AU21" s="96"/>
      <c r="AV21" s="96"/>
      <c r="AW21" s="96"/>
      <c r="AX21" s="97"/>
      <c r="AY21" s="95"/>
      <c r="AZ21" s="96"/>
      <c r="BA21" s="98"/>
      <c r="BB21" s="242"/>
      <c r="BC21" s="243"/>
      <c r="BD21" s="244"/>
      <c r="BE21" s="245"/>
      <c r="BF21" s="303"/>
      <c r="BG21" s="304"/>
      <c r="BH21" s="304"/>
      <c r="BI21" s="304"/>
      <c r="BJ21" s="305"/>
    </row>
    <row r="22" spans="2:62" ht="20.25" customHeight="1" x14ac:dyDescent="0.45">
      <c r="B22" s="307"/>
      <c r="C22" s="235"/>
      <c r="D22" s="236"/>
      <c r="E22" s="152"/>
      <c r="F22" s="153">
        <f>C21</f>
        <v>0</v>
      </c>
      <c r="G22" s="152"/>
      <c r="H22" s="153">
        <f>I21</f>
        <v>0</v>
      </c>
      <c r="I22" s="248"/>
      <c r="J22" s="249"/>
      <c r="K22" s="252"/>
      <c r="L22" s="253"/>
      <c r="M22" s="253"/>
      <c r="N22" s="236"/>
      <c r="O22" s="335"/>
      <c r="P22" s="336"/>
      <c r="Q22" s="336"/>
      <c r="R22" s="336"/>
      <c r="S22" s="337"/>
      <c r="T22" s="102" t="s">
        <v>189</v>
      </c>
      <c r="U22" s="103"/>
      <c r="V22" s="104"/>
      <c r="W22" s="162" t="str">
        <f>IF(W21="","",VLOOKUP(W21,'シフト記号表（従来型・ユニット型共通）'!$C$6:$L$47,10,FALSE))</f>
        <v/>
      </c>
      <c r="X22" s="163" t="str">
        <f>IF(X21="","",VLOOKUP(X21,'シフト記号表（従来型・ユニット型共通）'!$C$6:$L$47,10,FALSE))</f>
        <v/>
      </c>
      <c r="Y22" s="163" t="str">
        <f>IF(Y21="","",VLOOKUP(Y21,'シフト記号表（従来型・ユニット型共通）'!$C$6:$L$47,10,FALSE))</f>
        <v/>
      </c>
      <c r="Z22" s="163" t="str">
        <f>IF(Z21="","",VLOOKUP(Z21,'シフト記号表（従来型・ユニット型共通）'!$C$6:$L$47,10,FALSE))</f>
        <v/>
      </c>
      <c r="AA22" s="163" t="str">
        <f>IF(AA21="","",VLOOKUP(AA21,'シフト記号表（従来型・ユニット型共通）'!$C$6:$L$47,10,FALSE))</f>
        <v/>
      </c>
      <c r="AB22" s="163" t="str">
        <f>IF(AB21="","",VLOOKUP(AB21,'シフト記号表（従来型・ユニット型共通）'!$C$6:$L$47,10,FALSE))</f>
        <v/>
      </c>
      <c r="AC22" s="164" t="str">
        <f>IF(AC21="","",VLOOKUP(AC21,'シフト記号表（従来型・ユニット型共通）'!$C$6:$L$47,10,FALSE))</f>
        <v/>
      </c>
      <c r="AD22" s="162" t="str">
        <f>IF(AD21="","",VLOOKUP(AD21,'シフト記号表（従来型・ユニット型共通）'!$C$6:$L$47,10,FALSE))</f>
        <v/>
      </c>
      <c r="AE22" s="163" t="str">
        <f>IF(AE21="","",VLOOKUP(AE21,'シフト記号表（従来型・ユニット型共通）'!$C$6:$L$47,10,FALSE))</f>
        <v/>
      </c>
      <c r="AF22" s="163" t="str">
        <f>IF(AF21="","",VLOOKUP(AF21,'シフト記号表（従来型・ユニット型共通）'!$C$6:$L$47,10,FALSE))</f>
        <v/>
      </c>
      <c r="AG22" s="163" t="str">
        <f>IF(AG21="","",VLOOKUP(AG21,'シフト記号表（従来型・ユニット型共通）'!$C$6:$L$47,10,FALSE))</f>
        <v/>
      </c>
      <c r="AH22" s="163" t="str">
        <f>IF(AH21="","",VLOOKUP(AH21,'シフト記号表（従来型・ユニット型共通）'!$C$6:$L$47,10,FALSE))</f>
        <v/>
      </c>
      <c r="AI22" s="163" t="str">
        <f>IF(AI21="","",VLOOKUP(AI21,'シフト記号表（従来型・ユニット型共通）'!$C$6:$L$47,10,FALSE))</f>
        <v/>
      </c>
      <c r="AJ22" s="164" t="str">
        <f>IF(AJ21="","",VLOOKUP(AJ21,'シフト記号表（従来型・ユニット型共通）'!$C$6:$L$47,10,FALSE))</f>
        <v/>
      </c>
      <c r="AK22" s="162" t="str">
        <f>IF(AK21="","",VLOOKUP(AK21,'シフト記号表（従来型・ユニット型共通）'!$C$6:$L$47,10,FALSE))</f>
        <v/>
      </c>
      <c r="AL22" s="163" t="str">
        <f>IF(AL21="","",VLOOKUP(AL21,'シフト記号表（従来型・ユニット型共通）'!$C$6:$L$47,10,FALSE))</f>
        <v/>
      </c>
      <c r="AM22" s="163" t="str">
        <f>IF(AM21="","",VLOOKUP(AM21,'シフト記号表（従来型・ユニット型共通）'!$C$6:$L$47,10,FALSE))</f>
        <v/>
      </c>
      <c r="AN22" s="163" t="str">
        <f>IF(AN21="","",VLOOKUP(AN21,'シフト記号表（従来型・ユニット型共通）'!$C$6:$L$47,10,FALSE))</f>
        <v/>
      </c>
      <c r="AO22" s="163" t="str">
        <f>IF(AO21="","",VLOOKUP(AO21,'シフト記号表（従来型・ユニット型共通）'!$C$6:$L$47,10,FALSE))</f>
        <v/>
      </c>
      <c r="AP22" s="163" t="str">
        <f>IF(AP21="","",VLOOKUP(AP21,'シフト記号表（従来型・ユニット型共通）'!$C$6:$L$47,10,FALSE))</f>
        <v/>
      </c>
      <c r="AQ22" s="164" t="str">
        <f>IF(AQ21="","",VLOOKUP(AQ21,'シフト記号表（従来型・ユニット型共通）'!$C$6:$L$47,10,FALSE))</f>
        <v/>
      </c>
      <c r="AR22" s="162" t="str">
        <f>IF(AR21="","",VLOOKUP(AR21,'シフト記号表（従来型・ユニット型共通）'!$C$6:$L$47,10,FALSE))</f>
        <v/>
      </c>
      <c r="AS22" s="163" t="str">
        <f>IF(AS21="","",VLOOKUP(AS21,'シフト記号表（従来型・ユニット型共通）'!$C$6:$L$47,10,FALSE))</f>
        <v/>
      </c>
      <c r="AT22" s="163" t="str">
        <f>IF(AT21="","",VLOOKUP(AT21,'シフト記号表（従来型・ユニット型共通）'!$C$6:$L$47,10,FALSE))</f>
        <v/>
      </c>
      <c r="AU22" s="163" t="str">
        <f>IF(AU21="","",VLOOKUP(AU21,'シフト記号表（従来型・ユニット型共通）'!$C$6:$L$47,10,FALSE))</f>
        <v/>
      </c>
      <c r="AV22" s="163" t="str">
        <f>IF(AV21="","",VLOOKUP(AV21,'シフト記号表（従来型・ユニット型共通）'!$C$6:$L$47,10,FALSE))</f>
        <v/>
      </c>
      <c r="AW22" s="163" t="str">
        <f>IF(AW21="","",VLOOKUP(AW21,'シフト記号表（従来型・ユニット型共通）'!$C$6:$L$47,10,FALSE))</f>
        <v/>
      </c>
      <c r="AX22" s="164" t="str">
        <f>IF(AX21="","",VLOOKUP(AX21,'シフト記号表（従来型・ユニット型共通）'!$C$6:$L$47,10,FALSE))</f>
        <v/>
      </c>
      <c r="AY22" s="162" t="str">
        <f>IF(AY21="","",VLOOKUP(AY21,'シフト記号表（従来型・ユニット型共通）'!$C$6:$L$47,10,FALSE))</f>
        <v/>
      </c>
      <c r="AZ22" s="163" t="str">
        <f>IF(AZ21="","",VLOOKUP(AZ21,'シフト記号表（従来型・ユニット型共通）'!$C$6:$L$47,10,FALSE))</f>
        <v/>
      </c>
      <c r="BA22" s="163" t="str">
        <f>IF(BA21="","",VLOOKUP(BA21,'シフト記号表（従来型・ユニット型共通）'!$C$6:$L$47,10,FALSE))</f>
        <v/>
      </c>
      <c r="BB22" s="292">
        <f>IF($BE$3="４週",SUM(W22:AX22),IF($BE$3="暦月",SUM(W22:BA22),""))</f>
        <v>0</v>
      </c>
      <c r="BC22" s="293"/>
      <c r="BD22" s="294">
        <f>IF($BE$3="４週",BB22/4,IF($BE$3="暦月",(BB22/($BE$8/7)),""))</f>
        <v>0</v>
      </c>
      <c r="BE22" s="293"/>
      <c r="BF22" s="289"/>
      <c r="BG22" s="290"/>
      <c r="BH22" s="290"/>
      <c r="BI22" s="290"/>
      <c r="BJ22" s="291"/>
    </row>
    <row r="23" spans="2:62" ht="20.25" customHeight="1" x14ac:dyDescent="0.45">
      <c r="B23" s="306">
        <f>B21+1</f>
        <v>4</v>
      </c>
      <c r="C23" s="237"/>
      <c r="D23" s="238"/>
      <c r="E23" s="152"/>
      <c r="F23" s="153"/>
      <c r="G23" s="152"/>
      <c r="H23" s="153"/>
      <c r="I23" s="246"/>
      <c r="J23" s="247"/>
      <c r="K23" s="250"/>
      <c r="L23" s="251"/>
      <c r="M23" s="251"/>
      <c r="N23" s="238"/>
      <c r="O23" s="335"/>
      <c r="P23" s="336"/>
      <c r="Q23" s="336"/>
      <c r="R23" s="336"/>
      <c r="S23" s="337"/>
      <c r="T23" s="105" t="s">
        <v>18</v>
      </c>
      <c r="U23" s="106"/>
      <c r="V23" s="107"/>
      <c r="W23" s="95"/>
      <c r="X23" s="96"/>
      <c r="Y23" s="96"/>
      <c r="Z23" s="96"/>
      <c r="AA23" s="96"/>
      <c r="AB23" s="96"/>
      <c r="AC23" s="97"/>
      <c r="AD23" s="95"/>
      <c r="AE23" s="96"/>
      <c r="AF23" s="96"/>
      <c r="AG23" s="96"/>
      <c r="AH23" s="96"/>
      <c r="AI23" s="96"/>
      <c r="AJ23" s="97"/>
      <c r="AK23" s="95"/>
      <c r="AL23" s="96"/>
      <c r="AM23" s="96"/>
      <c r="AN23" s="96"/>
      <c r="AO23" s="96"/>
      <c r="AP23" s="96"/>
      <c r="AQ23" s="97"/>
      <c r="AR23" s="95"/>
      <c r="AS23" s="96"/>
      <c r="AT23" s="96"/>
      <c r="AU23" s="96"/>
      <c r="AV23" s="96"/>
      <c r="AW23" s="96"/>
      <c r="AX23" s="97"/>
      <c r="AY23" s="95"/>
      <c r="AZ23" s="96"/>
      <c r="BA23" s="98"/>
      <c r="BB23" s="242"/>
      <c r="BC23" s="243"/>
      <c r="BD23" s="244"/>
      <c r="BE23" s="245"/>
      <c r="BF23" s="303"/>
      <c r="BG23" s="304"/>
      <c r="BH23" s="304"/>
      <c r="BI23" s="304"/>
      <c r="BJ23" s="305"/>
    </row>
    <row r="24" spans="2:62" ht="20.25" customHeight="1" x14ac:dyDescent="0.45">
      <c r="B24" s="307"/>
      <c r="C24" s="235"/>
      <c r="D24" s="236"/>
      <c r="E24" s="152"/>
      <c r="F24" s="153">
        <f>C23</f>
        <v>0</v>
      </c>
      <c r="G24" s="152"/>
      <c r="H24" s="153">
        <f>I23</f>
        <v>0</v>
      </c>
      <c r="I24" s="248"/>
      <c r="J24" s="249"/>
      <c r="K24" s="252"/>
      <c r="L24" s="253"/>
      <c r="M24" s="253"/>
      <c r="N24" s="236"/>
      <c r="O24" s="335"/>
      <c r="P24" s="336"/>
      <c r="Q24" s="336"/>
      <c r="R24" s="336"/>
      <c r="S24" s="337"/>
      <c r="T24" s="102" t="s">
        <v>189</v>
      </c>
      <c r="U24" s="103"/>
      <c r="V24" s="104"/>
      <c r="W24" s="162" t="str">
        <f>IF(W23="","",VLOOKUP(W23,'シフト記号表（従来型・ユニット型共通）'!$C$6:$L$47,10,FALSE))</f>
        <v/>
      </c>
      <c r="X24" s="163" t="str">
        <f>IF(X23="","",VLOOKUP(X23,'シフト記号表（従来型・ユニット型共通）'!$C$6:$L$47,10,FALSE))</f>
        <v/>
      </c>
      <c r="Y24" s="163" t="str">
        <f>IF(Y23="","",VLOOKUP(Y23,'シフト記号表（従来型・ユニット型共通）'!$C$6:$L$47,10,FALSE))</f>
        <v/>
      </c>
      <c r="Z24" s="163" t="str">
        <f>IF(Z23="","",VLOOKUP(Z23,'シフト記号表（従来型・ユニット型共通）'!$C$6:$L$47,10,FALSE))</f>
        <v/>
      </c>
      <c r="AA24" s="163" t="str">
        <f>IF(AA23="","",VLOOKUP(AA23,'シフト記号表（従来型・ユニット型共通）'!$C$6:$L$47,10,FALSE))</f>
        <v/>
      </c>
      <c r="AB24" s="163" t="str">
        <f>IF(AB23="","",VLOOKUP(AB23,'シフト記号表（従来型・ユニット型共通）'!$C$6:$L$47,10,FALSE))</f>
        <v/>
      </c>
      <c r="AC24" s="164" t="str">
        <f>IF(AC23="","",VLOOKUP(AC23,'シフト記号表（従来型・ユニット型共通）'!$C$6:$L$47,10,FALSE))</f>
        <v/>
      </c>
      <c r="AD24" s="162" t="str">
        <f>IF(AD23="","",VLOOKUP(AD23,'シフト記号表（従来型・ユニット型共通）'!$C$6:$L$47,10,FALSE))</f>
        <v/>
      </c>
      <c r="AE24" s="163" t="str">
        <f>IF(AE23="","",VLOOKUP(AE23,'シフト記号表（従来型・ユニット型共通）'!$C$6:$L$47,10,FALSE))</f>
        <v/>
      </c>
      <c r="AF24" s="163" t="str">
        <f>IF(AF23="","",VLOOKUP(AF23,'シフト記号表（従来型・ユニット型共通）'!$C$6:$L$47,10,FALSE))</f>
        <v/>
      </c>
      <c r="AG24" s="163" t="str">
        <f>IF(AG23="","",VLOOKUP(AG23,'シフト記号表（従来型・ユニット型共通）'!$C$6:$L$47,10,FALSE))</f>
        <v/>
      </c>
      <c r="AH24" s="163" t="str">
        <f>IF(AH23="","",VLOOKUP(AH23,'シフト記号表（従来型・ユニット型共通）'!$C$6:$L$47,10,FALSE))</f>
        <v/>
      </c>
      <c r="AI24" s="163" t="str">
        <f>IF(AI23="","",VLOOKUP(AI23,'シフト記号表（従来型・ユニット型共通）'!$C$6:$L$47,10,FALSE))</f>
        <v/>
      </c>
      <c r="AJ24" s="164" t="str">
        <f>IF(AJ23="","",VLOOKUP(AJ23,'シフト記号表（従来型・ユニット型共通）'!$C$6:$L$47,10,FALSE))</f>
        <v/>
      </c>
      <c r="AK24" s="162" t="str">
        <f>IF(AK23="","",VLOOKUP(AK23,'シフト記号表（従来型・ユニット型共通）'!$C$6:$L$47,10,FALSE))</f>
        <v/>
      </c>
      <c r="AL24" s="163" t="str">
        <f>IF(AL23="","",VLOOKUP(AL23,'シフト記号表（従来型・ユニット型共通）'!$C$6:$L$47,10,FALSE))</f>
        <v/>
      </c>
      <c r="AM24" s="163" t="str">
        <f>IF(AM23="","",VLOOKUP(AM23,'シフト記号表（従来型・ユニット型共通）'!$C$6:$L$47,10,FALSE))</f>
        <v/>
      </c>
      <c r="AN24" s="163" t="str">
        <f>IF(AN23="","",VLOOKUP(AN23,'シフト記号表（従来型・ユニット型共通）'!$C$6:$L$47,10,FALSE))</f>
        <v/>
      </c>
      <c r="AO24" s="163" t="str">
        <f>IF(AO23="","",VLOOKUP(AO23,'シフト記号表（従来型・ユニット型共通）'!$C$6:$L$47,10,FALSE))</f>
        <v/>
      </c>
      <c r="AP24" s="163" t="str">
        <f>IF(AP23="","",VLOOKUP(AP23,'シフト記号表（従来型・ユニット型共通）'!$C$6:$L$47,10,FALSE))</f>
        <v/>
      </c>
      <c r="AQ24" s="164" t="str">
        <f>IF(AQ23="","",VLOOKUP(AQ23,'シフト記号表（従来型・ユニット型共通）'!$C$6:$L$47,10,FALSE))</f>
        <v/>
      </c>
      <c r="AR24" s="162" t="str">
        <f>IF(AR23="","",VLOOKUP(AR23,'シフト記号表（従来型・ユニット型共通）'!$C$6:$L$47,10,FALSE))</f>
        <v/>
      </c>
      <c r="AS24" s="163" t="str">
        <f>IF(AS23="","",VLOOKUP(AS23,'シフト記号表（従来型・ユニット型共通）'!$C$6:$L$47,10,FALSE))</f>
        <v/>
      </c>
      <c r="AT24" s="163" t="str">
        <f>IF(AT23="","",VLOOKUP(AT23,'シフト記号表（従来型・ユニット型共通）'!$C$6:$L$47,10,FALSE))</f>
        <v/>
      </c>
      <c r="AU24" s="163" t="str">
        <f>IF(AU23="","",VLOOKUP(AU23,'シフト記号表（従来型・ユニット型共通）'!$C$6:$L$47,10,FALSE))</f>
        <v/>
      </c>
      <c r="AV24" s="163" t="str">
        <f>IF(AV23="","",VLOOKUP(AV23,'シフト記号表（従来型・ユニット型共通）'!$C$6:$L$47,10,FALSE))</f>
        <v/>
      </c>
      <c r="AW24" s="163" t="str">
        <f>IF(AW23="","",VLOOKUP(AW23,'シフト記号表（従来型・ユニット型共通）'!$C$6:$L$47,10,FALSE))</f>
        <v/>
      </c>
      <c r="AX24" s="164" t="str">
        <f>IF(AX23="","",VLOOKUP(AX23,'シフト記号表（従来型・ユニット型共通）'!$C$6:$L$47,10,FALSE))</f>
        <v/>
      </c>
      <c r="AY24" s="162" t="str">
        <f>IF(AY23="","",VLOOKUP(AY23,'シフト記号表（従来型・ユニット型共通）'!$C$6:$L$47,10,FALSE))</f>
        <v/>
      </c>
      <c r="AZ24" s="163" t="str">
        <f>IF(AZ23="","",VLOOKUP(AZ23,'シフト記号表（従来型・ユニット型共通）'!$C$6:$L$47,10,FALSE))</f>
        <v/>
      </c>
      <c r="BA24" s="163" t="str">
        <f>IF(BA23="","",VLOOKUP(BA23,'シフト記号表（従来型・ユニット型共通）'!$C$6:$L$47,10,FALSE))</f>
        <v/>
      </c>
      <c r="BB24" s="292">
        <f>IF($BE$3="４週",SUM(W24:AX24),IF($BE$3="暦月",SUM(W24:BA24),""))</f>
        <v>0</v>
      </c>
      <c r="BC24" s="293"/>
      <c r="BD24" s="294">
        <f>IF($BE$3="４週",BB24/4,IF($BE$3="暦月",(BB24/($BE$8/7)),""))</f>
        <v>0</v>
      </c>
      <c r="BE24" s="293"/>
      <c r="BF24" s="289"/>
      <c r="BG24" s="290"/>
      <c r="BH24" s="290"/>
      <c r="BI24" s="290"/>
      <c r="BJ24" s="291"/>
    </row>
    <row r="25" spans="2:62" ht="20.25" customHeight="1" x14ac:dyDescent="0.45">
      <c r="B25" s="306">
        <f>B23+1</f>
        <v>5</v>
      </c>
      <c r="C25" s="237"/>
      <c r="D25" s="238"/>
      <c r="E25" s="152"/>
      <c r="F25" s="153"/>
      <c r="G25" s="152"/>
      <c r="H25" s="153"/>
      <c r="I25" s="246"/>
      <c r="J25" s="247"/>
      <c r="K25" s="250"/>
      <c r="L25" s="251"/>
      <c r="M25" s="251"/>
      <c r="N25" s="238"/>
      <c r="O25" s="335"/>
      <c r="P25" s="336"/>
      <c r="Q25" s="336"/>
      <c r="R25" s="336"/>
      <c r="S25" s="337"/>
      <c r="T25" s="105" t="s">
        <v>18</v>
      </c>
      <c r="U25" s="106"/>
      <c r="V25" s="107"/>
      <c r="W25" s="95"/>
      <c r="X25" s="96"/>
      <c r="Y25" s="96"/>
      <c r="Z25" s="96"/>
      <c r="AA25" s="96"/>
      <c r="AB25" s="96"/>
      <c r="AC25" s="97"/>
      <c r="AD25" s="95"/>
      <c r="AE25" s="96"/>
      <c r="AF25" s="96"/>
      <c r="AG25" s="96"/>
      <c r="AH25" s="96"/>
      <c r="AI25" s="96"/>
      <c r="AJ25" s="97"/>
      <c r="AK25" s="95"/>
      <c r="AL25" s="96"/>
      <c r="AM25" s="96"/>
      <c r="AN25" s="96"/>
      <c r="AO25" s="96"/>
      <c r="AP25" s="96"/>
      <c r="AQ25" s="97"/>
      <c r="AR25" s="95"/>
      <c r="AS25" s="96"/>
      <c r="AT25" s="96"/>
      <c r="AU25" s="96"/>
      <c r="AV25" s="96"/>
      <c r="AW25" s="96"/>
      <c r="AX25" s="97"/>
      <c r="AY25" s="95"/>
      <c r="AZ25" s="96"/>
      <c r="BA25" s="98"/>
      <c r="BB25" s="242"/>
      <c r="BC25" s="243"/>
      <c r="BD25" s="244"/>
      <c r="BE25" s="245"/>
      <c r="BF25" s="303"/>
      <c r="BG25" s="304"/>
      <c r="BH25" s="304"/>
      <c r="BI25" s="304"/>
      <c r="BJ25" s="305"/>
    </row>
    <row r="26" spans="2:62" ht="20.25" customHeight="1" x14ac:dyDescent="0.45">
      <c r="B26" s="307"/>
      <c r="C26" s="235"/>
      <c r="D26" s="236"/>
      <c r="E26" s="152"/>
      <c r="F26" s="153">
        <f>C25</f>
        <v>0</v>
      </c>
      <c r="G26" s="152"/>
      <c r="H26" s="153">
        <f>I25</f>
        <v>0</v>
      </c>
      <c r="I26" s="248"/>
      <c r="J26" s="249"/>
      <c r="K26" s="252"/>
      <c r="L26" s="253"/>
      <c r="M26" s="253"/>
      <c r="N26" s="236"/>
      <c r="O26" s="335"/>
      <c r="P26" s="336"/>
      <c r="Q26" s="336"/>
      <c r="R26" s="336"/>
      <c r="S26" s="337"/>
      <c r="T26" s="185" t="s">
        <v>189</v>
      </c>
      <c r="U26" s="110"/>
      <c r="V26" s="186"/>
      <c r="W26" s="162" t="str">
        <f>IF(W25="","",VLOOKUP(W25,'シフト記号表（従来型・ユニット型共通）'!$C$6:$L$47,10,FALSE))</f>
        <v/>
      </c>
      <c r="X26" s="163" t="str">
        <f>IF(X25="","",VLOOKUP(X25,'シフト記号表（従来型・ユニット型共通）'!$C$6:$L$47,10,FALSE))</f>
        <v/>
      </c>
      <c r="Y26" s="163" t="str">
        <f>IF(Y25="","",VLOOKUP(Y25,'シフト記号表（従来型・ユニット型共通）'!$C$6:$L$47,10,FALSE))</f>
        <v/>
      </c>
      <c r="Z26" s="163" t="str">
        <f>IF(Z25="","",VLOOKUP(Z25,'シフト記号表（従来型・ユニット型共通）'!$C$6:$L$47,10,FALSE))</f>
        <v/>
      </c>
      <c r="AA26" s="163" t="str">
        <f>IF(AA25="","",VLOOKUP(AA25,'シフト記号表（従来型・ユニット型共通）'!$C$6:$L$47,10,FALSE))</f>
        <v/>
      </c>
      <c r="AB26" s="163" t="str">
        <f>IF(AB25="","",VLOOKUP(AB25,'シフト記号表（従来型・ユニット型共通）'!$C$6:$L$47,10,FALSE))</f>
        <v/>
      </c>
      <c r="AC26" s="164" t="str">
        <f>IF(AC25="","",VLOOKUP(AC25,'シフト記号表（従来型・ユニット型共通）'!$C$6:$L$47,10,FALSE))</f>
        <v/>
      </c>
      <c r="AD26" s="162" t="str">
        <f>IF(AD25="","",VLOOKUP(AD25,'シフト記号表（従来型・ユニット型共通）'!$C$6:$L$47,10,FALSE))</f>
        <v/>
      </c>
      <c r="AE26" s="163" t="str">
        <f>IF(AE25="","",VLOOKUP(AE25,'シフト記号表（従来型・ユニット型共通）'!$C$6:$L$47,10,FALSE))</f>
        <v/>
      </c>
      <c r="AF26" s="163" t="str">
        <f>IF(AF25="","",VLOOKUP(AF25,'シフト記号表（従来型・ユニット型共通）'!$C$6:$L$47,10,FALSE))</f>
        <v/>
      </c>
      <c r="AG26" s="163" t="str">
        <f>IF(AG25="","",VLOOKUP(AG25,'シフト記号表（従来型・ユニット型共通）'!$C$6:$L$47,10,FALSE))</f>
        <v/>
      </c>
      <c r="AH26" s="163" t="str">
        <f>IF(AH25="","",VLOOKUP(AH25,'シフト記号表（従来型・ユニット型共通）'!$C$6:$L$47,10,FALSE))</f>
        <v/>
      </c>
      <c r="AI26" s="163" t="str">
        <f>IF(AI25="","",VLOOKUP(AI25,'シフト記号表（従来型・ユニット型共通）'!$C$6:$L$47,10,FALSE))</f>
        <v/>
      </c>
      <c r="AJ26" s="164" t="str">
        <f>IF(AJ25="","",VLOOKUP(AJ25,'シフト記号表（従来型・ユニット型共通）'!$C$6:$L$47,10,FALSE))</f>
        <v/>
      </c>
      <c r="AK26" s="162" t="str">
        <f>IF(AK25="","",VLOOKUP(AK25,'シフト記号表（従来型・ユニット型共通）'!$C$6:$L$47,10,FALSE))</f>
        <v/>
      </c>
      <c r="AL26" s="163" t="str">
        <f>IF(AL25="","",VLOOKUP(AL25,'シフト記号表（従来型・ユニット型共通）'!$C$6:$L$47,10,FALSE))</f>
        <v/>
      </c>
      <c r="AM26" s="163" t="str">
        <f>IF(AM25="","",VLOOKUP(AM25,'シフト記号表（従来型・ユニット型共通）'!$C$6:$L$47,10,FALSE))</f>
        <v/>
      </c>
      <c r="AN26" s="163" t="str">
        <f>IF(AN25="","",VLOOKUP(AN25,'シフト記号表（従来型・ユニット型共通）'!$C$6:$L$47,10,FALSE))</f>
        <v/>
      </c>
      <c r="AO26" s="163" t="str">
        <f>IF(AO25="","",VLOOKUP(AO25,'シフト記号表（従来型・ユニット型共通）'!$C$6:$L$47,10,FALSE))</f>
        <v/>
      </c>
      <c r="AP26" s="163" t="str">
        <f>IF(AP25="","",VLOOKUP(AP25,'シフト記号表（従来型・ユニット型共通）'!$C$6:$L$47,10,FALSE))</f>
        <v/>
      </c>
      <c r="AQ26" s="164" t="str">
        <f>IF(AQ25="","",VLOOKUP(AQ25,'シフト記号表（従来型・ユニット型共通）'!$C$6:$L$47,10,FALSE))</f>
        <v/>
      </c>
      <c r="AR26" s="162" t="str">
        <f>IF(AR25="","",VLOOKUP(AR25,'シフト記号表（従来型・ユニット型共通）'!$C$6:$L$47,10,FALSE))</f>
        <v/>
      </c>
      <c r="AS26" s="163" t="str">
        <f>IF(AS25="","",VLOOKUP(AS25,'シフト記号表（従来型・ユニット型共通）'!$C$6:$L$47,10,FALSE))</f>
        <v/>
      </c>
      <c r="AT26" s="163" t="str">
        <f>IF(AT25="","",VLOOKUP(AT25,'シフト記号表（従来型・ユニット型共通）'!$C$6:$L$47,10,FALSE))</f>
        <v/>
      </c>
      <c r="AU26" s="163" t="str">
        <f>IF(AU25="","",VLOOKUP(AU25,'シフト記号表（従来型・ユニット型共通）'!$C$6:$L$47,10,FALSE))</f>
        <v/>
      </c>
      <c r="AV26" s="163" t="str">
        <f>IF(AV25="","",VLOOKUP(AV25,'シフト記号表（従来型・ユニット型共通）'!$C$6:$L$47,10,FALSE))</f>
        <v/>
      </c>
      <c r="AW26" s="163" t="str">
        <f>IF(AW25="","",VLOOKUP(AW25,'シフト記号表（従来型・ユニット型共通）'!$C$6:$L$47,10,FALSE))</f>
        <v/>
      </c>
      <c r="AX26" s="164" t="str">
        <f>IF(AX25="","",VLOOKUP(AX25,'シフト記号表（従来型・ユニット型共通）'!$C$6:$L$47,10,FALSE))</f>
        <v/>
      </c>
      <c r="AY26" s="162" t="str">
        <f>IF(AY25="","",VLOOKUP(AY25,'シフト記号表（従来型・ユニット型共通）'!$C$6:$L$47,10,FALSE))</f>
        <v/>
      </c>
      <c r="AZ26" s="163" t="str">
        <f>IF(AZ25="","",VLOOKUP(AZ25,'シフト記号表（従来型・ユニット型共通）'!$C$6:$L$47,10,FALSE))</f>
        <v/>
      </c>
      <c r="BA26" s="163" t="str">
        <f>IF(BA25="","",VLOOKUP(BA25,'シフト記号表（従来型・ユニット型共通）'!$C$6:$L$47,10,FALSE))</f>
        <v/>
      </c>
      <c r="BB26" s="292">
        <f>IF($BE$3="４週",SUM(W26:AX26),IF($BE$3="暦月",SUM(W26:BA26),""))</f>
        <v>0</v>
      </c>
      <c r="BC26" s="293"/>
      <c r="BD26" s="294">
        <f>IF($BE$3="４週",BB26/4,IF($BE$3="暦月",(BB26/($BE$8/7)),""))</f>
        <v>0</v>
      </c>
      <c r="BE26" s="293"/>
      <c r="BF26" s="289"/>
      <c r="BG26" s="290"/>
      <c r="BH26" s="290"/>
      <c r="BI26" s="290"/>
      <c r="BJ26" s="291"/>
    </row>
    <row r="27" spans="2:62" ht="20.25" customHeight="1" x14ac:dyDescent="0.45">
      <c r="B27" s="306">
        <f>B25+1</f>
        <v>6</v>
      </c>
      <c r="C27" s="237"/>
      <c r="D27" s="238"/>
      <c r="E27" s="152"/>
      <c r="F27" s="153"/>
      <c r="G27" s="152"/>
      <c r="H27" s="153"/>
      <c r="I27" s="246"/>
      <c r="J27" s="247"/>
      <c r="K27" s="250"/>
      <c r="L27" s="251"/>
      <c r="M27" s="251"/>
      <c r="N27" s="238"/>
      <c r="O27" s="335"/>
      <c r="P27" s="336"/>
      <c r="Q27" s="336"/>
      <c r="R27" s="336"/>
      <c r="S27" s="337"/>
      <c r="T27" s="184" t="s">
        <v>18</v>
      </c>
      <c r="U27" s="108"/>
      <c r="V27" s="109"/>
      <c r="W27" s="95"/>
      <c r="X27" s="96"/>
      <c r="Y27" s="96"/>
      <c r="Z27" s="96"/>
      <c r="AA27" s="96"/>
      <c r="AB27" s="96"/>
      <c r="AC27" s="97"/>
      <c r="AD27" s="95"/>
      <c r="AE27" s="96"/>
      <c r="AF27" s="96"/>
      <c r="AG27" s="96"/>
      <c r="AH27" s="96"/>
      <c r="AI27" s="96"/>
      <c r="AJ27" s="97"/>
      <c r="AK27" s="95"/>
      <c r="AL27" s="96"/>
      <c r="AM27" s="96"/>
      <c r="AN27" s="96"/>
      <c r="AO27" s="96"/>
      <c r="AP27" s="96"/>
      <c r="AQ27" s="97"/>
      <c r="AR27" s="95"/>
      <c r="AS27" s="96"/>
      <c r="AT27" s="96"/>
      <c r="AU27" s="96"/>
      <c r="AV27" s="96"/>
      <c r="AW27" s="96"/>
      <c r="AX27" s="97"/>
      <c r="AY27" s="95"/>
      <c r="AZ27" s="96"/>
      <c r="BA27" s="98"/>
      <c r="BB27" s="242"/>
      <c r="BC27" s="243"/>
      <c r="BD27" s="244"/>
      <c r="BE27" s="245"/>
      <c r="BF27" s="303"/>
      <c r="BG27" s="304"/>
      <c r="BH27" s="304"/>
      <c r="BI27" s="304"/>
      <c r="BJ27" s="305"/>
    </row>
    <row r="28" spans="2:62" ht="20.25" customHeight="1" x14ac:dyDescent="0.45">
      <c r="B28" s="307"/>
      <c r="C28" s="235"/>
      <c r="D28" s="236"/>
      <c r="E28" s="152"/>
      <c r="F28" s="153">
        <f>C27</f>
        <v>0</v>
      </c>
      <c r="G28" s="152"/>
      <c r="H28" s="153">
        <f>I27</f>
        <v>0</v>
      </c>
      <c r="I28" s="248"/>
      <c r="J28" s="249"/>
      <c r="K28" s="252"/>
      <c r="L28" s="253"/>
      <c r="M28" s="253"/>
      <c r="N28" s="236"/>
      <c r="O28" s="335"/>
      <c r="P28" s="336"/>
      <c r="Q28" s="336"/>
      <c r="R28" s="336"/>
      <c r="S28" s="337"/>
      <c r="T28" s="102" t="s">
        <v>189</v>
      </c>
      <c r="U28" s="103"/>
      <c r="V28" s="104"/>
      <c r="W28" s="162" t="str">
        <f>IF(W27="","",VLOOKUP(W27,'シフト記号表（従来型・ユニット型共通）'!$C$6:$L$47,10,FALSE))</f>
        <v/>
      </c>
      <c r="X28" s="163" t="str">
        <f>IF(X27="","",VLOOKUP(X27,'シフト記号表（従来型・ユニット型共通）'!$C$6:$L$47,10,FALSE))</f>
        <v/>
      </c>
      <c r="Y28" s="163" t="str">
        <f>IF(Y27="","",VLOOKUP(Y27,'シフト記号表（従来型・ユニット型共通）'!$C$6:$L$47,10,FALSE))</f>
        <v/>
      </c>
      <c r="Z28" s="163" t="str">
        <f>IF(Z27="","",VLOOKUP(Z27,'シフト記号表（従来型・ユニット型共通）'!$C$6:$L$47,10,FALSE))</f>
        <v/>
      </c>
      <c r="AA28" s="163" t="str">
        <f>IF(AA27="","",VLOOKUP(AA27,'シフト記号表（従来型・ユニット型共通）'!$C$6:$L$47,10,FALSE))</f>
        <v/>
      </c>
      <c r="AB28" s="163" t="str">
        <f>IF(AB27="","",VLOOKUP(AB27,'シフト記号表（従来型・ユニット型共通）'!$C$6:$L$47,10,FALSE))</f>
        <v/>
      </c>
      <c r="AC28" s="164" t="str">
        <f>IF(AC27="","",VLOOKUP(AC27,'シフト記号表（従来型・ユニット型共通）'!$C$6:$L$47,10,FALSE))</f>
        <v/>
      </c>
      <c r="AD28" s="162" t="str">
        <f>IF(AD27="","",VLOOKUP(AD27,'シフト記号表（従来型・ユニット型共通）'!$C$6:$L$47,10,FALSE))</f>
        <v/>
      </c>
      <c r="AE28" s="163" t="str">
        <f>IF(AE27="","",VLOOKUP(AE27,'シフト記号表（従来型・ユニット型共通）'!$C$6:$L$47,10,FALSE))</f>
        <v/>
      </c>
      <c r="AF28" s="163" t="str">
        <f>IF(AF27="","",VLOOKUP(AF27,'シフト記号表（従来型・ユニット型共通）'!$C$6:$L$47,10,FALSE))</f>
        <v/>
      </c>
      <c r="AG28" s="163" t="str">
        <f>IF(AG27="","",VLOOKUP(AG27,'シフト記号表（従来型・ユニット型共通）'!$C$6:$L$47,10,FALSE))</f>
        <v/>
      </c>
      <c r="AH28" s="163" t="str">
        <f>IF(AH27="","",VLOOKUP(AH27,'シフト記号表（従来型・ユニット型共通）'!$C$6:$L$47,10,FALSE))</f>
        <v/>
      </c>
      <c r="AI28" s="163" t="str">
        <f>IF(AI27="","",VLOOKUP(AI27,'シフト記号表（従来型・ユニット型共通）'!$C$6:$L$47,10,FALSE))</f>
        <v/>
      </c>
      <c r="AJ28" s="164" t="str">
        <f>IF(AJ27="","",VLOOKUP(AJ27,'シフト記号表（従来型・ユニット型共通）'!$C$6:$L$47,10,FALSE))</f>
        <v/>
      </c>
      <c r="AK28" s="162" t="str">
        <f>IF(AK27="","",VLOOKUP(AK27,'シフト記号表（従来型・ユニット型共通）'!$C$6:$L$47,10,FALSE))</f>
        <v/>
      </c>
      <c r="AL28" s="163" t="str">
        <f>IF(AL27="","",VLOOKUP(AL27,'シフト記号表（従来型・ユニット型共通）'!$C$6:$L$47,10,FALSE))</f>
        <v/>
      </c>
      <c r="AM28" s="163" t="str">
        <f>IF(AM27="","",VLOOKUP(AM27,'シフト記号表（従来型・ユニット型共通）'!$C$6:$L$47,10,FALSE))</f>
        <v/>
      </c>
      <c r="AN28" s="163" t="str">
        <f>IF(AN27="","",VLOOKUP(AN27,'シフト記号表（従来型・ユニット型共通）'!$C$6:$L$47,10,FALSE))</f>
        <v/>
      </c>
      <c r="AO28" s="163" t="str">
        <f>IF(AO27="","",VLOOKUP(AO27,'シフト記号表（従来型・ユニット型共通）'!$C$6:$L$47,10,FALSE))</f>
        <v/>
      </c>
      <c r="AP28" s="163" t="str">
        <f>IF(AP27="","",VLOOKUP(AP27,'シフト記号表（従来型・ユニット型共通）'!$C$6:$L$47,10,FALSE))</f>
        <v/>
      </c>
      <c r="AQ28" s="164" t="str">
        <f>IF(AQ27="","",VLOOKUP(AQ27,'シフト記号表（従来型・ユニット型共通）'!$C$6:$L$47,10,FALSE))</f>
        <v/>
      </c>
      <c r="AR28" s="162" t="str">
        <f>IF(AR27="","",VLOOKUP(AR27,'シフト記号表（従来型・ユニット型共通）'!$C$6:$L$47,10,FALSE))</f>
        <v/>
      </c>
      <c r="AS28" s="163" t="str">
        <f>IF(AS27="","",VLOOKUP(AS27,'シフト記号表（従来型・ユニット型共通）'!$C$6:$L$47,10,FALSE))</f>
        <v/>
      </c>
      <c r="AT28" s="163" t="str">
        <f>IF(AT27="","",VLOOKUP(AT27,'シフト記号表（従来型・ユニット型共通）'!$C$6:$L$47,10,FALSE))</f>
        <v/>
      </c>
      <c r="AU28" s="163" t="str">
        <f>IF(AU27="","",VLOOKUP(AU27,'シフト記号表（従来型・ユニット型共通）'!$C$6:$L$47,10,FALSE))</f>
        <v/>
      </c>
      <c r="AV28" s="163" t="str">
        <f>IF(AV27="","",VLOOKUP(AV27,'シフト記号表（従来型・ユニット型共通）'!$C$6:$L$47,10,FALSE))</f>
        <v/>
      </c>
      <c r="AW28" s="163" t="str">
        <f>IF(AW27="","",VLOOKUP(AW27,'シフト記号表（従来型・ユニット型共通）'!$C$6:$L$47,10,FALSE))</f>
        <v/>
      </c>
      <c r="AX28" s="164" t="str">
        <f>IF(AX27="","",VLOOKUP(AX27,'シフト記号表（従来型・ユニット型共通）'!$C$6:$L$47,10,FALSE))</f>
        <v/>
      </c>
      <c r="AY28" s="162" t="str">
        <f>IF(AY27="","",VLOOKUP(AY27,'シフト記号表（従来型・ユニット型共通）'!$C$6:$L$47,10,FALSE))</f>
        <v/>
      </c>
      <c r="AZ28" s="163" t="str">
        <f>IF(AZ27="","",VLOOKUP(AZ27,'シフト記号表（従来型・ユニット型共通）'!$C$6:$L$47,10,FALSE))</f>
        <v/>
      </c>
      <c r="BA28" s="163" t="str">
        <f>IF(BA27="","",VLOOKUP(BA27,'シフト記号表（従来型・ユニット型共通）'!$C$6:$L$47,10,FALSE))</f>
        <v/>
      </c>
      <c r="BB28" s="292">
        <f>IF($BE$3="４週",SUM(W28:AX28),IF($BE$3="暦月",SUM(W28:BA28),""))</f>
        <v>0</v>
      </c>
      <c r="BC28" s="293"/>
      <c r="BD28" s="294">
        <f>IF($BE$3="４週",BB28/4,IF($BE$3="暦月",(BB28/($BE$8/7)),""))</f>
        <v>0</v>
      </c>
      <c r="BE28" s="293"/>
      <c r="BF28" s="289"/>
      <c r="BG28" s="290"/>
      <c r="BH28" s="290"/>
      <c r="BI28" s="290"/>
      <c r="BJ28" s="291"/>
    </row>
    <row r="29" spans="2:62" ht="20.25" customHeight="1" x14ac:dyDescent="0.45">
      <c r="B29" s="306">
        <f>B27+1</f>
        <v>7</v>
      </c>
      <c r="C29" s="237"/>
      <c r="D29" s="238"/>
      <c r="E29" s="152"/>
      <c r="F29" s="153"/>
      <c r="G29" s="152"/>
      <c r="H29" s="153"/>
      <c r="I29" s="246"/>
      <c r="J29" s="247"/>
      <c r="K29" s="250"/>
      <c r="L29" s="251"/>
      <c r="M29" s="251"/>
      <c r="N29" s="238"/>
      <c r="O29" s="335"/>
      <c r="P29" s="336"/>
      <c r="Q29" s="336"/>
      <c r="R29" s="336"/>
      <c r="S29" s="337"/>
      <c r="T29" s="105" t="s">
        <v>18</v>
      </c>
      <c r="U29" s="106"/>
      <c r="V29" s="107"/>
      <c r="W29" s="95"/>
      <c r="X29" s="96"/>
      <c r="Y29" s="96"/>
      <c r="Z29" s="96"/>
      <c r="AA29" s="96"/>
      <c r="AB29" s="96"/>
      <c r="AC29" s="97"/>
      <c r="AD29" s="95"/>
      <c r="AE29" s="96"/>
      <c r="AF29" s="96"/>
      <c r="AG29" s="96"/>
      <c r="AH29" s="96"/>
      <c r="AI29" s="96"/>
      <c r="AJ29" s="97"/>
      <c r="AK29" s="95"/>
      <c r="AL29" s="96"/>
      <c r="AM29" s="96"/>
      <c r="AN29" s="96"/>
      <c r="AO29" s="96"/>
      <c r="AP29" s="96"/>
      <c r="AQ29" s="97"/>
      <c r="AR29" s="95"/>
      <c r="AS29" s="96"/>
      <c r="AT29" s="96"/>
      <c r="AU29" s="96"/>
      <c r="AV29" s="96"/>
      <c r="AW29" s="96"/>
      <c r="AX29" s="97"/>
      <c r="AY29" s="95"/>
      <c r="AZ29" s="96"/>
      <c r="BA29" s="98"/>
      <c r="BB29" s="242"/>
      <c r="BC29" s="243"/>
      <c r="BD29" s="244"/>
      <c r="BE29" s="245"/>
      <c r="BF29" s="303"/>
      <c r="BG29" s="304"/>
      <c r="BH29" s="304"/>
      <c r="BI29" s="304"/>
      <c r="BJ29" s="305"/>
    </row>
    <row r="30" spans="2:62" ht="20.25" customHeight="1" x14ac:dyDescent="0.45">
      <c r="B30" s="307"/>
      <c r="C30" s="235"/>
      <c r="D30" s="236"/>
      <c r="E30" s="152"/>
      <c r="F30" s="153">
        <f>C29</f>
        <v>0</v>
      </c>
      <c r="G30" s="152"/>
      <c r="H30" s="153">
        <f>I29</f>
        <v>0</v>
      </c>
      <c r="I30" s="248"/>
      <c r="J30" s="249"/>
      <c r="K30" s="252"/>
      <c r="L30" s="253"/>
      <c r="M30" s="253"/>
      <c r="N30" s="236"/>
      <c r="O30" s="335"/>
      <c r="P30" s="336"/>
      <c r="Q30" s="336"/>
      <c r="R30" s="336"/>
      <c r="S30" s="337"/>
      <c r="T30" s="102" t="s">
        <v>189</v>
      </c>
      <c r="U30" s="103"/>
      <c r="V30" s="104"/>
      <c r="W30" s="162" t="str">
        <f>IF(W29="","",VLOOKUP(W29,'シフト記号表（従来型・ユニット型共通）'!$C$6:$L$47,10,FALSE))</f>
        <v/>
      </c>
      <c r="X30" s="163" t="str">
        <f>IF(X29="","",VLOOKUP(X29,'シフト記号表（従来型・ユニット型共通）'!$C$6:$L$47,10,FALSE))</f>
        <v/>
      </c>
      <c r="Y30" s="163" t="str">
        <f>IF(Y29="","",VLOOKUP(Y29,'シフト記号表（従来型・ユニット型共通）'!$C$6:$L$47,10,FALSE))</f>
        <v/>
      </c>
      <c r="Z30" s="163" t="str">
        <f>IF(Z29="","",VLOOKUP(Z29,'シフト記号表（従来型・ユニット型共通）'!$C$6:$L$47,10,FALSE))</f>
        <v/>
      </c>
      <c r="AA30" s="163" t="str">
        <f>IF(AA29="","",VLOOKUP(AA29,'シフト記号表（従来型・ユニット型共通）'!$C$6:$L$47,10,FALSE))</f>
        <v/>
      </c>
      <c r="AB30" s="163" t="str">
        <f>IF(AB29="","",VLOOKUP(AB29,'シフト記号表（従来型・ユニット型共通）'!$C$6:$L$47,10,FALSE))</f>
        <v/>
      </c>
      <c r="AC30" s="164" t="str">
        <f>IF(AC29="","",VLOOKUP(AC29,'シフト記号表（従来型・ユニット型共通）'!$C$6:$L$47,10,FALSE))</f>
        <v/>
      </c>
      <c r="AD30" s="162" t="str">
        <f>IF(AD29="","",VLOOKUP(AD29,'シフト記号表（従来型・ユニット型共通）'!$C$6:$L$47,10,FALSE))</f>
        <v/>
      </c>
      <c r="AE30" s="163" t="str">
        <f>IF(AE29="","",VLOOKUP(AE29,'シフト記号表（従来型・ユニット型共通）'!$C$6:$L$47,10,FALSE))</f>
        <v/>
      </c>
      <c r="AF30" s="163" t="str">
        <f>IF(AF29="","",VLOOKUP(AF29,'シフト記号表（従来型・ユニット型共通）'!$C$6:$L$47,10,FALSE))</f>
        <v/>
      </c>
      <c r="AG30" s="163" t="str">
        <f>IF(AG29="","",VLOOKUP(AG29,'シフト記号表（従来型・ユニット型共通）'!$C$6:$L$47,10,FALSE))</f>
        <v/>
      </c>
      <c r="AH30" s="163" t="str">
        <f>IF(AH29="","",VLOOKUP(AH29,'シフト記号表（従来型・ユニット型共通）'!$C$6:$L$47,10,FALSE))</f>
        <v/>
      </c>
      <c r="AI30" s="163" t="str">
        <f>IF(AI29="","",VLOOKUP(AI29,'シフト記号表（従来型・ユニット型共通）'!$C$6:$L$47,10,FALSE))</f>
        <v/>
      </c>
      <c r="AJ30" s="164" t="str">
        <f>IF(AJ29="","",VLOOKUP(AJ29,'シフト記号表（従来型・ユニット型共通）'!$C$6:$L$47,10,FALSE))</f>
        <v/>
      </c>
      <c r="AK30" s="162" t="str">
        <f>IF(AK29="","",VLOOKUP(AK29,'シフト記号表（従来型・ユニット型共通）'!$C$6:$L$47,10,FALSE))</f>
        <v/>
      </c>
      <c r="AL30" s="163" t="str">
        <f>IF(AL29="","",VLOOKUP(AL29,'シフト記号表（従来型・ユニット型共通）'!$C$6:$L$47,10,FALSE))</f>
        <v/>
      </c>
      <c r="AM30" s="163" t="str">
        <f>IF(AM29="","",VLOOKUP(AM29,'シフト記号表（従来型・ユニット型共通）'!$C$6:$L$47,10,FALSE))</f>
        <v/>
      </c>
      <c r="AN30" s="163" t="str">
        <f>IF(AN29="","",VLOOKUP(AN29,'シフト記号表（従来型・ユニット型共通）'!$C$6:$L$47,10,FALSE))</f>
        <v/>
      </c>
      <c r="AO30" s="163" t="str">
        <f>IF(AO29="","",VLOOKUP(AO29,'シフト記号表（従来型・ユニット型共通）'!$C$6:$L$47,10,FALSE))</f>
        <v/>
      </c>
      <c r="AP30" s="163" t="str">
        <f>IF(AP29="","",VLOOKUP(AP29,'シフト記号表（従来型・ユニット型共通）'!$C$6:$L$47,10,FALSE))</f>
        <v/>
      </c>
      <c r="AQ30" s="164" t="str">
        <f>IF(AQ29="","",VLOOKUP(AQ29,'シフト記号表（従来型・ユニット型共通）'!$C$6:$L$47,10,FALSE))</f>
        <v/>
      </c>
      <c r="AR30" s="162" t="str">
        <f>IF(AR29="","",VLOOKUP(AR29,'シフト記号表（従来型・ユニット型共通）'!$C$6:$L$47,10,FALSE))</f>
        <v/>
      </c>
      <c r="AS30" s="163" t="str">
        <f>IF(AS29="","",VLOOKUP(AS29,'シフト記号表（従来型・ユニット型共通）'!$C$6:$L$47,10,FALSE))</f>
        <v/>
      </c>
      <c r="AT30" s="163" t="str">
        <f>IF(AT29="","",VLOOKUP(AT29,'シフト記号表（従来型・ユニット型共通）'!$C$6:$L$47,10,FALSE))</f>
        <v/>
      </c>
      <c r="AU30" s="163" t="str">
        <f>IF(AU29="","",VLOOKUP(AU29,'シフト記号表（従来型・ユニット型共通）'!$C$6:$L$47,10,FALSE))</f>
        <v/>
      </c>
      <c r="AV30" s="163" t="str">
        <f>IF(AV29="","",VLOOKUP(AV29,'シフト記号表（従来型・ユニット型共通）'!$C$6:$L$47,10,FALSE))</f>
        <v/>
      </c>
      <c r="AW30" s="163" t="str">
        <f>IF(AW29="","",VLOOKUP(AW29,'シフト記号表（従来型・ユニット型共通）'!$C$6:$L$47,10,FALSE))</f>
        <v/>
      </c>
      <c r="AX30" s="164" t="str">
        <f>IF(AX29="","",VLOOKUP(AX29,'シフト記号表（従来型・ユニット型共通）'!$C$6:$L$47,10,FALSE))</f>
        <v/>
      </c>
      <c r="AY30" s="162" t="str">
        <f>IF(AY29="","",VLOOKUP(AY29,'シフト記号表（従来型・ユニット型共通）'!$C$6:$L$47,10,FALSE))</f>
        <v/>
      </c>
      <c r="AZ30" s="163" t="str">
        <f>IF(AZ29="","",VLOOKUP(AZ29,'シフト記号表（従来型・ユニット型共通）'!$C$6:$L$47,10,FALSE))</f>
        <v/>
      </c>
      <c r="BA30" s="163" t="str">
        <f>IF(BA29="","",VLOOKUP(BA29,'シフト記号表（従来型・ユニット型共通）'!$C$6:$L$47,10,FALSE))</f>
        <v/>
      </c>
      <c r="BB30" s="292">
        <f>IF($BE$3="４週",SUM(W30:AX30),IF($BE$3="暦月",SUM(W30:BA30),""))</f>
        <v>0</v>
      </c>
      <c r="BC30" s="293"/>
      <c r="BD30" s="294">
        <f>IF($BE$3="４週",BB30/4,IF($BE$3="暦月",(BB30/($BE$8/7)),""))</f>
        <v>0</v>
      </c>
      <c r="BE30" s="293"/>
      <c r="BF30" s="289"/>
      <c r="BG30" s="290"/>
      <c r="BH30" s="290"/>
      <c r="BI30" s="290"/>
      <c r="BJ30" s="291"/>
    </row>
    <row r="31" spans="2:62" ht="20.25" customHeight="1" x14ac:dyDescent="0.45">
      <c r="B31" s="306">
        <f>B29+1</f>
        <v>8</v>
      </c>
      <c r="C31" s="237"/>
      <c r="D31" s="238"/>
      <c r="E31" s="152"/>
      <c r="F31" s="153"/>
      <c r="G31" s="152"/>
      <c r="H31" s="153"/>
      <c r="I31" s="246"/>
      <c r="J31" s="247"/>
      <c r="K31" s="250"/>
      <c r="L31" s="251"/>
      <c r="M31" s="251"/>
      <c r="N31" s="238"/>
      <c r="O31" s="335"/>
      <c r="P31" s="336"/>
      <c r="Q31" s="336"/>
      <c r="R31" s="336"/>
      <c r="S31" s="337"/>
      <c r="T31" s="105" t="s">
        <v>18</v>
      </c>
      <c r="U31" s="106"/>
      <c r="V31" s="107"/>
      <c r="W31" s="95"/>
      <c r="X31" s="96"/>
      <c r="Y31" s="96"/>
      <c r="Z31" s="96"/>
      <c r="AA31" s="96"/>
      <c r="AB31" s="96"/>
      <c r="AC31" s="97"/>
      <c r="AD31" s="95"/>
      <c r="AE31" s="96"/>
      <c r="AF31" s="96"/>
      <c r="AG31" s="96"/>
      <c r="AH31" s="96"/>
      <c r="AI31" s="96"/>
      <c r="AJ31" s="97"/>
      <c r="AK31" s="95"/>
      <c r="AL31" s="96"/>
      <c r="AM31" s="96"/>
      <c r="AN31" s="96"/>
      <c r="AO31" s="96"/>
      <c r="AP31" s="96"/>
      <c r="AQ31" s="97"/>
      <c r="AR31" s="95"/>
      <c r="AS31" s="96"/>
      <c r="AT31" s="96"/>
      <c r="AU31" s="96"/>
      <c r="AV31" s="96"/>
      <c r="AW31" s="96"/>
      <c r="AX31" s="97"/>
      <c r="AY31" s="95"/>
      <c r="AZ31" s="96"/>
      <c r="BA31" s="98"/>
      <c r="BB31" s="242"/>
      <c r="BC31" s="243"/>
      <c r="BD31" s="244"/>
      <c r="BE31" s="245"/>
      <c r="BF31" s="303"/>
      <c r="BG31" s="304"/>
      <c r="BH31" s="304"/>
      <c r="BI31" s="304"/>
      <c r="BJ31" s="305"/>
    </row>
    <row r="32" spans="2:62" ht="20.25" customHeight="1" x14ac:dyDescent="0.45">
      <c r="B32" s="307"/>
      <c r="C32" s="235"/>
      <c r="D32" s="236"/>
      <c r="E32" s="152"/>
      <c r="F32" s="153">
        <f>C31</f>
        <v>0</v>
      </c>
      <c r="G32" s="152"/>
      <c r="H32" s="153">
        <f>I31</f>
        <v>0</v>
      </c>
      <c r="I32" s="248"/>
      <c r="J32" s="249"/>
      <c r="K32" s="252"/>
      <c r="L32" s="253"/>
      <c r="M32" s="253"/>
      <c r="N32" s="236"/>
      <c r="O32" s="335"/>
      <c r="P32" s="336"/>
      <c r="Q32" s="336"/>
      <c r="R32" s="336"/>
      <c r="S32" s="337"/>
      <c r="T32" s="102" t="s">
        <v>189</v>
      </c>
      <c r="U32" s="103"/>
      <c r="V32" s="104"/>
      <c r="W32" s="162" t="str">
        <f>IF(W31="","",VLOOKUP(W31,'シフト記号表（従来型・ユニット型共通）'!$C$6:$L$47,10,FALSE))</f>
        <v/>
      </c>
      <c r="X32" s="163" t="str">
        <f>IF(X31="","",VLOOKUP(X31,'シフト記号表（従来型・ユニット型共通）'!$C$6:$L$47,10,FALSE))</f>
        <v/>
      </c>
      <c r="Y32" s="163" t="str">
        <f>IF(Y31="","",VLOOKUP(Y31,'シフト記号表（従来型・ユニット型共通）'!$C$6:$L$47,10,FALSE))</f>
        <v/>
      </c>
      <c r="Z32" s="163" t="str">
        <f>IF(Z31="","",VLOOKUP(Z31,'シフト記号表（従来型・ユニット型共通）'!$C$6:$L$47,10,FALSE))</f>
        <v/>
      </c>
      <c r="AA32" s="163" t="str">
        <f>IF(AA31="","",VLOOKUP(AA31,'シフト記号表（従来型・ユニット型共通）'!$C$6:$L$47,10,FALSE))</f>
        <v/>
      </c>
      <c r="AB32" s="163" t="str">
        <f>IF(AB31="","",VLOOKUP(AB31,'シフト記号表（従来型・ユニット型共通）'!$C$6:$L$47,10,FALSE))</f>
        <v/>
      </c>
      <c r="AC32" s="164" t="str">
        <f>IF(AC31="","",VLOOKUP(AC31,'シフト記号表（従来型・ユニット型共通）'!$C$6:$L$47,10,FALSE))</f>
        <v/>
      </c>
      <c r="AD32" s="162" t="str">
        <f>IF(AD31="","",VLOOKUP(AD31,'シフト記号表（従来型・ユニット型共通）'!$C$6:$L$47,10,FALSE))</f>
        <v/>
      </c>
      <c r="AE32" s="163" t="str">
        <f>IF(AE31="","",VLOOKUP(AE31,'シフト記号表（従来型・ユニット型共通）'!$C$6:$L$47,10,FALSE))</f>
        <v/>
      </c>
      <c r="AF32" s="163" t="str">
        <f>IF(AF31="","",VLOOKUP(AF31,'シフト記号表（従来型・ユニット型共通）'!$C$6:$L$47,10,FALSE))</f>
        <v/>
      </c>
      <c r="AG32" s="163" t="str">
        <f>IF(AG31="","",VLOOKUP(AG31,'シフト記号表（従来型・ユニット型共通）'!$C$6:$L$47,10,FALSE))</f>
        <v/>
      </c>
      <c r="AH32" s="163" t="str">
        <f>IF(AH31="","",VLOOKUP(AH31,'シフト記号表（従来型・ユニット型共通）'!$C$6:$L$47,10,FALSE))</f>
        <v/>
      </c>
      <c r="AI32" s="163" t="str">
        <f>IF(AI31="","",VLOOKUP(AI31,'シフト記号表（従来型・ユニット型共通）'!$C$6:$L$47,10,FALSE))</f>
        <v/>
      </c>
      <c r="AJ32" s="164" t="str">
        <f>IF(AJ31="","",VLOOKUP(AJ31,'シフト記号表（従来型・ユニット型共通）'!$C$6:$L$47,10,FALSE))</f>
        <v/>
      </c>
      <c r="AK32" s="162" t="str">
        <f>IF(AK31="","",VLOOKUP(AK31,'シフト記号表（従来型・ユニット型共通）'!$C$6:$L$47,10,FALSE))</f>
        <v/>
      </c>
      <c r="AL32" s="163" t="str">
        <f>IF(AL31="","",VLOOKUP(AL31,'シフト記号表（従来型・ユニット型共通）'!$C$6:$L$47,10,FALSE))</f>
        <v/>
      </c>
      <c r="AM32" s="163" t="str">
        <f>IF(AM31="","",VLOOKUP(AM31,'シフト記号表（従来型・ユニット型共通）'!$C$6:$L$47,10,FALSE))</f>
        <v/>
      </c>
      <c r="AN32" s="163" t="str">
        <f>IF(AN31="","",VLOOKUP(AN31,'シフト記号表（従来型・ユニット型共通）'!$C$6:$L$47,10,FALSE))</f>
        <v/>
      </c>
      <c r="AO32" s="163" t="str">
        <f>IF(AO31="","",VLOOKUP(AO31,'シフト記号表（従来型・ユニット型共通）'!$C$6:$L$47,10,FALSE))</f>
        <v/>
      </c>
      <c r="AP32" s="163" t="str">
        <f>IF(AP31="","",VLOOKUP(AP31,'シフト記号表（従来型・ユニット型共通）'!$C$6:$L$47,10,FALSE))</f>
        <v/>
      </c>
      <c r="AQ32" s="164" t="str">
        <f>IF(AQ31="","",VLOOKUP(AQ31,'シフト記号表（従来型・ユニット型共通）'!$C$6:$L$47,10,FALSE))</f>
        <v/>
      </c>
      <c r="AR32" s="162" t="str">
        <f>IF(AR31="","",VLOOKUP(AR31,'シフト記号表（従来型・ユニット型共通）'!$C$6:$L$47,10,FALSE))</f>
        <v/>
      </c>
      <c r="AS32" s="163" t="str">
        <f>IF(AS31="","",VLOOKUP(AS31,'シフト記号表（従来型・ユニット型共通）'!$C$6:$L$47,10,FALSE))</f>
        <v/>
      </c>
      <c r="AT32" s="163" t="str">
        <f>IF(AT31="","",VLOOKUP(AT31,'シフト記号表（従来型・ユニット型共通）'!$C$6:$L$47,10,FALSE))</f>
        <v/>
      </c>
      <c r="AU32" s="163" t="str">
        <f>IF(AU31="","",VLOOKUP(AU31,'シフト記号表（従来型・ユニット型共通）'!$C$6:$L$47,10,FALSE))</f>
        <v/>
      </c>
      <c r="AV32" s="163" t="str">
        <f>IF(AV31="","",VLOOKUP(AV31,'シフト記号表（従来型・ユニット型共通）'!$C$6:$L$47,10,FALSE))</f>
        <v/>
      </c>
      <c r="AW32" s="163" t="str">
        <f>IF(AW31="","",VLOOKUP(AW31,'シフト記号表（従来型・ユニット型共通）'!$C$6:$L$47,10,FALSE))</f>
        <v/>
      </c>
      <c r="AX32" s="164" t="str">
        <f>IF(AX31="","",VLOOKUP(AX31,'シフト記号表（従来型・ユニット型共通）'!$C$6:$L$47,10,FALSE))</f>
        <v/>
      </c>
      <c r="AY32" s="162" t="str">
        <f>IF(AY31="","",VLOOKUP(AY31,'シフト記号表（従来型・ユニット型共通）'!$C$6:$L$47,10,FALSE))</f>
        <v/>
      </c>
      <c r="AZ32" s="163" t="str">
        <f>IF(AZ31="","",VLOOKUP(AZ31,'シフト記号表（従来型・ユニット型共通）'!$C$6:$L$47,10,FALSE))</f>
        <v/>
      </c>
      <c r="BA32" s="163" t="str">
        <f>IF(BA31="","",VLOOKUP(BA31,'シフト記号表（従来型・ユニット型共通）'!$C$6:$L$47,10,FALSE))</f>
        <v/>
      </c>
      <c r="BB32" s="292">
        <f>IF($BE$3="４週",SUM(W32:AX32),IF($BE$3="暦月",SUM(W32:BA32),""))</f>
        <v>0</v>
      </c>
      <c r="BC32" s="293"/>
      <c r="BD32" s="294">
        <f>IF($BE$3="４週",BB32/4,IF($BE$3="暦月",(BB32/($BE$8/7)),""))</f>
        <v>0</v>
      </c>
      <c r="BE32" s="293"/>
      <c r="BF32" s="289"/>
      <c r="BG32" s="290"/>
      <c r="BH32" s="290"/>
      <c r="BI32" s="290"/>
      <c r="BJ32" s="291"/>
    </row>
    <row r="33" spans="2:62" ht="20.25" customHeight="1" x14ac:dyDescent="0.45">
      <c r="B33" s="306">
        <f>B31+1</f>
        <v>9</v>
      </c>
      <c r="C33" s="237"/>
      <c r="D33" s="238"/>
      <c r="E33" s="152"/>
      <c r="F33" s="153"/>
      <c r="G33" s="152"/>
      <c r="H33" s="153"/>
      <c r="I33" s="246"/>
      <c r="J33" s="247"/>
      <c r="K33" s="250"/>
      <c r="L33" s="251"/>
      <c r="M33" s="251"/>
      <c r="N33" s="238"/>
      <c r="O33" s="335"/>
      <c r="P33" s="336"/>
      <c r="Q33" s="336"/>
      <c r="R33" s="336"/>
      <c r="S33" s="337"/>
      <c r="T33" s="105" t="s">
        <v>18</v>
      </c>
      <c r="U33" s="106"/>
      <c r="V33" s="107"/>
      <c r="W33" s="95"/>
      <c r="X33" s="96"/>
      <c r="Y33" s="96"/>
      <c r="Z33" s="96"/>
      <c r="AA33" s="96"/>
      <c r="AB33" s="96"/>
      <c r="AC33" s="97"/>
      <c r="AD33" s="95"/>
      <c r="AE33" s="96"/>
      <c r="AF33" s="96"/>
      <c r="AG33" s="96"/>
      <c r="AH33" s="96"/>
      <c r="AI33" s="96"/>
      <c r="AJ33" s="97"/>
      <c r="AK33" s="95"/>
      <c r="AL33" s="96"/>
      <c r="AM33" s="96"/>
      <c r="AN33" s="96"/>
      <c r="AO33" s="96"/>
      <c r="AP33" s="96"/>
      <c r="AQ33" s="97"/>
      <c r="AR33" s="95"/>
      <c r="AS33" s="96"/>
      <c r="AT33" s="96"/>
      <c r="AU33" s="96"/>
      <c r="AV33" s="96"/>
      <c r="AW33" s="96"/>
      <c r="AX33" s="97"/>
      <c r="AY33" s="95"/>
      <c r="AZ33" s="96"/>
      <c r="BA33" s="98"/>
      <c r="BB33" s="242"/>
      <c r="BC33" s="243"/>
      <c r="BD33" s="244"/>
      <c r="BE33" s="245"/>
      <c r="BF33" s="303"/>
      <c r="BG33" s="304"/>
      <c r="BH33" s="304"/>
      <c r="BI33" s="304"/>
      <c r="BJ33" s="305"/>
    </row>
    <row r="34" spans="2:62" ht="20.25" customHeight="1" x14ac:dyDescent="0.45">
      <c r="B34" s="307"/>
      <c r="C34" s="235"/>
      <c r="D34" s="236"/>
      <c r="E34" s="152"/>
      <c r="F34" s="153">
        <f>C33</f>
        <v>0</v>
      </c>
      <c r="G34" s="152"/>
      <c r="H34" s="153">
        <f>I33</f>
        <v>0</v>
      </c>
      <c r="I34" s="248"/>
      <c r="J34" s="249"/>
      <c r="K34" s="252"/>
      <c r="L34" s="253"/>
      <c r="M34" s="253"/>
      <c r="N34" s="236"/>
      <c r="O34" s="335"/>
      <c r="P34" s="336"/>
      <c r="Q34" s="336"/>
      <c r="R34" s="336"/>
      <c r="S34" s="337"/>
      <c r="T34" s="185" t="s">
        <v>189</v>
      </c>
      <c r="U34" s="110"/>
      <c r="V34" s="186"/>
      <c r="W34" s="162" t="str">
        <f>IF(W33="","",VLOOKUP(W33,'シフト記号表（従来型・ユニット型共通）'!$C$6:$L$47,10,FALSE))</f>
        <v/>
      </c>
      <c r="X34" s="163" t="str">
        <f>IF(X33="","",VLOOKUP(X33,'シフト記号表（従来型・ユニット型共通）'!$C$6:$L$47,10,FALSE))</f>
        <v/>
      </c>
      <c r="Y34" s="163" t="str">
        <f>IF(Y33="","",VLOOKUP(Y33,'シフト記号表（従来型・ユニット型共通）'!$C$6:$L$47,10,FALSE))</f>
        <v/>
      </c>
      <c r="Z34" s="163" t="str">
        <f>IF(Z33="","",VLOOKUP(Z33,'シフト記号表（従来型・ユニット型共通）'!$C$6:$L$47,10,FALSE))</f>
        <v/>
      </c>
      <c r="AA34" s="163" t="str">
        <f>IF(AA33="","",VLOOKUP(AA33,'シフト記号表（従来型・ユニット型共通）'!$C$6:$L$47,10,FALSE))</f>
        <v/>
      </c>
      <c r="AB34" s="163" t="str">
        <f>IF(AB33="","",VLOOKUP(AB33,'シフト記号表（従来型・ユニット型共通）'!$C$6:$L$47,10,FALSE))</f>
        <v/>
      </c>
      <c r="AC34" s="164" t="str">
        <f>IF(AC33="","",VLOOKUP(AC33,'シフト記号表（従来型・ユニット型共通）'!$C$6:$L$47,10,FALSE))</f>
        <v/>
      </c>
      <c r="AD34" s="162" t="str">
        <f>IF(AD33="","",VLOOKUP(AD33,'シフト記号表（従来型・ユニット型共通）'!$C$6:$L$47,10,FALSE))</f>
        <v/>
      </c>
      <c r="AE34" s="163" t="str">
        <f>IF(AE33="","",VLOOKUP(AE33,'シフト記号表（従来型・ユニット型共通）'!$C$6:$L$47,10,FALSE))</f>
        <v/>
      </c>
      <c r="AF34" s="163" t="str">
        <f>IF(AF33="","",VLOOKUP(AF33,'シフト記号表（従来型・ユニット型共通）'!$C$6:$L$47,10,FALSE))</f>
        <v/>
      </c>
      <c r="AG34" s="163" t="str">
        <f>IF(AG33="","",VLOOKUP(AG33,'シフト記号表（従来型・ユニット型共通）'!$C$6:$L$47,10,FALSE))</f>
        <v/>
      </c>
      <c r="AH34" s="163" t="str">
        <f>IF(AH33="","",VLOOKUP(AH33,'シフト記号表（従来型・ユニット型共通）'!$C$6:$L$47,10,FALSE))</f>
        <v/>
      </c>
      <c r="AI34" s="163" t="str">
        <f>IF(AI33="","",VLOOKUP(AI33,'シフト記号表（従来型・ユニット型共通）'!$C$6:$L$47,10,FALSE))</f>
        <v/>
      </c>
      <c r="AJ34" s="164" t="str">
        <f>IF(AJ33="","",VLOOKUP(AJ33,'シフト記号表（従来型・ユニット型共通）'!$C$6:$L$47,10,FALSE))</f>
        <v/>
      </c>
      <c r="AK34" s="162" t="str">
        <f>IF(AK33="","",VLOOKUP(AK33,'シフト記号表（従来型・ユニット型共通）'!$C$6:$L$47,10,FALSE))</f>
        <v/>
      </c>
      <c r="AL34" s="163" t="str">
        <f>IF(AL33="","",VLOOKUP(AL33,'シフト記号表（従来型・ユニット型共通）'!$C$6:$L$47,10,FALSE))</f>
        <v/>
      </c>
      <c r="AM34" s="163" t="str">
        <f>IF(AM33="","",VLOOKUP(AM33,'シフト記号表（従来型・ユニット型共通）'!$C$6:$L$47,10,FALSE))</f>
        <v/>
      </c>
      <c r="AN34" s="163" t="str">
        <f>IF(AN33="","",VLOOKUP(AN33,'シフト記号表（従来型・ユニット型共通）'!$C$6:$L$47,10,FALSE))</f>
        <v/>
      </c>
      <c r="AO34" s="163" t="str">
        <f>IF(AO33="","",VLOOKUP(AO33,'シフト記号表（従来型・ユニット型共通）'!$C$6:$L$47,10,FALSE))</f>
        <v/>
      </c>
      <c r="AP34" s="163" t="str">
        <f>IF(AP33="","",VLOOKUP(AP33,'シフト記号表（従来型・ユニット型共通）'!$C$6:$L$47,10,FALSE))</f>
        <v/>
      </c>
      <c r="AQ34" s="164" t="str">
        <f>IF(AQ33="","",VLOOKUP(AQ33,'シフト記号表（従来型・ユニット型共通）'!$C$6:$L$47,10,FALSE))</f>
        <v/>
      </c>
      <c r="AR34" s="162" t="str">
        <f>IF(AR33="","",VLOOKUP(AR33,'シフト記号表（従来型・ユニット型共通）'!$C$6:$L$47,10,FALSE))</f>
        <v/>
      </c>
      <c r="AS34" s="163" t="str">
        <f>IF(AS33="","",VLOOKUP(AS33,'シフト記号表（従来型・ユニット型共通）'!$C$6:$L$47,10,FALSE))</f>
        <v/>
      </c>
      <c r="AT34" s="163" t="str">
        <f>IF(AT33="","",VLOOKUP(AT33,'シフト記号表（従来型・ユニット型共通）'!$C$6:$L$47,10,FALSE))</f>
        <v/>
      </c>
      <c r="AU34" s="163" t="str">
        <f>IF(AU33="","",VLOOKUP(AU33,'シフト記号表（従来型・ユニット型共通）'!$C$6:$L$47,10,FALSE))</f>
        <v/>
      </c>
      <c r="AV34" s="163" t="str">
        <f>IF(AV33="","",VLOOKUP(AV33,'シフト記号表（従来型・ユニット型共通）'!$C$6:$L$47,10,FALSE))</f>
        <v/>
      </c>
      <c r="AW34" s="163" t="str">
        <f>IF(AW33="","",VLOOKUP(AW33,'シフト記号表（従来型・ユニット型共通）'!$C$6:$L$47,10,FALSE))</f>
        <v/>
      </c>
      <c r="AX34" s="164" t="str">
        <f>IF(AX33="","",VLOOKUP(AX33,'シフト記号表（従来型・ユニット型共通）'!$C$6:$L$47,10,FALSE))</f>
        <v/>
      </c>
      <c r="AY34" s="162" t="str">
        <f>IF(AY33="","",VLOOKUP(AY33,'シフト記号表（従来型・ユニット型共通）'!$C$6:$L$47,10,FALSE))</f>
        <v/>
      </c>
      <c r="AZ34" s="163" t="str">
        <f>IF(AZ33="","",VLOOKUP(AZ33,'シフト記号表（従来型・ユニット型共通）'!$C$6:$L$47,10,FALSE))</f>
        <v/>
      </c>
      <c r="BA34" s="163" t="str">
        <f>IF(BA33="","",VLOOKUP(BA33,'シフト記号表（従来型・ユニット型共通）'!$C$6:$L$47,10,FALSE))</f>
        <v/>
      </c>
      <c r="BB34" s="292">
        <f>IF($BE$3="４週",SUM(W34:AX34),IF($BE$3="暦月",SUM(W34:BA34),""))</f>
        <v>0</v>
      </c>
      <c r="BC34" s="293"/>
      <c r="BD34" s="294">
        <f>IF($BE$3="４週",BB34/4,IF($BE$3="暦月",(BB34/($BE$8/7)),""))</f>
        <v>0</v>
      </c>
      <c r="BE34" s="293"/>
      <c r="BF34" s="289"/>
      <c r="BG34" s="290"/>
      <c r="BH34" s="290"/>
      <c r="BI34" s="290"/>
      <c r="BJ34" s="291"/>
    </row>
    <row r="35" spans="2:62" ht="20.25" customHeight="1" x14ac:dyDescent="0.45">
      <c r="B35" s="306">
        <f>B33+1</f>
        <v>10</v>
      </c>
      <c r="C35" s="237"/>
      <c r="D35" s="238"/>
      <c r="E35" s="152"/>
      <c r="F35" s="153"/>
      <c r="G35" s="152"/>
      <c r="H35" s="153"/>
      <c r="I35" s="246"/>
      <c r="J35" s="247"/>
      <c r="K35" s="250"/>
      <c r="L35" s="251"/>
      <c r="M35" s="251"/>
      <c r="N35" s="238"/>
      <c r="O35" s="335"/>
      <c r="P35" s="336"/>
      <c r="Q35" s="336"/>
      <c r="R35" s="336"/>
      <c r="S35" s="337"/>
      <c r="T35" s="184" t="s">
        <v>18</v>
      </c>
      <c r="U35" s="108"/>
      <c r="V35" s="109"/>
      <c r="W35" s="95"/>
      <c r="X35" s="96"/>
      <c r="Y35" s="96"/>
      <c r="Z35" s="96"/>
      <c r="AA35" s="96"/>
      <c r="AB35" s="96"/>
      <c r="AC35" s="97"/>
      <c r="AD35" s="95"/>
      <c r="AE35" s="96"/>
      <c r="AF35" s="96"/>
      <c r="AG35" s="96"/>
      <c r="AH35" s="96"/>
      <c r="AI35" s="96"/>
      <c r="AJ35" s="97"/>
      <c r="AK35" s="95"/>
      <c r="AL35" s="96"/>
      <c r="AM35" s="96"/>
      <c r="AN35" s="96"/>
      <c r="AO35" s="96"/>
      <c r="AP35" s="96"/>
      <c r="AQ35" s="97"/>
      <c r="AR35" s="95"/>
      <c r="AS35" s="96"/>
      <c r="AT35" s="96"/>
      <c r="AU35" s="96"/>
      <c r="AV35" s="96"/>
      <c r="AW35" s="96"/>
      <c r="AX35" s="97"/>
      <c r="AY35" s="95"/>
      <c r="AZ35" s="96"/>
      <c r="BA35" s="98"/>
      <c r="BB35" s="242"/>
      <c r="BC35" s="243"/>
      <c r="BD35" s="244"/>
      <c r="BE35" s="245"/>
      <c r="BF35" s="303"/>
      <c r="BG35" s="304"/>
      <c r="BH35" s="304"/>
      <c r="BI35" s="304"/>
      <c r="BJ35" s="305"/>
    </row>
    <row r="36" spans="2:62" ht="20.25" customHeight="1" x14ac:dyDescent="0.45">
      <c r="B36" s="307"/>
      <c r="C36" s="235"/>
      <c r="D36" s="236"/>
      <c r="E36" s="152"/>
      <c r="F36" s="153">
        <f>C35</f>
        <v>0</v>
      </c>
      <c r="G36" s="152"/>
      <c r="H36" s="153">
        <f>I35</f>
        <v>0</v>
      </c>
      <c r="I36" s="248"/>
      <c r="J36" s="249"/>
      <c r="K36" s="252"/>
      <c r="L36" s="253"/>
      <c r="M36" s="253"/>
      <c r="N36" s="236"/>
      <c r="O36" s="335"/>
      <c r="P36" s="336"/>
      <c r="Q36" s="336"/>
      <c r="R36" s="336"/>
      <c r="S36" s="337"/>
      <c r="T36" s="185" t="s">
        <v>189</v>
      </c>
      <c r="U36" s="110"/>
      <c r="V36" s="186"/>
      <c r="W36" s="162" t="str">
        <f>IF(W35="","",VLOOKUP(W35,'シフト記号表（従来型・ユニット型共通）'!$C$6:$L$47,10,FALSE))</f>
        <v/>
      </c>
      <c r="X36" s="163" t="str">
        <f>IF(X35="","",VLOOKUP(X35,'シフト記号表（従来型・ユニット型共通）'!$C$6:$L$47,10,FALSE))</f>
        <v/>
      </c>
      <c r="Y36" s="163" t="str">
        <f>IF(Y35="","",VLOOKUP(Y35,'シフト記号表（従来型・ユニット型共通）'!$C$6:$L$47,10,FALSE))</f>
        <v/>
      </c>
      <c r="Z36" s="163" t="str">
        <f>IF(Z35="","",VLOOKUP(Z35,'シフト記号表（従来型・ユニット型共通）'!$C$6:$L$47,10,FALSE))</f>
        <v/>
      </c>
      <c r="AA36" s="163" t="str">
        <f>IF(AA35="","",VLOOKUP(AA35,'シフト記号表（従来型・ユニット型共通）'!$C$6:$L$47,10,FALSE))</f>
        <v/>
      </c>
      <c r="AB36" s="163" t="str">
        <f>IF(AB35="","",VLOOKUP(AB35,'シフト記号表（従来型・ユニット型共通）'!$C$6:$L$47,10,FALSE))</f>
        <v/>
      </c>
      <c r="AC36" s="164" t="str">
        <f>IF(AC35="","",VLOOKUP(AC35,'シフト記号表（従来型・ユニット型共通）'!$C$6:$L$47,10,FALSE))</f>
        <v/>
      </c>
      <c r="AD36" s="162" t="str">
        <f>IF(AD35="","",VLOOKUP(AD35,'シフト記号表（従来型・ユニット型共通）'!$C$6:$L$47,10,FALSE))</f>
        <v/>
      </c>
      <c r="AE36" s="163" t="str">
        <f>IF(AE35="","",VLOOKUP(AE35,'シフト記号表（従来型・ユニット型共通）'!$C$6:$L$47,10,FALSE))</f>
        <v/>
      </c>
      <c r="AF36" s="163" t="str">
        <f>IF(AF35="","",VLOOKUP(AF35,'シフト記号表（従来型・ユニット型共通）'!$C$6:$L$47,10,FALSE))</f>
        <v/>
      </c>
      <c r="AG36" s="163" t="str">
        <f>IF(AG35="","",VLOOKUP(AG35,'シフト記号表（従来型・ユニット型共通）'!$C$6:$L$47,10,FALSE))</f>
        <v/>
      </c>
      <c r="AH36" s="163" t="str">
        <f>IF(AH35="","",VLOOKUP(AH35,'シフト記号表（従来型・ユニット型共通）'!$C$6:$L$47,10,FALSE))</f>
        <v/>
      </c>
      <c r="AI36" s="163" t="str">
        <f>IF(AI35="","",VLOOKUP(AI35,'シフト記号表（従来型・ユニット型共通）'!$C$6:$L$47,10,FALSE))</f>
        <v/>
      </c>
      <c r="AJ36" s="164" t="str">
        <f>IF(AJ35="","",VLOOKUP(AJ35,'シフト記号表（従来型・ユニット型共通）'!$C$6:$L$47,10,FALSE))</f>
        <v/>
      </c>
      <c r="AK36" s="162" t="str">
        <f>IF(AK35="","",VLOOKUP(AK35,'シフト記号表（従来型・ユニット型共通）'!$C$6:$L$47,10,FALSE))</f>
        <v/>
      </c>
      <c r="AL36" s="163" t="str">
        <f>IF(AL35="","",VLOOKUP(AL35,'シフト記号表（従来型・ユニット型共通）'!$C$6:$L$47,10,FALSE))</f>
        <v/>
      </c>
      <c r="AM36" s="163" t="str">
        <f>IF(AM35="","",VLOOKUP(AM35,'シフト記号表（従来型・ユニット型共通）'!$C$6:$L$47,10,FALSE))</f>
        <v/>
      </c>
      <c r="AN36" s="163" t="str">
        <f>IF(AN35="","",VLOOKUP(AN35,'シフト記号表（従来型・ユニット型共通）'!$C$6:$L$47,10,FALSE))</f>
        <v/>
      </c>
      <c r="AO36" s="163" t="str">
        <f>IF(AO35="","",VLOOKUP(AO35,'シフト記号表（従来型・ユニット型共通）'!$C$6:$L$47,10,FALSE))</f>
        <v/>
      </c>
      <c r="AP36" s="163" t="str">
        <f>IF(AP35="","",VLOOKUP(AP35,'シフト記号表（従来型・ユニット型共通）'!$C$6:$L$47,10,FALSE))</f>
        <v/>
      </c>
      <c r="AQ36" s="164" t="str">
        <f>IF(AQ35="","",VLOOKUP(AQ35,'シフト記号表（従来型・ユニット型共通）'!$C$6:$L$47,10,FALSE))</f>
        <v/>
      </c>
      <c r="AR36" s="162" t="str">
        <f>IF(AR35="","",VLOOKUP(AR35,'シフト記号表（従来型・ユニット型共通）'!$C$6:$L$47,10,FALSE))</f>
        <v/>
      </c>
      <c r="AS36" s="163" t="str">
        <f>IF(AS35="","",VLOOKUP(AS35,'シフト記号表（従来型・ユニット型共通）'!$C$6:$L$47,10,FALSE))</f>
        <v/>
      </c>
      <c r="AT36" s="163" t="str">
        <f>IF(AT35="","",VLOOKUP(AT35,'シフト記号表（従来型・ユニット型共通）'!$C$6:$L$47,10,FALSE))</f>
        <v/>
      </c>
      <c r="AU36" s="163" t="str">
        <f>IF(AU35="","",VLOOKUP(AU35,'シフト記号表（従来型・ユニット型共通）'!$C$6:$L$47,10,FALSE))</f>
        <v/>
      </c>
      <c r="AV36" s="163" t="str">
        <f>IF(AV35="","",VLOOKUP(AV35,'シフト記号表（従来型・ユニット型共通）'!$C$6:$L$47,10,FALSE))</f>
        <v/>
      </c>
      <c r="AW36" s="163" t="str">
        <f>IF(AW35="","",VLOOKUP(AW35,'シフト記号表（従来型・ユニット型共通）'!$C$6:$L$47,10,FALSE))</f>
        <v/>
      </c>
      <c r="AX36" s="164" t="str">
        <f>IF(AX35="","",VLOOKUP(AX35,'シフト記号表（従来型・ユニット型共通）'!$C$6:$L$47,10,FALSE))</f>
        <v/>
      </c>
      <c r="AY36" s="162" t="str">
        <f>IF(AY35="","",VLOOKUP(AY35,'シフト記号表（従来型・ユニット型共通）'!$C$6:$L$47,10,FALSE))</f>
        <v/>
      </c>
      <c r="AZ36" s="163" t="str">
        <f>IF(AZ35="","",VLOOKUP(AZ35,'シフト記号表（従来型・ユニット型共通）'!$C$6:$L$47,10,FALSE))</f>
        <v/>
      </c>
      <c r="BA36" s="163" t="str">
        <f>IF(BA35="","",VLOOKUP(BA35,'シフト記号表（従来型・ユニット型共通）'!$C$6:$L$47,10,FALSE))</f>
        <v/>
      </c>
      <c r="BB36" s="292">
        <f>IF($BE$3="４週",SUM(W36:AX36),IF($BE$3="暦月",SUM(W36:BA36),""))</f>
        <v>0</v>
      </c>
      <c r="BC36" s="293"/>
      <c r="BD36" s="294">
        <f>IF($BE$3="４週",BB36/4,IF($BE$3="暦月",(BB36/($BE$8/7)),""))</f>
        <v>0</v>
      </c>
      <c r="BE36" s="293"/>
      <c r="BF36" s="289"/>
      <c r="BG36" s="290"/>
      <c r="BH36" s="290"/>
      <c r="BI36" s="290"/>
      <c r="BJ36" s="291"/>
    </row>
    <row r="37" spans="2:62" ht="20.25" customHeight="1" x14ac:dyDescent="0.45">
      <c r="B37" s="306">
        <f>B35+1</f>
        <v>11</v>
      </c>
      <c r="C37" s="237"/>
      <c r="D37" s="238"/>
      <c r="E37" s="152"/>
      <c r="F37" s="153"/>
      <c r="G37" s="152"/>
      <c r="H37" s="153"/>
      <c r="I37" s="246"/>
      <c r="J37" s="247"/>
      <c r="K37" s="250"/>
      <c r="L37" s="251"/>
      <c r="M37" s="251"/>
      <c r="N37" s="238"/>
      <c r="O37" s="335"/>
      <c r="P37" s="336"/>
      <c r="Q37" s="336"/>
      <c r="R37" s="336"/>
      <c r="S37" s="337"/>
      <c r="T37" s="184" t="s">
        <v>18</v>
      </c>
      <c r="U37" s="108"/>
      <c r="V37" s="109"/>
      <c r="W37" s="95"/>
      <c r="X37" s="96"/>
      <c r="Y37" s="96"/>
      <c r="Z37" s="96"/>
      <c r="AA37" s="96"/>
      <c r="AB37" s="96"/>
      <c r="AC37" s="97"/>
      <c r="AD37" s="95"/>
      <c r="AE37" s="96"/>
      <c r="AF37" s="96"/>
      <c r="AG37" s="96"/>
      <c r="AH37" s="96"/>
      <c r="AI37" s="96"/>
      <c r="AJ37" s="97"/>
      <c r="AK37" s="95"/>
      <c r="AL37" s="96"/>
      <c r="AM37" s="96"/>
      <c r="AN37" s="96"/>
      <c r="AO37" s="96"/>
      <c r="AP37" s="96"/>
      <c r="AQ37" s="97"/>
      <c r="AR37" s="95"/>
      <c r="AS37" s="96"/>
      <c r="AT37" s="96"/>
      <c r="AU37" s="96"/>
      <c r="AV37" s="96"/>
      <c r="AW37" s="96"/>
      <c r="AX37" s="97"/>
      <c r="AY37" s="95"/>
      <c r="AZ37" s="96"/>
      <c r="BA37" s="98"/>
      <c r="BB37" s="242"/>
      <c r="BC37" s="243"/>
      <c r="BD37" s="244"/>
      <c r="BE37" s="245"/>
      <c r="BF37" s="303"/>
      <c r="BG37" s="304"/>
      <c r="BH37" s="304"/>
      <c r="BI37" s="304"/>
      <c r="BJ37" s="305"/>
    </row>
    <row r="38" spans="2:62" ht="20.25" customHeight="1" x14ac:dyDescent="0.45">
      <c r="B38" s="307"/>
      <c r="C38" s="235"/>
      <c r="D38" s="236"/>
      <c r="E38" s="152"/>
      <c r="F38" s="153">
        <f>C37</f>
        <v>0</v>
      </c>
      <c r="G38" s="152"/>
      <c r="H38" s="153">
        <f>I37</f>
        <v>0</v>
      </c>
      <c r="I38" s="248"/>
      <c r="J38" s="249"/>
      <c r="K38" s="252"/>
      <c r="L38" s="253"/>
      <c r="M38" s="253"/>
      <c r="N38" s="236"/>
      <c r="O38" s="335"/>
      <c r="P38" s="336"/>
      <c r="Q38" s="336"/>
      <c r="R38" s="336"/>
      <c r="S38" s="337"/>
      <c r="T38" s="185" t="s">
        <v>189</v>
      </c>
      <c r="U38" s="110"/>
      <c r="V38" s="186"/>
      <c r="W38" s="162" t="str">
        <f>IF(W37="","",VLOOKUP(W37,'シフト記号表（従来型・ユニット型共通）'!$C$6:$L$47,10,FALSE))</f>
        <v/>
      </c>
      <c r="X38" s="163" t="str">
        <f>IF(X37="","",VLOOKUP(X37,'シフト記号表（従来型・ユニット型共通）'!$C$6:$L$47,10,FALSE))</f>
        <v/>
      </c>
      <c r="Y38" s="163" t="str">
        <f>IF(Y37="","",VLOOKUP(Y37,'シフト記号表（従来型・ユニット型共通）'!$C$6:$L$47,10,FALSE))</f>
        <v/>
      </c>
      <c r="Z38" s="163" t="str">
        <f>IF(Z37="","",VLOOKUP(Z37,'シフト記号表（従来型・ユニット型共通）'!$C$6:$L$47,10,FALSE))</f>
        <v/>
      </c>
      <c r="AA38" s="163" t="str">
        <f>IF(AA37="","",VLOOKUP(AA37,'シフト記号表（従来型・ユニット型共通）'!$C$6:$L$47,10,FALSE))</f>
        <v/>
      </c>
      <c r="AB38" s="163" t="str">
        <f>IF(AB37="","",VLOOKUP(AB37,'シフト記号表（従来型・ユニット型共通）'!$C$6:$L$47,10,FALSE))</f>
        <v/>
      </c>
      <c r="AC38" s="164" t="str">
        <f>IF(AC37="","",VLOOKUP(AC37,'シフト記号表（従来型・ユニット型共通）'!$C$6:$L$47,10,FALSE))</f>
        <v/>
      </c>
      <c r="AD38" s="162" t="str">
        <f>IF(AD37="","",VLOOKUP(AD37,'シフト記号表（従来型・ユニット型共通）'!$C$6:$L$47,10,FALSE))</f>
        <v/>
      </c>
      <c r="AE38" s="163" t="str">
        <f>IF(AE37="","",VLOOKUP(AE37,'シフト記号表（従来型・ユニット型共通）'!$C$6:$L$47,10,FALSE))</f>
        <v/>
      </c>
      <c r="AF38" s="163" t="str">
        <f>IF(AF37="","",VLOOKUP(AF37,'シフト記号表（従来型・ユニット型共通）'!$C$6:$L$47,10,FALSE))</f>
        <v/>
      </c>
      <c r="AG38" s="163" t="str">
        <f>IF(AG37="","",VLOOKUP(AG37,'シフト記号表（従来型・ユニット型共通）'!$C$6:$L$47,10,FALSE))</f>
        <v/>
      </c>
      <c r="AH38" s="163" t="str">
        <f>IF(AH37="","",VLOOKUP(AH37,'シフト記号表（従来型・ユニット型共通）'!$C$6:$L$47,10,FALSE))</f>
        <v/>
      </c>
      <c r="AI38" s="163" t="str">
        <f>IF(AI37="","",VLOOKUP(AI37,'シフト記号表（従来型・ユニット型共通）'!$C$6:$L$47,10,FALSE))</f>
        <v/>
      </c>
      <c r="AJ38" s="164" t="str">
        <f>IF(AJ37="","",VLOOKUP(AJ37,'シフト記号表（従来型・ユニット型共通）'!$C$6:$L$47,10,FALSE))</f>
        <v/>
      </c>
      <c r="AK38" s="162" t="str">
        <f>IF(AK37="","",VLOOKUP(AK37,'シフト記号表（従来型・ユニット型共通）'!$C$6:$L$47,10,FALSE))</f>
        <v/>
      </c>
      <c r="AL38" s="163" t="str">
        <f>IF(AL37="","",VLOOKUP(AL37,'シフト記号表（従来型・ユニット型共通）'!$C$6:$L$47,10,FALSE))</f>
        <v/>
      </c>
      <c r="AM38" s="163" t="str">
        <f>IF(AM37="","",VLOOKUP(AM37,'シフト記号表（従来型・ユニット型共通）'!$C$6:$L$47,10,FALSE))</f>
        <v/>
      </c>
      <c r="AN38" s="163" t="str">
        <f>IF(AN37="","",VLOOKUP(AN37,'シフト記号表（従来型・ユニット型共通）'!$C$6:$L$47,10,FALSE))</f>
        <v/>
      </c>
      <c r="AO38" s="163" t="str">
        <f>IF(AO37="","",VLOOKUP(AO37,'シフト記号表（従来型・ユニット型共通）'!$C$6:$L$47,10,FALSE))</f>
        <v/>
      </c>
      <c r="AP38" s="163" t="str">
        <f>IF(AP37="","",VLOOKUP(AP37,'シフト記号表（従来型・ユニット型共通）'!$C$6:$L$47,10,FALSE))</f>
        <v/>
      </c>
      <c r="AQ38" s="164" t="str">
        <f>IF(AQ37="","",VLOOKUP(AQ37,'シフト記号表（従来型・ユニット型共通）'!$C$6:$L$47,10,FALSE))</f>
        <v/>
      </c>
      <c r="AR38" s="162" t="str">
        <f>IF(AR37="","",VLOOKUP(AR37,'シフト記号表（従来型・ユニット型共通）'!$C$6:$L$47,10,FALSE))</f>
        <v/>
      </c>
      <c r="AS38" s="163" t="str">
        <f>IF(AS37="","",VLOOKUP(AS37,'シフト記号表（従来型・ユニット型共通）'!$C$6:$L$47,10,FALSE))</f>
        <v/>
      </c>
      <c r="AT38" s="163" t="str">
        <f>IF(AT37="","",VLOOKUP(AT37,'シフト記号表（従来型・ユニット型共通）'!$C$6:$L$47,10,FALSE))</f>
        <v/>
      </c>
      <c r="AU38" s="163" t="str">
        <f>IF(AU37="","",VLOOKUP(AU37,'シフト記号表（従来型・ユニット型共通）'!$C$6:$L$47,10,FALSE))</f>
        <v/>
      </c>
      <c r="AV38" s="163" t="str">
        <f>IF(AV37="","",VLOOKUP(AV37,'シフト記号表（従来型・ユニット型共通）'!$C$6:$L$47,10,FALSE))</f>
        <v/>
      </c>
      <c r="AW38" s="163" t="str">
        <f>IF(AW37="","",VLOOKUP(AW37,'シフト記号表（従来型・ユニット型共通）'!$C$6:$L$47,10,FALSE))</f>
        <v/>
      </c>
      <c r="AX38" s="164" t="str">
        <f>IF(AX37="","",VLOOKUP(AX37,'シフト記号表（従来型・ユニット型共通）'!$C$6:$L$47,10,FALSE))</f>
        <v/>
      </c>
      <c r="AY38" s="162" t="str">
        <f>IF(AY37="","",VLOOKUP(AY37,'シフト記号表（従来型・ユニット型共通）'!$C$6:$L$47,10,FALSE))</f>
        <v/>
      </c>
      <c r="AZ38" s="163" t="str">
        <f>IF(AZ37="","",VLOOKUP(AZ37,'シフト記号表（従来型・ユニット型共通）'!$C$6:$L$47,10,FALSE))</f>
        <v/>
      </c>
      <c r="BA38" s="163" t="str">
        <f>IF(BA37="","",VLOOKUP(BA37,'シフト記号表（従来型・ユニット型共通）'!$C$6:$L$47,10,FALSE))</f>
        <v/>
      </c>
      <c r="BB38" s="292">
        <f>IF($BE$3="４週",SUM(W38:AX38),IF($BE$3="暦月",SUM(W38:BA38),""))</f>
        <v>0</v>
      </c>
      <c r="BC38" s="293"/>
      <c r="BD38" s="294">
        <f>IF($BE$3="４週",BB38/4,IF($BE$3="暦月",(BB38/($BE$8/7)),""))</f>
        <v>0</v>
      </c>
      <c r="BE38" s="293"/>
      <c r="BF38" s="289"/>
      <c r="BG38" s="290"/>
      <c r="BH38" s="290"/>
      <c r="BI38" s="290"/>
      <c r="BJ38" s="291"/>
    </row>
    <row r="39" spans="2:62" ht="20.25" customHeight="1" x14ac:dyDescent="0.45">
      <c r="B39" s="306">
        <f>B37+1</f>
        <v>12</v>
      </c>
      <c r="C39" s="237"/>
      <c r="D39" s="238"/>
      <c r="E39" s="152"/>
      <c r="F39" s="153"/>
      <c r="G39" s="152"/>
      <c r="H39" s="153"/>
      <c r="I39" s="246"/>
      <c r="J39" s="247"/>
      <c r="K39" s="250"/>
      <c r="L39" s="251"/>
      <c r="M39" s="251"/>
      <c r="N39" s="238"/>
      <c r="O39" s="335"/>
      <c r="P39" s="336"/>
      <c r="Q39" s="336"/>
      <c r="R39" s="336"/>
      <c r="S39" s="337"/>
      <c r="T39" s="184" t="s">
        <v>18</v>
      </c>
      <c r="U39" s="108"/>
      <c r="V39" s="109"/>
      <c r="W39" s="95"/>
      <c r="X39" s="96"/>
      <c r="Y39" s="96"/>
      <c r="Z39" s="96"/>
      <c r="AA39" s="96"/>
      <c r="AB39" s="96"/>
      <c r="AC39" s="97"/>
      <c r="AD39" s="95"/>
      <c r="AE39" s="96"/>
      <c r="AF39" s="96"/>
      <c r="AG39" s="96"/>
      <c r="AH39" s="96"/>
      <c r="AI39" s="96"/>
      <c r="AJ39" s="97"/>
      <c r="AK39" s="95"/>
      <c r="AL39" s="96"/>
      <c r="AM39" s="96"/>
      <c r="AN39" s="96"/>
      <c r="AO39" s="96"/>
      <c r="AP39" s="96"/>
      <c r="AQ39" s="97"/>
      <c r="AR39" s="95"/>
      <c r="AS39" s="96"/>
      <c r="AT39" s="96"/>
      <c r="AU39" s="96"/>
      <c r="AV39" s="96"/>
      <c r="AW39" s="96"/>
      <c r="AX39" s="97"/>
      <c r="AY39" s="95"/>
      <c r="AZ39" s="96"/>
      <c r="BA39" s="98"/>
      <c r="BB39" s="242"/>
      <c r="BC39" s="243"/>
      <c r="BD39" s="244"/>
      <c r="BE39" s="245"/>
      <c r="BF39" s="303"/>
      <c r="BG39" s="304"/>
      <c r="BH39" s="304"/>
      <c r="BI39" s="304"/>
      <c r="BJ39" s="305"/>
    </row>
    <row r="40" spans="2:62" ht="20.25" customHeight="1" x14ac:dyDescent="0.45">
      <c r="B40" s="307"/>
      <c r="C40" s="235"/>
      <c r="D40" s="236"/>
      <c r="E40" s="152"/>
      <c r="F40" s="153">
        <f>C39</f>
        <v>0</v>
      </c>
      <c r="G40" s="152"/>
      <c r="H40" s="153">
        <f>I39</f>
        <v>0</v>
      </c>
      <c r="I40" s="248"/>
      <c r="J40" s="249"/>
      <c r="K40" s="252"/>
      <c r="L40" s="253"/>
      <c r="M40" s="253"/>
      <c r="N40" s="236"/>
      <c r="O40" s="335"/>
      <c r="P40" s="336"/>
      <c r="Q40" s="336"/>
      <c r="R40" s="336"/>
      <c r="S40" s="337"/>
      <c r="T40" s="185" t="s">
        <v>189</v>
      </c>
      <c r="U40" s="110"/>
      <c r="V40" s="186"/>
      <c r="W40" s="162" t="str">
        <f>IF(W39="","",VLOOKUP(W39,'シフト記号表（従来型・ユニット型共通）'!$C$6:$L$47,10,FALSE))</f>
        <v/>
      </c>
      <c r="X40" s="163" t="str">
        <f>IF(X39="","",VLOOKUP(X39,'シフト記号表（従来型・ユニット型共通）'!$C$6:$L$47,10,FALSE))</f>
        <v/>
      </c>
      <c r="Y40" s="163" t="str">
        <f>IF(Y39="","",VLOOKUP(Y39,'シフト記号表（従来型・ユニット型共通）'!$C$6:$L$47,10,FALSE))</f>
        <v/>
      </c>
      <c r="Z40" s="163" t="str">
        <f>IF(Z39="","",VLOOKUP(Z39,'シフト記号表（従来型・ユニット型共通）'!$C$6:$L$47,10,FALSE))</f>
        <v/>
      </c>
      <c r="AA40" s="163" t="str">
        <f>IF(AA39="","",VLOOKUP(AA39,'シフト記号表（従来型・ユニット型共通）'!$C$6:$L$47,10,FALSE))</f>
        <v/>
      </c>
      <c r="AB40" s="163" t="str">
        <f>IF(AB39="","",VLOOKUP(AB39,'シフト記号表（従来型・ユニット型共通）'!$C$6:$L$47,10,FALSE))</f>
        <v/>
      </c>
      <c r="AC40" s="164" t="str">
        <f>IF(AC39="","",VLOOKUP(AC39,'シフト記号表（従来型・ユニット型共通）'!$C$6:$L$47,10,FALSE))</f>
        <v/>
      </c>
      <c r="AD40" s="162" t="str">
        <f>IF(AD39="","",VLOOKUP(AD39,'シフト記号表（従来型・ユニット型共通）'!$C$6:$L$47,10,FALSE))</f>
        <v/>
      </c>
      <c r="AE40" s="163" t="str">
        <f>IF(AE39="","",VLOOKUP(AE39,'シフト記号表（従来型・ユニット型共通）'!$C$6:$L$47,10,FALSE))</f>
        <v/>
      </c>
      <c r="AF40" s="163" t="str">
        <f>IF(AF39="","",VLOOKUP(AF39,'シフト記号表（従来型・ユニット型共通）'!$C$6:$L$47,10,FALSE))</f>
        <v/>
      </c>
      <c r="AG40" s="163" t="str">
        <f>IF(AG39="","",VLOOKUP(AG39,'シフト記号表（従来型・ユニット型共通）'!$C$6:$L$47,10,FALSE))</f>
        <v/>
      </c>
      <c r="AH40" s="163" t="str">
        <f>IF(AH39="","",VLOOKUP(AH39,'シフト記号表（従来型・ユニット型共通）'!$C$6:$L$47,10,FALSE))</f>
        <v/>
      </c>
      <c r="AI40" s="163" t="str">
        <f>IF(AI39="","",VLOOKUP(AI39,'シフト記号表（従来型・ユニット型共通）'!$C$6:$L$47,10,FALSE))</f>
        <v/>
      </c>
      <c r="AJ40" s="164" t="str">
        <f>IF(AJ39="","",VLOOKUP(AJ39,'シフト記号表（従来型・ユニット型共通）'!$C$6:$L$47,10,FALSE))</f>
        <v/>
      </c>
      <c r="AK40" s="162" t="str">
        <f>IF(AK39="","",VLOOKUP(AK39,'シフト記号表（従来型・ユニット型共通）'!$C$6:$L$47,10,FALSE))</f>
        <v/>
      </c>
      <c r="AL40" s="163" t="str">
        <f>IF(AL39="","",VLOOKUP(AL39,'シフト記号表（従来型・ユニット型共通）'!$C$6:$L$47,10,FALSE))</f>
        <v/>
      </c>
      <c r="AM40" s="163" t="str">
        <f>IF(AM39="","",VLOOKUP(AM39,'シフト記号表（従来型・ユニット型共通）'!$C$6:$L$47,10,FALSE))</f>
        <v/>
      </c>
      <c r="AN40" s="163" t="str">
        <f>IF(AN39="","",VLOOKUP(AN39,'シフト記号表（従来型・ユニット型共通）'!$C$6:$L$47,10,FALSE))</f>
        <v/>
      </c>
      <c r="AO40" s="163" t="str">
        <f>IF(AO39="","",VLOOKUP(AO39,'シフト記号表（従来型・ユニット型共通）'!$C$6:$L$47,10,FALSE))</f>
        <v/>
      </c>
      <c r="AP40" s="163" t="str">
        <f>IF(AP39="","",VLOOKUP(AP39,'シフト記号表（従来型・ユニット型共通）'!$C$6:$L$47,10,FALSE))</f>
        <v/>
      </c>
      <c r="AQ40" s="164" t="str">
        <f>IF(AQ39="","",VLOOKUP(AQ39,'シフト記号表（従来型・ユニット型共通）'!$C$6:$L$47,10,FALSE))</f>
        <v/>
      </c>
      <c r="AR40" s="162" t="str">
        <f>IF(AR39="","",VLOOKUP(AR39,'シフト記号表（従来型・ユニット型共通）'!$C$6:$L$47,10,FALSE))</f>
        <v/>
      </c>
      <c r="AS40" s="163" t="str">
        <f>IF(AS39="","",VLOOKUP(AS39,'シフト記号表（従来型・ユニット型共通）'!$C$6:$L$47,10,FALSE))</f>
        <v/>
      </c>
      <c r="AT40" s="163" t="str">
        <f>IF(AT39="","",VLOOKUP(AT39,'シフト記号表（従来型・ユニット型共通）'!$C$6:$L$47,10,FALSE))</f>
        <v/>
      </c>
      <c r="AU40" s="163" t="str">
        <f>IF(AU39="","",VLOOKUP(AU39,'シフト記号表（従来型・ユニット型共通）'!$C$6:$L$47,10,FALSE))</f>
        <v/>
      </c>
      <c r="AV40" s="163" t="str">
        <f>IF(AV39="","",VLOOKUP(AV39,'シフト記号表（従来型・ユニット型共通）'!$C$6:$L$47,10,FALSE))</f>
        <v/>
      </c>
      <c r="AW40" s="163" t="str">
        <f>IF(AW39="","",VLOOKUP(AW39,'シフト記号表（従来型・ユニット型共通）'!$C$6:$L$47,10,FALSE))</f>
        <v/>
      </c>
      <c r="AX40" s="164" t="str">
        <f>IF(AX39="","",VLOOKUP(AX39,'シフト記号表（従来型・ユニット型共通）'!$C$6:$L$47,10,FALSE))</f>
        <v/>
      </c>
      <c r="AY40" s="162" t="str">
        <f>IF(AY39="","",VLOOKUP(AY39,'シフト記号表（従来型・ユニット型共通）'!$C$6:$L$47,10,FALSE))</f>
        <v/>
      </c>
      <c r="AZ40" s="163" t="str">
        <f>IF(AZ39="","",VLOOKUP(AZ39,'シフト記号表（従来型・ユニット型共通）'!$C$6:$L$47,10,FALSE))</f>
        <v/>
      </c>
      <c r="BA40" s="163" t="str">
        <f>IF(BA39="","",VLOOKUP(BA39,'シフト記号表（従来型・ユニット型共通）'!$C$6:$L$47,10,FALSE))</f>
        <v/>
      </c>
      <c r="BB40" s="292">
        <f>IF($BE$3="４週",SUM(W40:AX40),IF($BE$3="暦月",SUM(W40:BA40),""))</f>
        <v>0</v>
      </c>
      <c r="BC40" s="293"/>
      <c r="BD40" s="294">
        <f>IF($BE$3="４週",BB40/4,IF($BE$3="暦月",(BB40/($BE$8/7)),""))</f>
        <v>0</v>
      </c>
      <c r="BE40" s="293"/>
      <c r="BF40" s="289"/>
      <c r="BG40" s="290"/>
      <c r="BH40" s="290"/>
      <c r="BI40" s="290"/>
      <c r="BJ40" s="291"/>
    </row>
    <row r="41" spans="2:62" ht="20.25" customHeight="1" x14ac:dyDescent="0.45">
      <c r="B41" s="306">
        <f>B39+1</f>
        <v>13</v>
      </c>
      <c r="C41" s="237"/>
      <c r="D41" s="238"/>
      <c r="E41" s="152"/>
      <c r="F41" s="153"/>
      <c r="G41" s="152"/>
      <c r="H41" s="153"/>
      <c r="I41" s="246"/>
      <c r="J41" s="247"/>
      <c r="K41" s="250"/>
      <c r="L41" s="251"/>
      <c r="M41" s="251"/>
      <c r="N41" s="238"/>
      <c r="O41" s="335"/>
      <c r="P41" s="336"/>
      <c r="Q41" s="336"/>
      <c r="R41" s="336"/>
      <c r="S41" s="337"/>
      <c r="T41" s="184" t="s">
        <v>18</v>
      </c>
      <c r="U41" s="108"/>
      <c r="V41" s="109"/>
      <c r="W41" s="95"/>
      <c r="X41" s="96"/>
      <c r="Y41" s="96"/>
      <c r="Z41" s="96"/>
      <c r="AA41" s="96"/>
      <c r="AB41" s="96"/>
      <c r="AC41" s="97"/>
      <c r="AD41" s="95"/>
      <c r="AE41" s="96"/>
      <c r="AF41" s="96"/>
      <c r="AG41" s="96"/>
      <c r="AH41" s="96"/>
      <c r="AI41" s="96"/>
      <c r="AJ41" s="97"/>
      <c r="AK41" s="95"/>
      <c r="AL41" s="96"/>
      <c r="AM41" s="96"/>
      <c r="AN41" s="96"/>
      <c r="AO41" s="96"/>
      <c r="AP41" s="96"/>
      <c r="AQ41" s="97"/>
      <c r="AR41" s="95"/>
      <c r="AS41" s="96"/>
      <c r="AT41" s="96"/>
      <c r="AU41" s="96"/>
      <c r="AV41" s="96"/>
      <c r="AW41" s="96"/>
      <c r="AX41" s="97"/>
      <c r="AY41" s="95"/>
      <c r="AZ41" s="96"/>
      <c r="BA41" s="98"/>
      <c r="BB41" s="242"/>
      <c r="BC41" s="243"/>
      <c r="BD41" s="244"/>
      <c r="BE41" s="245"/>
      <c r="BF41" s="303"/>
      <c r="BG41" s="304"/>
      <c r="BH41" s="304"/>
      <c r="BI41" s="304"/>
      <c r="BJ41" s="305"/>
    </row>
    <row r="42" spans="2:62" ht="20.25" customHeight="1" x14ac:dyDescent="0.45">
      <c r="B42" s="307"/>
      <c r="C42" s="235"/>
      <c r="D42" s="236"/>
      <c r="E42" s="152"/>
      <c r="F42" s="153">
        <f>C41</f>
        <v>0</v>
      </c>
      <c r="G42" s="152"/>
      <c r="H42" s="153">
        <f>I41</f>
        <v>0</v>
      </c>
      <c r="I42" s="248"/>
      <c r="J42" s="249"/>
      <c r="K42" s="252"/>
      <c r="L42" s="253"/>
      <c r="M42" s="253"/>
      <c r="N42" s="236"/>
      <c r="O42" s="335"/>
      <c r="P42" s="336"/>
      <c r="Q42" s="336"/>
      <c r="R42" s="336"/>
      <c r="S42" s="337"/>
      <c r="T42" s="185" t="s">
        <v>189</v>
      </c>
      <c r="U42" s="110"/>
      <c r="V42" s="186"/>
      <c r="W42" s="162" t="str">
        <f>IF(W41="","",VLOOKUP(W41,'シフト記号表（従来型・ユニット型共通）'!$C$6:$L$47,10,FALSE))</f>
        <v/>
      </c>
      <c r="X42" s="163" t="str">
        <f>IF(X41="","",VLOOKUP(X41,'シフト記号表（従来型・ユニット型共通）'!$C$6:$L$47,10,FALSE))</f>
        <v/>
      </c>
      <c r="Y42" s="163" t="str">
        <f>IF(Y41="","",VLOOKUP(Y41,'シフト記号表（従来型・ユニット型共通）'!$C$6:$L$47,10,FALSE))</f>
        <v/>
      </c>
      <c r="Z42" s="163" t="str">
        <f>IF(Z41="","",VLOOKUP(Z41,'シフト記号表（従来型・ユニット型共通）'!$C$6:$L$47,10,FALSE))</f>
        <v/>
      </c>
      <c r="AA42" s="163" t="str">
        <f>IF(AA41="","",VLOOKUP(AA41,'シフト記号表（従来型・ユニット型共通）'!$C$6:$L$47,10,FALSE))</f>
        <v/>
      </c>
      <c r="AB42" s="163" t="str">
        <f>IF(AB41="","",VLOOKUP(AB41,'シフト記号表（従来型・ユニット型共通）'!$C$6:$L$47,10,FALSE))</f>
        <v/>
      </c>
      <c r="AC42" s="164" t="str">
        <f>IF(AC41="","",VLOOKUP(AC41,'シフト記号表（従来型・ユニット型共通）'!$C$6:$L$47,10,FALSE))</f>
        <v/>
      </c>
      <c r="AD42" s="162" t="str">
        <f>IF(AD41="","",VLOOKUP(AD41,'シフト記号表（従来型・ユニット型共通）'!$C$6:$L$47,10,FALSE))</f>
        <v/>
      </c>
      <c r="AE42" s="163" t="str">
        <f>IF(AE41="","",VLOOKUP(AE41,'シフト記号表（従来型・ユニット型共通）'!$C$6:$L$47,10,FALSE))</f>
        <v/>
      </c>
      <c r="AF42" s="163" t="str">
        <f>IF(AF41="","",VLOOKUP(AF41,'シフト記号表（従来型・ユニット型共通）'!$C$6:$L$47,10,FALSE))</f>
        <v/>
      </c>
      <c r="AG42" s="163" t="str">
        <f>IF(AG41="","",VLOOKUP(AG41,'シフト記号表（従来型・ユニット型共通）'!$C$6:$L$47,10,FALSE))</f>
        <v/>
      </c>
      <c r="AH42" s="163" t="str">
        <f>IF(AH41="","",VLOOKUP(AH41,'シフト記号表（従来型・ユニット型共通）'!$C$6:$L$47,10,FALSE))</f>
        <v/>
      </c>
      <c r="AI42" s="163" t="str">
        <f>IF(AI41="","",VLOOKUP(AI41,'シフト記号表（従来型・ユニット型共通）'!$C$6:$L$47,10,FALSE))</f>
        <v/>
      </c>
      <c r="AJ42" s="164" t="str">
        <f>IF(AJ41="","",VLOOKUP(AJ41,'シフト記号表（従来型・ユニット型共通）'!$C$6:$L$47,10,FALSE))</f>
        <v/>
      </c>
      <c r="AK42" s="162" t="str">
        <f>IF(AK41="","",VLOOKUP(AK41,'シフト記号表（従来型・ユニット型共通）'!$C$6:$L$47,10,FALSE))</f>
        <v/>
      </c>
      <c r="AL42" s="163" t="str">
        <f>IF(AL41="","",VLOOKUP(AL41,'シフト記号表（従来型・ユニット型共通）'!$C$6:$L$47,10,FALSE))</f>
        <v/>
      </c>
      <c r="AM42" s="163" t="str">
        <f>IF(AM41="","",VLOOKUP(AM41,'シフト記号表（従来型・ユニット型共通）'!$C$6:$L$47,10,FALSE))</f>
        <v/>
      </c>
      <c r="AN42" s="163" t="str">
        <f>IF(AN41="","",VLOOKUP(AN41,'シフト記号表（従来型・ユニット型共通）'!$C$6:$L$47,10,FALSE))</f>
        <v/>
      </c>
      <c r="AO42" s="163" t="str">
        <f>IF(AO41="","",VLOOKUP(AO41,'シフト記号表（従来型・ユニット型共通）'!$C$6:$L$47,10,FALSE))</f>
        <v/>
      </c>
      <c r="AP42" s="163" t="str">
        <f>IF(AP41="","",VLOOKUP(AP41,'シフト記号表（従来型・ユニット型共通）'!$C$6:$L$47,10,FALSE))</f>
        <v/>
      </c>
      <c r="AQ42" s="164" t="str">
        <f>IF(AQ41="","",VLOOKUP(AQ41,'シフト記号表（従来型・ユニット型共通）'!$C$6:$L$47,10,FALSE))</f>
        <v/>
      </c>
      <c r="AR42" s="162" t="str">
        <f>IF(AR41="","",VLOOKUP(AR41,'シフト記号表（従来型・ユニット型共通）'!$C$6:$L$47,10,FALSE))</f>
        <v/>
      </c>
      <c r="AS42" s="163" t="str">
        <f>IF(AS41="","",VLOOKUP(AS41,'シフト記号表（従来型・ユニット型共通）'!$C$6:$L$47,10,FALSE))</f>
        <v/>
      </c>
      <c r="AT42" s="163" t="str">
        <f>IF(AT41="","",VLOOKUP(AT41,'シフト記号表（従来型・ユニット型共通）'!$C$6:$L$47,10,FALSE))</f>
        <v/>
      </c>
      <c r="AU42" s="163" t="str">
        <f>IF(AU41="","",VLOOKUP(AU41,'シフト記号表（従来型・ユニット型共通）'!$C$6:$L$47,10,FALSE))</f>
        <v/>
      </c>
      <c r="AV42" s="163" t="str">
        <f>IF(AV41="","",VLOOKUP(AV41,'シフト記号表（従来型・ユニット型共通）'!$C$6:$L$47,10,FALSE))</f>
        <v/>
      </c>
      <c r="AW42" s="163" t="str">
        <f>IF(AW41="","",VLOOKUP(AW41,'シフト記号表（従来型・ユニット型共通）'!$C$6:$L$47,10,FALSE))</f>
        <v/>
      </c>
      <c r="AX42" s="164" t="str">
        <f>IF(AX41="","",VLOOKUP(AX41,'シフト記号表（従来型・ユニット型共通）'!$C$6:$L$47,10,FALSE))</f>
        <v/>
      </c>
      <c r="AY42" s="162" t="str">
        <f>IF(AY41="","",VLOOKUP(AY41,'シフト記号表（従来型・ユニット型共通）'!$C$6:$L$47,10,FALSE))</f>
        <v/>
      </c>
      <c r="AZ42" s="163" t="str">
        <f>IF(AZ41="","",VLOOKUP(AZ41,'シフト記号表（従来型・ユニット型共通）'!$C$6:$L$47,10,FALSE))</f>
        <v/>
      </c>
      <c r="BA42" s="163" t="str">
        <f>IF(BA41="","",VLOOKUP(BA41,'シフト記号表（従来型・ユニット型共通）'!$C$6:$L$47,10,FALSE))</f>
        <v/>
      </c>
      <c r="BB42" s="292">
        <f>IF($BE$3="４週",SUM(W42:AX42),IF($BE$3="暦月",SUM(W42:BA42),""))</f>
        <v>0</v>
      </c>
      <c r="BC42" s="293"/>
      <c r="BD42" s="294">
        <f>IF($BE$3="４週",BB42/4,IF($BE$3="暦月",(BB42/($BE$8/7)),""))</f>
        <v>0</v>
      </c>
      <c r="BE42" s="293"/>
      <c r="BF42" s="289"/>
      <c r="BG42" s="290"/>
      <c r="BH42" s="290"/>
      <c r="BI42" s="290"/>
      <c r="BJ42" s="291"/>
    </row>
    <row r="43" spans="2:62" ht="20.25" customHeight="1" x14ac:dyDescent="0.45">
      <c r="B43" s="306">
        <f>B41+1</f>
        <v>14</v>
      </c>
      <c r="C43" s="237"/>
      <c r="D43" s="238"/>
      <c r="E43" s="152"/>
      <c r="F43" s="153"/>
      <c r="G43" s="152"/>
      <c r="H43" s="153"/>
      <c r="I43" s="246"/>
      <c r="J43" s="247"/>
      <c r="K43" s="250"/>
      <c r="L43" s="251"/>
      <c r="M43" s="251"/>
      <c r="N43" s="238"/>
      <c r="O43" s="335"/>
      <c r="P43" s="336"/>
      <c r="Q43" s="336"/>
      <c r="R43" s="336"/>
      <c r="S43" s="337"/>
      <c r="T43" s="184" t="s">
        <v>18</v>
      </c>
      <c r="U43" s="108"/>
      <c r="V43" s="109"/>
      <c r="W43" s="95"/>
      <c r="X43" s="96"/>
      <c r="Y43" s="96"/>
      <c r="Z43" s="96"/>
      <c r="AA43" s="96"/>
      <c r="AB43" s="96"/>
      <c r="AC43" s="97"/>
      <c r="AD43" s="95"/>
      <c r="AE43" s="96"/>
      <c r="AF43" s="96"/>
      <c r="AG43" s="96"/>
      <c r="AH43" s="96"/>
      <c r="AI43" s="96"/>
      <c r="AJ43" s="97"/>
      <c r="AK43" s="95"/>
      <c r="AL43" s="96"/>
      <c r="AM43" s="96"/>
      <c r="AN43" s="96"/>
      <c r="AO43" s="96"/>
      <c r="AP43" s="96"/>
      <c r="AQ43" s="97"/>
      <c r="AR43" s="95"/>
      <c r="AS43" s="96"/>
      <c r="AT43" s="96"/>
      <c r="AU43" s="96"/>
      <c r="AV43" s="96"/>
      <c r="AW43" s="96"/>
      <c r="AX43" s="97"/>
      <c r="AY43" s="95"/>
      <c r="AZ43" s="96"/>
      <c r="BA43" s="98"/>
      <c r="BB43" s="242"/>
      <c r="BC43" s="243"/>
      <c r="BD43" s="244"/>
      <c r="BE43" s="245"/>
      <c r="BF43" s="303"/>
      <c r="BG43" s="304"/>
      <c r="BH43" s="304"/>
      <c r="BI43" s="304"/>
      <c r="BJ43" s="305"/>
    </row>
    <row r="44" spans="2:62" ht="20.25" customHeight="1" x14ac:dyDescent="0.45">
      <c r="B44" s="307"/>
      <c r="C44" s="235"/>
      <c r="D44" s="236"/>
      <c r="E44" s="152"/>
      <c r="F44" s="153">
        <f>C43</f>
        <v>0</v>
      </c>
      <c r="G44" s="152"/>
      <c r="H44" s="153">
        <f>I43</f>
        <v>0</v>
      </c>
      <c r="I44" s="248"/>
      <c r="J44" s="249"/>
      <c r="K44" s="252"/>
      <c r="L44" s="253"/>
      <c r="M44" s="253"/>
      <c r="N44" s="236"/>
      <c r="O44" s="335"/>
      <c r="P44" s="336"/>
      <c r="Q44" s="336"/>
      <c r="R44" s="336"/>
      <c r="S44" s="337"/>
      <c r="T44" s="185" t="s">
        <v>189</v>
      </c>
      <c r="U44" s="110"/>
      <c r="V44" s="186"/>
      <c r="W44" s="162" t="str">
        <f>IF(W43="","",VLOOKUP(W43,'シフト記号表（従来型・ユニット型共通）'!$C$6:$L$47,10,FALSE))</f>
        <v/>
      </c>
      <c r="X44" s="163" t="str">
        <f>IF(X43="","",VLOOKUP(X43,'シフト記号表（従来型・ユニット型共通）'!$C$6:$L$47,10,FALSE))</f>
        <v/>
      </c>
      <c r="Y44" s="163" t="str">
        <f>IF(Y43="","",VLOOKUP(Y43,'シフト記号表（従来型・ユニット型共通）'!$C$6:$L$47,10,FALSE))</f>
        <v/>
      </c>
      <c r="Z44" s="163" t="str">
        <f>IF(Z43="","",VLOOKUP(Z43,'シフト記号表（従来型・ユニット型共通）'!$C$6:$L$47,10,FALSE))</f>
        <v/>
      </c>
      <c r="AA44" s="163" t="str">
        <f>IF(AA43="","",VLOOKUP(AA43,'シフト記号表（従来型・ユニット型共通）'!$C$6:$L$47,10,FALSE))</f>
        <v/>
      </c>
      <c r="AB44" s="163" t="str">
        <f>IF(AB43="","",VLOOKUP(AB43,'シフト記号表（従来型・ユニット型共通）'!$C$6:$L$47,10,FALSE))</f>
        <v/>
      </c>
      <c r="AC44" s="164" t="str">
        <f>IF(AC43="","",VLOOKUP(AC43,'シフト記号表（従来型・ユニット型共通）'!$C$6:$L$47,10,FALSE))</f>
        <v/>
      </c>
      <c r="AD44" s="162" t="str">
        <f>IF(AD43="","",VLOOKUP(AD43,'シフト記号表（従来型・ユニット型共通）'!$C$6:$L$47,10,FALSE))</f>
        <v/>
      </c>
      <c r="AE44" s="163" t="str">
        <f>IF(AE43="","",VLOOKUP(AE43,'シフト記号表（従来型・ユニット型共通）'!$C$6:$L$47,10,FALSE))</f>
        <v/>
      </c>
      <c r="AF44" s="163" t="str">
        <f>IF(AF43="","",VLOOKUP(AF43,'シフト記号表（従来型・ユニット型共通）'!$C$6:$L$47,10,FALSE))</f>
        <v/>
      </c>
      <c r="AG44" s="163" t="str">
        <f>IF(AG43="","",VLOOKUP(AG43,'シフト記号表（従来型・ユニット型共通）'!$C$6:$L$47,10,FALSE))</f>
        <v/>
      </c>
      <c r="AH44" s="163" t="str">
        <f>IF(AH43="","",VLOOKUP(AH43,'シフト記号表（従来型・ユニット型共通）'!$C$6:$L$47,10,FALSE))</f>
        <v/>
      </c>
      <c r="AI44" s="163" t="str">
        <f>IF(AI43="","",VLOOKUP(AI43,'シフト記号表（従来型・ユニット型共通）'!$C$6:$L$47,10,FALSE))</f>
        <v/>
      </c>
      <c r="AJ44" s="164" t="str">
        <f>IF(AJ43="","",VLOOKUP(AJ43,'シフト記号表（従来型・ユニット型共通）'!$C$6:$L$47,10,FALSE))</f>
        <v/>
      </c>
      <c r="AK44" s="162" t="str">
        <f>IF(AK43="","",VLOOKUP(AK43,'シフト記号表（従来型・ユニット型共通）'!$C$6:$L$47,10,FALSE))</f>
        <v/>
      </c>
      <c r="AL44" s="163" t="str">
        <f>IF(AL43="","",VLOOKUP(AL43,'シフト記号表（従来型・ユニット型共通）'!$C$6:$L$47,10,FALSE))</f>
        <v/>
      </c>
      <c r="AM44" s="163" t="str">
        <f>IF(AM43="","",VLOOKUP(AM43,'シフト記号表（従来型・ユニット型共通）'!$C$6:$L$47,10,FALSE))</f>
        <v/>
      </c>
      <c r="AN44" s="163" t="str">
        <f>IF(AN43="","",VLOOKUP(AN43,'シフト記号表（従来型・ユニット型共通）'!$C$6:$L$47,10,FALSE))</f>
        <v/>
      </c>
      <c r="AO44" s="163" t="str">
        <f>IF(AO43="","",VLOOKUP(AO43,'シフト記号表（従来型・ユニット型共通）'!$C$6:$L$47,10,FALSE))</f>
        <v/>
      </c>
      <c r="AP44" s="163" t="str">
        <f>IF(AP43="","",VLOOKUP(AP43,'シフト記号表（従来型・ユニット型共通）'!$C$6:$L$47,10,FALSE))</f>
        <v/>
      </c>
      <c r="AQ44" s="164" t="str">
        <f>IF(AQ43="","",VLOOKUP(AQ43,'シフト記号表（従来型・ユニット型共通）'!$C$6:$L$47,10,FALSE))</f>
        <v/>
      </c>
      <c r="AR44" s="162" t="str">
        <f>IF(AR43="","",VLOOKUP(AR43,'シフト記号表（従来型・ユニット型共通）'!$C$6:$L$47,10,FALSE))</f>
        <v/>
      </c>
      <c r="AS44" s="163" t="str">
        <f>IF(AS43="","",VLOOKUP(AS43,'シフト記号表（従来型・ユニット型共通）'!$C$6:$L$47,10,FALSE))</f>
        <v/>
      </c>
      <c r="AT44" s="163" t="str">
        <f>IF(AT43="","",VLOOKUP(AT43,'シフト記号表（従来型・ユニット型共通）'!$C$6:$L$47,10,FALSE))</f>
        <v/>
      </c>
      <c r="AU44" s="163" t="str">
        <f>IF(AU43="","",VLOOKUP(AU43,'シフト記号表（従来型・ユニット型共通）'!$C$6:$L$47,10,FALSE))</f>
        <v/>
      </c>
      <c r="AV44" s="163" t="str">
        <f>IF(AV43="","",VLOOKUP(AV43,'シフト記号表（従来型・ユニット型共通）'!$C$6:$L$47,10,FALSE))</f>
        <v/>
      </c>
      <c r="AW44" s="163" t="str">
        <f>IF(AW43="","",VLOOKUP(AW43,'シフト記号表（従来型・ユニット型共通）'!$C$6:$L$47,10,FALSE))</f>
        <v/>
      </c>
      <c r="AX44" s="164" t="str">
        <f>IF(AX43="","",VLOOKUP(AX43,'シフト記号表（従来型・ユニット型共通）'!$C$6:$L$47,10,FALSE))</f>
        <v/>
      </c>
      <c r="AY44" s="162" t="str">
        <f>IF(AY43="","",VLOOKUP(AY43,'シフト記号表（従来型・ユニット型共通）'!$C$6:$L$47,10,FALSE))</f>
        <v/>
      </c>
      <c r="AZ44" s="163" t="str">
        <f>IF(AZ43="","",VLOOKUP(AZ43,'シフト記号表（従来型・ユニット型共通）'!$C$6:$L$47,10,FALSE))</f>
        <v/>
      </c>
      <c r="BA44" s="163" t="str">
        <f>IF(BA43="","",VLOOKUP(BA43,'シフト記号表（従来型・ユニット型共通）'!$C$6:$L$47,10,FALSE))</f>
        <v/>
      </c>
      <c r="BB44" s="292">
        <f>IF($BE$3="４週",SUM(W44:AX44),IF($BE$3="暦月",SUM(W44:BA44),""))</f>
        <v>0</v>
      </c>
      <c r="BC44" s="293"/>
      <c r="BD44" s="294">
        <f>IF($BE$3="４週",BB44/4,IF($BE$3="暦月",(BB44/($BE$8/7)),""))</f>
        <v>0</v>
      </c>
      <c r="BE44" s="293"/>
      <c r="BF44" s="289"/>
      <c r="BG44" s="290"/>
      <c r="BH44" s="290"/>
      <c r="BI44" s="290"/>
      <c r="BJ44" s="291"/>
    </row>
    <row r="45" spans="2:62" ht="20.25" customHeight="1" x14ac:dyDescent="0.45">
      <c r="B45" s="306">
        <f>B43+1</f>
        <v>15</v>
      </c>
      <c r="C45" s="237"/>
      <c r="D45" s="238"/>
      <c r="E45" s="152"/>
      <c r="F45" s="153"/>
      <c r="G45" s="152"/>
      <c r="H45" s="153"/>
      <c r="I45" s="246"/>
      <c r="J45" s="247"/>
      <c r="K45" s="250"/>
      <c r="L45" s="251"/>
      <c r="M45" s="251"/>
      <c r="N45" s="238"/>
      <c r="O45" s="335"/>
      <c r="P45" s="336"/>
      <c r="Q45" s="336"/>
      <c r="R45" s="336"/>
      <c r="S45" s="337"/>
      <c r="T45" s="184" t="s">
        <v>18</v>
      </c>
      <c r="U45" s="108"/>
      <c r="V45" s="109"/>
      <c r="W45" s="95"/>
      <c r="X45" s="96"/>
      <c r="Y45" s="96"/>
      <c r="Z45" s="96"/>
      <c r="AA45" s="96"/>
      <c r="AB45" s="96"/>
      <c r="AC45" s="97"/>
      <c r="AD45" s="95"/>
      <c r="AE45" s="96"/>
      <c r="AF45" s="96"/>
      <c r="AG45" s="96"/>
      <c r="AH45" s="96"/>
      <c r="AI45" s="96"/>
      <c r="AJ45" s="97"/>
      <c r="AK45" s="95"/>
      <c r="AL45" s="96"/>
      <c r="AM45" s="96"/>
      <c r="AN45" s="96"/>
      <c r="AO45" s="96"/>
      <c r="AP45" s="96"/>
      <c r="AQ45" s="97"/>
      <c r="AR45" s="95"/>
      <c r="AS45" s="96"/>
      <c r="AT45" s="96"/>
      <c r="AU45" s="96"/>
      <c r="AV45" s="96"/>
      <c r="AW45" s="96"/>
      <c r="AX45" s="97"/>
      <c r="AY45" s="95"/>
      <c r="AZ45" s="96"/>
      <c r="BA45" s="98"/>
      <c r="BB45" s="242"/>
      <c r="BC45" s="243"/>
      <c r="BD45" s="244"/>
      <c r="BE45" s="245"/>
      <c r="BF45" s="303"/>
      <c r="BG45" s="304"/>
      <c r="BH45" s="304"/>
      <c r="BI45" s="304"/>
      <c r="BJ45" s="305"/>
    </row>
    <row r="46" spans="2:62" ht="20.25" customHeight="1" x14ac:dyDescent="0.45">
      <c r="B46" s="307"/>
      <c r="C46" s="235"/>
      <c r="D46" s="236"/>
      <c r="E46" s="152"/>
      <c r="F46" s="153">
        <f>C45</f>
        <v>0</v>
      </c>
      <c r="G46" s="152"/>
      <c r="H46" s="153">
        <f>I45</f>
        <v>0</v>
      </c>
      <c r="I46" s="248"/>
      <c r="J46" s="249"/>
      <c r="K46" s="252"/>
      <c r="L46" s="253"/>
      <c r="M46" s="253"/>
      <c r="N46" s="236"/>
      <c r="O46" s="335"/>
      <c r="P46" s="336"/>
      <c r="Q46" s="336"/>
      <c r="R46" s="336"/>
      <c r="S46" s="337"/>
      <c r="T46" s="185" t="s">
        <v>189</v>
      </c>
      <c r="U46" s="110"/>
      <c r="V46" s="186"/>
      <c r="W46" s="162" t="str">
        <f>IF(W45="","",VLOOKUP(W45,'シフト記号表（従来型・ユニット型共通）'!$C$6:$L$47,10,FALSE))</f>
        <v/>
      </c>
      <c r="X46" s="163" t="str">
        <f>IF(X45="","",VLOOKUP(X45,'シフト記号表（従来型・ユニット型共通）'!$C$6:$L$47,10,FALSE))</f>
        <v/>
      </c>
      <c r="Y46" s="163" t="str">
        <f>IF(Y45="","",VLOOKUP(Y45,'シフト記号表（従来型・ユニット型共通）'!$C$6:$L$47,10,FALSE))</f>
        <v/>
      </c>
      <c r="Z46" s="163" t="str">
        <f>IF(Z45="","",VLOOKUP(Z45,'シフト記号表（従来型・ユニット型共通）'!$C$6:$L$47,10,FALSE))</f>
        <v/>
      </c>
      <c r="AA46" s="163" t="str">
        <f>IF(AA45="","",VLOOKUP(AA45,'シフト記号表（従来型・ユニット型共通）'!$C$6:$L$47,10,FALSE))</f>
        <v/>
      </c>
      <c r="AB46" s="163" t="str">
        <f>IF(AB45="","",VLOOKUP(AB45,'シフト記号表（従来型・ユニット型共通）'!$C$6:$L$47,10,FALSE))</f>
        <v/>
      </c>
      <c r="AC46" s="164" t="str">
        <f>IF(AC45="","",VLOOKUP(AC45,'シフト記号表（従来型・ユニット型共通）'!$C$6:$L$47,10,FALSE))</f>
        <v/>
      </c>
      <c r="AD46" s="162" t="str">
        <f>IF(AD45="","",VLOOKUP(AD45,'シフト記号表（従来型・ユニット型共通）'!$C$6:$L$47,10,FALSE))</f>
        <v/>
      </c>
      <c r="AE46" s="163" t="str">
        <f>IF(AE45="","",VLOOKUP(AE45,'シフト記号表（従来型・ユニット型共通）'!$C$6:$L$47,10,FALSE))</f>
        <v/>
      </c>
      <c r="AF46" s="163" t="str">
        <f>IF(AF45="","",VLOOKUP(AF45,'シフト記号表（従来型・ユニット型共通）'!$C$6:$L$47,10,FALSE))</f>
        <v/>
      </c>
      <c r="AG46" s="163" t="str">
        <f>IF(AG45="","",VLOOKUP(AG45,'シフト記号表（従来型・ユニット型共通）'!$C$6:$L$47,10,FALSE))</f>
        <v/>
      </c>
      <c r="AH46" s="163" t="str">
        <f>IF(AH45="","",VLOOKUP(AH45,'シフト記号表（従来型・ユニット型共通）'!$C$6:$L$47,10,FALSE))</f>
        <v/>
      </c>
      <c r="AI46" s="163" t="str">
        <f>IF(AI45="","",VLOOKUP(AI45,'シフト記号表（従来型・ユニット型共通）'!$C$6:$L$47,10,FALSE))</f>
        <v/>
      </c>
      <c r="AJ46" s="164" t="str">
        <f>IF(AJ45="","",VLOOKUP(AJ45,'シフト記号表（従来型・ユニット型共通）'!$C$6:$L$47,10,FALSE))</f>
        <v/>
      </c>
      <c r="AK46" s="162" t="str">
        <f>IF(AK45="","",VLOOKUP(AK45,'シフト記号表（従来型・ユニット型共通）'!$C$6:$L$47,10,FALSE))</f>
        <v/>
      </c>
      <c r="AL46" s="163" t="str">
        <f>IF(AL45="","",VLOOKUP(AL45,'シフト記号表（従来型・ユニット型共通）'!$C$6:$L$47,10,FALSE))</f>
        <v/>
      </c>
      <c r="AM46" s="163" t="str">
        <f>IF(AM45="","",VLOOKUP(AM45,'シフト記号表（従来型・ユニット型共通）'!$C$6:$L$47,10,FALSE))</f>
        <v/>
      </c>
      <c r="AN46" s="163" t="str">
        <f>IF(AN45="","",VLOOKUP(AN45,'シフト記号表（従来型・ユニット型共通）'!$C$6:$L$47,10,FALSE))</f>
        <v/>
      </c>
      <c r="AO46" s="163" t="str">
        <f>IF(AO45="","",VLOOKUP(AO45,'シフト記号表（従来型・ユニット型共通）'!$C$6:$L$47,10,FALSE))</f>
        <v/>
      </c>
      <c r="AP46" s="163" t="str">
        <f>IF(AP45="","",VLOOKUP(AP45,'シフト記号表（従来型・ユニット型共通）'!$C$6:$L$47,10,FALSE))</f>
        <v/>
      </c>
      <c r="AQ46" s="164" t="str">
        <f>IF(AQ45="","",VLOOKUP(AQ45,'シフト記号表（従来型・ユニット型共通）'!$C$6:$L$47,10,FALSE))</f>
        <v/>
      </c>
      <c r="AR46" s="162" t="str">
        <f>IF(AR45="","",VLOOKUP(AR45,'シフト記号表（従来型・ユニット型共通）'!$C$6:$L$47,10,FALSE))</f>
        <v/>
      </c>
      <c r="AS46" s="163" t="str">
        <f>IF(AS45="","",VLOOKUP(AS45,'シフト記号表（従来型・ユニット型共通）'!$C$6:$L$47,10,FALSE))</f>
        <v/>
      </c>
      <c r="AT46" s="163" t="str">
        <f>IF(AT45="","",VLOOKUP(AT45,'シフト記号表（従来型・ユニット型共通）'!$C$6:$L$47,10,FALSE))</f>
        <v/>
      </c>
      <c r="AU46" s="163" t="str">
        <f>IF(AU45="","",VLOOKUP(AU45,'シフト記号表（従来型・ユニット型共通）'!$C$6:$L$47,10,FALSE))</f>
        <v/>
      </c>
      <c r="AV46" s="163" t="str">
        <f>IF(AV45="","",VLOOKUP(AV45,'シフト記号表（従来型・ユニット型共通）'!$C$6:$L$47,10,FALSE))</f>
        <v/>
      </c>
      <c r="AW46" s="163" t="str">
        <f>IF(AW45="","",VLOOKUP(AW45,'シフト記号表（従来型・ユニット型共通）'!$C$6:$L$47,10,FALSE))</f>
        <v/>
      </c>
      <c r="AX46" s="164" t="str">
        <f>IF(AX45="","",VLOOKUP(AX45,'シフト記号表（従来型・ユニット型共通）'!$C$6:$L$47,10,FALSE))</f>
        <v/>
      </c>
      <c r="AY46" s="162" t="str">
        <f>IF(AY45="","",VLOOKUP(AY45,'シフト記号表（従来型・ユニット型共通）'!$C$6:$L$47,10,FALSE))</f>
        <v/>
      </c>
      <c r="AZ46" s="163" t="str">
        <f>IF(AZ45="","",VLOOKUP(AZ45,'シフト記号表（従来型・ユニット型共通）'!$C$6:$L$47,10,FALSE))</f>
        <v/>
      </c>
      <c r="BA46" s="163" t="str">
        <f>IF(BA45="","",VLOOKUP(BA45,'シフト記号表（従来型・ユニット型共通）'!$C$6:$L$47,10,FALSE))</f>
        <v/>
      </c>
      <c r="BB46" s="292">
        <f>IF($BE$3="４週",SUM(W46:AX46),IF($BE$3="暦月",SUM(W46:BA46),""))</f>
        <v>0</v>
      </c>
      <c r="BC46" s="293"/>
      <c r="BD46" s="294">
        <f>IF($BE$3="４週",BB46/4,IF($BE$3="暦月",(BB46/($BE$8/7)),""))</f>
        <v>0</v>
      </c>
      <c r="BE46" s="293"/>
      <c r="BF46" s="289"/>
      <c r="BG46" s="290"/>
      <c r="BH46" s="290"/>
      <c r="BI46" s="290"/>
      <c r="BJ46" s="291"/>
    </row>
    <row r="47" spans="2:62" ht="20.25" customHeight="1" x14ac:dyDescent="0.45">
      <c r="B47" s="306">
        <f>B45+1</f>
        <v>16</v>
      </c>
      <c r="C47" s="237"/>
      <c r="D47" s="238"/>
      <c r="E47" s="152"/>
      <c r="F47" s="153"/>
      <c r="G47" s="152"/>
      <c r="H47" s="153"/>
      <c r="I47" s="246"/>
      <c r="J47" s="247"/>
      <c r="K47" s="250"/>
      <c r="L47" s="251"/>
      <c r="M47" s="251"/>
      <c r="N47" s="238"/>
      <c r="O47" s="335"/>
      <c r="P47" s="336"/>
      <c r="Q47" s="336"/>
      <c r="R47" s="336"/>
      <c r="S47" s="337"/>
      <c r="T47" s="184" t="s">
        <v>18</v>
      </c>
      <c r="U47" s="108"/>
      <c r="V47" s="109"/>
      <c r="W47" s="95"/>
      <c r="X47" s="96"/>
      <c r="Y47" s="96"/>
      <c r="Z47" s="96"/>
      <c r="AA47" s="96"/>
      <c r="AB47" s="96"/>
      <c r="AC47" s="97"/>
      <c r="AD47" s="95"/>
      <c r="AE47" s="96"/>
      <c r="AF47" s="96"/>
      <c r="AG47" s="96"/>
      <c r="AH47" s="96"/>
      <c r="AI47" s="96"/>
      <c r="AJ47" s="97"/>
      <c r="AK47" s="95"/>
      <c r="AL47" s="96"/>
      <c r="AM47" s="96"/>
      <c r="AN47" s="96"/>
      <c r="AO47" s="96"/>
      <c r="AP47" s="96"/>
      <c r="AQ47" s="97"/>
      <c r="AR47" s="95"/>
      <c r="AS47" s="96"/>
      <c r="AT47" s="96"/>
      <c r="AU47" s="96"/>
      <c r="AV47" s="96"/>
      <c r="AW47" s="96"/>
      <c r="AX47" s="97"/>
      <c r="AY47" s="95"/>
      <c r="AZ47" s="96"/>
      <c r="BA47" s="98"/>
      <c r="BB47" s="242"/>
      <c r="BC47" s="243"/>
      <c r="BD47" s="244"/>
      <c r="BE47" s="245"/>
      <c r="BF47" s="303"/>
      <c r="BG47" s="304"/>
      <c r="BH47" s="304"/>
      <c r="BI47" s="304"/>
      <c r="BJ47" s="305"/>
    </row>
    <row r="48" spans="2:62" ht="20.25" customHeight="1" x14ac:dyDescent="0.45">
      <c r="B48" s="307"/>
      <c r="C48" s="235"/>
      <c r="D48" s="236"/>
      <c r="E48" s="152"/>
      <c r="F48" s="153">
        <f>C47</f>
        <v>0</v>
      </c>
      <c r="G48" s="152"/>
      <c r="H48" s="153">
        <f>I47</f>
        <v>0</v>
      </c>
      <c r="I48" s="248"/>
      <c r="J48" s="249"/>
      <c r="K48" s="252"/>
      <c r="L48" s="253"/>
      <c r="M48" s="253"/>
      <c r="N48" s="236"/>
      <c r="O48" s="335"/>
      <c r="P48" s="336"/>
      <c r="Q48" s="336"/>
      <c r="R48" s="336"/>
      <c r="S48" s="337"/>
      <c r="T48" s="185" t="s">
        <v>189</v>
      </c>
      <c r="U48" s="110"/>
      <c r="V48" s="186"/>
      <c r="W48" s="162" t="str">
        <f>IF(W47="","",VLOOKUP(W47,'シフト記号表（従来型・ユニット型共通）'!$C$6:$L$47,10,FALSE))</f>
        <v/>
      </c>
      <c r="X48" s="163" t="str">
        <f>IF(X47="","",VLOOKUP(X47,'シフト記号表（従来型・ユニット型共通）'!$C$6:$L$47,10,FALSE))</f>
        <v/>
      </c>
      <c r="Y48" s="163" t="str">
        <f>IF(Y47="","",VLOOKUP(Y47,'シフト記号表（従来型・ユニット型共通）'!$C$6:$L$47,10,FALSE))</f>
        <v/>
      </c>
      <c r="Z48" s="163" t="str">
        <f>IF(Z47="","",VLOOKUP(Z47,'シフト記号表（従来型・ユニット型共通）'!$C$6:$L$47,10,FALSE))</f>
        <v/>
      </c>
      <c r="AA48" s="163" t="str">
        <f>IF(AA47="","",VLOOKUP(AA47,'シフト記号表（従来型・ユニット型共通）'!$C$6:$L$47,10,FALSE))</f>
        <v/>
      </c>
      <c r="AB48" s="163" t="str">
        <f>IF(AB47="","",VLOOKUP(AB47,'シフト記号表（従来型・ユニット型共通）'!$C$6:$L$47,10,FALSE))</f>
        <v/>
      </c>
      <c r="AC48" s="164" t="str">
        <f>IF(AC47="","",VLOOKUP(AC47,'シフト記号表（従来型・ユニット型共通）'!$C$6:$L$47,10,FALSE))</f>
        <v/>
      </c>
      <c r="AD48" s="162" t="str">
        <f>IF(AD47="","",VLOOKUP(AD47,'シフト記号表（従来型・ユニット型共通）'!$C$6:$L$47,10,FALSE))</f>
        <v/>
      </c>
      <c r="AE48" s="163" t="str">
        <f>IF(AE47="","",VLOOKUP(AE47,'シフト記号表（従来型・ユニット型共通）'!$C$6:$L$47,10,FALSE))</f>
        <v/>
      </c>
      <c r="AF48" s="163" t="str">
        <f>IF(AF47="","",VLOOKUP(AF47,'シフト記号表（従来型・ユニット型共通）'!$C$6:$L$47,10,FALSE))</f>
        <v/>
      </c>
      <c r="AG48" s="163" t="str">
        <f>IF(AG47="","",VLOOKUP(AG47,'シフト記号表（従来型・ユニット型共通）'!$C$6:$L$47,10,FALSE))</f>
        <v/>
      </c>
      <c r="AH48" s="163" t="str">
        <f>IF(AH47="","",VLOOKUP(AH47,'シフト記号表（従来型・ユニット型共通）'!$C$6:$L$47,10,FALSE))</f>
        <v/>
      </c>
      <c r="AI48" s="163" t="str">
        <f>IF(AI47="","",VLOOKUP(AI47,'シフト記号表（従来型・ユニット型共通）'!$C$6:$L$47,10,FALSE))</f>
        <v/>
      </c>
      <c r="AJ48" s="164" t="str">
        <f>IF(AJ47="","",VLOOKUP(AJ47,'シフト記号表（従来型・ユニット型共通）'!$C$6:$L$47,10,FALSE))</f>
        <v/>
      </c>
      <c r="AK48" s="162" t="str">
        <f>IF(AK47="","",VLOOKUP(AK47,'シフト記号表（従来型・ユニット型共通）'!$C$6:$L$47,10,FALSE))</f>
        <v/>
      </c>
      <c r="AL48" s="163" t="str">
        <f>IF(AL47="","",VLOOKUP(AL47,'シフト記号表（従来型・ユニット型共通）'!$C$6:$L$47,10,FALSE))</f>
        <v/>
      </c>
      <c r="AM48" s="163" t="str">
        <f>IF(AM47="","",VLOOKUP(AM47,'シフト記号表（従来型・ユニット型共通）'!$C$6:$L$47,10,FALSE))</f>
        <v/>
      </c>
      <c r="AN48" s="163" t="str">
        <f>IF(AN47="","",VLOOKUP(AN47,'シフト記号表（従来型・ユニット型共通）'!$C$6:$L$47,10,FALSE))</f>
        <v/>
      </c>
      <c r="AO48" s="163" t="str">
        <f>IF(AO47="","",VLOOKUP(AO47,'シフト記号表（従来型・ユニット型共通）'!$C$6:$L$47,10,FALSE))</f>
        <v/>
      </c>
      <c r="AP48" s="163" t="str">
        <f>IF(AP47="","",VLOOKUP(AP47,'シフト記号表（従来型・ユニット型共通）'!$C$6:$L$47,10,FALSE))</f>
        <v/>
      </c>
      <c r="AQ48" s="164" t="str">
        <f>IF(AQ47="","",VLOOKUP(AQ47,'シフト記号表（従来型・ユニット型共通）'!$C$6:$L$47,10,FALSE))</f>
        <v/>
      </c>
      <c r="AR48" s="162" t="str">
        <f>IF(AR47="","",VLOOKUP(AR47,'シフト記号表（従来型・ユニット型共通）'!$C$6:$L$47,10,FALSE))</f>
        <v/>
      </c>
      <c r="AS48" s="163" t="str">
        <f>IF(AS47="","",VLOOKUP(AS47,'シフト記号表（従来型・ユニット型共通）'!$C$6:$L$47,10,FALSE))</f>
        <v/>
      </c>
      <c r="AT48" s="163" t="str">
        <f>IF(AT47="","",VLOOKUP(AT47,'シフト記号表（従来型・ユニット型共通）'!$C$6:$L$47,10,FALSE))</f>
        <v/>
      </c>
      <c r="AU48" s="163" t="str">
        <f>IF(AU47="","",VLOOKUP(AU47,'シフト記号表（従来型・ユニット型共通）'!$C$6:$L$47,10,FALSE))</f>
        <v/>
      </c>
      <c r="AV48" s="163" t="str">
        <f>IF(AV47="","",VLOOKUP(AV47,'シフト記号表（従来型・ユニット型共通）'!$C$6:$L$47,10,FALSE))</f>
        <v/>
      </c>
      <c r="AW48" s="163" t="str">
        <f>IF(AW47="","",VLOOKUP(AW47,'シフト記号表（従来型・ユニット型共通）'!$C$6:$L$47,10,FALSE))</f>
        <v/>
      </c>
      <c r="AX48" s="164" t="str">
        <f>IF(AX47="","",VLOOKUP(AX47,'シフト記号表（従来型・ユニット型共通）'!$C$6:$L$47,10,FALSE))</f>
        <v/>
      </c>
      <c r="AY48" s="162" t="str">
        <f>IF(AY47="","",VLOOKUP(AY47,'シフト記号表（従来型・ユニット型共通）'!$C$6:$L$47,10,FALSE))</f>
        <v/>
      </c>
      <c r="AZ48" s="163" t="str">
        <f>IF(AZ47="","",VLOOKUP(AZ47,'シフト記号表（従来型・ユニット型共通）'!$C$6:$L$47,10,FALSE))</f>
        <v/>
      </c>
      <c r="BA48" s="163" t="str">
        <f>IF(BA47="","",VLOOKUP(BA47,'シフト記号表（従来型・ユニット型共通）'!$C$6:$L$47,10,FALSE))</f>
        <v/>
      </c>
      <c r="BB48" s="292">
        <f>IF($BE$3="４週",SUM(W48:AX48),IF($BE$3="暦月",SUM(W48:BA48),""))</f>
        <v>0</v>
      </c>
      <c r="BC48" s="293"/>
      <c r="BD48" s="294">
        <f>IF($BE$3="４週",BB48/4,IF($BE$3="暦月",(BB48/($BE$8/7)),""))</f>
        <v>0</v>
      </c>
      <c r="BE48" s="293"/>
      <c r="BF48" s="289"/>
      <c r="BG48" s="290"/>
      <c r="BH48" s="290"/>
      <c r="BI48" s="290"/>
      <c r="BJ48" s="291"/>
    </row>
    <row r="49" spans="2:62" ht="20.25" customHeight="1" x14ac:dyDescent="0.45">
      <c r="B49" s="306">
        <f>B47+1</f>
        <v>17</v>
      </c>
      <c r="C49" s="237"/>
      <c r="D49" s="238"/>
      <c r="E49" s="152"/>
      <c r="F49" s="153"/>
      <c r="G49" s="152"/>
      <c r="H49" s="153"/>
      <c r="I49" s="246"/>
      <c r="J49" s="247"/>
      <c r="K49" s="250"/>
      <c r="L49" s="251"/>
      <c r="M49" s="251"/>
      <c r="N49" s="238"/>
      <c r="O49" s="335"/>
      <c r="P49" s="336"/>
      <c r="Q49" s="336"/>
      <c r="R49" s="336"/>
      <c r="S49" s="337"/>
      <c r="T49" s="184" t="s">
        <v>18</v>
      </c>
      <c r="U49" s="108"/>
      <c r="V49" s="109"/>
      <c r="W49" s="95"/>
      <c r="X49" s="96"/>
      <c r="Y49" s="96"/>
      <c r="Z49" s="96"/>
      <c r="AA49" s="96"/>
      <c r="AB49" s="96"/>
      <c r="AC49" s="97"/>
      <c r="AD49" s="95"/>
      <c r="AE49" s="96"/>
      <c r="AF49" s="96"/>
      <c r="AG49" s="96"/>
      <c r="AH49" s="96"/>
      <c r="AI49" s="96"/>
      <c r="AJ49" s="97"/>
      <c r="AK49" s="95"/>
      <c r="AL49" s="96"/>
      <c r="AM49" s="96"/>
      <c r="AN49" s="96"/>
      <c r="AO49" s="96"/>
      <c r="AP49" s="96"/>
      <c r="AQ49" s="97"/>
      <c r="AR49" s="95"/>
      <c r="AS49" s="96"/>
      <c r="AT49" s="96"/>
      <c r="AU49" s="96"/>
      <c r="AV49" s="96"/>
      <c r="AW49" s="96"/>
      <c r="AX49" s="97"/>
      <c r="AY49" s="95"/>
      <c r="AZ49" s="96"/>
      <c r="BA49" s="98"/>
      <c r="BB49" s="242"/>
      <c r="BC49" s="243"/>
      <c r="BD49" s="244"/>
      <c r="BE49" s="245"/>
      <c r="BF49" s="303"/>
      <c r="BG49" s="304"/>
      <c r="BH49" s="304"/>
      <c r="BI49" s="304"/>
      <c r="BJ49" s="305"/>
    </row>
    <row r="50" spans="2:62" ht="20.25" customHeight="1" x14ac:dyDescent="0.45">
      <c r="B50" s="307"/>
      <c r="C50" s="235"/>
      <c r="D50" s="236"/>
      <c r="E50" s="152"/>
      <c r="F50" s="153">
        <f>C49</f>
        <v>0</v>
      </c>
      <c r="G50" s="152"/>
      <c r="H50" s="153">
        <f>I49</f>
        <v>0</v>
      </c>
      <c r="I50" s="248"/>
      <c r="J50" s="249"/>
      <c r="K50" s="252"/>
      <c r="L50" s="253"/>
      <c r="M50" s="253"/>
      <c r="N50" s="236"/>
      <c r="O50" s="335"/>
      <c r="P50" s="336"/>
      <c r="Q50" s="336"/>
      <c r="R50" s="336"/>
      <c r="S50" s="337"/>
      <c r="T50" s="185" t="s">
        <v>189</v>
      </c>
      <c r="U50" s="110"/>
      <c r="V50" s="186"/>
      <c r="W50" s="162" t="str">
        <f>IF(W49="","",VLOOKUP(W49,'シフト記号表（従来型・ユニット型共通）'!$C$6:$L$47,10,FALSE))</f>
        <v/>
      </c>
      <c r="X50" s="163" t="str">
        <f>IF(X49="","",VLOOKUP(X49,'シフト記号表（従来型・ユニット型共通）'!$C$6:$L$47,10,FALSE))</f>
        <v/>
      </c>
      <c r="Y50" s="163" t="str">
        <f>IF(Y49="","",VLOOKUP(Y49,'シフト記号表（従来型・ユニット型共通）'!$C$6:$L$47,10,FALSE))</f>
        <v/>
      </c>
      <c r="Z50" s="163" t="str">
        <f>IF(Z49="","",VLOOKUP(Z49,'シフト記号表（従来型・ユニット型共通）'!$C$6:$L$47,10,FALSE))</f>
        <v/>
      </c>
      <c r="AA50" s="163" t="str">
        <f>IF(AA49="","",VLOOKUP(AA49,'シフト記号表（従来型・ユニット型共通）'!$C$6:$L$47,10,FALSE))</f>
        <v/>
      </c>
      <c r="AB50" s="163" t="str">
        <f>IF(AB49="","",VLOOKUP(AB49,'シフト記号表（従来型・ユニット型共通）'!$C$6:$L$47,10,FALSE))</f>
        <v/>
      </c>
      <c r="AC50" s="164" t="str">
        <f>IF(AC49="","",VLOOKUP(AC49,'シフト記号表（従来型・ユニット型共通）'!$C$6:$L$47,10,FALSE))</f>
        <v/>
      </c>
      <c r="AD50" s="162" t="str">
        <f>IF(AD49="","",VLOOKUP(AD49,'シフト記号表（従来型・ユニット型共通）'!$C$6:$L$47,10,FALSE))</f>
        <v/>
      </c>
      <c r="AE50" s="163" t="str">
        <f>IF(AE49="","",VLOOKUP(AE49,'シフト記号表（従来型・ユニット型共通）'!$C$6:$L$47,10,FALSE))</f>
        <v/>
      </c>
      <c r="AF50" s="163" t="str">
        <f>IF(AF49="","",VLOOKUP(AF49,'シフト記号表（従来型・ユニット型共通）'!$C$6:$L$47,10,FALSE))</f>
        <v/>
      </c>
      <c r="AG50" s="163" t="str">
        <f>IF(AG49="","",VLOOKUP(AG49,'シフト記号表（従来型・ユニット型共通）'!$C$6:$L$47,10,FALSE))</f>
        <v/>
      </c>
      <c r="AH50" s="163" t="str">
        <f>IF(AH49="","",VLOOKUP(AH49,'シフト記号表（従来型・ユニット型共通）'!$C$6:$L$47,10,FALSE))</f>
        <v/>
      </c>
      <c r="AI50" s="163" t="str">
        <f>IF(AI49="","",VLOOKUP(AI49,'シフト記号表（従来型・ユニット型共通）'!$C$6:$L$47,10,FALSE))</f>
        <v/>
      </c>
      <c r="AJ50" s="164" t="str">
        <f>IF(AJ49="","",VLOOKUP(AJ49,'シフト記号表（従来型・ユニット型共通）'!$C$6:$L$47,10,FALSE))</f>
        <v/>
      </c>
      <c r="AK50" s="162" t="str">
        <f>IF(AK49="","",VLOOKUP(AK49,'シフト記号表（従来型・ユニット型共通）'!$C$6:$L$47,10,FALSE))</f>
        <v/>
      </c>
      <c r="AL50" s="163" t="str">
        <f>IF(AL49="","",VLOOKUP(AL49,'シフト記号表（従来型・ユニット型共通）'!$C$6:$L$47,10,FALSE))</f>
        <v/>
      </c>
      <c r="AM50" s="163" t="str">
        <f>IF(AM49="","",VLOOKUP(AM49,'シフト記号表（従来型・ユニット型共通）'!$C$6:$L$47,10,FALSE))</f>
        <v/>
      </c>
      <c r="AN50" s="163" t="str">
        <f>IF(AN49="","",VLOOKUP(AN49,'シフト記号表（従来型・ユニット型共通）'!$C$6:$L$47,10,FALSE))</f>
        <v/>
      </c>
      <c r="AO50" s="163" t="str">
        <f>IF(AO49="","",VLOOKUP(AO49,'シフト記号表（従来型・ユニット型共通）'!$C$6:$L$47,10,FALSE))</f>
        <v/>
      </c>
      <c r="AP50" s="163" t="str">
        <f>IF(AP49="","",VLOOKUP(AP49,'シフト記号表（従来型・ユニット型共通）'!$C$6:$L$47,10,FALSE))</f>
        <v/>
      </c>
      <c r="AQ50" s="164" t="str">
        <f>IF(AQ49="","",VLOOKUP(AQ49,'シフト記号表（従来型・ユニット型共通）'!$C$6:$L$47,10,FALSE))</f>
        <v/>
      </c>
      <c r="AR50" s="162" t="str">
        <f>IF(AR49="","",VLOOKUP(AR49,'シフト記号表（従来型・ユニット型共通）'!$C$6:$L$47,10,FALSE))</f>
        <v/>
      </c>
      <c r="AS50" s="163" t="str">
        <f>IF(AS49="","",VLOOKUP(AS49,'シフト記号表（従来型・ユニット型共通）'!$C$6:$L$47,10,FALSE))</f>
        <v/>
      </c>
      <c r="AT50" s="163" t="str">
        <f>IF(AT49="","",VLOOKUP(AT49,'シフト記号表（従来型・ユニット型共通）'!$C$6:$L$47,10,FALSE))</f>
        <v/>
      </c>
      <c r="AU50" s="163" t="str">
        <f>IF(AU49="","",VLOOKUP(AU49,'シフト記号表（従来型・ユニット型共通）'!$C$6:$L$47,10,FALSE))</f>
        <v/>
      </c>
      <c r="AV50" s="163" t="str">
        <f>IF(AV49="","",VLOOKUP(AV49,'シフト記号表（従来型・ユニット型共通）'!$C$6:$L$47,10,FALSE))</f>
        <v/>
      </c>
      <c r="AW50" s="163" t="str">
        <f>IF(AW49="","",VLOOKUP(AW49,'シフト記号表（従来型・ユニット型共通）'!$C$6:$L$47,10,FALSE))</f>
        <v/>
      </c>
      <c r="AX50" s="164" t="str">
        <f>IF(AX49="","",VLOOKUP(AX49,'シフト記号表（従来型・ユニット型共通）'!$C$6:$L$47,10,FALSE))</f>
        <v/>
      </c>
      <c r="AY50" s="162" t="str">
        <f>IF(AY49="","",VLOOKUP(AY49,'シフト記号表（従来型・ユニット型共通）'!$C$6:$L$47,10,FALSE))</f>
        <v/>
      </c>
      <c r="AZ50" s="163" t="str">
        <f>IF(AZ49="","",VLOOKUP(AZ49,'シフト記号表（従来型・ユニット型共通）'!$C$6:$L$47,10,FALSE))</f>
        <v/>
      </c>
      <c r="BA50" s="163" t="str">
        <f>IF(BA49="","",VLOOKUP(BA49,'シフト記号表（従来型・ユニット型共通）'!$C$6:$L$47,10,FALSE))</f>
        <v/>
      </c>
      <c r="BB50" s="292">
        <f>IF($BE$3="４週",SUM(W50:AX50),IF($BE$3="暦月",SUM(W50:BA50),""))</f>
        <v>0</v>
      </c>
      <c r="BC50" s="293"/>
      <c r="BD50" s="294">
        <f>IF($BE$3="４週",BB50/4,IF($BE$3="暦月",(BB50/($BE$8/7)),""))</f>
        <v>0</v>
      </c>
      <c r="BE50" s="293"/>
      <c r="BF50" s="289"/>
      <c r="BG50" s="290"/>
      <c r="BH50" s="290"/>
      <c r="BI50" s="290"/>
      <c r="BJ50" s="291"/>
    </row>
    <row r="51" spans="2:62" ht="20.25" customHeight="1" x14ac:dyDescent="0.45">
      <c r="B51" s="306">
        <f>B49+1</f>
        <v>18</v>
      </c>
      <c r="C51" s="237"/>
      <c r="D51" s="238"/>
      <c r="E51" s="152"/>
      <c r="F51" s="153"/>
      <c r="G51" s="152"/>
      <c r="H51" s="153"/>
      <c r="I51" s="246"/>
      <c r="J51" s="247"/>
      <c r="K51" s="250"/>
      <c r="L51" s="251"/>
      <c r="M51" s="251"/>
      <c r="N51" s="238"/>
      <c r="O51" s="335"/>
      <c r="P51" s="336"/>
      <c r="Q51" s="336"/>
      <c r="R51" s="336"/>
      <c r="S51" s="337"/>
      <c r="T51" s="184" t="s">
        <v>18</v>
      </c>
      <c r="U51" s="108"/>
      <c r="V51" s="109"/>
      <c r="W51" s="95"/>
      <c r="X51" s="96"/>
      <c r="Y51" s="96"/>
      <c r="Z51" s="96"/>
      <c r="AA51" s="96"/>
      <c r="AB51" s="96"/>
      <c r="AC51" s="97"/>
      <c r="AD51" s="95"/>
      <c r="AE51" s="96"/>
      <c r="AF51" s="96"/>
      <c r="AG51" s="96"/>
      <c r="AH51" s="96"/>
      <c r="AI51" s="96"/>
      <c r="AJ51" s="97"/>
      <c r="AK51" s="95"/>
      <c r="AL51" s="96"/>
      <c r="AM51" s="96"/>
      <c r="AN51" s="96"/>
      <c r="AO51" s="96"/>
      <c r="AP51" s="96"/>
      <c r="AQ51" s="97"/>
      <c r="AR51" s="95"/>
      <c r="AS51" s="96"/>
      <c r="AT51" s="96"/>
      <c r="AU51" s="96"/>
      <c r="AV51" s="96"/>
      <c r="AW51" s="96"/>
      <c r="AX51" s="97"/>
      <c r="AY51" s="95"/>
      <c r="AZ51" s="96"/>
      <c r="BA51" s="98"/>
      <c r="BB51" s="242"/>
      <c r="BC51" s="243"/>
      <c r="BD51" s="244"/>
      <c r="BE51" s="245"/>
      <c r="BF51" s="303"/>
      <c r="BG51" s="304"/>
      <c r="BH51" s="304"/>
      <c r="BI51" s="304"/>
      <c r="BJ51" s="305"/>
    </row>
    <row r="52" spans="2:62" ht="20.25" customHeight="1" x14ac:dyDescent="0.45">
      <c r="B52" s="307"/>
      <c r="C52" s="235"/>
      <c r="D52" s="236"/>
      <c r="E52" s="152"/>
      <c r="F52" s="153">
        <f>C51</f>
        <v>0</v>
      </c>
      <c r="G52" s="152"/>
      <c r="H52" s="153">
        <f>I51</f>
        <v>0</v>
      </c>
      <c r="I52" s="248"/>
      <c r="J52" s="249"/>
      <c r="K52" s="252"/>
      <c r="L52" s="253"/>
      <c r="M52" s="253"/>
      <c r="N52" s="236"/>
      <c r="O52" s="335"/>
      <c r="P52" s="336"/>
      <c r="Q52" s="336"/>
      <c r="R52" s="336"/>
      <c r="S52" s="337"/>
      <c r="T52" s="185" t="s">
        <v>189</v>
      </c>
      <c r="U52" s="110"/>
      <c r="V52" s="186"/>
      <c r="W52" s="162" t="str">
        <f>IF(W51="","",VLOOKUP(W51,'シフト記号表（従来型・ユニット型共通）'!$C$6:$L$47,10,FALSE))</f>
        <v/>
      </c>
      <c r="X52" s="163" t="str">
        <f>IF(X51="","",VLOOKUP(X51,'シフト記号表（従来型・ユニット型共通）'!$C$6:$L$47,10,FALSE))</f>
        <v/>
      </c>
      <c r="Y52" s="163" t="str">
        <f>IF(Y51="","",VLOOKUP(Y51,'シフト記号表（従来型・ユニット型共通）'!$C$6:$L$47,10,FALSE))</f>
        <v/>
      </c>
      <c r="Z52" s="163" t="str">
        <f>IF(Z51="","",VLOOKUP(Z51,'シフト記号表（従来型・ユニット型共通）'!$C$6:$L$47,10,FALSE))</f>
        <v/>
      </c>
      <c r="AA52" s="163" t="str">
        <f>IF(AA51="","",VLOOKUP(AA51,'シフト記号表（従来型・ユニット型共通）'!$C$6:$L$47,10,FALSE))</f>
        <v/>
      </c>
      <c r="AB52" s="163" t="str">
        <f>IF(AB51="","",VLOOKUP(AB51,'シフト記号表（従来型・ユニット型共通）'!$C$6:$L$47,10,FALSE))</f>
        <v/>
      </c>
      <c r="AC52" s="164" t="str">
        <f>IF(AC51="","",VLOOKUP(AC51,'シフト記号表（従来型・ユニット型共通）'!$C$6:$L$47,10,FALSE))</f>
        <v/>
      </c>
      <c r="AD52" s="162" t="str">
        <f>IF(AD51="","",VLOOKUP(AD51,'シフト記号表（従来型・ユニット型共通）'!$C$6:$L$47,10,FALSE))</f>
        <v/>
      </c>
      <c r="AE52" s="163" t="str">
        <f>IF(AE51="","",VLOOKUP(AE51,'シフト記号表（従来型・ユニット型共通）'!$C$6:$L$47,10,FALSE))</f>
        <v/>
      </c>
      <c r="AF52" s="163" t="str">
        <f>IF(AF51="","",VLOOKUP(AF51,'シフト記号表（従来型・ユニット型共通）'!$C$6:$L$47,10,FALSE))</f>
        <v/>
      </c>
      <c r="AG52" s="163" t="str">
        <f>IF(AG51="","",VLOOKUP(AG51,'シフト記号表（従来型・ユニット型共通）'!$C$6:$L$47,10,FALSE))</f>
        <v/>
      </c>
      <c r="AH52" s="163" t="str">
        <f>IF(AH51="","",VLOOKUP(AH51,'シフト記号表（従来型・ユニット型共通）'!$C$6:$L$47,10,FALSE))</f>
        <v/>
      </c>
      <c r="AI52" s="163" t="str">
        <f>IF(AI51="","",VLOOKUP(AI51,'シフト記号表（従来型・ユニット型共通）'!$C$6:$L$47,10,FALSE))</f>
        <v/>
      </c>
      <c r="AJ52" s="164" t="str">
        <f>IF(AJ51="","",VLOOKUP(AJ51,'シフト記号表（従来型・ユニット型共通）'!$C$6:$L$47,10,FALSE))</f>
        <v/>
      </c>
      <c r="AK52" s="162" t="str">
        <f>IF(AK51="","",VLOOKUP(AK51,'シフト記号表（従来型・ユニット型共通）'!$C$6:$L$47,10,FALSE))</f>
        <v/>
      </c>
      <c r="AL52" s="163" t="str">
        <f>IF(AL51="","",VLOOKUP(AL51,'シフト記号表（従来型・ユニット型共通）'!$C$6:$L$47,10,FALSE))</f>
        <v/>
      </c>
      <c r="AM52" s="163" t="str">
        <f>IF(AM51="","",VLOOKUP(AM51,'シフト記号表（従来型・ユニット型共通）'!$C$6:$L$47,10,FALSE))</f>
        <v/>
      </c>
      <c r="AN52" s="163" t="str">
        <f>IF(AN51="","",VLOOKUP(AN51,'シフト記号表（従来型・ユニット型共通）'!$C$6:$L$47,10,FALSE))</f>
        <v/>
      </c>
      <c r="AO52" s="163" t="str">
        <f>IF(AO51="","",VLOOKUP(AO51,'シフト記号表（従来型・ユニット型共通）'!$C$6:$L$47,10,FALSE))</f>
        <v/>
      </c>
      <c r="AP52" s="163" t="str">
        <f>IF(AP51="","",VLOOKUP(AP51,'シフト記号表（従来型・ユニット型共通）'!$C$6:$L$47,10,FALSE))</f>
        <v/>
      </c>
      <c r="AQ52" s="164" t="str">
        <f>IF(AQ51="","",VLOOKUP(AQ51,'シフト記号表（従来型・ユニット型共通）'!$C$6:$L$47,10,FALSE))</f>
        <v/>
      </c>
      <c r="AR52" s="162" t="str">
        <f>IF(AR51="","",VLOOKUP(AR51,'シフト記号表（従来型・ユニット型共通）'!$C$6:$L$47,10,FALSE))</f>
        <v/>
      </c>
      <c r="AS52" s="163" t="str">
        <f>IF(AS51="","",VLOOKUP(AS51,'シフト記号表（従来型・ユニット型共通）'!$C$6:$L$47,10,FALSE))</f>
        <v/>
      </c>
      <c r="AT52" s="163" t="str">
        <f>IF(AT51="","",VLOOKUP(AT51,'シフト記号表（従来型・ユニット型共通）'!$C$6:$L$47,10,FALSE))</f>
        <v/>
      </c>
      <c r="AU52" s="163" t="str">
        <f>IF(AU51="","",VLOOKUP(AU51,'シフト記号表（従来型・ユニット型共通）'!$C$6:$L$47,10,FALSE))</f>
        <v/>
      </c>
      <c r="AV52" s="163" t="str">
        <f>IF(AV51="","",VLOOKUP(AV51,'シフト記号表（従来型・ユニット型共通）'!$C$6:$L$47,10,FALSE))</f>
        <v/>
      </c>
      <c r="AW52" s="163" t="str">
        <f>IF(AW51="","",VLOOKUP(AW51,'シフト記号表（従来型・ユニット型共通）'!$C$6:$L$47,10,FALSE))</f>
        <v/>
      </c>
      <c r="AX52" s="164" t="str">
        <f>IF(AX51="","",VLOOKUP(AX51,'シフト記号表（従来型・ユニット型共通）'!$C$6:$L$47,10,FALSE))</f>
        <v/>
      </c>
      <c r="AY52" s="162" t="str">
        <f>IF(AY51="","",VLOOKUP(AY51,'シフト記号表（従来型・ユニット型共通）'!$C$6:$L$47,10,FALSE))</f>
        <v/>
      </c>
      <c r="AZ52" s="163" t="str">
        <f>IF(AZ51="","",VLOOKUP(AZ51,'シフト記号表（従来型・ユニット型共通）'!$C$6:$L$47,10,FALSE))</f>
        <v/>
      </c>
      <c r="BA52" s="163" t="str">
        <f>IF(BA51="","",VLOOKUP(BA51,'シフト記号表（従来型・ユニット型共通）'!$C$6:$L$47,10,FALSE))</f>
        <v/>
      </c>
      <c r="BB52" s="292">
        <f>IF($BE$3="４週",SUM(W52:AX52),IF($BE$3="暦月",SUM(W52:BA52),""))</f>
        <v>0</v>
      </c>
      <c r="BC52" s="293"/>
      <c r="BD52" s="294">
        <f>IF($BE$3="４週",BB52/4,IF($BE$3="暦月",(BB52/($BE$8/7)),""))</f>
        <v>0</v>
      </c>
      <c r="BE52" s="293"/>
      <c r="BF52" s="289"/>
      <c r="BG52" s="290"/>
      <c r="BH52" s="290"/>
      <c r="BI52" s="290"/>
      <c r="BJ52" s="291"/>
    </row>
    <row r="53" spans="2:62" ht="20.25" customHeight="1" x14ac:dyDescent="0.45">
      <c r="B53" s="306">
        <f>B51+1</f>
        <v>19</v>
      </c>
      <c r="C53" s="237"/>
      <c r="D53" s="238"/>
      <c r="E53" s="154"/>
      <c r="F53" s="155"/>
      <c r="G53" s="154"/>
      <c r="H53" s="155"/>
      <c r="I53" s="246"/>
      <c r="J53" s="247"/>
      <c r="K53" s="250"/>
      <c r="L53" s="251"/>
      <c r="M53" s="251"/>
      <c r="N53" s="238"/>
      <c r="O53" s="335"/>
      <c r="P53" s="336"/>
      <c r="Q53" s="336"/>
      <c r="R53" s="336"/>
      <c r="S53" s="337"/>
      <c r="T53" s="105" t="s">
        <v>18</v>
      </c>
      <c r="U53" s="106"/>
      <c r="V53" s="107"/>
      <c r="W53" s="95"/>
      <c r="X53" s="96"/>
      <c r="Y53" s="96"/>
      <c r="Z53" s="96"/>
      <c r="AA53" s="96"/>
      <c r="AB53" s="96"/>
      <c r="AC53" s="97"/>
      <c r="AD53" s="95"/>
      <c r="AE53" s="96"/>
      <c r="AF53" s="96"/>
      <c r="AG53" s="96"/>
      <c r="AH53" s="96"/>
      <c r="AI53" s="96"/>
      <c r="AJ53" s="97"/>
      <c r="AK53" s="95"/>
      <c r="AL53" s="96"/>
      <c r="AM53" s="96"/>
      <c r="AN53" s="96"/>
      <c r="AO53" s="96"/>
      <c r="AP53" s="96"/>
      <c r="AQ53" s="97"/>
      <c r="AR53" s="95"/>
      <c r="AS53" s="96"/>
      <c r="AT53" s="96"/>
      <c r="AU53" s="96"/>
      <c r="AV53" s="96"/>
      <c r="AW53" s="96"/>
      <c r="AX53" s="97"/>
      <c r="AY53" s="95"/>
      <c r="AZ53" s="96"/>
      <c r="BA53" s="98"/>
      <c r="BB53" s="242"/>
      <c r="BC53" s="243"/>
      <c r="BD53" s="244"/>
      <c r="BE53" s="245"/>
      <c r="BF53" s="303"/>
      <c r="BG53" s="304"/>
      <c r="BH53" s="304"/>
      <c r="BI53" s="304"/>
      <c r="BJ53" s="305"/>
    </row>
    <row r="54" spans="2:62" ht="20.25" customHeight="1" x14ac:dyDescent="0.45">
      <c r="B54" s="307"/>
      <c r="C54" s="235"/>
      <c r="D54" s="236"/>
      <c r="E54" s="152"/>
      <c r="F54" s="153">
        <f>C53</f>
        <v>0</v>
      </c>
      <c r="G54" s="152"/>
      <c r="H54" s="153">
        <f>I53</f>
        <v>0</v>
      </c>
      <c r="I54" s="248"/>
      <c r="J54" s="249"/>
      <c r="K54" s="252"/>
      <c r="L54" s="253"/>
      <c r="M54" s="253"/>
      <c r="N54" s="236"/>
      <c r="O54" s="335"/>
      <c r="P54" s="336"/>
      <c r="Q54" s="336"/>
      <c r="R54" s="336"/>
      <c r="S54" s="337"/>
      <c r="T54" s="185" t="s">
        <v>189</v>
      </c>
      <c r="U54" s="103"/>
      <c r="V54" s="104"/>
      <c r="W54" s="162" t="str">
        <f>IF(W53="","",VLOOKUP(W53,'シフト記号表（従来型・ユニット型共通）'!$C$6:$L$47,10,FALSE))</f>
        <v/>
      </c>
      <c r="X54" s="163" t="str">
        <f>IF(X53="","",VLOOKUP(X53,'シフト記号表（従来型・ユニット型共通）'!$C$6:$L$47,10,FALSE))</f>
        <v/>
      </c>
      <c r="Y54" s="163" t="str">
        <f>IF(Y53="","",VLOOKUP(Y53,'シフト記号表（従来型・ユニット型共通）'!$C$6:$L$47,10,FALSE))</f>
        <v/>
      </c>
      <c r="Z54" s="163" t="str">
        <f>IF(Z53="","",VLOOKUP(Z53,'シフト記号表（従来型・ユニット型共通）'!$C$6:$L$47,10,FALSE))</f>
        <v/>
      </c>
      <c r="AA54" s="163" t="str">
        <f>IF(AA53="","",VLOOKUP(AA53,'シフト記号表（従来型・ユニット型共通）'!$C$6:$L$47,10,FALSE))</f>
        <v/>
      </c>
      <c r="AB54" s="163" t="str">
        <f>IF(AB53="","",VLOOKUP(AB53,'シフト記号表（従来型・ユニット型共通）'!$C$6:$L$47,10,FALSE))</f>
        <v/>
      </c>
      <c r="AC54" s="164" t="str">
        <f>IF(AC53="","",VLOOKUP(AC53,'シフト記号表（従来型・ユニット型共通）'!$C$6:$L$47,10,FALSE))</f>
        <v/>
      </c>
      <c r="AD54" s="162" t="str">
        <f>IF(AD53="","",VLOOKUP(AD53,'シフト記号表（従来型・ユニット型共通）'!$C$6:$L$47,10,FALSE))</f>
        <v/>
      </c>
      <c r="AE54" s="163" t="str">
        <f>IF(AE53="","",VLOOKUP(AE53,'シフト記号表（従来型・ユニット型共通）'!$C$6:$L$47,10,FALSE))</f>
        <v/>
      </c>
      <c r="AF54" s="163" t="str">
        <f>IF(AF53="","",VLOOKUP(AF53,'シフト記号表（従来型・ユニット型共通）'!$C$6:$L$47,10,FALSE))</f>
        <v/>
      </c>
      <c r="AG54" s="163" t="str">
        <f>IF(AG53="","",VLOOKUP(AG53,'シフト記号表（従来型・ユニット型共通）'!$C$6:$L$47,10,FALSE))</f>
        <v/>
      </c>
      <c r="AH54" s="163" t="str">
        <f>IF(AH53="","",VLOOKUP(AH53,'シフト記号表（従来型・ユニット型共通）'!$C$6:$L$47,10,FALSE))</f>
        <v/>
      </c>
      <c r="AI54" s="163" t="str">
        <f>IF(AI53="","",VLOOKUP(AI53,'シフト記号表（従来型・ユニット型共通）'!$C$6:$L$47,10,FALSE))</f>
        <v/>
      </c>
      <c r="AJ54" s="164" t="str">
        <f>IF(AJ53="","",VLOOKUP(AJ53,'シフト記号表（従来型・ユニット型共通）'!$C$6:$L$47,10,FALSE))</f>
        <v/>
      </c>
      <c r="AK54" s="162" t="str">
        <f>IF(AK53="","",VLOOKUP(AK53,'シフト記号表（従来型・ユニット型共通）'!$C$6:$L$47,10,FALSE))</f>
        <v/>
      </c>
      <c r="AL54" s="163" t="str">
        <f>IF(AL53="","",VLOOKUP(AL53,'シフト記号表（従来型・ユニット型共通）'!$C$6:$L$47,10,FALSE))</f>
        <v/>
      </c>
      <c r="AM54" s="163" t="str">
        <f>IF(AM53="","",VLOOKUP(AM53,'シフト記号表（従来型・ユニット型共通）'!$C$6:$L$47,10,FALSE))</f>
        <v/>
      </c>
      <c r="AN54" s="163" t="str">
        <f>IF(AN53="","",VLOOKUP(AN53,'シフト記号表（従来型・ユニット型共通）'!$C$6:$L$47,10,FALSE))</f>
        <v/>
      </c>
      <c r="AO54" s="163" t="str">
        <f>IF(AO53="","",VLOOKUP(AO53,'シフト記号表（従来型・ユニット型共通）'!$C$6:$L$47,10,FALSE))</f>
        <v/>
      </c>
      <c r="AP54" s="163" t="str">
        <f>IF(AP53="","",VLOOKUP(AP53,'シフト記号表（従来型・ユニット型共通）'!$C$6:$L$47,10,FALSE))</f>
        <v/>
      </c>
      <c r="AQ54" s="164" t="str">
        <f>IF(AQ53="","",VLOOKUP(AQ53,'シフト記号表（従来型・ユニット型共通）'!$C$6:$L$47,10,FALSE))</f>
        <v/>
      </c>
      <c r="AR54" s="162" t="str">
        <f>IF(AR53="","",VLOOKUP(AR53,'シフト記号表（従来型・ユニット型共通）'!$C$6:$L$47,10,FALSE))</f>
        <v/>
      </c>
      <c r="AS54" s="163" t="str">
        <f>IF(AS53="","",VLOOKUP(AS53,'シフト記号表（従来型・ユニット型共通）'!$C$6:$L$47,10,FALSE))</f>
        <v/>
      </c>
      <c r="AT54" s="163" t="str">
        <f>IF(AT53="","",VLOOKUP(AT53,'シフト記号表（従来型・ユニット型共通）'!$C$6:$L$47,10,FALSE))</f>
        <v/>
      </c>
      <c r="AU54" s="163" t="str">
        <f>IF(AU53="","",VLOOKUP(AU53,'シフト記号表（従来型・ユニット型共通）'!$C$6:$L$47,10,FALSE))</f>
        <v/>
      </c>
      <c r="AV54" s="163" t="str">
        <f>IF(AV53="","",VLOOKUP(AV53,'シフト記号表（従来型・ユニット型共通）'!$C$6:$L$47,10,FALSE))</f>
        <v/>
      </c>
      <c r="AW54" s="163" t="str">
        <f>IF(AW53="","",VLOOKUP(AW53,'シフト記号表（従来型・ユニット型共通）'!$C$6:$L$47,10,FALSE))</f>
        <v/>
      </c>
      <c r="AX54" s="164" t="str">
        <f>IF(AX53="","",VLOOKUP(AX53,'シフト記号表（従来型・ユニット型共通）'!$C$6:$L$47,10,FALSE))</f>
        <v/>
      </c>
      <c r="AY54" s="162" t="str">
        <f>IF(AY53="","",VLOOKUP(AY53,'シフト記号表（従来型・ユニット型共通）'!$C$6:$L$47,10,FALSE))</f>
        <v/>
      </c>
      <c r="AZ54" s="163" t="str">
        <f>IF(AZ53="","",VLOOKUP(AZ53,'シフト記号表（従来型・ユニット型共通）'!$C$6:$L$47,10,FALSE))</f>
        <v/>
      </c>
      <c r="BA54" s="163" t="str">
        <f>IF(BA53="","",VLOOKUP(BA53,'シフト記号表（従来型・ユニット型共通）'!$C$6:$L$47,10,FALSE))</f>
        <v/>
      </c>
      <c r="BB54" s="292">
        <f>IF($BE$3="４週",SUM(W54:AX54),IF($BE$3="暦月",SUM(W54:BA54),""))</f>
        <v>0</v>
      </c>
      <c r="BC54" s="293"/>
      <c r="BD54" s="294">
        <f>IF($BE$3="４週",BB54/4,IF($BE$3="暦月",(BB54/($BE$8/7)),""))</f>
        <v>0</v>
      </c>
      <c r="BE54" s="293"/>
      <c r="BF54" s="289"/>
      <c r="BG54" s="290"/>
      <c r="BH54" s="290"/>
      <c r="BI54" s="290"/>
      <c r="BJ54" s="291"/>
    </row>
    <row r="55" spans="2:62" ht="20.25" customHeight="1" x14ac:dyDescent="0.45">
      <c r="B55" s="306">
        <f>B53+1</f>
        <v>20</v>
      </c>
      <c r="C55" s="237"/>
      <c r="D55" s="238"/>
      <c r="E55" s="154"/>
      <c r="F55" s="155"/>
      <c r="G55" s="154"/>
      <c r="H55" s="155"/>
      <c r="I55" s="246"/>
      <c r="J55" s="247"/>
      <c r="K55" s="250"/>
      <c r="L55" s="251"/>
      <c r="M55" s="251"/>
      <c r="N55" s="238"/>
      <c r="O55" s="335"/>
      <c r="P55" s="336"/>
      <c r="Q55" s="336"/>
      <c r="R55" s="336"/>
      <c r="S55" s="337"/>
      <c r="T55" s="105" t="s">
        <v>18</v>
      </c>
      <c r="U55" s="106"/>
      <c r="V55" s="107"/>
      <c r="W55" s="95"/>
      <c r="X55" s="96"/>
      <c r="Y55" s="96"/>
      <c r="Z55" s="96"/>
      <c r="AA55" s="96"/>
      <c r="AB55" s="96"/>
      <c r="AC55" s="97"/>
      <c r="AD55" s="95"/>
      <c r="AE55" s="96"/>
      <c r="AF55" s="96"/>
      <c r="AG55" s="96"/>
      <c r="AH55" s="96"/>
      <c r="AI55" s="96"/>
      <c r="AJ55" s="97"/>
      <c r="AK55" s="95"/>
      <c r="AL55" s="96"/>
      <c r="AM55" s="96"/>
      <c r="AN55" s="96"/>
      <c r="AO55" s="96"/>
      <c r="AP55" s="96"/>
      <c r="AQ55" s="97"/>
      <c r="AR55" s="95"/>
      <c r="AS55" s="96"/>
      <c r="AT55" s="96"/>
      <c r="AU55" s="96"/>
      <c r="AV55" s="96"/>
      <c r="AW55" s="96"/>
      <c r="AX55" s="97"/>
      <c r="AY55" s="95"/>
      <c r="AZ55" s="96"/>
      <c r="BA55" s="98"/>
      <c r="BB55" s="242"/>
      <c r="BC55" s="243"/>
      <c r="BD55" s="244"/>
      <c r="BE55" s="245"/>
      <c r="BF55" s="303"/>
      <c r="BG55" s="304"/>
      <c r="BH55" s="304"/>
      <c r="BI55" s="304"/>
      <c r="BJ55" s="305"/>
    </row>
    <row r="56" spans="2:62" ht="20.25" customHeight="1" x14ac:dyDescent="0.45">
      <c r="B56" s="307"/>
      <c r="C56" s="235"/>
      <c r="D56" s="236"/>
      <c r="E56" s="152"/>
      <c r="F56" s="153">
        <f>C55</f>
        <v>0</v>
      </c>
      <c r="G56" s="152"/>
      <c r="H56" s="153">
        <f>I55</f>
        <v>0</v>
      </c>
      <c r="I56" s="248"/>
      <c r="J56" s="249"/>
      <c r="K56" s="252"/>
      <c r="L56" s="253"/>
      <c r="M56" s="253"/>
      <c r="N56" s="236"/>
      <c r="O56" s="335"/>
      <c r="P56" s="336"/>
      <c r="Q56" s="336"/>
      <c r="R56" s="336"/>
      <c r="S56" s="337"/>
      <c r="T56" s="185" t="s">
        <v>189</v>
      </c>
      <c r="U56" s="110"/>
      <c r="V56" s="186"/>
      <c r="W56" s="162" t="str">
        <f>IF(W55="","",VLOOKUP(W55,'シフト記号表（従来型・ユニット型共通）'!$C$6:$L$47,10,FALSE))</f>
        <v/>
      </c>
      <c r="X56" s="163" t="str">
        <f>IF(X55="","",VLOOKUP(X55,'シフト記号表（従来型・ユニット型共通）'!$C$6:$L$47,10,FALSE))</f>
        <v/>
      </c>
      <c r="Y56" s="163" t="str">
        <f>IF(Y55="","",VLOOKUP(Y55,'シフト記号表（従来型・ユニット型共通）'!$C$6:$L$47,10,FALSE))</f>
        <v/>
      </c>
      <c r="Z56" s="163" t="str">
        <f>IF(Z55="","",VLOOKUP(Z55,'シフト記号表（従来型・ユニット型共通）'!$C$6:$L$47,10,FALSE))</f>
        <v/>
      </c>
      <c r="AA56" s="163" t="str">
        <f>IF(AA55="","",VLOOKUP(AA55,'シフト記号表（従来型・ユニット型共通）'!$C$6:$L$47,10,FALSE))</f>
        <v/>
      </c>
      <c r="AB56" s="163" t="str">
        <f>IF(AB55="","",VLOOKUP(AB55,'シフト記号表（従来型・ユニット型共通）'!$C$6:$L$47,10,FALSE))</f>
        <v/>
      </c>
      <c r="AC56" s="164" t="str">
        <f>IF(AC55="","",VLOOKUP(AC55,'シフト記号表（従来型・ユニット型共通）'!$C$6:$L$47,10,FALSE))</f>
        <v/>
      </c>
      <c r="AD56" s="162" t="str">
        <f>IF(AD55="","",VLOOKUP(AD55,'シフト記号表（従来型・ユニット型共通）'!$C$6:$L$47,10,FALSE))</f>
        <v/>
      </c>
      <c r="AE56" s="163" t="str">
        <f>IF(AE55="","",VLOOKUP(AE55,'シフト記号表（従来型・ユニット型共通）'!$C$6:$L$47,10,FALSE))</f>
        <v/>
      </c>
      <c r="AF56" s="163" t="str">
        <f>IF(AF55="","",VLOOKUP(AF55,'シフト記号表（従来型・ユニット型共通）'!$C$6:$L$47,10,FALSE))</f>
        <v/>
      </c>
      <c r="AG56" s="163" t="str">
        <f>IF(AG55="","",VLOOKUP(AG55,'シフト記号表（従来型・ユニット型共通）'!$C$6:$L$47,10,FALSE))</f>
        <v/>
      </c>
      <c r="AH56" s="163" t="str">
        <f>IF(AH55="","",VLOOKUP(AH55,'シフト記号表（従来型・ユニット型共通）'!$C$6:$L$47,10,FALSE))</f>
        <v/>
      </c>
      <c r="AI56" s="163" t="str">
        <f>IF(AI55="","",VLOOKUP(AI55,'シフト記号表（従来型・ユニット型共通）'!$C$6:$L$47,10,FALSE))</f>
        <v/>
      </c>
      <c r="AJ56" s="164" t="str">
        <f>IF(AJ55="","",VLOOKUP(AJ55,'シフト記号表（従来型・ユニット型共通）'!$C$6:$L$47,10,FALSE))</f>
        <v/>
      </c>
      <c r="AK56" s="162" t="str">
        <f>IF(AK55="","",VLOOKUP(AK55,'シフト記号表（従来型・ユニット型共通）'!$C$6:$L$47,10,FALSE))</f>
        <v/>
      </c>
      <c r="AL56" s="163" t="str">
        <f>IF(AL55="","",VLOOKUP(AL55,'シフト記号表（従来型・ユニット型共通）'!$C$6:$L$47,10,FALSE))</f>
        <v/>
      </c>
      <c r="AM56" s="163" t="str">
        <f>IF(AM55="","",VLOOKUP(AM55,'シフト記号表（従来型・ユニット型共通）'!$C$6:$L$47,10,FALSE))</f>
        <v/>
      </c>
      <c r="AN56" s="163" t="str">
        <f>IF(AN55="","",VLOOKUP(AN55,'シフト記号表（従来型・ユニット型共通）'!$C$6:$L$47,10,FALSE))</f>
        <v/>
      </c>
      <c r="AO56" s="163" t="str">
        <f>IF(AO55="","",VLOOKUP(AO55,'シフト記号表（従来型・ユニット型共通）'!$C$6:$L$47,10,FALSE))</f>
        <v/>
      </c>
      <c r="AP56" s="163" t="str">
        <f>IF(AP55="","",VLOOKUP(AP55,'シフト記号表（従来型・ユニット型共通）'!$C$6:$L$47,10,FALSE))</f>
        <v/>
      </c>
      <c r="AQ56" s="164" t="str">
        <f>IF(AQ55="","",VLOOKUP(AQ55,'シフト記号表（従来型・ユニット型共通）'!$C$6:$L$47,10,FALSE))</f>
        <v/>
      </c>
      <c r="AR56" s="162" t="str">
        <f>IF(AR55="","",VLOOKUP(AR55,'シフト記号表（従来型・ユニット型共通）'!$C$6:$L$47,10,FALSE))</f>
        <v/>
      </c>
      <c r="AS56" s="163" t="str">
        <f>IF(AS55="","",VLOOKUP(AS55,'シフト記号表（従来型・ユニット型共通）'!$C$6:$L$47,10,FALSE))</f>
        <v/>
      </c>
      <c r="AT56" s="163" t="str">
        <f>IF(AT55="","",VLOOKUP(AT55,'シフト記号表（従来型・ユニット型共通）'!$C$6:$L$47,10,FALSE))</f>
        <v/>
      </c>
      <c r="AU56" s="163" t="str">
        <f>IF(AU55="","",VLOOKUP(AU55,'シフト記号表（従来型・ユニット型共通）'!$C$6:$L$47,10,FALSE))</f>
        <v/>
      </c>
      <c r="AV56" s="163" t="str">
        <f>IF(AV55="","",VLOOKUP(AV55,'シフト記号表（従来型・ユニット型共通）'!$C$6:$L$47,10,FALSE))</f>
        <v/>
      </c>
      <c r="AW56" s="163" t="str">
        <f>IF(AW55="","",VLOOKUP(AW55,'シフト記号表（従来型・ユニット型共通）'!$C$6:$L$47,10,FALSE))</f>
        <v/>
      </c>
      <c r="AX56" s="164" t="str">
        <f>IF(AX55="","",VLOOKUP(AX55,'シフト記号表（従来型・ユニット型共通）'!$C$6:$L$47,10,FALSE))</f>
        <v/>
      </c>
      <c r="AY56" s="162" t="str">
        <f>IF(AY55="","",VLOOKUP(AY55,'シフト記号表（従来型・ユニット型共通）'!$C$6:$L$47,10,FALSE))</f>
        <v/>
      </c>
      <c r="AZ56" s="163" t="str">
        <f>IF(AZ55="","",VLOOKUP(AZ55,'シフト記号表（従来型・ユニット型共通）'!$C$6:$L$47,10,FALSE))</f>
        <v/>
      </c>
      <c r="BA56" s="163" t="str">
        <f>IF(BA55="","",VLOOKUP(BA55,'シフト記号表（従来型・ユニット型共通）'!$C$6:$L$47,10,FALSE))</f>
        <v/>
      </c>
      <c r="BB56" s="292">
        <f>IF($BE$3="４週",SUM(W56:AX56),IF($BE$3="暦月",SUM(W56:BA56),""))</f>
        <v>0</v>
      </c>
      <c r="BC56" s="293"/>
      <c r="BD56" s="294">
        <f>IF($BE$3="４週",BB56/4,IF($BE$3="暦月",(BB56/($BE$8/7)),""))</f>
        <v>0</v>
      </c>
      <c r="BE56" s="293"/>
      <c r="BF56" s="289"/>
      <c r="BG56" s="290"/>
      <c r="BH56" s="290"/>
      <c r="BI56" s="290"/>
      <c r="BJ56" s="291"/>
    </row>
    <row r="57" spans="2:62" ht="20.25" customHeight="1" x14ac:dyDescent="0.45">
      <c r="B57" s="306">
        <f>B55+1</f>
        <v>21</v>
      </c>
      <c r="C57" s="237"/>
      <c r="D57" s="238"/>
      <c r="E57" s="152"/>
      <c r="F57" s="153"/>
      <c r="G57" s="152"/>
      <c r="H57" s="153"/>
      <c r="I57" s="246"/>
      <c r="J57" s="247"/>
      <c r="K57" s="250"/>
      <c r="L57" s="251"/>
      <c r="M57" s="251"/>
      <c r="N57" s="238"/>
      <c r="O57" s="335"/>
      <c r="P57" s="336"/>
      <c r="Q57" s="336"/>
      <c r="R57" s="336"/>
      <c r="S57" s="337"/>
      <c r="T57" s="184" t="s">
        <v>18</v>
      </c>
      <c r="U57" s="108"/>
      <c r="V57" s="109"/>
      <c r="W57" s="95"/>
      <c r="X57" s="96"/>
      <c r="Y57" s="96"/>
      <c r="Z57" s="96"/>
      <c r="AA57" s="96"/>
      <c r="AB57" s="96"/>
      <c r="AC57" s="97"/>
      <c r="AD57" s="95"/>
      <c r="AE57" s="96"/>
      <c r="AF57" s="96"/>
      <c r="AG57" s="96"/>
      <c r="AH57" s="96"/>
      <c r="AI57" s="96"/>
      <c r="AJ57" s="97"/>
      <c r="AK57" s="95"/>
      <c r="AL57" s="96"/>
      <c r="AM57" s="96"/>
      <c r="AN57" s="96"/>
      <c r="AO57" s="96"/>
      <c r="AP57" s="96"/>
      <c r="AQ57" s="97"/>
      <c r="AR57" s="95"/>
      <c r="AS57" s="96"/>
      <c r="AT57" s="96"/>
      <c r="AU57" s="96"/>
      <c r="AV57" s="96"/>
      <c r="AW57" s="96"/>
      <c r="AX57" s="97"/>
      <c r="AY57" s="95"/>
      <c r="AZ57" s="96"/>
      <c r="BA57" s="98"/>
      <c r="BB57" s="242"/>
      <c r="BC57" s="243"/>
      <c r="BD57" s="244"/>
      <c r="BE57" s="245"/>
      <c r="BF57" s="303"/>
      <c r="BG57" s="304"/>
      <c r="BH57" s="304"/>
      <c r="BI57" s="304"/>
      <c r="BJ57" s="305"/>
    </row>
    <row r="58" spans="2:62" ht="20.25" customHeight="1" x14ac:dyDescent="0.45">
      <c r="B58" s="307"/>
      <c r="C58" s="235"/>
      <c r="D58" s="236"/>
      <c r="E58" s="152"/>
      <c r="F58" s="153">
        <f>C57</f>
        <v>0</v>
      </c>
      <c r="G58" s="152"/>
      <c r="H58" s="153">
        <f>I57</f>
        <v>0</v>
      </c>
      <c r="I58" s="248"/>
      <c r="J58" s="249"/>
      <c r="K58" s="252"/>
      <c r="L58" s="253"/>
      <c r="M58" s="253"/>
      <c r="N58" s="236"/>
      <c r="O58" s="335"/>
      <c r="P58" s="336"/>
      <c r="Q58" s="336"/>
      <c r="R58" s="336"/>
      <c r="S58" s="337"/>
      <c r="T58" s="185" t="s">
        <v>189</v>
      </c>
      <c r="U58" s="110"/>
      <c r="V58" s="186"/>
      <c r="W58" s="162" t="str">
        <f>IF(W57="","",VLOOKUP(W57,'シフト記号表（従来型・ユニット型共通）'!$C$6:$L$47,10,FALSE))</f>
        <v/>
      </c>
      <c r="X58" s="163" t="str">
        <f>IF(X57="","",VLOOKUP(X57,'シフト記号表（従来型・ユニット型共通）'!$C$6:$L$47,10,FALSE))</f>
        <v/>
      </c>
      <c r="Y58" s="163" t="str">
        <f>IF(Y57="","",VLOOKUP(Y57,'シフト記号表（従来型・ユニット型共通）'!$C$6:$L$47,10,FALSE))</f>
        <v/>
      </c>
      <c r="Z58" s="163" t="str">
        <f>IF(Z57="","",VLOOKUP(Z57,'シフト記号表（従来型・ユニット型共通）'!$C$6:$L$47,10,FALSE))</f>
        <v/>
      </c>
      <c r="AA58" s="163" t="str">
        <f>IF(AA57="","",VLOOKUP(AA57,'シフト記号表（従来型・ユニット型共通）'!$C$6:$L$47,10,FALSE))</f>
        <v/>
      </c>
      <c r="AB58" s="163" t="str">
        <f>IF(AB57="","",VLOOKUP(AB57,'シフト記号表（従来型・ユニット型共通）'!$C$6:$L$47,10,FALSE))</f>
        <v/>
      </c>
      <c r="AC58" s="164" t="str">
        <f>IF(AC57="","",VLOOKUP(AC57,'シフト記号表（従来型・ユニット型共通）'!$C$6:$L$47,10,FALSE))</f>
        <v/>
      </c>
      <c r="AD58" s="162" t="str">
        <f>IF(AD57="","",VLOOKUP(AD57,'シフト記号表（従来型・ユニット型共通）'!$C$6:$L$47,10,FALSE))</f>
        <v/>
      </c>
      <c r="AE58" s="163" t="str">
        <f>IF(AE57="","",VLOOKUP(AE57,'シフト記号表（従来型・ユニット型共通）'!$C$6:$L$47,10,FALSE))</f>
        <v/>
      </c>
      <c r="AF58" s="163" t="str">
        <f>IF(AF57="","",VLOOKUP(AF57,'シフト記号表（従来型・ユニット型共通）'!$C$6:$L$47,10,FALSE))</f>
        <v/>
      </c>
      <c r="AG58" s="163" t="str">
        <f>IF(AG57="","",VLOOKUP(AG57,'シフト記号表（従来型・ユニット型共通）'!$C$6:$L$47,10,FALSE))</f>
        <v/>
      </c>
      <c r="AH58" s="163" t="str">
        <f>IF(AH57="","",VLOOKUP(AH57,'シフト記号表（従来型・ユニット型共通）'!$C$6:$L$47,10,FALSE))</f>
        <v/>
      </c>
      <c r="AI58" s="163" t="str">
        <f>IF(AI57="","",VLOOKUP(AI57,'シフト記号表（従来型・ユニット型共通）'!$C$6:$L$47,10,FALSE))</f>
        <v/>
      </c>
      <c r="AJ58" s="164" t="str">
        <f>IF(AJ57="","",VLOOKUP(AJ57,'シフト記号表（従来型・ユニット型共通）'!$C$6:$L$47,10,FALSE))</f>
        <v/>
      </c>
      <c r="AK58" s="162" t="str">
        <f>IF(AK57="","",VLOOKUP(AK57,'シフト記号表（従来型・ユニット型共通）'!$C$6:$L$47,10,FALSE))</f>
        <v/>
      </c>
      <c r="AL58" s="163" t="str">
        <f>IF(AL57="","",VLOOKUP(AL57,'シフト記号表（従来型・ユニット型共通）'!$C$6:$L$47,10,FALSE))</f>
        <v/>
      </c>
      <c r="AM58" s="163" t="str">
        <f>IF(AM57="","",VLOOKUP(AM57,'シフト記号表（従来型・ユニット型共通）'!$C$6:$L$47,10,FALSE))</f>
        <v/>
      </c>
      <c r="AN58" s="163" t="str">
        <f>IF(AN57="","",VLOOKUP(AN57,'シフト記号表（従来型・ユニット型共通）'!$C$6:$L$47,10,FALSE))</f>
        <v/>
      </c>
      <c r="AO58" s="163" t="str">
        <f>IF(AO57="","",VLOOKUP(AO57,'シフト記号表（従来型・ユニット型共通）'!$C$6:$L$47,10,FALSE))</f>
        <v/>
      </c>
      <c r="AP58" s="163" t="str">
        <f>IF(AP57="","",VLOOKUP(AP57,'シフト記号表（従来型・ユニット型共通）'!$C$6:$L$47,10,FALSE))</f>
        <v/>
      </c>
      <c r="AQ58" s="164" t="str">
        <f>IF(AQ57="","",VLOOKUP(AQ57,'シフト記号表（従来型・ユニット型共通）'!$C$6:$L$47,10,FALSE))</f>
        <v/>
      </c>
      <c r="AR58" s="162" t="str">
        <f>IF(AR57="","",VLOOKUP(AR57,'シフト記号表（従来型・ユニット型共通）'!$C$6:$L$47,10,FALSE))</f>
        <v/>
      </c>
      <c r="AS58" s="163" t="str">
        <f>IF(AS57="","",VLOOKUP(AS57,'シフト記号表（従来型・ユニット型共通）'!$C$6:$L$47,10,FALSE))</f>
        <v/>
      </c>
      <c r="AT58" s="163" t="str">
        <f>IF(AT57="","",VLOOKUP(AT57,'シフト記号表（従来型・ユニット型共通）'!$C$6:$L$47,10,FALSE))</f>
        <v/>
      </c>
      <c r="AU58" s="163" t="str">
        <f>IF(AU57="","",VLOOKUP(AU57,'シフト記号表（従来型・ユニット型共通）'!$C$6:$L$47,10,FALSE))</f>
        <v/>
      </c>
      <c r="AV58" s="163" t="str">
        <f>IF(AV57="","",VLOOKUP(AV57,'シフト記号表（従来型・ユニット型共通）'!$C$6:$L$47,10,FALSE))</f>
        <v/>
      </c>
      <c r="AW58" s="163" t="str">
        <f>IF(AW57="","",VLOOKUP(AW57,'シフト記号表（従来型・ユニット型共通）'!$C$6:$L$47,10,FALSE))</f>
        <v/>
      </c>
      <c r="AX58" s="164" t="str">
        <f>IF(AX57="","",VLOOKUP(AX57,'シフト記号表（従来型・ユニット型共通）'!$C$6:$L$47,10,FALSE))</f>
        <v/>
      </c>
      <c r="AY58" s="162" t="str">
        <f>IF(AY57="","",VLOOKUP(AY57,'シフト記号表（従来型・ユニット型共通）'!$C$6:$L$47,10,FALSE))</f>
        <v/>
      </c>
      <c r="AZ58" s="163" t="str">
        <f>IF(AZ57="","",VLOOKUP(AZ57,'シフト記号表（従来型・ユニット型共通）'!$C$6:$L$47,10,FALSE))</f>
        <v/>
      </c>
      <c r="BA58" s="163" t="str">
        <f>IF(BA57="","",VLOOKUP(BA57,'シフト記号表（従来型・ユニット型共通）'!$C$6:$L$47,10,FALSE))</f>
        <v/>
      </c>
      <c r="BB58" s="292">
        <f>IF($BE$3="４週",SUM(W58:AX58),IF($BE$3="暦月",SUM(W58:BA58),""))</f>
        <v>0</v>
      </c>
      <c r="BC58" s="293"/>
      <c r="BD58" s="294">
        <f>IF($BE$3="４週",BB58/4,IF($BE$3="暦月",(BB58/($BE$8/7)),""))</f>
        <v>0</v>
      </c>
      <c r="BE58" s="293"/>
      <c r="BF58" s="289"/>
      <c r="BG58" s="290"/>
      <c r="BH58" s="290"/>
      <c r="BI58" s="290"/>
      <c r="BJ58" s="291"/>
    </row>
    <row r="59" spans="2:62" ht="20.25" customHeight="1" x14ac:dyDescent="0.45">
      <c r="B59" s="306">
        <f>B57+1</f>
        <v>22</v>
      </c>
      <c r="C59" s="237"/>
      <c r="D59" s="238"/>
      <c r="E59" s="152"/>
      <c r="F59" s="153"/>
      <c r="G59" s="152"/>
      <c r="H59" s="153"/>
      <c r="I59" s="246"/>
      <c r="J59" s="247"/>
      <c r="K59" s="250"/>
      <c r="L59" s="251"/>
      <c r="M59" s="251"/>
      <c r="N59" s="238"/>
      <c r="O59" s="335"/>
      <c r="P59" s="336"/>
      <c r="Q59" s="336"/>
      <c r="R59" s="336"/>
      <c r="S59" s="337"/>
      <c r="T59" s="184" t="s">
        <v>18</v>
      </c>
      <c r="U59" s="108"/>
      <c r="V59" s="109"/>
      <c r="W59" s="95"/>
      <c r="X59" s="96"/>
      <c r="Y59" s="96"/>
      <c r="Z59" s="96"/>
      <c r="AA59" s="96"/>
      <c r="AB59" s="96"/>
      <c r="AC59" s="97"/>
      <c r="AD59" s="95"/>
      <c r="AE59" s="96"/>
      <c r="AF59" s="96"/>
      <c r="AG59" s="96"/>
      <c r="AH59" s="96"/>
      <c r="AI59" s="96"/>
      <c r="AJ59" s="97"/>
      <c r="AK59" s="95"/>
      <c r="AL59" s="96"/>
      <c r="AM59" s="96"/>
      <c r="AN59" s="96"/>
      <c r="AO59" s="96"/>
      <c r="AP59" s="96"/>
      <c r="AQ59" s="97"/>
      <c r="AR59" s="95"/>
      <c r="AS59" s="96"/>
      <c r="AT59" s="96"/>
      <c r="AU59" s="96"/>
      <c r="AV59" s="96"/>
      <c r="AW59" s="96"/>
      <c r="AX59" s="97"/>
      <c r="AY59" s="95"/>
      <c r="AZ59" s="96"/>
      <c r="BA59" s="98"/>
      <c r="BB59" s="242"/>
      <c r="BC59" s="243"/>
      <c r="BD59" s="244"/>
      <c r="BE59" s="245"/>
      <c r="BF59" s="303"/>
      <c r="BG59" s="304"/>
      <c r="BH59" s="304"/>
      <c r="BI59" s="304"/>
      <c r="BJ59" s="305"/>
    </row>
    <row r="60" spans="2:62" ht="20.25" customHeight="1" x14ac:dyDescent="0.45">
      <c r="B60" s="307"/>
      <c r="C60" s="235"/>
      <c r="D60" s="236"/>
      <c r="E60" s="152"/>
      <c r="F60" s="153">
        <f>C59</f>
        <v>0</v>
      </c>
      <c r="G60" s="152"/>
      <c r="H60" s="153">
        <f>I59</f>
        <v>0</v>
      </c>
      <c r="I60" s="248"/>
      <c r="J60" s="249"/>
      <c r="K60" s="252"/>
      <c r="L60" s="253"/>
      <c r="M60" s="253"/>
      <c r="N60" s="236"/>
      <c r="O60" s="335"/>
      <c r="P60" s="336"/>
      <c r="Q60" s="336"/>
      <c r="R60" s="336"/>
      <c r="S60" s="337"/>
      <c r="T60" s="185" t="s">
        <v>189</v>
      </c>
      <c r="U60" s="110"/>
      <c r="V60" s="186"/>
      <c r="W60" s="162" t="str">
        <f>IF(W59="","",VLOOKUP(W59,'シフト記号表（従来型・ユニット型共通）'!$C$6:$L$47,10,FALSE))</f>
        <v/>
      </c>
      <c r="X60" s="163" t="str">
        <f>IF(X59="","",VLOOKUP(X59,'シフト記号表（従来型・ユニット型共通）'!$C$6:$L$47,10,FALSE))</f>
        <v/>
      </c>
      <c r="Y60" s="163" t="str">
        <f>IF(Y59="","",VLOOKUP(Y59,'シフト記号表（従来型・ユニット型共通）'!$C$6:$L$47,10,FALSE))</f>
        <v/>
      </c>
      <c r="Z60" s="163" t="str">
        <f>IF(Z59="","",VLOOKUP(Z59,'シフト記号表（従来型・ユニット型共通）'!$C$6:$L$47,10,FALSE))</f>
        <v/>
      </c>
      <c r="AA60" s="163" t="str">
        <f>IF(AA59="","",VLOOKUP(AA59,'シフト記号表（従来型・ユニット型共通）'!$C$6:$L$47,10,FALSE))</f>
        <v/>
      </c>
      <c r="AB60" s="163" t="str">
        <f>IF(AB59="","",VLOOKUP(AB59,'シフト記号表（従来型・ユニット型共通）'!$C$6:$L$47,10,FALSE))</f>
        <v/>
      </c>
      <c r="AC60" s="164" t="str">
        <f>IF(AC59="","",VLOOKUP(AC59,'シフト記号表（従来型・ユニット型共通）'!$C$6:$L$47,10,FALSE))</f>
        <v/>
      </c>
      <c r="AD60" s="162" t="str">
        <f>IF(AD59="","",VLOOKUP(AD59,'シフト記号表（従来型・ユニット型共通）'!$C$6:$L$47,10,FALSE))</f>
        <v/>
      </c>
      <c r="AE60" s="163" t="str">
        <f>IF(AE59="","",VLOOKUP(AE59,'シフト記号表（従来型・ユニット型共通）'!$C$6:$L$47,10,FALSE))</f>
        <v/>
      </c>
      <c r="AF60" s="163" t="str">
        <f>IF(AF59="","",VLOOKUP(AF59,'シフト記号表（従来型・ユニット型共通）'!$C$6:$L$47,10,FALSE))</f>
        <v/>
      </c>
      <c r="AG60" s="163" t="str">
        <f>IF(AG59="","",VLOOKUP(AG59,'シフト記号表（従来型・ユニット型共通）'!$C$6:$L$47,10,FALSE))</f>
        <v/>
      </c>
      <c r="AH60" s="163" t="str">
        <f>IF(AH59="","",VLOOKUP(AH59,'シフト記号表（従来型・ユニット型共通）'!$C$6:$L$47,10,FALSE))</f>
        <v/>
      </c>
      <c r="AI60" s="163" t="str">
        <f>IF(AI59="","",VLOOKUP(AI59,'シフト記号表（従来型・ユニット型共通）'!$C$6:$L$47,10,FALSE))</f>
        <v/>
      </c>
      <c r="AJ60" s="164" t="str">
        <f>IF(AJ59="","",VLOOKUP(AJ59,'シフト記号表（従来型・ユニット型共通）'!$C$6:$L$47,10,FALSE))</f>
        <v/>
      </c>
      <c r="AK60" s="162" t="str">
        <f>IF(AK59="","",VLOOKUP(AK59,'シフト記号表（従来型・ユニット型共通）'!$C$6:$L$47,10,FALSE))</f>
        <v/>
      </c>
      <c r="AL60" s="163" t="str">
        <f>IF(AL59="","",VLOOKUP(AL59,'シフト記号表（従来型・ユニット型共通）'!$C$6:$L$47,10,FALSE))</f>
        <v/>
      </c>
      <c r="AM60" s="163" t="str">
        <f>IF(AM59="","",VLOOKUP(AM59,'シフト記号表（従来型・ユニット型共通）'!$C$6:$L$47,10,FALSE))</f>
        <v/>
      </c>
      <c r="AN60" s="163" t="str">
        <f>IF(AN59="","",VLOOKUP(AN59,'シフト記号表（従来型・ユニット型共通）'!$C$6:$L$47,10,FALSE))</f>
        <v/>
      </c>
      <c r="AO60" s="163" t="str">
        <f>IF(AO59="","",VLOOKUP(AO59,'シフト記号表（従来型・ユニット型共通）'!$C$6:$L$47,10,FALSE))</f>
        <v/>
      </c>
      <c r="AP60" s="163" t="str">
        <f>IF(AP59="","",VLOOKUP(AP59,'シフト記号表（従来型・ユニット型共通）'!$C$6:$L$47,10,FALSE))</f>
        <v/>
      </c>
      <c r="AQ60" s="164" t="str">
        <f>IF(AQ59="","",VLOOKUP(AQ59,'シフト記号表（従来型・ユニット型共通）'!$C$6:$L$47,10,FALSE))</f>
        <v/>
      </c>
      <c r="AR60" s="162" t="str">
        <f>IF(AR59="","",VLOOKUP(AR59,'シフト記号表（従来型・ユニット型共通）'!$C$6:$L$47,10,FALSE))</f>
        <v/>
      </c>
      <c r="AS60" s="163" t="str">
        <f>IF(AS59="","",VLOOKUP(AS59,'シフト記号表（従来型・ユニット型共通）'!$C$6:$L$47,10,FALSE))</f>
        <v/>
      </c>
      <c r="AT60" s="163" t="str">
        <f>IF(AT59="","",VLOOKUP(AT59,'シフト記号表（従来型・ユニット型共通）'!$C$6:$L$47,10,FALSE))</f>
        <v/>
      </c>
      <c r="AU60" s="163" t="str">
        <f>IF(AU59="","",VLOOKUP(AU59,'シフト記号表（従来型・ユニット型共通）'!$C$6:$L$47,10,FALSE))</f>
        <v/>
      </c>
      <c r="AV60" s="163" t="str">
        <f>IF(AV59="","",VLOOKUP(AV59,'シフト記号表（従来型・ユニット型共通）'!$C$6:$L$47,10,FALSE))</f>
        <v/>
      </c>
      <c r="AW60" s="163" t="str">
        <f>IF(AW59="","",VLOOKUP(AW59,'シフト記号表（従来型・ユニット型共通）'!$C$6:$L$47,10,FALSE))</f>
        <v/>
      </c>
      <c r="AX60" s="164" t="str">
        <f>IF(AX59="","",VLOOKUP(AX59,'シフト記号表（従来型・ユニット型共通）'!$C$6:$L$47,10,FALSE))</f>
        <v/>
      </c>
      <c r="AY60" s="162" t="str">
        <f>IF(AY59="","",VLOOKUP(AY59,'シフト記号表（従来型・ユニット型共通）'!$C$6:$L$47,10,FALSE))</f>
        <v/>
      </c>
      <c r="AZ60" s="163" t="str">
        <f>IF(AZ59="","",VLOOKUP(AZ59,'シフト記号表（従来型・ユニット型共通）'!$C$6:$L$47,10,FALSE))</f>
        <v/>
      </c>
      <c r="BA60" s="163" t="str">
        <f>IF(BA59="","",VLOOKUP(BA59,'シフト記号表（従来型・ユニット型共通）'!$C$6:$L$47,10,FALSE))</f>
        <v/>
      </c>
      <c r="BB60" s="292">
        <f>IF($BE$3="４週",SUM(W60:AX60),IF($BE$3="暦月",SUM(W60:BA60),""))</f>
        <v>0</v>
      </c>
      <c r="BC60" s="293"/>
      <c r="BD60" s="294">
        <f>IF($BE$3="４週",BB60/4,IF($BE$3="暦月",(BB60/($BE$8/7)),""))</f>
        <v>0</v>
      </c>
      <c r="BE60" s="293"/>
      <c r="BF60" s="289"/>
      <c r="BG60" s="290"/>
      <c r="BH60" s="290"/>
      <c r="BI60" s="290"/>
      <c r="BJ60" s="291"/>
    </row>
    <row r="61" spans="2:62" ht="20.25" customHeight="1" x14ac:dyDescent="0.45">
      <c r="B61" s="306">
        <f>B59+1</f>
        <v>23</v>
      </c>
      <c r="C61" s="237"/>
      <c r="D61" s="238"/>
      <c r="E61" s="152"/>
      <c r="F61" s="153"/>
      <c r="G61" s="152"/>
      <c r="H61" s="153"/>
      <c r="I61" s="246"/>
      <c r="J61" s="247"/>
      <c r="K61" s="250"/>
      <c r="L61" s="251"/>
      <c r="M61" s="251"/>
      <c r="N61" s="238"/>
      <c r="O61" s="335"/>
      <c r="P61" s="336"/>
      <c r="Q61" s="336"/>
      <c r="R61" s="336"/>
      <c r="S61" s="337"/>
      <c r="T61" s="184" t="s">
        <v>18</v>
      </c>
      <c r="U61" s="108"/>
      <c r="V61" s="109"/>
      <c r="W61" s="95"/>
      <c r="X61" s="96"/>
      <c r="Y61" s="96"/>
      <c r="Z61" s="96"/>
      <c r="AA61" s="96"/>
      <c r="AB61" s="96"/>
      <c r="AC61" s="97"/>
      <c r="AD61" s="95"/>
      <c r="AE61" s="96"/>
      <c r="AF61" s="96"/>
      <c r="AG61" s="96"/>
      <c r="AH61" s="96"/>
      <c r="AI61" s="96"/>
      <c r="AJ61" s="97"/>
      <c r="AK61" s="95"/>
      <c r="AL61" s="96"/>
      <c r="AM61" s="96"/>
      <c r="AN61" s="96"/>
      <c r="AO61" s="96"/>
      <c r="AP61" s="96"/>
      <c r="AQ61" s="97"/>
      <c r="AR61" s="95"/>
      <c r="AS61" s="96"/>
      <c r="AT61" s="96"/>
      <c r="AU61" s="96"/>
      <c r="AV61" s="96"/>
      <c r="AW61" s="96"/>
      <c r="AX61" s="97"/>
      <c r="AY61" s="95"/>
      <c r="AZ61" s="96"/>
      <c r="BA61" s="98"/>
      <c r="BB61" s="242"/>
      <c r="BC61" s="243"/>
      <c r="BD61" s="244"/>
      <c r="BE61" s="245"/>
      <c r="BF61" s="303"/>
      <c r="BG61" s="304"/>
      <c r="BH61" s="304"/>
      <c r="BI61" s="304"/>
      <c r="BJ61" s="305"/>
    </row>
    <row r="62" spans="2:62" ht="20.25" customHeight="1" x14ac:dyDescent="0.45">
      <c r="B62" s="307"/>
      <c r="C62" s="235"/>
      <c r="D62" s="236"/>
      <c r="E62" s="152"/>
      <c r="F62" s="153">
        <f>C61</f>
        <v>0</v>
      </c>
      <c r="G62" s="152"/>
      <c r="H62" s="153">
        <f>I61</f>
        <v>0</v>
      </c>
      <c r="I62" s="248"/>
      <c r="J62" s="249"/>
      <c r="K62" s="252"/>
      <c r="L62" s="253"/>
      <c r="M62" s="253"/>
      <c r="N62" s="236"/>
      <c r="O62" s="335"/>
      <c r="P62" s="336"/>
      <c r="Q62" s="336"/>
      <c r="R62" s="336"/>
      <c r="S62" s="337"/>
      <c r="T62" s="185" t="s">
        <v>189</v>
      </c>
      <c r="U62" s="110"/>
      <c r="V62" s="186"/>
      <c r="W62" s="162" t="str">
        <f>IF(W61="","",VLOOKUP(W61,'シフト記号表（従来型・ユニット型共通）'!$C$6:$L$47,10,FALSE))</f>
        <v/>
      </c>
      <c r="X62" s="163" t="str">
        <f>IF(X61="","",VLOOKUP(X61,'シフト記号表（従来型・ユニット型共通）'!$C$6:$L$47,10,FALSE))</f>
        <v/>
      </c>
      <c r="Y62" s="163" t="str">
        <f>IF(Y61="","",VLOOKUP(Y61,'シフト記号表（従来型・ユニット型共通）'!$C$6:$L$47,10,FALSE))</f>
        <v/>
      </c>
      <c r="Z62" s="163" t="str">
        <f>IF(Z61="","",VLOOKUP(Z61,'シフト記号表（従来型・ユニット型共通）'!$C$6:$L$47,10,FALSE))</f>
        <v/>
      </c>
      <c r="AA62" s="163" t="str">
        <f>IF(AA61="","",VLOOKUP(AA61,'シフト記号表（従来型・ユニット型共通）'!$C$6:$L$47,10,FALSE))</f>
        <v/>
      </c>
      <c r="AB62" s="163" t="str">
        <f>IF(AB61="","",VLOOKUP(AB61,'シフト記号表（従来型・ユニット型共通）'!$C$6:$L$47,10,FALSE))</f>
        <v/>
      </c>
      <c r="AC62" s="164" t="str">
        <f>IF(AC61="","",VLOOKUP(AC61,'シフト記号表（従来型・ユニット型共通）'!$C$6:$L$47,10,FALSE))</f>
        <v/>
      </c>
      <c r="AD62" s="162" t="str">
        <f>IF(AD61="","",VLOOKUP(AD61,'シフト記号表（従来型・ユニット型共通）'!$C$6:$L$47,10,FALSE))</f>
        <v/>
      </c>
      <c r="AE62" s="163" t="str">
        <f>IF(AE61="","",VLOOKUP(AE61,'シフト記号表（従来型・ユニット型共通）'!$C$6:$L$47,10,FALSE))</f>
        <v/>
      </c>
      <c r="AF62" s="163" t="str">
        <f>IF(AF61="","",VLOOKUP(AF61,'シフト記号表（従来型・ユニット型共通）'!$C$6:$L$47,10,FALSE))</f>
        <v/>
      </c>
      <c r="AG62" s="163" t="str">
        <f>IF(AG61="","",VLOOKUP(AG61,'シフト記号表（従来型・ユニット型共通）'!$C$6:$L$47,10,FALSE))</f>
        <v/>
      </c>
      <c r="AH62" s="163" t="str">
        <f>IF(AH61="","",VLOOKUP(AH61,'シフト記号表（従来型・ユニット型共通）'!$C$6:$L$47,10,FALSE))</f>
        <v/>
      </c>
      <c r="AI62" s="163" t="str">
        <f>IF(AI61="","",VLOOKUP(AI61,'シフト記号表（従来型・ユニット型共通）'!$C$6:$L$47,10,FALSE))</f>
        <v/>
      </c>
      <c r="AJ62" s="164" t="str">
        <f>IF(AJ61="","",VLOOKUP(AJ61,'シフト記号表（従来型・ユニット型共通）'!$C$6:$L$47,10,FALSE))</f>
        <v/>
      </c>
      <c r="AK62" s="162" t="str">
        <f>IF(AK61="","",VLOOKUP(AK61,'シフト記号表（従来型・ユニット型共通）'!$C$6:$L$47,10,FALSE))</f>
        <v/>
      </c>
      <c r="AL62" s="163" t="str">
        <f>IF(AL61="","",VLOOKUP(AL61,'シフト記号表（従来型・ユニット型共通）'!$C$6:$L$47,10,FALSE))</f>
        <v/>
      </c>
      <c r="AM62" s="163" t="str">
        <f>IF(AM61="","",VLOOKUP(AM61,'シフト記号表（従来型・ユニット型共通）'!$C$6:$L$47,10,FALSE))</f>
        <v/>
      </c>
      <c r="AN62" s="163" t="str">
        <f>IF(AN61="","",VLOOKUP(AN61,'シフト記号表（従来型・ユニット型共通）'!$C$6:$L$47,10,FALSE))</f>
        <v/>
      </c>
      <c r="AO62" s="163" t="str">
        <f>IF(AO61="","",VLOOKUP(AO61,'シフト記号表（従来型・ユニット型共通）'!$C$6:$L$47,10,FALSE))</f>
        <v/>
      </c>
      <c r="AP62" s="163" t="str">
        <f>IF(AP61="","",VLOOKUP(AP61,'シフト記号表（従来型・ユニット型共通）'!$C$6:$L$47,10,FALSE))</f>
        <v/>
      </c>
      <c r="AQ62" s="164" t="str">
        <f>IF(AQ61="","",VLOOKUP(AQ61,'シフト記号表（従来型・ユニット型共通）'!$C$6:$L$47,10,FALSE))</f>
        <v/>
      </c>
      <c r="AR62" s="162" t="str">
        <f>IF(AR61="","",VLOOKUP(AR61,'シフト記号表（従来型・ユニット型共通）'!$C$6:$L$47,10,FALSE))</f>
        <v/>
      </c>
      <c r="AS62" s="163" t="str">
        <f>IF(AS61="","",VLOOKUP(AS61,'シフト記号表（従来型・ユニット型共通）'!$C$6:$L$47,10,FALSE))</f>
        <v/>
      </c>
      <c r="AT62" s="163" t="str">
        <f>IF(AT61="","",VLOOKUP(AT61,'シフト記号表（従来型・ユニット型共通）'!$C$6:$L$47,10,FALSE))</f>
        <v/>
      </c>
      <c r="AU62" s="163" t="str">
        <f>IF(AU61="","",VLOOKUP(AU61,'シフト記号表（従来型・ユニット型共通）'!$C$6:$L$47,10,FALSE))</f>
        <v/>
      </c>
      <c r="AV62" s="163" t="str">
        <f>IF(AV61="","",VLOOKUP(AV61,'シフト記号表（従来型・ユニット型共通）'!$C$6:$L$47,10,FALSE))</f>
        <v/>
      </c>
      <c r="AW62" s="163" t="str">
        <f>IF(AW61="","",VLOOKUP(AW61,'シフト記号表（従来型・ユニット型共通）'!$C$6:$L$47,10,FALSE))</f>
        <v/>
      </c>
      <c r="AX62" s="164" t="str">
        <f>IF(AX61="","",VLOOKUP(AX61,'シフト記号表（従来型・ユニット型共通）'!$C$6:$L$47,10,FALSE))</f>
        <v/>
      </c>
      <c r="AY62" s="162" t="str">
        <f>IF(AY61="","",VLOOKUP(AY61,'シフト記号表（従来型・ユニット型共通）'!$C$6:$L$47,10,FALSE))</f>
        <v/>
      </c>
      <c r="AZ62" s="163" t="str">
        <f>IF(AZ61="","",VLOOKUP(AZ61,'シフト記号表（従来型・ユニット型共通）'!$C$6:$L$47,10,FALSE))</f>
        <v/>
      </c>
      <c r="BA62" s="163" t="str">
        <f>IF(BA61="","",VLOOKUP(BA61,'シフト記号表（従来型・ユニット型共通）'!$C$6:$L$47,10,FALSE))</f>
        <v/>
      </c>
      <c r="BB62" s="292">
        <f>IF($BE$3="４週",SUM(W62:AX62),IF($BE$3="暦月",SUM(W62:BA62),""))</f>
        <v>0</v>
      </c>
      <c r="BC62" s="293"/>
      <c r="BD62" s="294">
        <f>IF($BE$3="４週",BB62/4,IF($BE$3="暦月",(BB62/($BE$8/7)),""))</f>
        <v>0</v>
      </c>
      <c r="BE62" s="293"/>
      <c r="BF62" s="289"/>
      <c r="BG62" s="290"/>
      <c r="BH62" s="290"/>
      <c r="BI62" s="290"/>
      <c r="BJ62" s="291"/>
    </row>
    <row r="63" spans="2:62" ht="20.25" customHeight="1" x14ac:dyDescent="0.45">
      <c r="B63" s="306">
        <f>B61+1</f>
        <v>24</v>
      </c>
      <c r="C63" s="237"/>
      <c r="D63" s="238"/>
      <c r="E63" s="152"/>
      <c r="F63" s="153"/>
      <c r="G63" s="152"/>
      <c r="H63" s="153"/>
      <c r="I63" s="246"/>
      <c r="J63" s="247"/>
      <c r="K63" s="250"/>
      <c r="L63" s="251"/>
      <c r="M63" s="251"/>
      <c r="N63" s="238"/>
      <c r="O63" s="335"/>
      <c r="P63" s="336"/>
      <c r="Q63" s="336"/>
      <c r="R63" s="336"/>
      <c r="S63" s="337"/>
      <c r="T63" s="184" t="s">
        <v>18</v>
      </c>
      <c r="U63" s="108"/>
      <c r="V63" s="109"/>
      <c r="W63" s="95"/>
      <c r="X63" s="96"/>
      <c r="Y63" s="96"/>
      <c r="Z63" s="96"/>
      <c r="AA63" s="96"/>
      <c r="AB63" s="96"/>
      <c r="AC63" s="97"/>
      <c r="AD63" s="95"/>
      <c r="AE63" s="96"/>
      <c r="AF63" s="96"/>
      <c r="AG63" s="96"/>
      <c r="AH63" s="96"/>
      <c r="AI63" s="96"/>
      <c r="AJ63" s="97"/>
      <c r="AK63" s="95"/>
      <c r="AL63" s="96"/>
      <c r="AM63" s="96"/>
      <c r="AN63" s="96"/>
      <c r="AO63" s="96"/>
      <c r="AP63" s="96"/>
      <c r="AQ63" s="97"/>
      <c r="AR63" s="95"/>
      <c r="AS63" s="96"/>
      <c r="AT63" s="96"/>
      <c r="AU63" s="96"/>
      <c r="AV63" s="96"/>
      <c r="AW63" s="96"/>
      <c r="AX63" s="97"/>
      <c r="AY63" s="95"/>
      <c r="AZ63" s="96"/>
      <c r="BA63" s="98"/>
      <c r="BB63" s="242"/>
      <c r="BC63" s="243"/>
      <c r="BD63" s="244"/>
      <c r="BE63" s="245"/>
      <c r="BF63" s="303"/>
      <c r="BG63" s="304"/>
      <c r="BH63" s="304"/>
      <c r="BI63" s="304"/>
      <c r="BJ63" s="305"/>
    </row>
    <row r="64" spans="2:62" ht="20.25" customHeight="1" x14ac:dyDescent="0.45">
      <c r="B64" s="307"/>
      <c r="C64" s="235"/>
      <c r="D64" s="236"/>
      <c r="E64" s="152"/>
      <c r="F64" s="153">
        <f>C63</f>
        <v>0</v>
      </c>
      <c r="G64" s="152"/>
      <c r="H64" s="153">
        <f>I63</f>
        <v>0</v>
      </c>
      <c r="I64" s="248"/>
      <c r="J64" s="249"/>
      <c r="K64" s="252"/>
      <c r="L64" s="253"/>
      <c r="M64" s="253"/>
      <c r="N64" s="236"/>
      <c r="O64" s="335"/>
      <c r="P64" s="336"/>
      <c r="Q64" s="336"/>
      <c r="R64" s="336"/>
      <c r="S64" s="337"/>
      <c r="T64" s="185" t="s">
        <v>189</v>
      </c>
      <c r="U64" s="110"/>
      <c r="V64" s="186"/>
      <c r="W64" s="162" t="str">
        <f>IF(W63="","",VLOOKUP(W63,'シフト記号表（従来型・ユニット型共通）'!$C$6:$L$47,10,FALSE))</f>
        <v/>
      </c>
      <c r="X64" s="163" t="str">
        <f>IF(X63="","",VLOOKUP(X63,'シフト記号表（従来型・ユニット型共通）'!$C$6:$L$47,10,FALSE))</f>
        <v/>
      </c>
      <c r="Y64" s="163" t="str">
        <f>IF(Y63="","",VLOOKUP(Y63,'シフト記号表（従来型・ユニット型共通）'!$C$6:$L$47,10,FALSE))</f>
        <v/>
      </c>
      <c r="Z64" s="163" t="str">
        <f>IF(Z63="","",VLOOKUP(Z63,'シフト記号表（従来型・ユニット型共通）'!$C$6:$L$47,10,FALSE))</f>
        <v/>
      </c>
      <c r="AA64" s="163" t="str">
        <f>IF(AA63="","",VLOOKUP(AA63,'シフト記号表（従来型・ユニット型共通）'!$C$6:$L$47,10,FALSE))</f>
        <v/>
      </c>
      <c r="AB64" s="163" t="str">
        <f>IF(AB63="","",VLOOKUP(AB63,'シフト記号表（従来型・ユニット型共通）'!$C$6:$L$47,10,FALSE))</f>
        <v/>
      </c>
      <c r="AC64" s="164" t="str">
        <f>IF(AC63="","",VLOOKUP(AC63,'シフト記号表（従来型・ユニット型共通）'!$C$6:$L$47,10,FALSE))</f>
        <v/>
      </c>
      <c r="AD64" s="162" t="str">
        <f>IF(AD63="","",VLOOKUP(AD63,'シフト記号表（従来型・ユニット型共通）'!$C$6:$L$47,10,FALSE))</f>
        <v/>
      </c>
      <c r="AE64" s="163" t="str">
        <f>IF(AE63="","",VLOOKUP(AE63,'シフト記号表（従来型・ユニット型共通）'!$C$6:$L$47,10,FALSE))</f>
        <v/>
      </c>
      <c r="AF64" s="163" t="str">
        <f>IF(AF63="","",VLOOKUP(AF63,'シフト記号表（従来型・ユニット型共通）'!$C$6:$L$47,10,FALSE))</f>
        <v/>
      </c>
      <c r="AG64" s="163" t="str">
        <f>IF(AG63="","",VLOOKUP(AG63,'シフト記号表（従来型・ユニット型共通）'!$C$6:$L$47,10,FALSE))</f>
        <v/>
      </c>
      <c r="AH64" s="163" t="str">
        <f>IF(AH63="","",VLOOKUP(AH63,'シフト記号表（従来型・ユニット型共通）'!$C$6:$L$47,10,FALSE))</f>
        <v/>
      </c>
      <c r="AI64" s="163" t="str">
        <f>IF(AI63="","",VLOOKUP(AI63,'シフト記号表（従来型・ユニット型共通）'!$C$6:$L$47,10,FALSE))</f>
        <v/>
      </c>
      <c r="AJ64" s="164" t="str">
        <f>IF(AJ63="","",VLOOKUP(AJ63,'シフト記号表（従来型・ユニット型共通）'!$C$6:$L$47,10,FALSE))</f>
        <v/>
      </c>
      <c r="AK64" s="162" t="str">
        <f>IF(AK63="","",VLOOKUP(AK63,'シフト記号表（従来型・ユニット型共通）'!$C$6:$L$47,10,FALSE))</f>
        <v/>
      </c>
      <c r="AL64" s="163" t="str">
        <f>IF(AL63="","",VLOOKUP(AL63,'シフト記号表（従来型・ユニット型共通）'!$C$6:$L$47,10,FALSE))</f>
        <v/>
      </c>
      <c r="AM64" s="163" t="str">
        <f>IF(AM63="","",VLOOKUP(AM63,'シフト記号表（従来型・ユニット型共通）'!$C$6:$L$47,10,FALSE))</f>
        <v/>
      </c>
      <c r="AN64" s="163" t="str">
        <f>IF(AN63="","",VLOOKUP(AN63,'シフト記号表（従来型・ユニット型共通）'!$C$6:$L$47,10,FALSE))</f>
        <v/>
      </c>
      <c r="AO64" s="163" t="str">
        <f>IF(AO63="","",VLOOKUP(AO63,'シフト記号表（従来型・ユニット型共通）'!$C$6:$L$47,10,FALSE))</f>
        <v/>
      </c>
      <c r="AP64" s="163" t="str">
        <f>IF(AP63="","",VLOOKUP(AP63,'シフト記号表（従来型・ユニット型共通）'!$C$6:$L$47,10,FALSE))</f>
        <v/>
      </c>
      <c r="AQ64" s="164" t="str">
        <f>IF(AQ63="","",VLOOKUP(AQ63,'シフト記号表（従来型・ユニット型共通）'!$C$6:$L$47,10,FALSE))</f>
        <v/>
      </c>
      <c r="AR64" s="162" t="str">
        <f>IF(AR63="","",VLOOKUP(AR63,'シフト記号表（従来型・ユニット型共通）'!$C$6:$L$47,10,FALSE))</f>
        <v/>
      </c>
      <c r="AS64" s="163" t="str">
        <f>IF(AS63="","",VLOOKUP(AS63,'シフト記号表（従来型・ユニット型共通）'!$C$6:$L$47,10,FALSE))</f>
        <v/>
      </c>
      <c r="AT64" s="163" t="str">
        <f>IF(AT63="","",VLOOKUP(AT63,'シフト記号表（従来型・ユニット型共通）'!$C$6:$L$47,10,FALSE))</f>
        <v/>
      </c>
      <c r="AU64" s="163" t="str">
        <f>IF(AU63="","",VLOOKUP(AU63,'シフト記号表（従来型・ユニット型共通）'!$C$6:$L$47,10,FALSE))</f>
        <v/>
      </c>
      <c r="AV64" s="163" t="str">
        <f>IF(AV63="","",VLOOKUP(AV63,'シフト記号表（従来型・ユニット型共通）'!$C$6:$L$47,10,FALSE))</f>
        <v/>
      </c>
      <c r="AW64" s="163" t="str">
        <f>IF(AW63="","",VLOOKUP(AW63,'シフト記号表（従来型・ユニット型共通）'!$C$6:$L$47,10,FALSE))</f>
        <v/>
      </c>
      <c r="AX64" s="164" t="str">
        <f>IF(AX63="","",VLOOKUP(AX63,'シフト記号表（従来型・ユニット型共通）'!$C$6:$L$47,10,FALSE))</f>
        <v/>
      </c>
      <c r="AY64" s="162" t="str">
        <f>IF(AY63="","",VLOOKUP(AY63,'シフト記号表（従来型・ユニット型共通）'!$C$6:$L$47,10,FALSE))</f>
        <v/>
      </c>
      <c r="AZ64" s="163" t="str">
        <f>IF(AZ63="","",VLOOKUP(AZ63,'シフト記号表（従来型・ユニット型共通）'!$C$6:$L$47,10,FALSE))</f>
        <v/>
      </c>
      <c r="BA64" s="163" t="str">
        <f>IF(BA63="","",VLOOKUP(BA63,'シフト記号表（従来型・ユニット型共通）'!$C$6:$L$47,10,FALSE))</f>
        <v/>
      </c>
      <c r="BB64" s="292">
        <f>IF($BE$3="４週",SUM(W64:AX64),IF($BE$3="暦月",SUM(W64:BA64),""))</f>
        <v>0</v>
      </c>
      <c r="BC64" s="293"/>
      <c r="BD64" s="294">
        <f>IF($BE$3="４週",BB64/4,IF($BE$3="暦月",(BB64/($BE$8/7)),""))</f>
        <v>0</v>
      </c>
      <c r="BE64" s="293"/>
      <c r="BF64" s="289"/>
      <c r="BG64" s="290"/>
      <c r="BH64" s="290"/>
      <c r="BI64" s="290"/>
      <c r="BJ64" s="291"/>
    </row>
    <row r="65" spans="2:62" ht="20.25" customHeight="1" x14ac:dyDescent="0.45">
      <c r="B65" s="306">
        <f>B63+1</f>
        <v>25</v>
      </c>
      <c r="C65" s="237"/>
      <c r="D65" s="238"/>
      <c r="E65" s="152"/>
      <c r="F65" s="153"/>
      <c r="G65" s="152"/>
      <c r="H65" s="153"/>
      <c r="I65" s="246"/>
      <c r="J65" s="247"/>
      <c r="K65" s="250"/>
      <c r="L65" s="251"/>
      <c r="M65" s="251"/>
      <c r="N65" s="238"/>
      <c r="O65" s="335"/>
      <c r="P65" s="336"/>
      <c r="Q65" s="336"/>
      <c r="R65" s="336"/>
      <c r="S65" s="337"/>
      <c r="T65" s="184" t="s">
        <v>18</v>
      </c>
      <c r="U65" s="108"/>
      <c r="V65" s="109"/>
      <c r="W65" s="95"/>
      <c r="X65" s="96"/>
      <c r="Y65" s="96"/>
      <c r="Z65" s="96"/>
      <c r="AA65" s="96"/>
      <c r="AB65" s="96"/>
      <c r="AC65" s="97"/>
      <c r="AD65" s="95"/>
      <c r="AE65" s="96"/>
      <c r="AF65" s="96"/>
      <c r="AG65" s="96"/>
      <c r="AH65" s="96"/>
      <c r="AI65" s="96"/>
      <c r="AJ65" s="97"/>
      <c r="AK65" s="95"/>
      <c r="AL65" s="96"/>
      <c r="AM65" s="96"/>
      <c r="AN65" s="96"/>
      <c r="AO65" s="96"/>
      <c r="AP65" s="96"/>
      <c r="AQ65" s="97"/>
      <c r="AR65" s="95"/>
      <c r="AS65" s="96"/>
      <c r="AT65" s="96"/>
      <c r="AU65" s="96"/>
      <c r="AV65" s="96"/>
      <c r="AW65" s="96"/>
      <c r="AX65" s="97"/>
      <c r="AY65" s="95"/>
      <c r="AZ65" s="96"/>
      <c r="BA65" s="98"/>
      <c r="BB65" s="242"/>
      <c r="BC65" s="243"/>
      <c r="BD65" s="244"/>
      <c r="BE65" s="245"/>
      <c r="BF65" s="303"/>
      <c r="BG65" s="304"/>
      <c r="BH65" s="304"/>
      <c r="BI65" s="304"/>
      <c r="BJ65" s="305"/>
    </row>
    <row r="66" spans="2:62" ht="20.25" customHeight="1" x14ac:dyDescent="0.45">
      <c r="B66" s="307"/>
      <c r="C66" s="235"/>
      <c r="D66" s="236"/>
      <c r="E66" s="152"/>
      <c r="F66" s="153">
        <f>C65</f>
        <v>0</v>
      </c>
      <c r="G66" s="152"/>
      <c r="H66" s="153">
        <f>I65</f>
        <v>0</v>
      </c>
      <c r="I66" s="248"/>
      <c r="J66" s="249"/>
      <c r="K66" s="252"/>
      <c r="L66" s="253"/>
      <c r="M66" s="253"/>
      <c r="N66" s="236"/>
      <c r="O66" s="335"/>
      <c r="P66" s="336"/>
      <c r="Q66" s="336"/>
      <c r="R66" s="336"/>
      <c r="S66" s="337"/>
      <c r="T66" s="185" t="s">
        <v>189</v>
      </c>
      <c r="U66" s="110"/>
      <c r="V66" s="186"/>
      <c r="W66" s="162" t="str">
        <f>IF(W65="","",VLOOKUP(W65,'シフト記号表（従来型・ユニット型共通）'!$C$6:$L$47,10,FALSE))</f>
        <v/>
      </c>
      <c r="X66" s="163" t="str">
        <f>IF(X65="","",VLOOKUP(X65,'シフト記号表（従来型・ユニット型共通）'!$C$6:$L$47,10,FALSE))</f>
        <v/>
      </c>
      <c r="Y66" s="163" t="str">
        <f>IF(Y65="","",VLOOKUP(Y65,'シフト記号表（従来型・ユニット型共通）'!$C$6:$L$47,10,FALSE))</f>
        <v/>
      </c>
      <c r="Z66" s="163" t="str">
        <f>IF(Z65="","",VLOOKUP(Z65,'シフト記号表（従来型・ユニット型共通）'!$C$6:$L$47,10,FALSE))</f>
        <v/>
      </c>
      <c r="AA66" s="163" t="str">
        <f>IF(AA65="","",VLOOKUP(AA65,'シフト記号表（従来型・ユニット型共通）'!$C$6:$L$47,10,FALSE))</f>
        <v/>
      </c>
      <c r="AB66" s="163" t="str">
        <f>IF(AB65="","",VLOOKUP(AB65,'シフト記号表（従来型・ユニット型共通）'!$C$6:$L$47,10,FALSE))</f>
        <v/>
      </c>
      <c r="AC66" s="164" t="str">
        <f>IF(AC65="","",VLOOKUP(AC65,'シフト記号表（従来型・ユニット型共通）'!$C$6:$L$47,10,FALSE))</f>
        <v/>
      </c>
      <c r="AD66" s="162" t="str">
        <f>IF(AD65="","",VLOOKUP(AD65,'シフト記号表（従来型・ユニット型共通）'!$C$6:$L$47,10,FALSE))</f>
        <v/>
      </c>
      <c r="AE66" s="163" t="str">
        <f>IF(AE65="","",VLOOKUP(AE65,'シフト記号表（従来型・ユニット型共通）'!$C$6:$L$47,10,FALSE))</f>
        <v/>
      </c>
      <c r="AF66" s="163" t="str">
        <f>IF(AF65="","",VLOOKUP(AF65,'シフト記号表（従来型・ユニット型共通）'!$C$6:$L$47,10,FALSE))</f>
        <v/>
      </c>
      <c r="AG66" s="163" t="str">
        <f>IF(AG65="","",VLOOKUP(AG65,'シフト記号表（従来型・ユニット型共通）'!$C$6:$L$47,10,FALSE))</f>
        <v/>
      </c>
      <c r="AH66" s="163" t="str">
        <f>IF(AH65="","",VLOOKUP(AH65,'シフト記号表（従来型・ユニット型共通）'!$C$6:$L$47,10,FALSE))</f>
        <v/>
      </c>
      <c r="AI66" s="163" t="str">
        <f>IF(AI65="","",VLOOKUP(AI65,'シフト記号表（従来型・ユニット型共通）'!$C$6:$L$47,10,FALSE))</f>
        <v/>
      </c>
      <c r="AJ66" s="164" t="str">
        <f>IF(AJ65="","",VLOOKUP(AJ65,'シフト記号表（従来型・ユニット型共通）'!$C$6:$L$47,10,FALSE))</f>
        <v/>
      </c>
      <c r="AK66" s="162" t="str">
        <f>IF(AK65="","",VLOOKUP(AK65,'シフト記号表（従来型・ユニット型共通）'!$C$6:$L$47,10,FALSE))</f>
        <v/>
      </c>
      <c r="AL66" s="163" t="str">
        <f>IF(AL65="","",VLOOKUP(AL65,'シフト記号表（従来型・ユニット型共通）'!$C$6:$L$47,10,FALSE))</f>
        <v/>
      </c>
      <c r="AM66" s="163" t="str">
        <f>IF(AM65="","",VLOOKUP(AM65,'シフト記号表（従来型・ユニット型共通）'!$C$6:$L$47,10,FALSE))</f>
        <v/>
      </c>
      <c r="AN66" s="163" t="str">
        <f>IF(AN65="","",VLOOKUP(AN65,'シフト記号表（従来型・ユニット型共通）'!$C$6:$L$47,10,FALSE))</f>
        <v/>
      </c>
      <c r="AO66" s="163" t="str">
        <f>IF(AO65="","",VLOOKUP(AO65,'シフト記号表（従来型・ユニット型共通）'!$C$6:$L$47,10,FALSE))</f>
        <v/>
      </c>
      <c r="AP66" s="163" t="str">
        <f>IF(AP65="","",VLOOKUP(AP65,'シフト記号表（従来型・ユニット型共通）'!$C$6:$L$47,10,FALSE))</f>
        <v/>
      </c>
      <c r="AQ66" s="164" t="str">
        <f>IF(AQ65="","",VLOOKUP(AQ65,'シフト記号表（従来型・ユニット型共通）'!$C$6:$L$47,10,FALSE))</f>
        <v/>
      </c>
      <c r="AR66" s="162" t="str">
        <f>IF(AR65="","",VLOOKUP(AR65,'シフト記号表（従来型・ユニット型共通）'!$C$6:$L$47,10,FALSE))</f>
        <v/>
      </c>
      <c r="AS66" s="163" t="str">
        <f>IF(AS65="","",VLOOKUP(AS65,'シフト記号表（従来型・ユニット型共通）'!$C$6:$L$47,10,FALSE))</f>
        <v/>
      </c>
      <c r="AT66" s="163" t="str">
        <f>IF(AT65="","",VLOOKUP(AT65,'シフト記号表（従来型・ユニット型共通）'!$C$6:$L$47,10,FALSE))</f>
        <v/>
      </c>
      <c r="AU66" s="163" t="str">
        <f>IF(AU65="","",VLOOKUP(AU65,'シフト記号表（従来型・ユニット型共通）'!$C$6:$L$47,10,FALSE))</f>
        <v/>
      </c>
      <c r="AV66" s="163" t="str">
        <f>IF(AV65="","",VLOOKUP(AV65,'シフト記号表（従来型・ユニット型共通）'!$C$6:$L$47,10,FALSE))</f>
        <v/>
      </c>
      <c r="AW66" s="163" t="str">
        <f>IF(AW65="","",VLOOKUP(AW65,'シフト記号表（従来型・ユニット型共通）'!$C$6:$L$47,10,FALSE))</f>
        <v/>
      </c>
      <c r="AX66" s="164" t="str">
        <f>IF(AX65="","",VLOOKUP(AX65,'シフト記号表（従来型・ユニット型共通）'!$C$6:$L$47,10,FALSE))</f>
        <v/>
      </c>
      <c r="AY66" s="162" t="str">
        <f>IF(AY65="","",VLOOKUP(AY65,'シフト記号表（従来型・ユニット型共通）'!$C$6:$L$47,10,FALSE))</f>
        <v/>
      </c>
      <c r="AZ66" s="163" t="str">
        <f>IF(AZ65="","",VLOOKUP(AZ65,'シフト記号表（従来型・ユニット型共通）'!$C$6:$L$47,10,FALSE))</f>
        <v/>
      </c>
      <c r="BA66" s="163" t="str">
        <f>IF(BA65="","",VLOOKUP(BA65,'シフト記号表（従来型・ユニット型共通）'!$C$6:$L$47,10,FALSE))</f>
        <v/>
      </c>
      <c r="BB66" s="292">
        <f>IF($BE$3="４週",SUM(W66:AX66),IF($BE$3="暦月",SUM(W66:BA66),""))</f>
        <v>0</v>
      </c>
      <c r="BC66" s="293"/>
      <c r="BD66" s="294">
        <f>IF($BE$3="４週",BB66/4,IF($BE$3="暦月",(BB66/($BE$8/7)),""))</f>
        <v>0</v>
      </c>
      <c r="BE66" s="293"/>
      <c r="BF66" s="289"/>
      <c r="BG66" s="290"/>
      <c r="BH66" s="290"/>
      <c r="BI66" s="290"/>
      <c r="BJ66" s="291"/>
    </row>
    <row r="67" spans="2:62" ht="20.25" customHeight="1" x14ac:dyDescent="0.45">
      <c r="B67" s="306">
        <f>B65+1</f>
        <v>26</v>
      </c>
      <c r="C67" s="237"/>
      <c r="D67" s="238"/>
      <c r="E67" s="152"/>
      <c r="F67" s="153"/>
      <c r="G67" s="152"/>
      <c r="H67" s="153"/>
      <c r="I67" s="246"/>
      <c r="J67" s="247"/>
      <c r="K67" s="250"/>
      <c r="L67" s="251"/>
      <c r="M67" s="251"/>
      <c r="N67" s="238"/>
      <c r="O67" s="335"/>
      <c r="P67" s="336"/>
      <c r="Q67" s="336"/>
      <c r="R67" s="336"/>
      <c r="S67" s="337"/>
      <c r="T67" s="184" t="s">
        <v>18</v>
      </c>
      <c r="U67" s="108"/>
      <c r="V67" s="109"/>
      <c r="W67" s="95"/>
      <c r="X67" s="96"/>
      <c r="Y67" s="96"/>
      <c r="Z67" s="96"/>
      <c r="AA67" s="96"/>
      <c r="AB67" s="96"/>
      <c r="AC67" s="97"/>
      <c r="AD67" s="95"/>
      <c r="AE67" s="96"/>
      <c r="AF67" s="96"/>
      <c r="AG67" s="96"/>
      <c r="AH67" s="96"/>
      <c r="AI67" s="96"/>
      <c r="AJ67" s="97"/>
      <c r="AK67" s="95"/>
      <c r="AL67" s="96"/>
      <c r="AM67" s="96"/>
      <c r="AN67" s="96"/>
      <c r="AO67" s="96"/>
      <c r="AP67" s="96"/>
      <c r="AQ67" s="97"/>
      <c r="AR67" s="95"/>
      <c r="AS67" s="96"/>
      <c r="AT67" s="96"/>
      <c r="AU67" s="96"/>
      <c r="AV67" s="96"/>
      <c r="AW67" s="96"/>
      <c r="AX67" s="97"/>
      <c r="AY67" s="95"/>
      <c r="AZ67" s="96"/>
      <c r="BA67" s="98"/>
      <c r="BB67" s="242"/>
      <c r="BC67" s="243"/>
      <c r="BD67" s="244"/>
      <c r="BE67" s="245"/>
      <c r="BF67" s="303"/>
      <c r="BG67" s="304"/>
      <c r="BH67" s="304"/>
      <c r="BI67" s="304"/>
      <c r="BJ67" s="305"/>
    </row>
    <row r="68" spans="2:62" ht="20.25" customHeight="1" x14ac:dyDescent="0.45">
      <c r="B68" s="307"/>
      <c r="C68" s="235"/>
      <c r="D68" s="236"/>
      <c r="E68" s="152"/>
      <c r="F68" s="153">
        <f>C67</f>
        <v>0</v>
      </c>
      <c r="G68" s="152"/>
      <c r="H68" s="153">
        <f>I67</f>
        <v>0</v>
      </c>
      <c r="I68" s="248"/>
      <c r="J68" s="249"/>
      <c r="K68" s="252"/>
      <c r="L68" s="253"/>
      <c r="M68" s="253"/>
      <c r="N68" s="236"/>
      <c r="O68" s="335"/>
      <c r="P68" s="336"/>
      <c r="Q68" s="336"/>
      <c r="R68" s="336"/>
      <c r="S68" s="337"/>
      <c r="T68" s="185" t="s">
        <v>189</v>
      </c>
      <c r="U68" s="110"/>
      <c r="V68" s="186"/>
      <c r="W68" s="162" t="str">
        <f>IF(W67="","",VLOOKUP(W67,'シフト記号表（従来型・ユニット型共通）'!$C$6:$L$47,10,FALSE))</f>
        <v/>
      </c>
      <c r="X68" s="163" t="str">
        <f>IF(X67="","",VLOOKUP(X67,'シフト記号表（従来型・ユニット型共通）'!$C$6:$L$47,10,FALSE))</f>
        <v/>
      </c>
      <c r="Y68" s="163" t="str">
        <f>IF(Y67="","",VLOOKUP(Y67,'シフト記号表（従来型・ユニット型共通）'!$C$6:$L$47,10,FALSE))</f>
        <v/>
      </c>
      <c r="Z68" s="163" t="str">
        <f>IF(Z67="","",VLOOKUP(Z67,'シフト記号表（従来型・ユニット型共通）'!$C$6:$L$47,10,FALSE))</f>
        <v/>
      </c>
      <c r="AA68" s="163" t="str">
        <f>IF(AA67="","",VLOOKUP(AA67,'シフト記号表（従来型・ユニット型共通）'!$C$6:$L$47,10,FALSE))</f>
        <v/>
      </c>
      <c r="AB68" s="163" t="str">
        <f>IF(AB67="","",VLOOKUP(AB67,'シフト記号表（従来型・ユニット型共通）'!$C$6:$L$47,10,FALSE))</f>
        <v/>
      </c>
      <c r="AC68" s="164" t="str">
        <f>IF(AC67="","",VLOOKUP(AC67,'シフト記号表（従来型・ユニット型共通）'!$C$6:$L$47,10,FALSE))</f>
        <v/>
      </c>
      <c r="AD68" s="162" t="str">
        <f>IF(AD67="","",VLOOKUP(AD67,'シフト記号表（従来型・ユニット型共通）'!$C$6:$L$47,10,FALSE))</f>
        <v/>
      </c>
      <c r="AE68" s="163" t="str">
        <f>IF(AE67="","",VLOOKUP(AE67,'シフト記号表（従来型・ユニット型共通）'!$C$6:$L$47,10,FALSE))</f>
        <v/>
      </c>
      <c r="AF68" s="163" t="str">
        <f>IF(AF67="","",VLOOKUP(AF67,'シフト記号表（従来型・ユニット型共通）'!$C$6:$L$47,10,FALSE))</f>
        <v/>
      </c>
      <c r="AG68" s="163" t="str">
        <f>IF(AG67="","",VLOOKUP(AG67,'シフト記号表（従来型・ユニット型共通）'!$C$6:$L$47,10,FALSE))</f>
        <v/>
      </c>
      <c r="AH68" s="163" t="str">
        <f>IF(AH67="","",VLOOKUP(AH67,'シフト記号表（従来型・ユニット型共通）'!$C$6:$L$47,10,FALSE))</f>
        <v/>
      </c>
      <c r="AI68" s="163" t="str">
        <f>IF(AI67="","",VLOOKUP(AI67,'シフト記号表（従来型・ユニット型共通）'!$C$6:$L$47,10,FALSE))</f>
        <v/>
      </c>
      <c r="AJ68" s="164" t="str">
        <f>IF(AJ67="","",VLOOKUP(AJ67,'シフト記号表（従来型・ユニット型共通）'!$C$6:$L$47,10,FALSE))</f>
        <v/>
      </c>
      <c r="AK68" s="162" t="str">
        <f>IF(AK67="","",VLOOKUP(AK67,'シフト記号表（従来型・ユニット型共通）'!$C$6:$L$47,10,FALSE))</f>
        <v/>
      </c>
      <c r="AL68" s="163" t="str">
        <f>IF(AL67="","",VLOOKUP(AL67,'シフト記号表（従来型・ユニット型共通）'!$C$6:$L$47,10,FALSE))</f>
        <v/>
      </c>
      <c r="AM68" s="163" t="str">
        <f>IF(AM67="","",VLOOKUP(AM67,'シフト記号表（従来型・ユニット型共通）'!$C$6:$L$47,10,FALSE))</f>
        <v/>
      </c>
      <c r="AN68" s="163" t="str">
        <f>IF(AN67="","",VLOOKUP(AN67,'シフト記号表（従来型・ユニット型共通）'!$C$6:$L$47,10,FALSE))</f>
        <v/>
      </c>
      <c r="AO68" s="163" t="str">
        <f>IF(AO67="","",VLOOKUP(AO67,'シフト記号表（従来型・ユニット型共通）'!$C$6:$L$47,10,FALSE))</f>
        <v/>
      </c>
      <c r="AP68" s="163" t="str">
        <f>IF(AP67="","",VLOOKUP(AP67,'シフト記号表（従来型・ユニット型共通）'!$C$6:$L$47,10,FALSE))</f>
        <v/>
      </c>
      <c r="AQ68" s="164" t="str">
        <f>IF(AQ67="","",VLOOKUP(AQ67,'シフト記号表（従来型・ユニット型共通）'!$C$6:$L$47,10,FALSE))</f>
        <v/>
      </c>
      <c r="AR68" s="162" t="str">
        <f>IF(AR67="","",VLOOKUP(AR67,'シフト記号表（従来型・ユニット型共通）'!$C$6:$L$47,10,FALSE))</f>
        <v/>
      </c>
      <c r="AS68" s="163" t="str">
        <f>IF(AS67="","",VLOOKUP(AS67,'シフト記号表（従来型・ユニット型共通）'!$C$6:$L$47,10,FALSE))</f>
        <v/>
      </c>
      <c r="AT68" s="163" t="str">
        <f>IF(AT67="","",VLOOKUP(AT67,'シフト記号表（従来型・ユニット型共通）'!$C$6:$L$47,10,FALSE))</f>
        <v/>
      </c>
      <c r="AU68" s="163" t="str">
        <f>IF(AU67="","",VLOOKUP(AU67,'シフト記号表（従来型・ユニット型共通）'!$C$6:$L$47,10,FALSE))</f>
        <v/>
      </c>
      <c r="AV68" s="163" t="str">
        <f>IF(AV67="","",VLOOKUP(AV67,'シフト記号表（従来型・ユニット型共通）'!$C$6:$L$47,10,FALSE))</f>
        <v/>
      </c>
      <c r="AW68" s="163" t="str">
        <f>IF(AW67="","",VLOOKUP(AW67,'シフト記号表（従来型・ユニット型共通）'!$C$6:$L$47,10,FALSE))</f>
        <v/>
      </c>
      <c r="AX68" s="164" t="str">
        <f>IF(AX67="","",VLOOKUP(AX67,'シフト記号表（従来型・ユニット型共通）'!$C$6:$L$47,10,FALSE))</f>
        <v/>
      </c>
      <c r="AY68" s="162" t="str">
        <f>IF(AY67="","",VLOOKUP(AY67,'シフト記号表（従来型・ユニット型共通）'!$C$6:$L$47,10,FALSE))</f>
        <v/>
      </c>
      <c r="AZ68" s="163" t="str">
        <f>IF(AZ67="","",VLOOKUP(AZ67,'シフト記号表（従来型・ユニット型共通）'!$C$6:$L$47,10,FALSE))</f>
        <v/>
      </c>
      <c r="BA68" s="163" t="str">
        <f>IF(BA67="","",VLOOKUP(BA67,'シフト記号表（従来型・ユニット型共通）'!$C$6:$L$47,10,FALSE))</f>
        <v/>
      </c>
      <c r="BB68" s="292">
        <f>IF($BE$3="４週",SUM(W68:AX68),IF($BE$3="暦月",SUM(W68:BA68),""))</f>
        <v>0</v>
      </c>
      <c r="BC68" s="293"/>
      <c r="BD68" s="294">
        <f>IF($BE$3="４週",BB68/4,IF($BE$3="暦月",(BB68/($BE$8/7)),""))</f>
        <v>0</v>
      </c>
      <c r="BE68" s="293"/>
      <c r="BF68" s="289"/>
      <c r="BG68" s="290"/>
      <c r="BH68" s="290"/>
      <c r="BI68" s="290"/>
      <c r="BJ68" s="291"/>
    </row>
    <row r="69" spans="2:62" ht="20.25" customHeight="1" x14ac:dyDescent="0.45">
      <c r="B69" s="306">
        <f>B67+1</f>
        <v>27</v>
      </c>
      <c r="C69" s="237"/>
      <c r="D69" s="238"/>
      <c r="E69" s="152"/>
      <c r="F69" s="153"/>
      <c r="G69" s="152"/>
      <c r="H69" s="153"/>
      <c r="I69" s="246"/>
      <c r="J69" s="247"/>
      <c r="K69" s="250"/>
      <c r="L69" s="251"/>
      <c r="M69" s="251"/>
      <c r="N69" s="238"/>
      <c r="O69" s="335"/>
      <c r="P69" s="336"/>
      <c r="Q69" s="336"/>
      <c r="R69" s="336"/>
      <c r="S69" s="337"/>
      <c r="T69" s="184" t="s">
        <v>18</v>
      </c>
      <c r="U69" s="108"/>
      <c r="V69" s="109"/>
      <c r="W69" s="95"/>
      <c r="X69" s="96"/>
      <c r="Y69" s="96"/>
      <c r="Z69" s="96"/>
      <c r="AA69" s="96"/>
      <c r="AB69" s="96"/>
      <c r="AC69" s="97"/>
      <c r="AD69" s="95"/>
      <c r="AE69" s="96"/>
      <c r="AF69" s="96"/>
      <c r="AG69" s="96"/>
      <c r="AH69" s="96"/>
      <c r="AI69" s="96"/>
      <c r="AJ69" s="97"/>
      <c r="AK69" s="95"/>
      <c r="AL69" s="96"/>
      <c r="AM69" s="96"/>
      <c r="AN69" s="96"/>
      <c r="AO69" s="96"/>
      <c r="AP69" s="96"/>
      <c r="AQ69" s="97"/>
      <c r="AR69" s="95"/>
      <c r="AS69" s="96"/>
      <c r="AT69" s="96"/>
      <c r="AU69" s="96"/>
      <c r="AV69" s="96"/>
      <c r="AW69" s="96"/>
      <c r="AX69" s="97"/>
      <c r="AY69" s="95"/>
      <c r="AZ69" s="96"/>
      <c r="BA69" s="98"/>
      <c r="BB69" s="242"/>
      <c r="BC69" s="243"/>
      <c r="BD69" s="244"/>
      <c r="BE69" s="245"/>
      <c r="BF69" s="303"/>
      <c r="BG69" s="304"/>
      <c r="BH69" s="304"/>
      <c r="BI69" s="304"/>
      <c r="BJ69" s="305"/>
    </row>
    <row r="70" spans="2:62" ht="20.25" customHeight="1" x14ac:dyDescent="0.45">
      <c r="B70" s="307"/>
      <c r="C70" s="235"/>
      <c r="D70" s="236"/>
      <c r="E70" s="152"/>
      <c r="F70" s="153">
        <f>C69</f>
        <v>0</v>
      </c>
      <c r="G70" s="152"/>
      <c r="H70" s="153">
        <f>I69</f>
        <v>0</v>
      </c>
      <c r="I70" s="248"/>
      <c r="J70" s="249"/>
      <c r="K70" s="252"/>
      <c r="L70" s="253"/>
      <c r="M70" s="253"/>
      <c r="N70" s="236"/>
      <c r="O70" s="335"/>
      <c r="P70" s="336"/>
      <c r="Q70" s="336"/>
      <c r="R70" s="336"/>
      <c r="S70" s="337"/>
      <c r="T70" s="185" t="s">
        <v>189</v>
      </c>
      <c r="U70" s="110"/>
      <c r="V70" s="186"/>
      <c r="W70" s="162" t="str">
        <f>IF(W69="","",VLOOKUP(W69,'シフト記号表（従来型・ユニット型共通）'!$C$6:$L$47,10,FALSE))</f>
        <v/>
      </c>
      <c r="X70" s="163" t="str">
        <f>IF(X69="","",VLOOKUP(X69,'シフト記号表（従来型・ユニット型共通）'!$C$6:$L$47,10,FALSE))</f>
        <v/>
      </c>
      <c r="Y70" s="163" t="str">
        <f>IF(Y69="","",VLOOKUP(Y69,'シフト記号表（従来型・ユニット型共通）'!$C$6:$L$47,10,FALSE))</f>
        <v/>
      </c>
      <c r="Z70" s="163" t="str">
        <f>IF(Z69="","",VLOOKUP(Z69,'シフト記号表（従来型・ユニット型共通）'!$C$6:$L$47,10,FALSE))</f>
        <v/>
      </c>
      <c r="AA70" s="163" t="str">
        <f>IF(AA69="","",VLOOKUP(AA69,'シフト記号表（従来型・ユニット型共通）'!$C$6:$L$47,10,FALSE))</f>
        <v/>
      </c>
      <c r="AB70" s="163" t="str">
        <f>IF(AB69="","",VLOOKUP(AB69,'シフト記号表（従来型・ユニット型共通）'!$C$6:$L$47,10,FALSE))</f>
        <v/>
      </c>
      <c r="AC70" s="164" t="str">
        <f>IF(AC69="","",VLOOKUP(AC69,'シフト記号表（従来型・ユニット型共通）'!$C$6:$L$47,10,FALSE))</f>
        <v/>
      </c>
      <c r="AD70" s="162" t="str">
        <f>IF(AD69="","",VLOOKUP(AD69,'シフト記号表（従来型・ユニット型共通）'!$C$6:$L$47,10,FALSE))</f>
        <v/>
      </c>
      <c r="AE70" s="163" t="str">
        <f>IF(AE69="","",VLOOKUP(AE69,'シフト記号表（従来型・ユニット型共通）'!$C$6:$L$47,10,FALSE))</f>
        <v/>
      </c>
      <c r="AF70" s="163" t="str">
        <f>IF(AF69="","",VLOOKUP(AF69,'シフト記号表（従来型・ユニット型共通）'!$C$6:$L$47,10,FALSE))</f>
        <v/>
      </c>
      <c r="AG70" s="163" t="str">
        <f>IF(AG69="","",VLOOKUP(AG69,'シフト記号表（従来型・ユニット型共通）'!$C$6:$L$47,10,FALSE))</f>
        <v/>
      </c>
      <c r="AH70" s="163" t="str">
        <f>IF(AH69="","",VLOOKUP(AH69,'シフト記号表（従来型・ユニット型共通）'!$C$6:$L$47,10,FALSE))</f>
        <v/>
      </c>
      <c r="AI70" s="163" t="str">
        <f>IF(AI69="","",VLOOKUP(AI69,'シフト記号表（従来型・ユニット型共通）'!$C$6:$L$47,10,FALSE))</f>
        <v/>
      </c>
      <c r="AJ70" s="164" t="str">
        <f>IF(AJ69="","",VLOOKUP(AJ69,'シフト記号表（従来型・ユニット型共通）'!$C$6:$L$47,10,FALSE))</f>
        <v/>
      </c>
      <c r="AK70" s="162" t="str">
        <f>IF(AK69="","",VLOOKUP(AK69,'シフト記号表（従来型・ユニット型共通）'!$C$6:$L$47,10,FALSE))</f>
        <v/>
      </c>
      <c r="AL70" s="163" t="str">
        <f>IF(AL69="","",VLOOKUP(AL69,'シフト記号表（従来型・ユニット型共通）'!$C$6:$L$47,10,FALSE))</f>
        <v/>
      </c>
      <c r="AM70" s="163" t="str">
        <f>IF(AM69="","",VLOOKUP(AM69,'シフト記号表（従来型・ユニット型共通）'!$C$6:$L$47,10,FALSE))</f>
        <v/>
      </c>
      <c r="AN70" s="163" t="str">
        <f>IF(AN69="","",VLOOKUP(AN69,'シフト記号表（従来型・ユニット型共通）'!$C$6:$L$47,10,FALSE))</f>
        <v/>
      </c>
      <c r="AO70" s="163" t="str">
        <f>IF(AO69="","",VLOOKUP(AO69,'シフト記号表（従来型・ユニット型共通）'!$C$6:$L$47,10,FALSE))</f>
        <v/>
      </c>
      <c r="AP70" s="163" t="str">
        <f>IF(AP69="","",VLOOKUP(AP69,'シフト記号表（従来型・ユニット型共通）'!$C$6:$L$47,10,FALSE))</f>
        <v/>
      </c>
      <c r="AQ70" s="164" t="str">
        <f>IF(AQ69="","",VLOOKUP(AQ69,'シフト記号表（従来型・ユニット型共通）'!$C$6:$L$47,10,FALSE))</f>
        <v/>
      </c>
      <c r="AR70" s="162" t="str">
        <f>IF(AR69="","",VLOOKUP(AR69,'シフト記号表（従来型・ユニット型共通）'!$C$6:$L$47,10,FALSE))</f>
        <v/>
      </c>
      <c r="AS70" s="163" t="str">
        <f>IF(AS69="","",VLOOKUP(AS69,'シフト記号表（従来型・ユニット型共通）'!$C$6:$L$47,10,FALSE))</f>
        <v/>
      </c>
      <c r="AT70" s="163" t="str">
        <f>IF(AT69="","",VLOOKUP(AT69,'シフト記号表（従来型・ユニット型共通）'!$C$6:$L$47,10,FALSE))</f>
        <v/>
      </c>
      <c r="AU70" s="163" t="str">
        <f>IF(AU69="","",VLOOKUP(AU69,'シフト記号表（従来型・ユニット型共通）'!$C$6:$L$47,10,FALSE))</f>
        <v/>
      </c>
      <c r="AV70" s="163" t="str">
        <f>IF(AV69="","",VLOOKUP(AV69,'シフト記号表（従来型・ユニット型共通）'!$C$6:$L$47,10,FALSE))</f>
        <v/>
      </c>
      <c r="AW70" s="163" t="str">
        <f>IF(AW69="","",VLOOKUP(AW69,'シフト記号表（従来型・ユニット型共通）'!$C$6:$L$47,10,FALSE))</f>
        <v/>
      </c>
      <c r="AX70" s="164" t="str">
        <f>IF(AX69="","",VLOOKUP(AX69,'シフト記号表（従来型・ユニット型共通）'!$C$6:$L$47,10,FALSE))</f>
        <v/>
      </c>
      <c r="AY70" s="162" t="str">
        <f>IF(AY69="","",VLOOKUP(AY69,'シフト記号表（従来型・ユニット型共通）'!$C$6:$L$47,10,FALSE))</f>
        <v/>
      </c>
      <c r="AZ70" s="163" t="str">
        <f>IF(AZ69="","",VLOOKUP(AZ69,'シフト記号表（従来型・ユニット型共通）'!$C$6:$L$47,10,FALSE))</f>
        <v/>
      </c>
      <c r="BA70" s="163" t="str">
        <f>IF(BA69="","",VLOOKUP(BA69,'シフト記号表（従来型・ユニット型共通）'!$C$6:$L$47,10,FALSE))</f>
        <v/>
      </c>
      <c r="BB70" s="292">
        <f>IF($BE$3="４週",SUM(W70:AX70),IF($BE$3="暦月",SUM(W70:BA70),""))</f>
        <v>0</v>
      </c>
      <c r="BC70" s="293"/>
      <c r="BD70" s="294">
        <f>IF($BE$3="４週",BB70/4,IF($BE$3="暦月",(BB70/($BE$8/7)),""))</f>
        <v>0</v>
      </c>
      <c r="BE70" s="293"/>
      <c r="BF70" s="289"/>
      <c r="BG70" s="290"/>
      <c r="BH70" s="290"/>
      <c r="BI70" s="290"/>
      <c r="BJ70" s="291"/>
    </row>
    <row r="71" spans="2:62" ht="20.25" customHeight="1" x14ac:dyDescent="0.45">
      <c r="B71" s="306">
        <f>B69+1</f>
        <v>28</v>
      </c>
      <c r="C71" s="237"/>
      <c r="D71" s="238"/>
      <c r="E71" s="152"/>
      <c r="F71" s="153"/>
      <c r="G71" s="152"/>
      <c r="H71" s="153"/>
      <c r="I71" s="246"/>
      <c r="J71" s="247"/>
      <c r="K71" s="250"/>
      <c r="L71" s="251"/>
      <c r="M71" s="251"/>
      <c r="N71" s="238"/>
      <c r="O71" s="335"/>
      <c r="P71" s="336"/>
      <c r="Q71" s="336"/>
      <c r="R71" s="336"/>
      <c r="S71" s="337"/>
      <c r="T71" s="184" t="s">
        <v>18</v>
      </c>
      <c r="U71" s="108"/>
      <c r="V71" s="109"/>
      <c r="W71" s="95"/>
      <c r="X71" s="96"/>
      <c r="Y71" s="96"/>
      <c r="Z71" s="96"/>
      <c r="AA71" s="96"/>
      <c r="AB71" s="96"/>
      <c r="AC71" s="97"/>
      <c r="AD71" s="95"/>
      <c r="AE71" s="96"/>
      <c r="AF71" s="96"/>
      <c r="AG71" s="96"/>
      <c r="AH71" s="96"/>
      <c r="AI71" s="96"/>
      <c r="AJ71" s="97"/>
      <c r="AK71" s="95"/>
      <c r="AL71" s="96"/>
      <c r="AM71" s="96"/>
      <c r="AN71" s="96"/>
      <c r="AO71" s="96"/>
      <c r="AP71" s="96"/>
      <c r="AQ71" s="97"/>
      <c r="AR71" s="95"/>
      <c r="AS71" s="96"/>
      <c r="AT71" s="96"/>
      <c r="AU71" s="96"/>
      <c r="AV71" s="96"/>
      <c r="AW71" s="96"/>
      <c r="AX71" s="97"/>
      <c r="AY71" s="95"/>
      <c r="AZ71" s="96"/>
      <c r="BA71" s="98"/>
      <c r="BB71" s="242"/>
      <c r="BC71" s="243"/>
      <c r="BD71" s="244"/>
      <c r="BE71" s="245"/>
      <c r="BF71" s="303"/>
      <c r="BG71" s="304"/>
      <c r="BH71" s="304"/>
      <c r="BI71" s="304"/>
      <c r="BJ71" s="305"/>
    </row>
    <row r="72" spans="2:62" ht="20.25" customHeight="1" x14ac:dyDescent="0.45">
      <c r="B72" s="307"/>
      <c r="C72" s="235"/>
      <c r="D72" s="236"/>
      <c r="E72" s="152"/>
      <c r="F72" s="153">
        <f>C71</f>
        <v>0</v>
      </c>
      <c r="G72" s="152"/>
      <c r="H72" s="153">
        <f>I71</f>
        <v>0</v>
      </c>
      <c r="I72" s="248"/>
      <c r="J72" s="249"/>
      <c r="K72" s="252"/>
      <c r="L72" s="253"/>
      <c r="M72" s="253"/>
      <c r="N72" s="236"/>
      <c r="O72" s="335"/>
      <c r="P72" s="336"/>
      <c r="Q72" s="336"/>
      <c r="R72" s="336"/>
      <c r="S72" s="337"/>
      <c r="T72" s="185" t="s">
        <v>189</v>
      </c>
      <c r="U72" s="110"/>
      <c r="V72" s="186"/>
      <c r="W72" s="162" t="str">
        <f>IF(W71="","",VLOOKUP(W71,'シフト記号表（従来型・ユニット型共通）'!$C$6:$L$47,10,FALSE))</f>
        <v/>
      </c>
      <c r="X72" s="163" t="str">
        <f>IF(X71="","",VLOOKUP(X71,'シフト記号表（従来型・ユニット型共通）'!$C$6:$L$47,10,FALSE))</f>
        <v/>
      </c>
      <c r="Y72" s="163" t="str">
        <f>IF(Y71="","",VLOOKUP(Y71,'シフト記号表（従来型・ユニット型共通）'!$C$6:$L$47,10,FALSE))</f>
        <v/>
      </c>
      <c r="Z72" s="163" t="str">
        <f>IF(Z71="","",VLOOKUP(Z71,'シフト記号表（従来型・ユニット型共通）'!$C$6:$L$47,10,FALSE))</f>
        <v/>
      </c>
      <c r="AA72" s="163" t="str">
        <f>IF(AA71="","",VLOOKUP(AA71,'シフト記号表（従来型・ユニット型共通）'!$C$6:$L$47,10,FALSE))</f>
        <v/>
      </c>
      <c r="AB72" s="163" t="str">
        <f>IF(AB71="","",VLOOKUP(AB71,'シフト記号表（従来型・ユニット型共通）'!$C$6:$L$47,10,FALSE))</f>
        <v/>
      </c>
      <c r="AC72" s="164" t="str">
        <f>IF(AC71="","",VLOOKUP(AC71,'シフト記号表（従来型・ユニット型共通）'!$C$6:$L$47,10,FALSE))</f>
        <v/>
      </c>
      <c r="AD72" s="162" t="str">
        <f>IF(AD71="","",VLOOKUP(AD71,'シフト記号表（従来型・ユニット型共通）'!$C$6:$L$47,10,FALSE))</f>
        <v/>
      </c>
      <c r="AE72" s="163" t="str">
        <f>IF(AE71="","",VLOOKUP(AE71,'シフト記号表（従来型・ユニット型共通）'!$C$6:$L$47,10,FALSE))</f>
        <v/>
      </c>
      <c r="AF72" s="163" t="str">
        <f>IF(AF71="","",VLOOKUP(AF71,'シフト記号表（従来型・ユニット型共通）'!$C$6:$L$47,10,FALSE))</f>
        <v/>
      </c>
      <c r="AG72" s="163" t="str">
        <f>IF(AG71="","",VLOOKUP(AG71,'シフト記号表（従来型・ユニット型共通）'!$C$6:$L$47,10,FALSE))</f>
        <v/>
      </c>
      <c r="AH72" s="163" t="str">
        <f>IF(AH71="","",VLOOKUP(AH71,'シフト記号表（従来型・ユニット型共通）'!$C$6:$L$47,10,FALSE))</f>
        <v/>
      </c>
      <c r="AI72" s="163" t="str">
        <f>IF(AI71="","",VLOOKUP(AI71,'シフト記号表（従来型・ユニット型共通）'!$C$6:$L$47,10,FALSE))</f>
        <v/>
      </c>
      <c r="AJ72" s="164" t="str">
        <f>IF(AJ71="","",VLOOKUP(AJ71,'シフト記号表（従来型・ユニット型共通）'!$C$6:$L$47,10,FALSE))</f>
        <v/>
      </c>
      <c r="AK72" s="162" t="str">
        <f>IF(AK71="","",VLOOKUP(AK71,'シフト記号表（従来型・ユニット型共通）'!$C$6:$L$47,10,FALSE))</f>
        <v/>
      </c>
      <c r="AL72" s="163" t="str">
        <f>IF(AL71="","",VLOOKUP(AL71,'シフト記号表（従来型・ユニット型共通）'!$C$6:$L$47,10,FALSE))</f>
        <v/>
      </c>
      <c r="AM72" s="163" t="str">
        <f>IF(AM71="","",VLOOKUP(AM71,'シフト記号表（従来型・ユニット型共通）'!$C$6:$L$47,10,FALSE))</f>
        <v/>
      </c>
      <c r="AN72" s="163" t="str">
        <f>IF(AN71="","",VLOOKUP(AN71,'シフト記号表（従来型・ユニット型共通）'!$C$6:$L$47,10,FALSE))</f>
        <v/>
      </c>
      <c r="AO72" s="163" t="str">
        <f>IF(AO71="","",VLOOKUP(AO71,'シフト記号表（従来型・ユニット型共通）'!$C$6:$L$47,10,FALSE))</f>
        <v/>
      </c>
      <c r="AP72" s="163" t="str">
        <f>IF(AP71="","",VLOOKUP(AP71,'シフト記号表（従来型・ユニット型共通）'!$C$6:$L$47,10,FALSE))</f>
        <v/>
      </c>
      <c r="AQ72" s="164" t="str">
        <f>IF(AQ71="","",VLOOKUP(AQ71,'シフト記号表（従来型・ユニット型共通）'!$C$6:$L$47,10,FALSE))</f>
        <v/>
      </c>
      <c r="AR72" s="162" t="str">
        <f>IF(AR71="","",VLOOKUP(AR71,'シフト記号表（従来型・ユニット型共通）'!$C$6:$L$47,10,FALSE))</f>
        <v/>
      </c>
      <c r="AS72" s="163" t="str">
        <f>IF(AS71="","",VLOOKUP(AS71,'シフト記号表（従来型・ユニット型共通）'!$C$6:$L$47,10,FALSE))</f>
        <v/>
      </c>
      <c r="AT72" s="163" t="str">
        <f>IF(AT71="","",VLOOKUP(AT71,'シフト記号表（従来型・ユニット型共通）'!$C$6:$L$47,10,FALSE))</f>
        <v/>
      </c>
      <c r="AU72" s="163" t="str">
        <f>IF(AU71="","",VLOOKUP(AU71,'シフト記号表（従来型・ユニット型共通）'!$C$6:$L$47,10,FALSE))</f>
        <v/>
      </c>
      <c r="AV72" s="163" t="str">
        <f>IF(AV71="","",VLOOKUP(AV71,'シフト記号表（従来型・ユニット型共通）'!$C$6:$L$47,10,FALSE))</f>
        <v/>
      </c>
      <c r="AW72" s="163" t="str">
        <f>IF(AW71="","",VLOOKUP(AW71,'シフト記号表（従来型・ユニット型共通）'!$C$6:$L$47,10,FALSE))</f>
        <v/>
      </c>
      <c r="AX72" s="164" t="str">
        <f>IF(AX71="","",VLOOKUP(AX71,'シフト記号表（従来型・ユニット型共通）'!$C$6:$L$47,10,FALSE))</f>
        <v/>
      </c>
      <c r="AY72" s="162" t="str">
        <f>IF(AY71="","",VLOOKUP(AY71,'シフト記号表（従来型・ユニット型共通）'!$C$6:$L$47,10,FALSE))</f>
        <v/>
      </c>
      <c r="AZ72" s="163" t="str">
        <f>IF(AZ71="","",VLOOKUP(AZ71,'シフト記号表（従来型・ユニット型共通）'!$C$6:$L$47,10,FALSE))</f>
        <v/>
      </c>
      <c r="BA72" s="163" t="str">
        <f>IF(BA71="","",VLOOKUP(BA71,'シフト記号表（従来型・ユニット型共通）'!$C$6:$L$47,10,FALSE))</f>
        <v/>
      </c>
      <c r="BB72" s="292">
        <f>IF($BE$3="４週",SUM(W72:AX72),IF($BE$3="暦月",SUM(W72:BA72),""))</f>
        <v>0</v>
      </c>
      <c r="BC72" s="293"/>
      <c r="BD72" s="294">
        <f>IF($BE$3="４週",BB72/4,IF($BE$3="暦月",(BB72/($BE$8/7)),""))</f>
        <v>0</v>
      </c>
      <c r="BE72" s="293"/>
      <c r="BF72" s="289"/>
      <c r="BG72" s="290"/>
      <c r="BH72" s="290"/>
      <c r="BI72" s="290"/>
      <c r="BJ72" s="291"/>
    </row>
    <row r="73" spans="2:62" ht="20.25" customHeight="1" x14ac:dyDescent="0.45">
      <c r="B73" s="306">
        <f>B71+1</f>
        <v>29</v>
      </c>
      <c r="C73" s="237"/>
      <c r="D73" s="238"/>
      <c r="E73" s="152"/>
      <c r="F73" s="153"/>
      <c r="G73" s="152"/>
      <c r="H73" s="153"/>
      <c r="I73" s="246"/>
      <c r="J73" s="247"/>
      <c r="K73" s="250"/>
      <c r="L73" s="251"/>
      <c r="M73" s="251"/>
      <c r="N73" s="238"/>
      <c r="O73" s="335"/>
      <c r="P73" s="336"/>
      <c r="Q73" s="336"/>
      <c r="R73" s="336"/>
      <c r="S73" s="337"/>
      <c r="T73" s="184" t="s">
        <v>18</v>
      </c>
      <c r="U73" s="108"/>
      <c r="V73" s="109"/>
      <c r="W73" s="95"/>
      <c r="X73" s="96"/>
      <c r="Y73" s="96"/>
      <c r="Z73" s="96"/>
      <c r="AA73" s="96"/>
      <c r="AB73" s="96"/>
      <c r="AC73" s="97"/>
      <c r="AD73" s="95"/>
      <c r="AE73" s="96"/>
      <c r="AF73" s="96"/>
      <c r="AG73" s="96"/>
      <c r="AH73" s="96"/>
      <c r="AI73" s="96"/>
      <c r="AJ73" s="97"/>
      <c r="AK73" s="95"/>
      <c r="AL73" s="96"/>
      <c r="AM73" s="96"/>
      <c r="AN73" s="96"/>
      <c r="AO73" s="96"/>
      <c r="AP73" s="96"/>
      <c r="AQ73" s="97"/>
      <c r="AR73" s="95"/>
      <c r="AS73" s="96"/>
      <c r="AT73" s="96"/>
      <c r="AU73" s="96"/>
      <c r="AV73" s="96"/>
      <c r="AW73" s="96"/>
      <c r="AX73" s="97"/>
      <c r="AY73" s="95"/>
      <c r="AZ73" s="96"/>
      <c r="BA73" s="98"/>
      <c r="BB73" s="242"/>
      <c r="BC73" s="243"/>
      <c r="BD73" s="244"/>
      <c r="BE73" s="245"/>
      <c r="BF73" s="303"/>
      <c r="BG73" s="304"/>
      <c r="BH73" s="304"/>
      <c r="BI73" s="304"/>
      <c r="BJ73" s="305"/>
    </row>
    <row r="74" spans="2:62" ht="20.25" customHeight="1" x14ac:dyDescent="0.45">
      <c r="B74" s="307"/>
      <c r="C74" s="341"/>
      <c r="D74" s="342"/>
      <c r="E74" s="196"/>
      <c r="F74" s="197">
        <f>C73</f>
        <v>0</v>
      </c>
      <c r="G74" s="196"/>
      <c r="H74" s="197">
        <f>I73</f>
        <v>0</v>
      </c>
      <c r="I74" s="343"/>
      <c r="J74" s="344"/>
      <c r="K74" s="345"/>
      <c r="L74" s="346"/>
      <c r="M74" s="346"/>
      <c r="N74" s="342"/>
      <c r="O74" s="335"/>
      <c r="P74" s="336"/>
      <c r="Q74" s="336"/>
      <c r="R74" s="336"/>
      <c r="S74" s="337"/>
      <c r="T74" s="185" t="s">
        <v>189</v>
      </c>
      <c r="U74" s="110"/>
      <c r="V74" s="186"/>
      <c r="W74" s="162" t="str">
        <f>IF(W73="","",VLOOKUP(W73,'シフト記号表（従来型・ユニット型共通）'!$C$6:$L$47,10,FALSE))</f>
        <v/>
      </c>
      <c r="X74" s="163" t="str">
        <f>IF(X73="","",VLOOKUP(X73,'シフト記号表（従来型・ユニット型共通）'!$C$6:$L$47,10,FALSE))</f>
        <v/>
      </c>
      <c r="Y74" s="163" t="str">
        <f>IF(Y73="","",VLOOKUP(Y73,'シフト記号表（従来型・ユニット型共通）'!$C$6:$L$47,10,FALSE))</f>
        <v/>
      </c>
      <c r="Z74" s="163" t="str">
        <f>IF(Z73="","",VLOOKUP(Z73,'シフト記号表（従来型・ユニット型共通）'!$C$6:$L$47,10,FALSE))</f>
        <v/>
      </c>
      <c r="AA74" s="163" t="str">
        <f>IF(AA73="","",VLOOKUP(AA73,'シフト記号表（従来型・ユニット型共通）'!$C$6:$L$47,10,FALSE))</f>
        <v/>
      </c>
      <c r="AB74" s="163" t="str">
        <f>IF(AB73="","",VLOOKUP(AB73,'シフト記号表（従来型・ユニット型共通）'!$C$6:$L$47,10,FALSE))</f>
        <v/>
      </c>
      <c r="AC74" s="164" t="str">
        <f>IF(AC73="","",VLOOKUP(AC73,'シフト記号表（従来型・ユニット型共通）'!$C$6:$L$47,10,FALSE))</f>
        <v/>
      </c>
      <c r="AD74" s="162" t="str">
        <f>IF(AD73="","",VLOOKUP(AD73,'シフト記号表（従来型・ユニット型共通）'!$C$6:$L$47,10,FALSE))</f>
        <v/>
      </c>
      <c r="AE74" s="163" t="str">
        <f>IF(AE73="","",VLOOKUP(AE73,'シフト記号表（従来型・ユニット型共通）'!$C$6:$L$47,10,FALSE))</f>
        <v/>
      </c>
      <c r="AF74" s="163" t="str">
        <f>IF(AF73="","",VLOOKUP(AF73,'シフト記号表（従来型・ユニット型共通）'!$C$6:$L$47,10,FALSE))</f>
        <v/>
      </c>
      <c r="AG74" s="163" t="str">
        <f>IF(AG73="","",VLOOKUP(AG73,'シフト記号表（従来型・ユニット型共通）'!$C$6:$L$47,10,FALSE))</f>
        <v/>
      </c>
      <c r="AH74" s="163" t="str">
        <f>IF(AH73="","",VLOOKUP(AH73,'シフト記号表（従来型・ユニット型共通）'!$C$6:$L$47,10,FALSE))</f>
        <v/>
      </c>
      <c r="AI74" s="163" t="str">
        <f>IF(AI73="","",VLOOKUP(AI73,'シフト記号表（従来型・ユニット型共通）'!$C$6:$L$47,10,FALSE))</f>
        <v/>
      </c>
      <c r="AJ74" s="164" t="str">
        <f>IF(AJ73="","",VLOOKUP(AJ73,'シフト記号表（従来型・ユニット型共通）'!$C$6:$L$47,10,FALSE))</f>
        <v/>
      </c>
      <c r="AK74" s="162" t="str">
        <f>IF(AK73="","",VLOOKUP(AK73,'シフト記号表（従来型・ユニット型共通）'!$C$6:$L$47,10,FALSE))</f>
        <v/>
      </c>
      <c r="AL74" s="163" t="str">
        <f>IF(AL73="","",VLOOKUP(AL73,'シフト記号表（従来型・ユニット型共通）'!$C$6:$L$47,10,FALSE))</f>
        <v/>
      </c>
      <c r="AM74" s="163" t="str">
        <f>IF(AM73="","",VLOOKUP(AM73,'シフト記号表（従来型・ユニット型共通）'!$C$6:$L$47,10,FALSE))</f>
        <v/>
      </c>
      <c r="AN74" s="163" t="str">
        <f>IF(AN73="","",VLOOKUP(AN73,'シフト記号表（従来型・ユニット型共通）'!$C$6:$L$47,10,FALSE))</f>
        <v/>
      </c>
      <c r="AO74" s="163" t="str">
        <f>IF(AO73="","",VLOOKUP(AO73,'シフト記号表（従来型・ユニット型共通）'!$C$6:$L$47,10,FALSE))</f>
        <v/>
      </c>
      <c r="AP74" s="163" t="str">
        <f>IF(AP73="","",VLOOKUP(AP73,'シフト記号表（従来型・ユニット型共通）'!$C$6:$L$47,10,FALSE))</f>
        <v/>
      </c>
      <c r="AQ74" s="164" t="str">
        <f>IF(AQ73="","",VLOOKUP(AQ73,'シフト記号表（従来型・ユニット型共通）'!$C$6:$L$47,10,FALSE))</f>
        <v/>
      </c>
      <c r="AR74" s="162" t="str">
        <f>IF(AR73="","",VLOOKUP(AR73,'シフト記号表（従来型・ユニット型共通）'!$C$6:$L$47,10,FALSE))</f>
        <v/>
      </c>
      <c r="AS74" s="163" t="str">
        <f>IF(AS73="","",VLOOKUP(AS73,'シフト記号表（従来型・ユニット型共通）'!$C$6:$L$47,10,FALSE))</f>
        <v/>
      </c>
      <c r="AT74" s="163" t="str">
        <f>IF(AT73="","",VLOOKUP(AT73,'シフト記号表（従来型・ユニット型共通）'!$C$6:$L$47,10,FALSE))</f>
        <v/>
      </c>
      <c r="AU74" s="163" t="str">
        <f>IF(AU73="","",VLOOKUP(AU73,'シフト記号表（従来型・ユニット型共通）'!$C$6:$L$47,10,FALSE))</f>
        <v/>
      </c>
      <c r="AV74" s="163" t="str">
        <f>IF(AV73="","",VLOOKUP(AV73,'シフト記号表（従来型・ユニット型共通）'!$C$6:$L$47,10,FALSE))</f>
        <v/>
      </c>
      <c r="AW74" s="163" t="str">
        <f>IF(AW73="","",VLOOKUP(AW73,'シフト記号表（従来型・ユニット型共通）'!$C$6:$L$47,10,FALSE))</f>
        <v/>
      </c>
      <c r="AX74" s="164" t="str">
        <f>IF(AX73="","",VLOOKUP(AX73,'シフト記号表（従来型・ユニット型共通）'!$C$6:$L$47,10,FALSE))</f>
        <v/>
      </c>
      <c r="AY74" s="162" t="str">
        <f>IF(AY73="","",VLOOKUP(AY73,'シフト記号表（従来型・ユニット型共通）'!$C$6:$L$47,10,FALSE))</f>
        <v/>
      </c>
      <c r="AZ74" s="163" t="str">
        <f>IF(AZ73="","",VLOOKUP(AZ73,'シフト記号表（従来型・ユニット型共通）'!$C$6:$L$47,10,FALSE))</f>
        <v/>
      </c>
      <c r="BA74" s="163" t="str">
        <f>IF(BA73="","",VLOOKUP(BA73,'シフト記号表（従来型・ユニット型共通）'!$C$6:$L$47,10,FALSE))</f>
        <v/>
      </c>
      <c r="BB74" s="369">
        <f>IF($BE$3="４週",SUM(W74:AX74),IF($BE$3="暦月",SUM(W74:BA74),""))</f>
        <v>0</v>
      </c>
      <c r="BC74" s="370"/>
      <c r="BD74" s="371">
        <f>IF($BE$3="４週",BB74/4,IF($BE$3="暦月",(BB74/($BE$8/7)),""))</f>
        <v>0</v>
      </c>
      <c r="BE74" s="370"/>
      <c r="BF74" s="366"/>
      <c r="BG74" s="367"/>
      <c r="BH74" s="367"/>
      <c r="BI74" s="367"/>
      <c r="BJ74" s="368"/>
    </row>
    <row r="75" spans="2:62" ht="20.25" customHeight="1" x14ac:dyDescent="0.45">
      <c r="B75" s="306">
        <f>B73+1</f>
        <v>30</v>
      </c>
      <c r="C75" s="237"/>
      <c r="D75" s="238"/>
      <c r="E75" s="152"/>
      <c r="F75" s="153"/>
      <c r="G75" s="152"/>
      <c r="H75" s="153"/>
      <c r="I75" s="246"/>
      <c r="J75" s="247"/>
      <c r="K75" s="250"/>
      <c r="L75" s="251"/>
      <c r="M75" s="251"/>
      <c r="N75" s="238"/>
      <c r="O75" s="335"/>
      <c r="P75" s="336"/>
      <c r="Q75" s="336"/>
      <c r="R75" s="336"/>
      <c r="S75" s="337"/>
      <c r="T75" s="184" t="s">
        <v>18</v>
      </c>
      <c r="U75" s="108"/>
      <c r="V75" s="109"/>
      <c r="W75" s="95"/>
      <c r="X75" s="96"/>
      <c r="Y75" s="96"/>
      <c r="Z75" s="96"/>
      <c r="AA75" s="96"/>
      <c r="AB75" s="96"/>
      <c r="AC75" s="97"/>
      <c r="AD75" s="95"/>
      <c r="AE75" s="96"/>
      <c r="AF75" s="96"/>
      <c r="AG75" s="96"/>
      <c r="AH75" s="96"/>
      <c r="AI75" s="96"/>
      <c r="AJ75" s="97"/>
      <c r="AK75" s="95"/>
      <c r="AL75" s="96"/>
      <c r="AM75" s="96"/>
      <c r="AN75" s="96"/>
      <c r="AO75" s="96"/>
      <c r="AP75" s="96"/>
      <c r="AQ75" s="97"/>
      <c r="AR75" s="95"/>
      <c r="AS75" s="96"/>
      <c r="AT75" s="96"/>
      <c r="AU75" s="96"/>
      <c r="AV75" s="96"/>
      <c r="AW75" s="96"/>
      <c r="AX75" s="97"/>
      <c r="AY75" s="95"/>
      <c r="AZ75" s="96"/>
      <c r="BA75" s="98"/>
      <c r="BB75" s="242"/>
      <c r="BC75" s="243"/>
      <c r="BD75" s="244"/>
      <c r="BE75" s="245"/>
      <c r="BF75" s="303"/>
      <c r="BG75" s="304"/>
      <c r="BH75" s="304"/>
      <c r="BI75" s="304"/>
      <c r="BJ75" s="305"/>
    </row>
    <row r="76" spans="2:62" ht="20.25" customHeight="1" x14ac:dyDescent="0.45">
      <c r="B76" s="307"/>
      <c r="C76" s="341"/>
      <c r="D76" s="342"/>
      <c r="E76" s="196"/>
      <c r="F76" s="197">
        <f>C75</f>
        <v>0</v>
      </c>
      <c r="G76" s="196"/>
      <c r="H76" s="197">
        <f>I75</f>
        <v>0</v>
      </c>
      <c r="I76" s="343"/>
      <c r="J76" s="344"/>
      <c r="K76" s="345"/>
      <c r="L76" s="346"/>
      <c r="M76" s="346"/>
      <c r="N76" s="342"/>
      <c r="O76" s="335"/>
      <c r="P76" s="336"/>
      <c r="Q76" s="336"/>
      <c r="R76" s="336"/>
      <c r="S76" s="337"/>
      <c r="T76" s="185" t="s">
        <v>189</v>
      </c>
      <c r="U76" s="110"/>
      <c r="V76" s="186"/>
      <c r="W76" s="162" t="str">
        <f>IF(W75="","",VLOOKUP(W75,'シフト記号表（従来型・ユニット型共通）'!$C$6:$L$47,10,FALSE))</f>
        <v/>
      </c>
      <c r="X76" s="163" t="str">
        <f>IF(X75="","",VLOOKUP(X75,'シフト記号表（従来型・ユニット型共通）'!$C$6:$L$47,10,FALSE))</f>
        <v/>
      </c>
      <c r="Y76" s="163" t="str">
        <f>IF(Y75="","",VLOOKUP(Y75,'シフト記号表（従来型・ユニット型共通）'!$C$6:$L$47,10,FALSE))</f>
        <v/>
      </c>
      <c r="Z76" s="163" t="str">
        <f>IF(Z75="","",VLOOKUP(Z75,'シフト記号表（従来型・ユニット型共通）'!$C$6:$L$47,10,FALSE))</f>
        <v/>
      </c>
      <c r="AA76" s="163" t="str">
        <f>IF(AA75="","",VLOOKUP(AA75,'シフト記号表（従来型・ユニット型共通）'!$C$6:$L$47,10,FALSE))</f>
        <v/>
      </c>
      <c r="AB76" s="163" t="str">
        <f>IF(AB75="","",VLOOKUP(AB75,'シフト記号表（従来型・ユニット型共通）'!$C$6:$L$47,10,FALSE))</f>
        <v/>
      </c>
      <c r="AC76" s="164" t="str">
        <f>IF(AC75="","",VLOOKUP(AC75,'シフト記号表（従来型・ユニット型共通）'!$C$6:$L$47,10,FALSE))</f>
        <v/>
      </c>
      <c r="AD76" s="162" t="str">
        <f>IF(AD75="","",VLOOKUP(AD75,'シフト記号表（従来型・ユニット型共通）'!$C$6:$L$47,10,FALSE))</f>
        <v/>
      </c>
      <c r="AE76" s="163" t="str">
        <f>IF(AE75="","",VLOOKUP(AE75,'シフト記号表（従来型・ユニット型共通）'!$C$6:$L$47,10,FALSE))</f>
        <v/>
      </c>
      <c r="AF76" s="163" t="str">
        <f>IF(AF75="","",VLOOKUP(AF75,'シフト記号表（従来型・ユニット型共通）'!$C$6:$L$47,10,FALSE))</f>
        <v/>
      </c>
      <c r="AG76" s="163" t="str">
        <f>IF(AG75="","",VLOOKUP(AG75,'シフト記号表（従来型・ユニット型共通）'!$C$6:$L$47,10,FALSE))</f>
        <v/>
      </c>
      <c r="AH76" s="163" t="str">
        <f>IF(AH75="","",VLOOKUP(AH75,'シフト記号表（従来型・ユニット型共通）'!$C$6:$L$47,10,FALSE))</f>
        <v/>
      </c>
      <c r="AI76" s="163" t="str">
        <f>IF(AI75="","",VLOOKUP(AI75,'シフト記号表（従来型・ユニット型共通）'!$C$6:$L$47,10,FALSE))</f>
        <v/>
      </c>
      <c r="AJ76" s="164" t="str">
        <f>IF(AJ75="","",VLOOKUP(AJ75,'シフト記号表（従来型・ユニット型共通）'!$C$6:$L$47,10,FALSE))</f>
        <v/>
      </c>
      <c r="AK76" s="162" t="str">
        <f>IF(AK75="","",VLOOKUP(AK75,'シフト記号表（従来型・ユニット型共通）'!$C$6:$L$47,10,FALSE))</f>
        <v/>
      </c>
      <c r="AL76" s="163" t="str">
        <f>IF(AL75="","",VLOOKUP(AL75,'シフト記号表（従来型・ユニット型共通）'!$C$6:$L$47,10,FALSE))</f>
        <v/>
      </c>
      <c r="AM76" s="163" t="str">
        <f>IF(AM75="","",VLOOKUP(AM75,'シフト記号表（従来型・ユニット型共通）'!$C$6:$L$47,10,FALSE))</f>
        <v/>
      </c>
      <c r="AN76" s="163" t="str">
        <f>IF(AN75="","",VLOOKUP(AN75,'シフト記号表（従来型・ユニット型共通）'!$C$6:$L$47,10,FALSE))</f>
        <v/>
      </c>
      <c r="AO76" s="163" t="str">
        <f>IF(AO75="","",VLOOKUP(AO75,'シフト記号表（従来型・ユニット型共通）'!$C$6:$L$47,10,FALSE))</f>
        <v/>
      </c>
      <c r="AP76" s="163" t="str">
        <f>IF(AP75="","",VLOOKUP(AP75,'シフト記号表（従来型・ユニット型共通）'!$C$6:$L$47,10,FALSE))</f>
        <v/>
      </c>
      <c r="AQ76" s="164" t="str">
        <f>IF(AQ75="","",VLOOKUP(AQ75,'シフト記号表（従来型・ユニット型共通）'!$C$6:$L$47,10,FALSE))</f>
        <v/>
      </c>
      <c r="AR76" s="162" t="str">
        <f>IF(AR75="","",VLOOKUP(AR75,'シフト記号表（従来型・ユニット型共通）'!$C$6:$L$47,10,FALSE))</f>
        <v/>
      </c>
      <c r="AS76" s="163" t="str">
        <f>IF(AS75="","",VLOOKUP(AS75,'シフト記号表（従来型・ユニット型共通）'!$C$6:$L$47,10,FALSE))</f>
        <v/>
      </c>
      <c r="AT76" s="163" t="str">
        <f>IF(AT75="","",VLOOKUP(AT75,'シフト記号表（従来型・ユニット型共通）'!$C$6:$L$47,10,FALSE))</f>
        <v/>
      </c>
      <c r="AU76" s="163" t="str">
        <f>IF(AU75="","",VLOOKUP(AU75,'シフト記号表（従来型・ユニット型共通）'!$C$6:$L$47,10,FALSE))</f>
        <v/>
      </c>
      <c r="AV76" s="163" t="str">
        <f>IF(AV75="","",VLOOKUP(AV75,'シフト記号表（従来型・ユニット型共通）'!$C$6:$L$47,10,FALSE))</f>
        <v/>
      </c>
      <c r="AW76" s="163" t="str">
        <f>IF(AW75="","",VLOOKUP(AW75,'シフト記号表（従来型・ユニット型共通）'!$C$6:$L$47,10,FALSE))</f>
        <v/>
      </c>
      <c r="AX76" s="164" t="str">
        <f>IF(AX75="","",VLOOKUP(AX75,'シフト記号表（従来型・ユニット型共通）'!$C$6:$L$47,10,FALSE))</f>
        <v/>
      </c>
      <c r="AY76" s="162" t="str">
        <f>IF(AY75="","",VLOOKUP(AY75,'シフト記号表（従来型・ユニット型共通）'!$C$6:$L$47,10,FALSE))</f>
        <v/>
      </c>
      <c r="AZ76" s="163" t="str">
        <f>IF(AZ75="","",VLOOKUP(AZ75,'シフト記号表（従来型・ユニット型共通）'!$C$6:$L$47,10,FALSE))</f>
        <v/>
      </c>
      <c r="BA76" s="163" t="str">
        <f>IF(BA75="","",VLOOKUP(BA75,'シフト記号表（従来型・ユニット型共通）'!$C$6:$L$47,10,FALSE))</f>
        <v/>
      </c>
      <c r="BB76" s="369">
        <f>IF($BE$3="４週",SUM(W76:AX76),IF($BE$3="暦月",SUM(W76:BA76),""))</f>
        <v>0</v>
      </c>
      <c r="BC76" s="370"/>
      <c r="BD76" s="371">
        <f>IF($BE$3="４週",BB76/4,IF($BE$3="暦月",(BB76/($BE$8/7)),""))</f>
        <v>0</v>
      </c>
      <c r="BE76" s="370"/>
      <c r="BF76" s="366"/>
      <c r="BG76" s="367"/>
      <c r="BH76" s="367"/>
      <c r="BI76" s="367"/>
      <c r="BJ76" s="368"/>
    </row>
    <row r="77" spans="2:62" ht="20.25" customHeight="1" x14ac:dyDescent="0.45">
      <c r="B77" s="306">
        <f>B75+1</f>
        <v>31</v>
      </c>
      <c r="C77" s="237"/>
      <c r="D77" s="238"/>
      <c r="E77" s="152"/>
      <c r="F77" s="153"/>
      <c r="G77" s="152"/>
      <c r="H77" s="153"/>
      <c r="I77" s="246"/>
      <c r="J77" s="247"/>
      <c r="K77" s="250"/>
      <c r="L77" s="251"/>
      <c r="M77" s="251"/>
      <c r="N77" s="238"/>
      <c r="O77" s="335"/>
      <c r="P77" s="336"/>
      <c r="Q77" s="336"/>
      <c r="R77" s="336"/>
      <c r="S77" s="337"/>
      <c r="T77" s="184" t="s">
        <v>18</v>
      </c>
      <c r="U77" s="108"/>
      <c r="V77" s="109"/>
      <c r="W77" s="95"/>
      <c r="X77" s="96"/>
      <c r="Y77" s="96"/>
      <c r="Z77" s="96"/>
      <c r="AA77" s="96"/>
      <c r="AB77" s="96"/>
      <c r="AC77" s="97"/>
      <c r="AD77" s="95"/>
      <c r="AE77" s="96"/>
      <c r="AF77" s="96"/>
      <c r="AG77" s="96"/>
      <c r="AH77" s="96"/>
      <c r="AI77" s="96"/>
      <c r="AJ77" s="97"/>
      <c r="AK77" s="95"/>
      <c r="AL77" s="96"/>
      <c r="AM77" s="96"/>
      <c r="AN77" s="96"/>
      <c r="AO77" s="96"/>
      <c r="AP77" s="96"/>
      <c r="AQ77" s="97"/>
      <c r="AR77" s="95"/>
      <c r="AS77" s="96"/>
      <c r="AT77" s="96"/>
      <c r="AU77" s="96"/>
      <c r="AV77" s="96"/>
      <c r="AW77" s="96"/>
      <c r="AX77" s="97"/>
      <c r="AY77" s="95"/>
      <c r="AZ77" s="96"/>
      <c r="BA77" s="98"/>
      <c r="BB77" s="242"/>
      <c r="BC77" s="243"/>
      <c r="BD77" s="244"/>
      <c r="BE77" s="245"/>
      <c r="BF77" s="303"/>
      <c r="BG77" s="304"/>
      <c r="BH77" s="304"/>
      <c r="BI77" s="304"/>
      <c r="BJ77" s="305"/>
    </row>
    <row r="78" spans="2:62" ht="20.25" customHeight="1" x14ac:dyDescent="0.45">
      <c r="B78" s="307"/>
      <c r="C78" s="341"/>
      <c r="D78" s="342"/>
      <c r="E78" s="196"/>
      <c r="F78" s="197">
        <f>C77</f>
        <v>0</v>
      </c>
      <c r="G78" s="196"/>
      <c r="H78" s="197">
        <f>I77</f>
        <v>0</v>
      </c>
      <c r="I78" s="343"/>
      <c r="J78" s="344"/>
      <c r="K78" s="345"/>
      <c r="L78" s="346"/>
      <c r="M78" s="346"/>
      <c r="N78" s="342"/>
      <c r="O78" s="335"/>
      <c r="P78" s="336"/>
      <c r="Q78" s="336"/>
      <c r="R78" s="336"/>
      <c r="S78" s="337"/>
      <c r="T78" s="185" t="s">
        <v>189</v>
      </c>
      <c r="U78" s="110"/>
      <c r="V78" s="186"/>
      <c r="W78" s="162" t="str">
        <f>IF(W77="","",VLOOKUP(W77,'シフト記号表（従来型・ユニット型共通）'!$C$6:$L$47,10,FALSE))</f>
        <v/>
      </c>
      <c r="X78" s="163" t="str">
        <f>IF(X77="","",VLOOKUP(X77,'シフト記号表（従来型・ユニット型共通）'!$C$6:$L$47,10,FALSE))</f>
        <v/>
      </c>
      <c r="Y78" s="163" t="str">
        <f>IF(Y77="","",VLOOKUP(Y77,'シフト記号表（従来型・ユニット型共通）'!$C$6:$L$47,10,FALSE))</f>
        <v/>
      </c>
      <c r="Z78" s="163" t="str">
        <f>IF(Z77="","",VLOOKUP(Z77,'シフト記号表（従来型・ユニット型共通）'!$C$6:$L$47,10,FALSE))</f>
        <v/>
      </c>
      <c r="AA78" s="163" t="str">
        <f>IF(AA77="","",VLOOKUP(AA77,'シフト記号表（従来型・ユニット型共通）'!$C$6:$L$47,10,FALSE))</f>
        <v/>
      </c>
      <c r="AB78" s="163" t="str">
        <f>IF(AB77="","",VLOOKUP(AB77,'シフト記号表（従来型・ユニット型共通）'!$C$6:$L$47,10,FALSE))</f>
        <v/>
      </c>
      <c r="AC78" s="164" t="str">
        <f>IF(AC77="","",VLOOKUP(AC77,'シフト記号表（従来型・ユニット型共通）'!$C$6:$L$47,10,FALSE))</f>
        <v/>
      </c>
      <c r="AD78" s="162" t="str">
        <f>IF(AD77="","",VLOOKUP(AD77,'シフト記号表（従来型・ユニット型共通）'!$C$6:$L$47,10,FALSE))</f>
        <v/>
      </c>
      <c r="AE78" s="163" t="str">
        <f>IF(AE77="","",VLOOKUP(AE77,'シフト記号表（従来型・ユニット型共通）'!$C$6:$L$47,10,FALSE))</f>
        <v/>
      </c>
      <c r="AF78" s="163" t="str">
        <f>IF(AF77="","",VLOOKUP(AF77,'シフト記号表（従来型・ユニット型共通）'!$C$6:$L$47,10,FALSE))</f>
        <v/>
      </c>
      <c r="AG78" s="163" t="str">
        <f>IF(AG77="","",VLOOKUP(AG77,'シフト記号表（従来型・ユニット型共通）'!$C$6:$L$47,10,FALSE))</f>
        <v/>
      </c>
      <c r="AH78" s="163" t="str">
        <f>IF(AH77="","",VLOOKUP(AH77,'シフト記号表（従来型・ユニット型共通）'!$C$6:$L$47,10,FALSE))</f>
        <v/>
      </c>
      <c r="AI78" s="163" t="str">
        <f>IF(AI77="","",VLOOKUP(AI77,'シフト記号表（従来型・ユニット型共通）'!$C$6:$L$47,10,FALSE))</f>
        <v/>
      </c>
      <c r="AJ78" s="164" t="str">
        <f>IF(AJ77="","",VLOOKUP(AJ77,'シフト記号表（従来型・ユニット型共通）'!$C$6:$L$47,10,FALSE))</f>
        <v/>
      </c>
      <c r="AK78" s="162" t="str">
        <f>IF(AK77="","",VLOOKUP(AK77,'シフト記号表（従来型・ユニット型共通）'!$C$6:$L$47,10,FALSE))</f>
        <v/>
      </c>
      <c r="AL78" s="163" t="str">
        <f>IF(AL77="","",VLOOKUP(AL77,'シフト記号表（従来型・ユニット型共通）'!$C$6:$L$47,10,FALSE))</f>
        <v/>
      </c>
      <c r="AM78" s="163" t="str">
        <f>IF(AM77="","",VLOOKUP(AM77,'シフト記号表（従来型・ユニット型共通）'!$C$6:$L$47,10,FALSE))</f>
        <v/>
      </c>
      <c r="AN78" s="163" t="str">
        <f>IF(AN77="","",VLOOKUP(AN77,'シフト記号表（従来型・ユニット型共通）'!$C$6:$L$47,10,FALSE))</f>
        <v/>
      </c>
      <c r="AO78" s="163" t="str">
        <f>IF(AO77="","",VLOOKUP(AO77,'シフト記号表（従来型・ユニット型共通）'!$C$6:$L$47,10,FALSE))</f>
        <v/>
      </c>
      <c r="AP78" s="163" t="str">
        <f>IF(AP77="","",VLOOKUP(AP77,'シフト記号表（従来型・ユニット型共通）'!$C$6:$L$47,10,FALSE))</f>
        <v/>
      </c>
      <c r="AQ78" s="164" t="str">
        <f>IF(AQ77="","",VLOOKUP(AQ77,'シフト記号表（従来型・ユニット型共通）'!$C$6:$L$47,10,FALSE))</f>
        <v/>
      </c>
      <c r="AR78" s="162" t="str">
        <f>IF(AR77="","",VLOOKUP(AR77,'シフト記号表（従来型・ユニット型共通）'!$C$6:$L$47,10,FALSE))</f>
        <v/>
      </c>
      <c r="AS78" s="163" t="str">
        <f>IF(AS77="","",VLOOKUP(AS77,'シフト記号表（従来型・ユニット型共通）'!$C$6:$L$47,10,FALSE))</f>
        <v/>
      </c>
      <c r="AT78" s="163" t="str">
        <f>IF(AT77="","",VLOOKUP(AT77,'シフト記号表（従来型・ユニット型共通）'!$C$6:$L$47,10,FALSE))</f>
        <v/>
      </c>
      <c r="AU78" s="163" t="str">
        <f>IF(AU77="","",VLOOKUP(AU77,'シフト記号表（従来型・ユニット型共通）'!$C$6:$L$47,10,FALSE))</f>
        <v/>
      </c>
      <c r="AV78" s="163" t="str">
        <f>IF(AV77="","",VLOOKUP(AV77,'シフト記号表（従来型・ユニット型共通）'!$C$6:$L$47,10,FALSE))</f>
        <v/>
      </c>
      <c r="AW78" s="163" t="str">
        <f>IF(AW77="","",VLOOKUP(AW77,'シフト記号表（従来型・ユニット型共通）'!$C$6:$L$47,10,FALSE))</f>
        <v/>
      </c>
      <c r="AX78" s="164" t="str">
        <f>IF(AX77="","",VLOOKUP(AX77,'シフト記号表（従来型・ユニット型共通）'!$C$6:$L$47,10,FALSE))</f>
        <v/>
      </c>
      <c r="AY78" s="162" t="str">
        <f>IF(AY77="","",VLOOKUP(AY77,'シフト記号表（従来型・ユニット型共通）'!$C$6:$L$47,10,FALSE))</f>
        <v/>
      </c>
      <c r="AZ78" s="163" t="str">
        <f>IF(AZ77="","",VLOOKUP(AZ77,'シフト記号表（従来型・ユニット型共通）'!$C$6:$L$47,10,FALSE))</f>
        <v/>
      </c>
      <c r="BA78" s="163" t="str">
        <f>IF(BA77="","",VLOOKUP(BA77,'シフト記号表（従来型・ユニット型共通）'!$C$6:$L$47,10,FALSE))</f>
        <v/>
      </c>
      <c r="BB78" s="369">
        <f>IF($BE$3="４週",SUM(W78:AX78),IF($BE$3="暦月",SUM(W78:BA78),""))</f>
        <v>0</v>
      </c>
      <c r="BC78" s="370"/>
      <c r="BD78" s="371">
        <f>IF($BE$3="４週",BB78/4,IF($BE$3="暦月",(BB78/($BE$8/7)),""))</f>
        <v>0</v>
      </c>
      <c r="BE78" s="370"/>
      <c r="BF78" s="366"/>
      <c r="BG78" s="367"/>
      <c r="BH78" s="367"/>
      <c r="BI78" s="367"/>
      <c r="BJ78" s="368"/>
    </row>
    <row r="79" spans="2:62" ht="20.25" customHeight="1" x14ac:dyDescent="0.45">
      <c r="B79" s="306">
        <f>B77+1</f>
        <v>32</v>
      </c>
      <c r="C79" s="237"/>
      <c r="D79" s="238"/>
      <c r="E79" s="152"/>
      <c r="F79" s="153"/>
      <c r="G79" s="152"/>
      <c r="H79" s="153"/>
      <c r="I79" s="246"/>
      <c r="J79" s="247"/>
      <c r="K79" s="250"/>
      <c r="L79" s="251"/>
      <c r="M79" s="251"/>
      <c r="N79" s="238"/>
      <c r="O79" s="335"/>
      <c r="P79" s="336"/>
      <c r="Q79" s="336"/>
      <c r="R79" s="336"/>
      <c r="S79" s="337"/>
      <c r="T79" s="184" t="s">
        <v>18</v>
      </c>
      <c r="U79" s="108"/>
      <c r="V79" s="109"/>
      <c r="W79" s="95"/>
      <c r="X79" s="96"/>
      <c r="Y79" s="96"/>
      <c r="Z79" s="96"/>
      <c r="AA79" s="96"/>
      <c r="AB79" s="96"/>
      <c r="AC79" s="97"/>
      <c r="AD79" s="95"/>
      <c r="AE79" s="96"/>
      <c r="AF79" s="96"/>
      <c r="AG79" s="96"/>
      <c r="AH79" s="96"/>
      <c r="AI79" s="96"/>
      <c r="AJ79" s="97"/>
      <c r="AK79" s="95"/>
      <c r="AL79" s="96"/>
      <c r="AM79" s="96"/>
      <c r="AN79" s="96"/>
      <c r="AO79" s="96"/>
      <c r="AP79" s="96"/>
      <c r="AQ79" s="97"/>
      <c r="AR79" s="95"/>
      <c r="AS79" s="96"/>
      <c r="AT79" s="96"/>
      <c r="AU79" s="96"/>
      <c r="AV79" s="96"/>
      <c r="AW79" s="96"/>
      <c r="AX79" s="97"/>
      <c r="AY79" s="95"/>
      <c r="AZ79" s="96"/>
      <c r="BA79" s="98"/>
      <c r="BB79" s="242"/>
      <c r="BC79" s="243"/>
      <c r="BD79" s="244"/>
      <c r="BE79" s="245"/>
      <c r="BF79" s="303"/>
      <c r="BG79" s="304"/>
      <c r="BH79" s="304"/>
      <c r="BI79" s="304"/>
      <c r="BJ79" s="305"/>
    </row>
    <row r="80" spans="2:62" ht="20.25" customHeight="1" x14ac:dyDescent="0.45">
      <c r="B80" s="307"/>
      <c r="C80" s="341"/>
      <c r="D80" s="342"/>
      <c r="E80" s="196"/>
      <c r="F80" s="197">
        <f>C79</f>
        <v>0</v>
      </c>
      <c r="G80" s="196"/>
      <c r="H80" s="197">
        <f>I79</f>
        <v>0</v>
      </c>
      <c r="I80" s="343"/>
      <c r="J80" s="344"/>
      <c r="K80" s="345"/>
      <c r="L80" s="346"/>
      <c r="M80" s="346"/>
      <c r="N80" s="342"/>
      <c r="O80" s="335"/>
      <c r="P80" s="336"/>
      <c r="Q80" s="336"/>
      <c r="R80" s="336"/>
      <c r="S80" s="337"/>
      <c r="T80" s="185" t="s">
        <v>189</v>
      </c>
      <c r="U80" s="110"/>
      <c r="V80" s="186"/>
      <c r="W80" s="162" t="str">
        <f>IF(W79="","",VLOOKUP(W79,'シフト記号表（従来型・ユニット型共通）'!$C$6:$L$47,10,FALSE))</f>
        <v/>
      </c>
      <c r="X80" s="163" t="str">
        <f>IF(X79="","",VLOOKUP(X79,'シフト記号表（従来型・ユニット型共通）'!$C$6:$L$47,10,FALSE))</f>
        <v/>
      </c>
      <c r="Y80" s="163" t="str">
        <f>IF(Y79="","",VLOOKUP(Y79,'シフト記号表（従来型・ユニット型共通）'!$C$6:$L$47,10,FALSE))</f>
        <v/>
      </c>
      <c r="Z80" s="163" t="str">
        <f>IF(Z79="","",VLOOKUP(Z79,'シフト記号表（従来型・ユニット型共通）'!$C$6:$L$47,10,FALSE))</f>
        <v/>
      </c>
      <c r="AA80" s="163" t="str">
        <f>IF(AA79="","",VLOOKUP(AA79,'シフト記号表（従来型・ユニット型共通）'!$C$6:$L$47,10,FALSE))</f>
        <v/>
      </c>
      <c r="AB80" s="163" t="str">
        <f>IF(AB79="","",VLOOKUP(AB79,'シフト記号表（従来型・ユニット型共通）'!$C$6:$L$47,10,FALSE))</f>
        <v/>
      </c>
      <c r="AC80" s="164" t="str">
        <f>IF(AC79="","",VLOOKUP(AC79,'シフト記号表（従来型・ユニット型共通）'!$C$6:$L$47,10,FALSE))</f>
        <v/>
      </c>
      <c r="AD80" s="162" t="str">
        <f>IF(AD79="","",VLOOKUP(AD79,'シフト記号表（従来型・ユニット型共通）'!$C$6:$L$47,10,FALSE))</f>
        <v/>
      </c>
      <c r="AE80" s="163" t="str">
        <f>IF(AE79="","",VLOOKUP(AE79,'シフト記号表（従来型・ユニット型共通）'!$C$6:$L$47,10,FALSE))</f>
        <v/>
      </c>
      <c r="AF80" s="163" t="str">
        <f>IF(AF79="","",VLOOKUP(AF79,'シフト記号表（従来型・ユニット型共通）'!$C$6:$L$47,10,FALSE))</f>
        <v/>
      </c>
      <c r="AG80" s="163" t="str">
        <f>IF(AG79="","",VLOOKUP(AG79,'シフト記号表（従来型・ユニット型共通）'!$C$6:$L$47,10,FALSE))</f>
        <v/>
      </c>
      <c r="AH80" s="163" t="str">
        <f>IF(AH79="","",VLOOKUP(AH79,'シフト記号表（従来型・ユニット型共通）'!$C$6:$L$47,10,FALSE))</f>
        <v/>
      </c>
      <c r="AI80" s="163" t="str">
        <f>IF(AI79="","",VLOOKUP(AI79,'シフト記号表（従来型・ユニット型共通）'!$C$6:$L$47,10,FALSE))</f>
        <v/>
      </c>
      <c r="AJ80" s="164" t="str">
        <f>IF(AJ79="","",VLOOKUP(AJ79,'シフト記号表（従来型・ユニット型共通）'!$C$6:$L$47,10,FALSE))</f>
        <v/>
      </c>
      <c r="AK80" s="162" t="str">
        <f>IF(AK79="","",VLOOKUP(AK79,'シフト記号表（従来型・ユニット型共通）'!$C$6:$L$47,10,FALSE))</f>
        <v/>
      </c>
      <c r="AL80" s="163" t="str">
        <f>IF(AL79="","",VLOOKUP(AL79,'シフト記号表（従来型・ユニット型共通）'!$C$6:$L$47,10,FALSE))</f>
        <v/>
      </c>
      <c r="AM80" s="163" t="str">
        <f>IF(AM79="","",VLOOKUP(AM79,'シフト記号表（従来型・ユニット型共通）'!$C$6:$L$47,10,FALSE))</f>
        <v/>
      </c>
      <c r="AN80" s="163" t="str">
        <f>IF(AN79="","",VLOOKUP(AN79,'シフト記号表（従来型・ユニット型共通）'!$C$6:$L$47,10,FALSE))</f>
        <v/>
      </c>
      <c r="AO80" s="163" t="str">
        <f>IF(AO79="","",VLOOKUP(AO79,'シフト記号表（従来型・ユニット型共通）'!$C$6:$L$47,10,FALSE))</f>
        <v/>
      </c>
      <c r="AP80" s="163" t="str">
        <f>IF(AP79="","",VLOOKUP(AP79,'シフト記号表（従来型・ユニット型共通）'!$C$6:$L$47,10,FALSE))</f>
        <v/>
      </c>
      <c r="AQ80" s="164" t="str">
        <f>IF(AQ79="","",VLOOKUP(AQ79,'シフト記号表（従来型・ユニット型共通）'!$C$6:$L$47,10,FALSE))</f>
        <v/>
      </c>
      <c r="AR80" s="162" t="str">
        <f>IF(AR79="","",VLOOKUP(AR79,'シフト記号表（従来型・ユニット型共通）'!$C$6:$L$47,10,FALSE))</f>
        <v/>
      </c>
      <c r="AS80" s="163" t="str">
        <f>IF(AS79="","",VLOOKUP(AS79,'シフト記号表（従来型・ユニット型共通）'!$C$6:$L$47,10,FALSE))</f>
        <v/>
      </c>
      <c r="AT80" s="163" t="str">
        <f>IF(AT79="","",VLOOKUP(AT79,'シフト記号表（従来型・ユニット型共通）'!$C$6:$L$47,10,FALSE))</f>
        <v/>
      </c>
      <c r="AU80" s="163" t="str">
        <f>IF(AU79="","",VLOOKUP(AU79,'シフト記号表（従来型・ユニット型共通）'!$C$6:$L$47,10,FALSE))</f>
        <v/>
      </c>
      <c r="AV80" s="163" t="str">
        <f>IF(AV79="","",VLOOKUP(AV79,'シフト記号表（従来型・ユニット型共通）'!$C$6:$L$47,10,FALSE))</f>
        <v/>
      </c>
      <c r="AW80" s="163" t="str">
        <f>IF(AW79="","",VLOOKUP(AW79,'シフト記号表（従来型・ユニット型共通）'!$C$6:$L$47,10,FALSE))</f>
        <v/>
      </c>
      <c r="AX80" s="164" t="str">
        <f>IF(AX79="","",VLOOKUP(AX79,'シフト記号表（従来型・ユニット型共通）'!$C$6:$L$47,10,FALSE))</f>
        <v/>
      </c>
      <c r="AY80" s="162" t="str">
        <f>IF(AY79="","",VLOOKUP(AY79,'シフト記号表（従来型・ユニット型共通）'!$C$6:$L$47,10,FALSE))</f>
        <v/>
      </c>
      <c r="AZ80" s="163" t="str">
        <f>IF(AZ79="","",VLOOKUP(AZ79,'シフト記号表（従来型・ユニット型共通）'!$C$6:$L$47,10,FALSE))</f>
        <v/>
      </c>
      <c r="BA80" s="163" t="str">
        <f>IF(BA79="","",VLOOKUP(BA79,'シフト記号表（従来型・ユニット型共通）'!$C$6:$L$47,10,FALSE))</f>
        <v/>
      </c>
      <c r="BB80" s="369">
        <f>IF($BE$3="４週",SUM(W80:AX80),IF($BE$3="暦月",SUM(W80:BA80),""))</f>
        <v>0</v>
      </c>
      <c r="BC80" s="370"/>
      <c r="BD80" s="371">
        <f>IF($BE$3="４週",BB80/4,IF($BE$3="暦月",(BB80/($BE$8/7)),""))</f>
        <v>0</v>
      </c>
      <c r="BE80" s="370"/>
      <c r="BF80" s="366"/>
      <c r="BG80" s="367"/>
      <c r="BH80" s="367"/>
      <c r="BI80" s="367"/>
      <c r="BJ80" s="368"/>
    </row>
    <row r="81" spans="2:62" ht="20.25" customHeight="1" x14ac:dyDescent="0.45">
      <c r="B81" s="306">
        <f>B79+1</f>
        <v>33</v>
      </c>
      <c r="C81" s="237"/>
      <c r="D81" s="238"/>
      <c r="E81" s="152"/>
      <c r="F81" s="153"/>
      <c r="G81" s="152"/>
      <c r="H81" s="153"/>
      <c r="I81" s="246"/>
      <c r="J81" s="247"/>
      <c r="K81" s="250"/>
      <c r="L81" s="251"/>
      <c r="M81" s="251"/>
      <c r="N81" s="238"/>
      <c r="O81" s="335"/>
      <c r="P81" s="336"/>
      <c r="Q81" s="336"/>
      <c r="R81" s="336"/>
      <c r="S81" s="337"/>
      <c r="T81" s="184" t="s">
        <v>18</v>
      </c>
      <c r="U81" s="108"/>
      <c r="V81" s="109"/>
      <c r="W81" s="95"/>
      <c r="X81" s="96"/>
      <c r="Y81" s="96"/>
      <c r="Z81" s="96"/>
      <c r="AA81" s="96"/>
      <c r="AB81" s="96"/>
      <c r="AC81" s="97"/>
      <c r="AD81" s="95"/>
      <c r="AE81" s="96"/>
      <c r="AF81" s="96"/>
      <c r="AG81" s="96"/>
      <c r="AH81" s="96"/>
      <c r="AI81" s="96"/>
      <c r="AJ81" s="97"/>
      <c r="AK81" s="95"/>
      <c r="AL81" s="96"/>
      <c r="AM81" s="96"/>
      <c r="AN81" s="96"/>
      <c r="AO81" s="96"/>
      <c r="AP81" s="96"/>
      <c r="AQ81" s="97"/>
      <c r="AR81" s="95"/>
      <c r="AS81" s="96"/>
      <c r="AT81" s="96"/>
      <c r="AU81" s="96"/>
      <c r="AV81" s="96"/>
      <c r="AW81" s="96"/>
      <c r="AX81" s="97"/>
      <c r="AY81" s="95"/>
      <c r="AZ81" s="96"/>
      <c r="BA81" s="98"/>
      <c r="BB81" s="242"/>
      <c r="BC81" s="243"/>
      <c r="BD81" s="244"/>
      <c r="BE81" s="245"/>
      <c r="BF81" s="303"/>
      <c r="BG81" s="304"/>
      <c r="BH81" s="304"/>
      <c r="BI81" s="304"/>
      <c r="BJ81" s="305"/>
    </row>
    <row r="82" spans="2:62" ht="20.25" customHeight="1" x14ac:dyDescent="0.45">
      <c r="B82" s="307"/>
      <c r="C82" s="341"/>
      <c r="D82" s="342"/>
      <c r="E82" s="196"/>
      <c r="F82" s="197">
        <f>C81</f>
        <v>0</v>
      </c>
      <c r="G82" s="196"/>
      <c r="H82" s="197">
        <f>I81</f>
        <v>0</v>
      </c>
      <c r="I82" s="343"/>
      <c r="J82" s="344"/>
      <c r="K82" s="345"/>
      <c r="L82" s="346"/>
      <c r="M82" s="346"/>
      <c r="N82" s="342"/>
      <c r="O82" s="335"/>
      <c r="P82" s="336"/>
      <c r="Q82" s="336"/>
      <c r="R82" s="336"/>
      <c r="S82" s="337"/>
      <c r="T82" s="185" t="s">
        <v>189</v>
      </c>
      <c r="U82" s="110"/>
      <c r="V82" s="186"/>
      <c r="W82" s="162" t="str">
        <f>IF(W81="","",VLOOKUP(W81,'シフト記号表（従来型・ユニット型共通）'!$C$6:$L$47,10,FALSE))</f>
        <v/>
      </c>
      <c r="X82" s="163" t="str">
        <f>IF(X81="","",VLOOKUP(X81,'シフト記号表（従来型・ユニット型共通）'!$C$6:$L$47,10,FALSE))</f>
        <v/>
      </c>
      <c r="Y82" s="163" t="str">
        <f>IF(Y81="","",VLOOKUP(Y81,'シフト記号表（従来型・ユニット型共通）'!$C$6:$L$47,10,FALSE))</f>
        <v/>
      </c>
      <c r="Z82" s="163" t="str">
        <f>IF(Z81="","",VLOOKUP(Z81,'シフト記号表（従来型・ユニット型共通）'!$C$6:$L$47,10,FALSE))</f>
        <v/>
      </c>
      <c r="AA82" s="163" t="str">
        <f>IF(AA81="","",VLOOKUP(AA81,'シフト記号表（従来型・ユニット型共通）'!$C$6:$L$47,10,FALSE))</f>
        <v/>
      </c>
      <c r="AB82" s="163" t="str">
        <f>IF(AB81="","",VLOOKUP(AB81,'シフト記号表（従来型・ユニット型共通）'!$C$6:$L$47,10,FALSE))</f>
        <v/>
      </c>
      <c r="AC82" s="164" t="str">
        <f>IF(AC81="","",VLOOKUP(AC81,'シフト記号表（従来型・ユニット型共通）'!$C$6:$L$47,10,FALSE))</f>
        <v/>
      </c>
      <c r="AD82" s="162" t="str">
        <f>IF(AD81="","",VLOOKUP(AD81,'シフト記号表（従来型・ユニット型共通）'!$C$6:$L$47,10,FALSE))</f>
        <v/>
      </c>
      <c r="AE82" s="163" t="str">
        <f>IF(AE81="","",VLOOKUP(AE81,'シフト記号表（従来型・ユニット型共通）'!$C$6:$L$47,10,FALSE))</f>
        <v/>
      </c>
      <c r="AF82" s="163" t="str">
        <f>IF(AF81="","",VLOOKUP(AF81,'シフト記号表（従来型・ユニット型共通）'!$C$6:$L$47,10,FALSE))</f>
        <v/>
      </c>
      <c r="AG82" s="163" t="str">
        <f>IF(AG81="","",VLOOKUP(AG81,'シフト記号表（従来型・ユニット型共通）'!$C$6:$L$47,10,FALSE))</f>
        <v/>
      </c>
      <c r="AH82" s="163" t="str">
        <f>IF(AH81="","",VLOOKUP(AH81,'シフト記号表（従来型・ユニット型共通）'!$C$6:$L$47,10,FALSE))</f>
        <v/>
      </c>
      <c r="AI82" s="163" t="str">
        <f>IF(AI81="","",VLOOKUP(AI81,'シフト記号表（従来型・ユニット型共通）'!$C$6:$L$47,10,FALSE))</f>
        <v/>
      </c>
      <c r="AJ82" s="164" t="str">
        <f>IF(AJ81="","",VLOOKUP(AJ81,'シフト記号表（従来型・ユニット型共通）'!$C$6:$L$47,10,FALSE))</f>
        <v/>
      </c>
      <c r="AK82" s="162" t="str">
        <f>IF(AK81="","",VLOOKUP(AK81,'シフト記号表（従来型・ユニット型共通）'!$C$6:$L$47,10,FALSE))</f>
        <v/>
      </c>
      <c r="AL82" s="163" t="str">
        <f>IF(AL81="","",VLOOKUP(AL81,'シフト記号表（従来型・ユニット型共通）'!$C$6:$L$47,10,FALSE))</f>
        <v/>
      </c>
      <c r="AM82" s="163" t="str">
        <f>IF(AM81="","",VLOOKUP(AM81,'シフト記号表（従来型・ユニット型共通）'!$C$6:$L$47,10,FALSE))</f>
        <v/>
      </c>
      <c r="AN82" s="163" t="str">
        <f>IF(AN81="","",VLOOKUP(AN81,'シフト記号表（従来型・ユニット型共通）'!$C$6:$L$47,10,FALSE))</f>
        <v/>
      </c>
      <c r="AO82" s="163" t="str">
        <f>IF(AO81="","",VLOOKUP(AO81,'シフト記号表（従来型・ユニット型共通）'!$C$6:$L$47,10,FALSE))</f>
        <v/>
      </c>
      <c r="AP82" s="163" t="str">
        <f>IF(AP81="","",VLOOKUP(AP81,'シフト記号表（従来型・ユニット型共通）'!$C$6:$L$47,10,FALSE))</f>
        <v/>
      </c>
      <c r="AQ82" s="164" t="str">
        <f>IF(AQ81="","",VLOOKUP(AQ81,'シフト記号表（従来型・ユニット型共通）'!$C$6:$L$47,10,FALSE))</f>
        <v/>
      </c>
      <c r="AR82" s="162" t="str">
        <f>IF(AR81="","",VLOOKUP(AR81,'シフト記号表（従来型・ユニット型共通）'!$C$6:$L$47,10,FALSE))</f>
        <v/>
      </c>
      <c r="AS82" s="163" t="str">
        <f>IF(AS81="","",VLOOKUP(AS81,'シフト記号表（従来型・ユニット型共通）'!$C$6:$L$47,10,FALSE))</f>
        <v/>
      </c>
      <c r="AT82" s="163" t="str">
        <f>IF(AT81="","",VLOOKUP(AT81,'シフト記号表（従来型・ユニット型共通）'!$C$6:$L$47,10,FALSE))</f>
        <v/>
      </c>
      <c r="AU82" s="163" t="str">
        <f>IF(AU81="","",VLOOKUP(AU81,'シフト記号表（従来型・ユニット型共通）'!$C$6:$L$47,10,FALSE))</f>
        <v/>
      </c>
      <c r="AV82" s="163" t="str">
        <f>IF(AV81="","",VLOOKUP(AV81,'シフト記号表（従来型・ユニット型共通）'!$C$6:$L$47,10,FALSE))</f>
        <v/>
      </c>
      <c r="AW82" s="163" t="str">
        <f>IF(AW81="","",VLOOKUP(AW81,'シフト記号表（従来型・ユニット型共通）'!$C$6:$L$47,10,FALSE))</f>
        <v/>
      </c>
      <c r="AX82" s="164" t="str">
        <f>IF(AX81="","",VLOOKUP(AX81,'シフト記号表（従来型・ユニット型共通）'!$C$6:$L$47,10,FALSE))</f>
        <v/>
      </c>
      <c r="AY82" s="162" t="str">
        <f>IF(AY81="","",VLOOKUP(AY81,'シフト記号表（従来型・ユニット型共通）'!$C$6:$L$47,10,FALSE))</f>
        <v/>
      </c>
      <c r="AZ82" s="163" t="str">
        <f>IF(AZ81="","",VLOOKUP(AZ81,'シフト記号表（従来型・ユニット型共通）'!$C$6:$L$47,10,FALSE))</f>
        <v/>
      </c>
      <c r="BA82" s="163" t="str">
        <f>IF(BA81="","",VLOOKUP(BA81,'シフト記号表（従来型・ユニット型共通）'!$C$6:$L$47,10,FALSE))</f>
        <v/>
      </c>
      <c r="BB82" s="369">
        <f>IF($BE$3="４週",SUM(W82:AX82),IF($BE$3="暦月",SUM(W82:BA82),""))</f>
        <v>0</v>
      </c>
      <c r="BC82" s="370"/>
      <c r="BD82" s="371">
        <f>IF($BE$3="４週",BB82/4,IF($BE$3="暦月",(BB82/($BE$8/7)),""))</f>
        <v>0</v>
      </c>
      <c r="BE82" s="370"/>
      <c r="BF82" s="366"/>
      <c r="BG82" s="367"/>
      <c r="BH82" s="367"/>
      <c r="BI82" s="367"/>
      <c r="BJ82" s="368"/>
    </row>
    <row r="83" spans="2:62" ht="20.25" customHeight="1" x14ac:dyDescent="0.45">
      <c r="B83" s="306">
        <f>B81+1</f>
        <v>34</v>
      </c>
      <c r="C83" s="237"/>
      <c r="D83" s="238"/>
      <c r="E83" s="152"/>
      <c r="F83" s="153"/>
      <c r="G83" s="152"/>
      <c r="H83" s="153"/>
      <c r="I83" s="246"/>
      <c r="J83" s="247"/>
      <c r="K83" s="250"/>
      <c r="L83" s="251"/>
      <c r="M83" s="251"/>
      <c r="N83" s="238"/>
      <c r="O83" s="335"/>
      <c r="P83" s="336"/>
      <c r="Q83" s="336"/>
      <c r="R83" s="336"/>
      <c r="S83" s="337"/>
      <c r="T83" s="184" t="s">
        <v>18</v>
      </c>
      <c r="U83" s="108"/>
      <c r="V83" s="109"/>
      <c r="W83" s="95"/>
      <c r="X83" s="96"/>
      <c r="Y83" s="96"/>
      <c r="Z83" s="96"/>
      <c r="AA83" s="96"/>
      <c r="AB83" s="96"/>
      <c r="AC83" s="97"/>
      <c r="AD83" s="95"/>
      <c r="AE83" s="96"/>
      <c r="AF83" s="96"/>
      <c r="AG83" s="96"/>
      <c r="AH83" s="96"/>
      <c r="AI83" s="96"/>
      <c r="AJ83" s="97"/>
      <c r="AK83" s="95"/>
      <c r="AL83" s="96"/>
      <c r="AM83" s="96"/>
      <c r="AN83" s="96"/>
      <c r="AO83" s="96"/>
      <c r="AP83" s="96"/>
      <c r="AQ83" s="97"/>
      <c r="AR83" s="95"/>
      <c r="AS83" s="96"/>
      <c r="AT83" s="96"/>
      <c r="AU83" s="96"/>
      <c r="AV83" s="96"/>
      <c r="AW83" s="96"/>
      <c r="AX83" s="97"/>
      <c r="AY83" s="95"/>
      <c r="AZ83" s="96"/>
      <c r="BA83" s="98"/>
      <c r="BB83" s="242"/>
      <c r="BC83" s="243"/>
      <c r="BD83" s="244"/>
      <c r="BE83" s="245"/>
      <c r="BF83" s="303"/>
      <c r="BG83" s="304"/>
      <c r="BH83" s="304"/>
      <c r="BI83" s="304"/>
      <c r="BJ83" s="305"/>
    </row>
    <row r="84" spans="2:62" ht="20.25" customHeight="1" x14ac:dyDescent="0.45">
      <c r="B84" s="307"/>
      <c r="C84" s="341"/>
      <c r="D84" s="342"/>
      <c r="E84" s="196"/>
      <c r="F84" s="197">
        <f>C83</f>
        <v>0</v>
      </c>
      <c r="G84" s="196"/>
      <c r="H84" s="197">
        <f>I83</f>
        <v>0</v>
      </c>
      <c r="I84" s="343"/>
      <c r="J84" s="344"/>
      <c r="K84" s="345"/>
      <c r="L84" s="346"/>
      <c r="M84" s="346"/>
      <c r="N84" s="342"/>
      <c r="O84" s="335"/>
      <c r="P84" s="336"/>
      <c r="Q84" s="336"/>
      <c r="R84" s="336"/>
      <c r="S84" s="337"/>
      <c r="T84" s="185" t="s">
        <v>189</v>
      </c>
      <c r="U84" s="110"/>
      <c r="V84" s="186"/>
      <c r="W84" s="162" t="str">
        <f>IF(W83="","",VLOOKUP(W83,'シフト記号表（従来型・ユニット型共通）'!$C$6:$L$47,10,FALSE))</f>
        <v/>
      </c>
      <c r="X84" s="163" t="str">
        <f>IF(X83="","",VLOOKUP(X83,'シフト記号表（従来型・ユニット型共通）'!$C$6:$L$47,10,FALSE))</f>
        <v/>
      </c>
      <c r="Y84" s="163" t="str">
        <f>IF(Y83="","",VLOOKUP(Y83,'シフト記号表（従来型・ユニット型共通）'!$C$6:$L$47,10,FALSE))</f>
        <v/>
      </c>
      <c r="Z84" s="163" t="str">
        <f>IF(Z83="","",VLOOKUP(Z83,'シフト記号表（従来型・ユニット型共通）'!$C$6:$L$47,10,FALSE))</f>
        <v/>
      </c>
      <c r="AA84" s="163" t="str">
        <f>IF(AA83="","",VLOOKUP(AA83,'シフト記号表（従来型・ユニット型共通）'!$C$6:$L$47,10,FALSE))</f>
        <v/>
      </c>
      <c r="AB84" s="163" t="str">
        <f>IF(AB83="","",VLOOKUP(AB83,'シフト記号表（従来型・ユニット型共通）'!$C$6:$L$47,10,FALSE))</f>
        <v/>
      </c>
      <c r="AC84" s="164" t="str">
        <f>IF(AC83="","",VLOOKUP(AC83,'シフト記号表（従来型・ユニット型共通）'!$C$6:$L$47,10,FALSE))</f>
        <v/>
      </c>
      <c r="AD84" s="162" t="str">
        <f>IF(AD83="","",VLOOKUP(AD83,'シフト記号表（従来型・ユニット型共通）'!$C$6:$L$47,10,FALSE))</f>
        <v/>
      </c>
      <c r="AE84" s="163" t="str">
        <f>IF(AE83="","",VLOOKUP(AE83,'シフト記号表（従来型・ユニット型共通）'!$C$6:$L$47,10,FALSE))</f>
        <v/>
      </c>
      <c r="AF84" s="163" t="str">
        <f>IF(AF83="","",VLOOKUP(AF83,'シフト記号表（従来型・ユニット型共通）'!$C$6:$L$47,10,FALSE))</f>
        <v/>
      </c>
      <c r="AG84" s="163" t="str">
        <f>IF(AG83="","",VLOOKUP(AG83,'シフト記号表（従来型・ユニット型共通）'!$C$6:$L$47,10,FALSE))</f>
        <v/>
      </c>
      <c r="AH84" s="163" t="str">
        <f>IF(AH83="","",VLOOKUP(AH83,'シフト記号表（従来型・ユニット型共通）'!$C$6:$L$47,10,FALSE))</f>
        <v/>
      </c>
      <c r="AI84" s="163" t="str">
        <f>IF(AI83="","",VLOOKUP(AI83,'シフト記号表（従来型・ユニット型共通）'!$C$6:$L$47,10,FALSE))</f>
        <v/>
      </c>
      <c r="AJ84" s="164" t="str">
        <f>IF(AJ83="","",VLOOKUP(AJ83,'シフト記号表（従来型・ユニット型共通）'!$C$6:$L$47,10,FALSE))</f>
        <v/>
      </c>
      <c r="AK84" s="162" t="str">
        <f>IF(AK83="","",VLOOKUP(AK83,'シフト記号表（従来型・ユニット型共通）'!$C$6:$L$47,10,FALSE))</f>
        <v/>
      </c>
      <c r="AL84" s="163" t="str">
        <f>IF(AL83="","",VLOOKUP(AL83,'シフト記号表（従来型・ユニット型共通）'!$C$6:$L$47,10,FALSE))</f>
        <v/>
      </c>
      <c r="AM84" s="163" t="str">
        <f>IF(AM83="","",VLOOKUP(AM83,'シフト記号表（従来型・ユニット型共通）'!$C$6:$L$47,10,FALSE))</f>
        <v/>
      </c>
      <c r="AN84" s="163" t="str">
        <f>IF(AN83="","",VLOOKUP(AN83,'シフト記号表（従来型・ユニット型共通）'!$C$6:$L$47,10,FALSE))</f>
        <v/>
      </c>
      <c r="AO84" s="163" t="str">
        <f>IF(AO83="","",VLOOKUP(AO83,'シフト記号表（従来型・ユニット型共通）'!$C$6:$L$47,10,FALSE))</f>
        <v/>
      </c>
      <c r="AP84" s="163" t="str">
        <f>IF(AP83="","",VLOOKUP(AP83,'シフト記号表（従来型・ユニット型共通）'!$C$6:$L$47,10,FALSE))</f>
        <v/>
      </c>
      <c r="AQ84" s="164" t="str">
        <f>IF(AQ83="","",VLOOKUP(AQ83,'シフト記号表（従来型・ユニット型共通）'!$C$6:$L$47,10,FALSE))</f>
        <v/>
      </c>
      <c r="AR84" s="162" t="str">
        <f>IF(AR83="","",VLOOKUP(AR83,'シフト記号表（従来型・ユニット型共通）'!$C$6:$L$47,10,FALSE))</f>
        <v/>
      </c>
      <c r="AS84" s="163" t="str">
        <f>IF(AS83="","",VLOOKUP(AS83,'シフト記号表（従来型・ユニット型共通）'!$C$6:$L$47,10,FALSE))</f>
        <v/>
      </c>
      <c r="AT84" s="163" t="str">
        <f>IF(AT83="","",VLOOKUP(AT83,'シフト記号表（従来型・ユニット型共通）'!$C$6:$L$47,10,FALSE))</f>
        <v/>
      </c>
      <c r="AU84" s="163" t="str">
        <f>IF(AU83="","",VLOOKUP(AU83,'シフト記号表（従来型・ユニット型共通）'!$C$6:$L$47,10,FALSE))</f>
        <v/>
      </c>
      <c r="AV84" s="163" t="str">
        <f>IF(AV83="","",VLOOKUP(AV83,'シフト記号表（従来型・ユニット型共通）'!$C$6:$L$47,10,FALSE))</f>
        <v/>
      </c>
      <c r="AW84" s="163" t="str">
        <f>IF(AW83="","",VLOOKUP(AW83,'シフト記号表（従来型・ユニット型共通）'!$C$6:$L$47,10,FALSE))</f>
        <v/>
      </c>
      <c r="AX84" s="164" t="str">
        <f>IF(AX83="","",VLOOKUP(AX83,'シフト記号表（従来型・ユニット型共通）'!$C$6:$L$47,10,FALSE))</f>
        <v/>
      </c>
      <c r="AY84" s="162" t="str">
        <f>IF(AY83="","",VLOOKUP(AY83,'シフト記号表（従来型・ユニット型共通）'!$C$6:$L$47,10,FALSE))</f>
        <v/>
      </c>
      <c r="AZ84" s="163" t="str">
        <f>IF(AZ83="","",VLOOKUP(AZ83,'シフト記号表（従来型・ユニット型共通）'!$C$6:$L$47,10,FALSE))</f>
        <v/>
      </c>
      <c r="BA84" s="163" t="str">
        <f>IF(BA83="","",VLOOKUP(BA83,'シフト記号表（従来型・ユニット型共通）'!$C$6:$L$47,10,FALSE))</f>
        <v/>
      </c>
      <c r="BB84" s="369">
        <f>IF($BE$3="４週",SUM(W84:AX84),IF($BE$3="暦月",SUM(W84:BA84),""))</f>
        <v>0</v>
      </c>
      <c r="BC84" s="370"/>
      <c r="BD84" s="371">
        <f>IF($BE$3="４週",BB84/4,IF($BE$3="暦月",(BB84/($BE$8/7)),""))</f>
        <v>0</v>
      </c>
      <c r="BE84" s="370"/>
      <c r="BF84" s="366"/>
      <c r="BG84" s="367"/>
      <c r="BH84" s="367"/>
      <c r="BI84" s="367"/>
      <c r="BJ84" s="368"/>
    </row>
    <row r="85" spans="2:62" ht="20.25" customHeight="1" x14ac:dyDescent="0.45">
      <c r="B85" s="306">
        <f>B83+1</f>
        <v>35</v>
      </c>
      <c r="C85" s="237"/>
      <c r="D85" s="238"/>
      <c r="E85" s="152"/>
      <c r="F85" s="153"/>
      <c r="G85" s="152"/>
      <c r="H85" s="153"/>
      <c r="I85" s="246"/>
      <c r="J85" s="247"/>
      <c r="K85" s="250"/>
      <c r="L85" s="251"/>
      <c r="M85" s="251"/>
      <c r="N85" s="238"/>
      <c r="O85" s="335"/>
      <c r="P85" s="336"/>
      <c r="Q85" s="336"/>
      <c r="R85" s="336"/>
      <c r="S85" s="337"/>
      <c r="T85" s="184" t="s">
        <v>18</v>
      </c>
      <c r="U85" s="108"/>
      <c r="V85" s="109"/>
      <c r="W85" s="95"/>
      <c r="X85" s="96"/>
      <c r="Y85" s="96"/>
      <c r="Z85" s="96"/>
      <c r="AA85" s="96"/>
      <c r="AB85" s="96"/>
      <c r="AC85" s="97"/>
      <c r="AD85" s="95"/>
      <c r="AE85" s="96"/>
      <c r="AF85" s="96"/>
      <c r="AG85" s="96"/>
      <c r="AH85" s="96"/>
      <c r="AI85" s="96"/>
      <c r="AJ85" s="97"/>
      <c r="AK85" s="95"/>
      <c r="AL85" s="96"/>
      <c r="AM85" s="96"/>
      <c r="AN85" s="96"/>
      <c r="AO85" s="96"/>
      <c r="AP85" s="96"/>
      <c r="AQ85" s="97"/>
      <c r="AR85" s="95"/>
      <c r="AS85" s="96"/>
      <c r="AT85" s="96"/>
      <c r="AU85" s="96"/>
      <c r="AV85" s="96"/>
      <c r="AW85" s="96"/>
      <c r="AX85" s="97"/>
      <c r="AY85" s="95"/>
      <c r="AZ85" s="96"/>
      <c r="BA85" s="98"/>
      <c r="BB85" s="242"/>
      <c r="BC85" s="243"/>
      <c r="BD85" s="244"/>
      <c r="BE85" s="245"/>
      <c r="BF85" s="303"/>
      <c r="BG85" s="304"/>
      <c r="BH85" s="304"/>
      <c r="BI85" s="304"/>
      <c r="BJ85" s="305"/>
    </row>
    <row r="86" spans="2:62" ht="20.25" customHeight="1" x14ac:dyDescent="0.45">
      <c r="B86" s="307"/>
      <c r="C86" s="341"/>
      <c r="D86" s="342"/>
      <c r="E86" s="196"/>
      <c r="F86" s="197">
        <f>C85</f>
        <v>0</v>
      </c>
      <c r="G86" s="196"/>
      <c r="H86" s="197">
        <f>I85</f>
        <v>0</v>
      </c>
      <c r="I86" s="343"/>
      <c r="J86" s="344"/>
      <c r="K86" s="345"/>
      <c r="L86" s="346"/>
      <c r="M86" s="346"/>
      <c r="N86" s="342"/>
      <c r="O86" s="335"/>
      <c r="P86" s="336"/>
      <c r="Q86" s="336"/>
      <c r="R86" s="336"/>
      <c r="S86" s="337"/>
      <c r="T86" s="185" t="s">
        <v>189</v>
      </c>
      <c r="U86" s="110"/>
      <c r="V86" s="186"/>
      <c r="W86" s="162" t="str">
        <f>IF(W85="","",VLOOKUP(W85,'シフト記号表（従来型・ユニット型共通）'!$C$6:$L$47,10,FALSE))</f>
        <v/>
      </c>
      <c r="X86" s="163" t="str">
        <f>IF(X85="","",VLOOKUP(X85,'シフト記号表（従来型・ユニット型共通）'!$C$6:$L$47,10,FALSE))</f>
        <v/>
      </c>
      <c r="Y86" s="163" t="str">
        <f>IF(Y85="","",VLOOKUP(Y85,'シフト記号表（従来型・ユニット型共通）'!$C$6:$L$47,10,FALSE))</f>
        <v/>
      </c>
      <c r="Z86" s="163" t="str">
        <f>IF(Z85="","",VLOOKUP(Z85,'シフト記号表（従来型・ユニット型共通）'!$C$6:$L$47,10,FALSE))</f>
        <v/>
      </c>
      <c r="AA86" s="163" t="str">
        <f>IF(AA85="","",VLOOKUP(AA85,'シフト記号表（従来型・ユニット型共通）'!$C$6:$L$47,10,FALSE))</f>
        <v/>
      </c>
      <c r="AB86" s="163" t="str">
        <f>IF(AB85="","",VLOOKUP(AB85,'シフト記号表（従来型・ユニット型共通）'!$C$6:$L$47,10,FALSE))</f>
        <v/>
      </c>
      <c r="AC86" s="164" t="str">
        <f>IF(AC85="","",VLOOKUP(AC85,'シフト記号表（従来型・ユニット型共通）'!$C$6:$L$47,10,FALSE))</f>
        <v/>
      </c>
      <c r="AD86" s="162" t="str">
        <f>IF(AD85="","",VLOOKUP(AD85,'シフト記号表（従来型・ユニット型共通）'!$C$6:$L$47,10,FALSE))</f>
        <v/>
      </c>
      <c r="AE86" s="163" t="str">
        <f>IF(AE85="","",VLOOKUP(AE85,'シフト記号表（従来型・ユニット型共通）'!$C$6:$L$47,10,FALSE))</f>
        <v/>
      </c>
      <c r="AF86" s="163" t="str">
        <f>IF(AF85="","",VLOOKUP(AF85,'シフト記号表（従来型・ユニット型共通）'!$C$6:$L$47,10,FALSE))</f>
        <v/>
      </c>
      <c r="AG86" s="163" t="str">
        <f>IF(AG85="","",VLOOKUP(AG85,'シフト記号表（従来型・ユニット型共通）'!$C$6:$L$47,10,FALSE))</f>
        <v/>
      </c>
      <c r="AH86" s="163" t="str">
        <f>IF(AH85="","",VLOOKUP(AH85,'シフト記号表（従来型・ユニット型共通）'!$C$6:$L$47,10,FALSE))</f>
        <v/>
      </c>
      <c r="AI86" s="163" t="str">
        <f>IF(AI85="","",VLOOKUP(AI85,'シフト記号表（従来型・ユニット型共通）'!$C$6:$L$47,10,FALSE))</f>
        <v/>
      </c>
      <c r="AJ86" s="164" t="str">
        <f>IF(AJ85="","",VLOOKUP(AJ85,'シフト記号表（従来型・ユニット型共通）'!$C$6:$L$47,10,FALSE))</f>
        <v/>
      </c>
      <c r="AK86" s="162" t="str">
        <f>IF(AK85="","",VLOOKUP(AK85,'シフト記号表（従来型・ユニット型共通）'!$C$6:$L$47,10,FALSE))</f>
        <v/>
      </c>
      <c r="AL86" s="163" t="str">
        <f>IF(AL85="","",VLOOKUP(AL85,'シフト記号表（従来型・ユニット型共通）'!$C$6:$L$47,10,FALSE))</f>
        <v/>
      </c>
      <c r="AM86" s="163" t="str">
        <f>IF(AM85="","",VLOOKUP(AM85,'シフト記号表（従来型・ユニット型共通）'!$C$6:$L$47,10,FALSE))</f>
        <v/>
      </c>
      <c r="AN86" s="163" t="str">
        <f>IF(AN85="","",VLOOKUP(AN85,'シフト記号表（従来型・ユニット型共通）'!$C$6:$L$47,10,FALSE))</f>
        <v/>
      </c>
      <c r="AO86" s="163" t="str">
        <f>IF(AO85="","",VLOOKUP(AO85,'シフト記号表（従来型・ユニット型共通）'!$C$6:$L$47,10,FALSE))</f>
        <v/>
      </c>
      <c r="AP86" s="163" t="str">
        <f>IF(AP85="","",VLOOKUP(AP85,'シフト記号表（従来型・ユニット型共通）'!$C$6:$L$47,10,FALSE))</f>
        <v/>
      </c>
      <c r="AQ86" s="164" t="str">
        <f>IF(AQ85="","",VLOOKUP(AQ85,'シフト記号表（従来型・ユニット型共通）'!$C$6:$L$47,10,FALSE))</f>
        <v/>
      </c>
      <c r="AR86" s="162" t="str">
        <f>IF(AR85="","",VLOOKUP(AR85,'シフト記号表（従来型・ユニット型共通）'!$C$6:$L$47,10,FALSE))</f>
        <v/>
      </c>
      <c r="AS86" s="163" t="str">
        <f>IF(AS85="","",VLOOKUP(AS85,'シフト記号表（従来型・ユニット型共通）'!$C$6:$L$47,10,FALSE))</f>
        <v/>
      </c>
      <c r="AT86" s="163" t="str">
        <f>IF(AT85="","",VLOOKUP(AT85,'シフト記号表（従来型・ユニット型共通）'!$C$6:$L$47,10,FALSE))</f>
        <v/>
      </c>
      <c r="AU86" s="163" t="str">
        <f>IF(AU85="","",VLOOKUP(AU85,'シフト記号表（従来型・ユニット型共通）'!$C$6:$L$47,10,FALSE))</f>
        <v/>
      </c>
      <c r="AV86" s="163" t="str">
        <f>IF(AV85="","",VLOOKUP(AV85,'シフト記号表（従来型・ユニット型共通）'!$C$6:$L$47,10,FALSE))</f>
        <v/>
      </c>
      <c r="AW86" s="163" t="str">
        <f>IF(AW85="","",VLOOKUP(AW85,'シフト記号表（従来型・ユニット型共通）'!$C$6:$L$47,10,FALSE))</f>
        <v/>
      </c>
      <c r="AX86" s="164" t="str">
        <f>IF(AX85="","",VLOOKUP(AX85,'シフト記号表（従来型・ユニット型共通）'!$C$6:$L$47,10,FALSE))</f>
        <v/>
      </c>
      <c r="AY86" s="162" t="str">
        <f>IF(AY85="","",VLOOKUP(AY85,'シフト記号表（従来型・ユニット型共通）'!$C$6:$L$47,10,FALSE))</f>
        <v/>
      </c>
      <c r="AZ86" s="163" t="str">
        <f>IF(AZ85="","",VLOOKUP(AZ85,'シフト記号表（従来型・ユニット型共通）'!$C$6:$L$47,10,FALSE))</f>
        <v/>
      </c>
      <c r="BA86" s="163" t="str">
        <f>IF(BA85="","",VLOOKUP(BA85,'シフト記号表（従来型・ユニット型共通）'!$C$6:$L$47,10,FALSE))</f>
        <v/>
      </c>
      <c r="BB86" s="369">
        <f>IF($BE$3="４週",SUM(W86:AX86),IF($BE$3="暦月",SUM(W86:BA86),""))</f>
        <v>0</v>
      </c>
      <c r="BC86" s="370"/>
      <c r="BD86" s="371">
        <f>IF($BE$3="４週",BB86/4,IF($BE$3="暦月",(BB86/($BE$8/7)),""))</f>
        <v>0</v>
      </c>
      <c r="BE86" s="370"/>
      <c r="BF86" s="366"/>
      <c r="BG86" s="367"/>
      <c r="BH86" s="367"/>
      <c r="BI86" s="367"/>
      <c r="BJ86" s="368"/>
    </row>
    <row r="87" spans="2:62" ht="20.25" customHeight="1" x14ac:dyDescent="0.45">
      <c r="B87" s="306">
        <f>B85+1</f>
        <v>36</v>
      </c>
      <c r="C87" s="237"/>
      <c r="D87" s="238"/>
      <c r="E87" s="152"/>
      <c r="F87" s="153"/>
      <c r="G87" s="152"/>
      <c r="H87" s="153"/>
      <c r="I87" s="246"/>
      <c r="J87" s="247"/>
      <c r="K87" s="250"/>
      <c r="L87" s="251"/>
      <c r="M87" s="251"/>
      <c r="N87" s="238"/>
      <c r="O87" s="335"/>
      <c r="P87" s="336"/>
      <c r="Q87" s="336"/>
      <c r="R87" s="336"/>
      <c r="S87" s="337"/>
      <c r="T87" s="184" t="s">
        <v>18</v>
      </c>
      <c r="U87" s="108"/>
      <c r="V87" s="109"/>
      <c r="W87" s="95"/>
      <c r="X87" s="96"/>
      <c r="Y87" s="96"/>
      <c r="Z87" s="96"/>
      <c r="AA87" s="96"/>
      <c r="AB87" s="96"/>
      <c r="AC87" s="97"/>
      <c r="AD87" s="95"/>
      <c r="AE87" s="96"/>
      <c r="AF87" s="96"/>
      <c r="AG87" s="96"/>
      <c r="AH87" s="96"/>
      <c r="AI87" s="96"/>
      <c r="AJ87" s="97"/>
      <c r="AK87" s="95"/>
      <c r="AL87" s="96"/>
      <c r="AM87" s="96"/>
      <c r="AN87" s="96"/>
      <c r="AO87" s="96"/>
      <c r="AP87" s="96"/>
      <c r="AQ87" s="97"/>
      <c r="AR87" s="95"/>
      <c r="AS87" s="96"/>
      <c r="AT87" s="96"/>
      <c r="AU87" s="96"/>
      <c r="AV87" s="96"/>
      <c r="AW87" s="96"/>
      <c r="AX87" s="97"/>
      <c r="AY87" s="95"/>
      <c r="AZ87" s="96"/>
      <c r="BA87" s="98"/>
      <c r="BB87" s="242"/>
      <c r="BC87" s="243"/>
      <c r="BD87" s="244"/>
      <c r="BE87" s="245"/>
      <c r="BF87" s="303"/>
      <c r="BG87" s="304"/>
      <c r="BH87" s="304"/>
      <c r="BI87" s="304"/>
      <c r="BJ87" s="305"/>
    </row>
    <row r="88" spans="2:62" ht="20.25" customHeight="1" x14ac:dyDescent="0.45">
      <c r="B88" s="307"/>
      <c r="C88" s="341"/>
      <c r="D88" s="342"/>
      <c r="E88" s="196"/>
      <c r="F88" s="197">
        <f>C87</f>
        <v>0</v>
      </c>
      <c r="G88" s="196"/>
      <c r="H88" s="197">
        <f>I87</f>
        <v>0</v>
      </c>
      <c r="I88" s="343"/>
      <c r="J88" s="344"/>
      <c r="K88" s="345"/>
      <c r="L88" s="346"/>
      <c r="M88" s="346"/>
      <c r="N88" s="342"/>
      <c r="O88" s="335"/>
      <c r="P88" s="336"/>
      <c r="Q88" s="336"/>
      <c r="R88" s="336"/>
      <c r="S88" s="337"/>
      <c r="T88" s="185" t="s">
        <v>189</v>
      </c>
      <c r="U88" s="110"/>
      <c r="V88" s="186"/>
      <c r="W88" s="162" t="str">
        <f>IF(W87="","",VLOOKUP(W87,'シフト記号表（従来型・ユニット型共通）'!$C$6:$L$47,10,FALSE))</f>
        <v/>
      </c>
      <c r="X88" s="163" t="str">
        <f>IF(X87="","",VLOOKUP(X87,'シフト記号表（従来型・ユニット型共通）'!$C$6:$L$47,10,FALSE))</f>
        <v/>
      </c>
      <c r="Y88" s="163" t="str">
        <f>IF(Y87="","",VLOOKUP(Y87,'シフト記号表（従来型・ユニット型共通）'!$C$6:$L$47,10,FALSE))</f>
        <v/>
      </c>
      <c r="Z88" s="163" t="str">
        <f>IF(Z87="","",VLOOKUP(Z87,'シフト記号表（従来型・ユニット型共通）'!$C$6:$L$47,10,FALSE))</f>
        <v/>
      </c>
      <c r="AA88" s="163" t="str">
        <f>IF(AA87="","",VLOOKUP(AA87,'シフト記号表（従来型・ユニット型共通）'!$C$6:$L$47,10,FALSE))</f>
        <v/>
      </c>
      <c r="AB88" s="163" t="str">
        <f>IF(AB87="","",VLOOKUP(AB87,'シフト記号表（従来型・ユニット型共通）'!$C$6:$L$47,10,FALSE))</f>
        <v/>
      </c>
      <c r="AC88" s="164" t="str">
        <f>IF(AC87="","",VLOOKUP(AC87,'シフト記号表（従来型・ユニット型共通）'!$C$6:$L$47,10,FALSE))</f>
        <v/>
      </c>
      <c r="AD88" s="162" t="str">
        <f>IF(AD87="","",VLOOKUP(AD87,'シフト記号表（従来型・ユニット型共通）'!$C$6:$L$47,10,FALSE))</f>
        <v/>
      </c>
      <c r="AE88" s="163" t="str">
        <f>IF(AE87="","",VLOOKUP(AE87,'シフト記号表（従来型・ユニット型共通）'!$C$6:$L$47,10,FALSE))</f>
        <v/>
      </c>
      <c r="AF88" s="163" t="str">
        <f>IF(AF87="","",VLOOKUP(AF87,'シフト記号表（従来型・ユニット型共通）'!$C$6:$L$47,10,FALSE))</f>
        <v/>
      </c>
      <c r="AG88" s="163" t="str">
        <f>IF(AG87="","",VLOOKUP(AG87,'シフト記号表（従来型・ユニット型共通）'!$C$6:$L$47,10,FALSE))</f>
        <v/>
      </c>
      <c r="AH88" s="163" t="str">
        <f>IF(AH87="","",VLOOKUP(AH87,'シフト記号表（従来型・ユニット型共通）'!$C$6:$L$47,10,FALSE))</f>
        <v/>
      </c>
      <c r="AI88" s="163" t="str">
        <f>IF(AI87="","",VLOOKUP(AI87,'シフト記号表（従来型・ユニット型共通）'!$C$6:$L$47,10,FALSE))</f>
        <v/>
      </c>
      <c r="AJ88" s="164" t="str">
        <f>IF(AJ87="","",VLOOKUP(AJ87,'シフト記号表（従来型・ユニット型共通）'!$C$6:$L$47,10,FALSE))</f>
        <v/>
      </c>
      <c r="AK88" s="162" t="str">
        <f>IF(AK87="","",VLOOKUP(AK87,'シフト記号表（従来型・ユニット型共通）'!$C$6:$L$47,10,FALSE))</f>
        <v/>
      </c>
      <c r="AL88" s="163" t="str">
        <f>IF(AL87="","",VLOOKUP(AL87,'シフト記号表（従来型・ユニット型共通）'!$C$6:$L$47,10,FALSE))</f>
        <v/>
      </c>
      <c r="AM88" s="163" t="str">
        <f>IF(AM87="","",VLOOKUP(AM87,'シフト記号表（従来型・ユニット型共通）'!$C$6:$L$47,10,FALSE))</f>
        <v/>
      </c>
      <c r="AN88" s="163" t="str">
        <f>IF(AN87="","",VLOOKUP(AN87,'シフト記号表（従来型・ユニット型共通）'!$C$6:$L$47,10,FALSE))</f>
        <v/>
      </c>
      <c r="AO88" s="163" t="str">
        <f>IF(AO87="","",VLOOKUP(AO87,'シフト記号表（従来型・ユニット型共通）'!$C$6:$L$47,10,FALSE))</f>
        <v/>
      </c>
      <c r="AP88" s="163" t="str">
        <f>IF(AP87="","",VLOOKUP(AP87,'シフト記号表（従来型・ユニット型共通）'!$C$6:$L$47,10,FALSE))</f>
        <v/>
      </c>
      <c r="AQ88" s="164" t="str">
        <f>IF(AQ87="","",VLOOKUP(AQ87,'シフト記号表（従来型・ユニット型共通）'!$C$6:$L$47,10,FALSE))</f>
        <v/>
      </c>
      <c r="AR88" s="162" t="str">
        <f>IF(AR87="","",VLOOKUP(AR87,'シフト記号表（従来型・ユニット型共通）'!$C$6:$L$47,10,FALSE))</f>
        <v/>
      </c>
      <c r="AS88" s="163" t="str">
        <f>IF(AS87="","",VLOOKUP(AS87,'シフト記号表（従来型・ユニット型共通）'!$C$6:$L$47,10,FALSE))</f>
        <v/>
      </c>
      <c r="AT88" s="163" t="str">
        <f>IF(AT87="","",VLOOKUP(AT87,'シフト記号表（従来型・ユニット型共通）'!$C$6:$L$47,10,FALSE))</f>
        <v/>
      </c>
      <c r="AU88" s="163" t="str">
        <f>IF(AU87="","",VLOOKUP(AU87,'シフト記号表（従来型・ユニット型共通）'!$C$6:$L$47,10,FALSE))</f>
        <v/>
      </c>
      <c r="AV88" s="163" t="str">
        <f>IF(AV87="","",VLOOKUP(AV87,'シフト記号表（従来型・ユニット型共通）'!$C$6:$L$47,10,FALSE))</f>
        <v/>
      </c>
      <c r="AW88" s="163" t="str">
        <f>IF(AW87="","",VLOOKUP(AW87,'シフト記号表（従来型・ユニット型共通）'!$C$6:$L$47,10,FALSE))</f>
        <v/>
      </c>
      <c r="AX88" s="164" t="str">
        <f>IF(AX87="","",VLOOKUP(AX87,'シフト記号表（従来型・ユニット型共通）'!$C$6:$L$47,10,FALSE))</f>
        <v/>
      </c>
      <c r="AY88" s="162" t="str">
        <f>IF(AY87="","",VLOOKUP(AY87,'シフト記号表（従来型・ユニット型共通）'!$C$6:$L$47,10,FALSE))</f>
        <v/>
      </c>
      <c r="AZ88" s="163" t="str">
        <f>IF(AZ87="","",VLOOKUP(AZ87,'シフト記号表（従来型・ユニット型共通）'!$C$6:$L$47,10,FALSE))</f>
        <v/>
      </c>
      <c r="BA88" s="163" t="str">
        <f>IF(BA87="","",VLOOKUP(BA87,'シフト記号表（従来型・ユニット型共通）'!$C$6:$L$47,10,FALSE))</f>
        <v/>
      </c>
      <c r="BB88" s="369">
        <f>IF($BE$3="４週",SUM(W88:AX88),IF($BE$3="暦月",SUM(W88:BA88),""))</f>
        <v>0</v>
      </c>
      <c r="BC88" s="370"/>
      <c r="BD88" s="371">
        <f>IF($BE$3="４週",BB88/4,IF($BE$3="暦月",(BB88/($BE$8/7)),""))</f>
        <v>0</v>
      </c>
      <c r="BE88" s="370"/>
      <c r="BF88" s="366"/>
      <c r="BG88" s="367"/>
      <c r="BH88" s="367"/>
      <c r="BI88" s="367"/>
      <c r="BJ88" s="368"/>
    </row>
    <row r="89" spans="2:62" ht="20.25" customHeight="1" x14ac:dyDescent="0.45">
      <c r="B89" s="306">
        <f>B87+1</f>
        <v>37</v>
      </c>
      <c r="C89" s="237"/>
      <c r="D89" s="238"/>
      <c r="E89" s="152"/>
      <c r="F89" s="153"/>
      <c r="G89" s="152"/>
      <c r="H89" s="153"/>
      <c r="I89" s="246"/>
      <c r="J89" s="247"/>
      <c r="K89" s="250"/>
      <c r="L89" s="251"/>
      <c r="M89" s="251"/>
      <c r="N89" s="238"/>
      <c r="O89" s="335"/>
      <c r="P89" s="336"/>
      <c r="Q89" s="336"/>
      <c r="R89" s="336"/>
      <c r="S89" s="337"/>
      <c r="T89" s="184" t="s">
        <v>18</v>
      </c>
      <c r="U89" s="108"/>
      <c r="V89" s="109"/>
      <c r="W89" s="95"/>
      <c r="X89" s="96"/>
      <c r="Y89" s="96"/>
      <c r="Z89" s="96"/>
      <c r="AA89" s="96"/>
      <c r="AB89" s="96"/>
      <c r="AC89" s="97"/>
      <c r="AD89" s="95"/>
      <c r="AE89" s="96"/>
      <c r="AF89" s="96"/>
      <c r="AG89" s="96"/>
      <c r="AH89" s="96"/>
      <c r="AI89" s="96"/>
      <c r="AJ89" s="97"/>
      <c r="AK89" s="95"/>
      <c r="AL89" s="96"/>
      <c r="AM89" s="96"/>
      <c r="AN89" s="96"/>
      <c r="AO89" s="96"/>
      <c r="AP89" s="96"/>
      <c r="AQ89" s="97"/>
      <c r="AR89" s="95"/>
      <c r="AS89" s="96"/>
      <c r="AT89" s="96"/>
      <c r="AU89" s="96"/>
      <c r="AV89" s="96"/>
      <c r="AW89" s="96"/>
      <c r="AX89" s="97"/>
      <c r="AY89" s="95"/>
      <c r="AZ89" s="96"/>
      <c r="BA89" s="98"/>
      <c r="BB89" s="242"/>
      <c r="BC89" s="243"/>
      <c r="BD89" s="244"/>
      <c r="BE89" s="245"/>
      <c r="BF89" s="303"/>
      <c r="BG89" s="304"/>
      <c r="BH89" s="304"/>
      <c r="BI89" s="304"/>
      <c r="BJ89" s="305"/>
    </row>
    <row r="90" spans="2:62" ht="20.25" customHeight="1" x14ac:dyDescent="0.45">
      <c r="B90" s="307"/>
      <c r="C90" s="341"/>
      <c r="D90" s="342"/>
      <c r="E90" s="196"/>
      <c r="F90" s="197">
        <f>C89</f>
        <v>0</v>
      </c>
      <c r="G90" s="196"/>
      <c r="H90" s="197">
        <f>I89</f>
        <v>0</v>
      </c>
      <c r="I90" s="343"/>
      <c r="J90" s="344"/>
      <c r="K90" s="345"/>
      <c r="L90" s="346"/>
      <c r="M90" s="346"/>
      <c r="N90" s="342"/>
      <c r="O90" s="335"/>
      <c r="P90" s="336"/>
      <c r="Q90" s="336"/>
      <c r="R90" s="336"/>
      <c r="S90" s="337"/>
      <c r="T90" s="185" t="s">
        <v>189</v>
      </c>
      <c r="U90" s="110"/>
      <c r="V90" s="186"/>
      <c r="W90" s="162" t="str">
        <f>IF(W89="","",VLOOKUP(W89,'シフト記号表（従来型・ユニット型共通）'!$C$6:$L$47,10,FALSE))</f>
        <v/>
      </c>
      <c r="X90" s="163" t="str">
        <f>IF(X89="","",VLOOKUP(X89,'シフト記号表（従来型・ユニット型共通）'!$C$6:$L$47,10,FALSE))</f>
        <v/>
      </c>
      <c r="Y90" s="163" t="str">
        <f>IF(Y89="","",VLOOKUP(Y89,'シフト記号表（従来型・ユニット型共通）'!$C$6:$L$47,10,FALSE))</f>
        <v/>
      </c>
      <c r="Z90" s="163" t="str">
        <f>IF(Z89="","",VLOOKUP(Z89,'シフト記号表（従来型・ユニット型共通）'!$C$6:$L$47,10,FALSE))</f>
        <v/>
      </c>
      <c r="AA90" s="163" t="str">
        <f>IF(AA89="","",VLOOKUP(AA89,'シフト記号表（従来型・ユニット型共通）'!$C$6:$L$47,10,FALSE))</f>
        <v/>
      </c>
      <c r="AB90" s="163" t="str">
        <f>IF(AB89="","",VLOOKUP(AB89,'シフト記号表（従来型・ユニット型共通）'!$C$6:$L$47,10,FALSE))</f>
        <v/>
      </c>
      <c r="AC90" s="164" t="str">
        <f>IF(AC89="","",VLOOKUP(AC89,'シフト記号表（従来型・ユニット型共通）'!$C$6:$L$47,10,FALSE))</f>
        <v/>
      </c>
      <c r="AD90" s="162" t="str">
        <f>IF(AD89="","",VLOOKUP(AD89,'シフト記号表（従来型・ユニット型共通）'!$C$6:$L$47,10,FALSE))</f>
        <v/>
      </c>
      <c r="AE90" s="163" t="str">
        <f>IF(AE89="","",VLOOKUP(AE89,'シフト記号表（従来型・ユニット型共通）'!$C$6:$L$47,10,FALSE))</f>
        <v/>
      </c>
      <c r="AF90" s="163" t="str">
        <f>IF(AF89="","",VLOOKUP(AF89,'シフト記号表（従来型・ユニット型共通）'!$C$6:$L$47,10,FALSE))</f>
        <v/>
      </c>
      <c r="AG90" s="163" t="str">
        <f>IF(AG89="","",VLOOKUP(AG89,'シフト記号表（従来型・ユニット型共通）'!$C$6:$L$47,10,FALSE))</f>
        <v/>
      </c>
      <c r="AH90" s="163" t="str">
        <f>IF(AH89="","",VLOOKUP(AH89,'シフト記号表（従来型・ユニット型共通）'!$C$6:$L$47,10,FALSE))</f>
        <v/>
      </c>
      <c r="AI90" s="163" t="str">
        <f>IF(AI89="","",VLOOKUP(AI89,'シフト記号表（従来型・ユニット型共通）'!$C$6:$L$47,10,FALSE))</f>
        <v/>
      </c>
      <c r="AJ90" s="164" t="str">
        <f>IF(AJ89="","",VLOOKUP(AJ89,'シフト記号表（従来型・ユニット型共通）'!$C$6:$L$47,10,FALSE))</f>
        <v/>
      </c>
      <c r="AK90" s="162" t="str">
        <f>IF(AK89="","",VLOOKUP(AK89,'シフト記号表（従来型・ユニット型共通）'!$C$6:$L$47,10,FALSE))</f>
        <v/>
      </c>
      <c r="AL90" s="163" t="str">
        <f>IF(AL89="","",VLOOKUP(AL89,'シフト記号表（従来型・ユニット型共通）'!$C$6:$L$47,10,FALSE))</f>
        <v/>
      </c>
      <c r="AM90" s="163" t="str">
        <f>IF(AM89="","",VLOOKUP(AM89,'シフト記号表（従来型・ユニット型共通）'!$C$6:$L$47,10,FALSE))</f>
        <v/>
      </c>
      <c r="AN90" s="163" t="str">
        <f>IF(AN89="","",VLOOKUP(AN89,'シフト記号表（従来型・ユニット型共通）'!$C$6:$L$47,10,FALSE))</f>
        <v/>
      </c>
      <c r="AO90" s="163" t="str">
        <f>IF(AO89="","",VLOOKUP(AO89,'シフト記号表（従来型・ユニット型共通）'!$C$6:$L$47,10,FALSE))</f>
        <v/>
      </c>
      <c r="AP90" s="163" t="str">
        <f>IF(AP89="","",VLOOKUP(AP89,'シフト記号表（従来型・ユニット型共通）'!$C$6:$L$47,10,FALSE))</f>
        <v/>
      </c>
      <c r="AQ90" s="164" t="str">
        <f>IF(AQ89="","",VLOOKUP(AQ89,'シフト記号表（従来型・ユニット型共通）'!$C$6:$L$47,10,FALSE))</f>
        <v/>
      </c>
      <c r="AR90" s="162" t="str">
        <f>IF(AR89="","",VLOOKUP(AR89,'シフト記号表（従来型・ユニット型共通）'!$C$6:$L$47,10,FALSE))</f>
        <v/>
      </c>
      <c r="AS90" s="163" t="str">
        <f>IF(AS89="","",VLOOKUP(AS89,'シフト記号表（従来型・ユニット型共通）'!$C$6:$L$47,10,FALSE))</f>
        <v/>
      </c>
      <c r="AT90" s="163" t="str">
        <f>IF(AT89="","",VLOOKUP(AT89,'シフト記号表（従来型・ユニット型共通）'!$C$6:$L$47,10,FALSE))</f>
        <v/>
      </c>
      <c r="AU90" s="163" t="str">
        <f>IF(AU89="","",VLOOKUP(AU89,'シフト記号表（従来型・ユニット型共通）'!$C$6:$L$47,10,FALSE))</f>
        <v/>
      </c>
      <c r="AV90" s="163" t="str">
        <f>IF(AV89="","",VLOOKUP(AV89,'シフト記号表（従来型・ユニット型共通）'!$C$6:$L$47,10,FALSE))</f>
        <v/>
      </c>
      <c r="AW90" s="163" t="str">
        <f>IF(AW89="","",VLOOKUP(AW89,'シフト記号表（従来型・ユニット型共通）'!$C$6:$L$47,10,FALSE))</f>
        <v/>
      </c>
      <c r="AX90" s="164" t="str">
        <f>IF(AX89="","",VLOOKUP(AX89,'シフト記号表（従来型・ユニット型共通）'!$C$6:$L$47,10,FALSE))</f>
        <v/>
      </c>
      <c r="AY90" s="162" t="str">
        <f>IF(AY89="","",VLOOKUP(AY89,'シフト記号表（従来型・ユニット型共通）'!$C$6:$L$47,10,FALSE))</f>
        <v/>
      </c>
      <c r="AZ90" s="163" t="str">
        <f>IF(AZ89="","",VLOOKUP(AZ89,'シフト記号表（従来型・ユニット型共通）'!$C$6:$L$47,10,FALSE))</f>
        <v/>
      </c>
      <c r="BA90" s="163" t="str">
        <f>IF(BA89="","",VLOOKUP(BA89,'シフト記号表（従来型・ユニット型共通）'!$C$6:$L$47,10,FALSE))</f>
        <v/>
      </c>
      <c r="BB90" s="369">
        <f>IF($BE$3="４週",SUM(W90:AX90),IF($BE$3="暦月",SUM(W90:BA90),""))</f>
        <v>0</v>
      </c>
      <c r="BC90" s="370"/>
      <c r="BD90" s="371">
        <f>IF($BE$3="４週",BB90/4,IF($BE$3="暦月",(BB90/($BE$8/7)),""))</f>
        <v>0</v>
      </c>
      <c r="BE90" s="370"/>
      <c r="BF90" s="366"/>
      <c r="BG90" s="367"/>
      <c r="BH90" s="367"/>
      <c r="BI90" s="367"/>
      <c r="BJ90" s="368"/>
    </row>
    <row r="91" spans="2:62" ht="20.25" customHeight="1" x14ac:dyDescent="0.45">
      <c r="B91" s="306">
        <f>B89+1</f>
        <v>38</v>
      </c>
      <c r="C91" s="237"/>
      <c r="D91" s="238"/>
      <c r="E91" s="152"/>
      <c r="F91" s="153"/>
      <c r="G91" s="152"/>
      <c r="H91" s="153"/>
      <c r="I91" s="246"/>
      <c r="J91" s="247"/>
      <c r="K91" s="250"/>
      <c r="L91" s="251"/>
      <c r="M91" s="251"/>
      <c r="N91" s="238"/>
      <c r="O91" s="335"/>
      <c r="P91" s="336"/>
      <c r="Q91" s="336"/>
      <c r="R91" s="336"/>
      <c r="S91" s="337"/>
      <c r="T91" s="184" t="s">
        <v>18</v>
      </c>
      <c r="U91" s="108"/>
      <c r="V91" s="109"/>
      <c r="W91" s="95"/>
      <c r="X91" s="96"/>
      <c r="Y91" s="96"/>
      <c r="Z91" s="96"/>
      <c r="AA91" s="96"/>
      <c r="AB91" s="96"/>
      <c r="AC91" s="97"/>
      <c r="AD91" s="95"/>
      <c r="AE91" s="96"/>
      <c r="AF91" s="96"/>
      <c r="AG91" s="96"/>
      <c r="AH91" s="96"/>
      <c r="AI91" s="96"/>
      <c r="AJ91" s="97"/>
      <c r="AK91" s="95"/>
      <c r="AL91" s="96"/>
      <c r="AM91" s="96"/>
      <c r="AN91" s="96"/>
      <c r="AO91" s="96"/>
      <c r="AP91" s="96"/>
      <c r="AQ91" s="97"/>
      <c r="AR91" s="95"/>
      <c r="AS91" s="96"/>
      <c r="AT91" s="96"/>
      <c r="AU91" s="96"/>
      <c r="AV91" s="96"/>
      <c r="AW91" s="96"/>
      <c r="AX91" s="97"/>
      <c r="AY91" s="95"/>
      <c r="AZ91" s="96"/>
      <c r="BA91" s="98"/>
      <c r="BB91" s="242"/>
      <c r="BC91" s="243"/>
      <c r="BD91" s="244"/>
      <c r="BE91" s="245"/>
      <c r="BF91" s="303"/>
      <c r="BG91" s="304"/>
      <c r="BH91" s="304"/>
      <c r="BI91" s="304"/>
      <c r="BJ91" s="305"/>
    </row>
    <row r="92" spans="2:62" ht="20.25" customHeight="1" x14ac:dyDescent="0.45">
      <c r="B92" s="307"/>
      <c r="C92" s="341"/>
      <c r="D92" s="342"/>
      <c r="E92" s="196"/>
      <c r="F92" s="197">
        <f>C91</f>
        <v>0</v>
      </c>
      <c r="G92" s="196"/>
      <c r="H92" s="197">
        <f>I91</f>
        <v>0</v>
      </c>
      <c r="I92" s="343"/>
      <c r="J92" s="344"/>
      <c r="K92" s="345"/>
      <c r="L92" s="346"/>
      <c r="M92" s="346"/>
      <c r="N92" s="342"/>
      <c r="O92" s="335"/>
      <c r="P92" s="336"/>
      <c r="Q92" s="336"/>
      <c r="R92" s="336"/>
      <c r="S92" s="337"/>
      <c r="T92" s="185" t="s">
        <v>189</v>
      </c>
      <c r="U92" s="110"/>
      <c r="V92" s="186"/>
      <c r="W92" s="162" t="str">
        <f>IF(W91="","",VLOOKUP(W91,'シフト記号表（従来型・ユニット型共通）'!$C$6:$L$47,10,FALSE))</f>
        <v/>
      </c>
      <c r="X92" s="163" t="str">
        <f>IF(X91="","",VLOOKUP(X91,'シフト記号表（従来型・ユニット型共通）'!$C$6:$L$47,10,FALSE))</f>
        <v/>
      </c>
      <c r="Y92" s="163" t="str">
        <f>IF(Y91="","",VLOOKUP(Y91,'シフト記号表（従来型・ユニット型共通）'!$C$6:$L$47,10,FALSE))</f>
        <v/>
      </c>
      <c r="Z92" s="163" t="str">
        <f>IF(Z91="","",VLOOKUP(Z91,'シフト記号表（従来型・ユニット型共通）'!$C$6:$L$47,10,FALSE))</f>
        <v/>
      </c>
      <c r="AA92" s="163" t="str">
        <f>IF(AA91="","",VLOOKUP(AA91,'シフト記号表（従来型・ユニット型共通）'!$C$6:$L$47,10,FALSE))</f>
        <v/>
      </c>
      <c r="AB92" s="163" t="str">
        <f>IF(AB91="","",VLOOKUP(AB91,'シフト記号表（従来型・ユニット型共通）'!$C$6:$L$47,10,FALSE))</f>
        <v/>
      </c>
      <c r="AC92" s="164" t="str">
        <f>IF(AC91="","",VLOOKUP(AC91,'シフト記号表（従来型・ユニット型共通）'!$C$6:$L$47,10,FALSE))</f>
        <v/>
      </c>
      <c r="AD92" s="162" t="str">
        <f>IF(AD91="","",VLOOKUP(AD91,'シフト記号表（従来型・ユニット型共通）'!$C$6:$L$47,10,FALSE))</f>
        <v/>
      </c>
      <c r="AE92" s="163" t="str">
        <f>IF(AE91="","",VLOOKUP(AE91,'シフト記号表（従来型・ユニット型共通）'!$C$6:$L$47,10,FALSE))</f>
        <v/>
      </c>
      <c r="AF92" s="163" t="str">
        <f>IF(AF91="","",VLOOKUP(AF91,'シフト記号表（従来型・ユニット型共通）'!$C$6:$L$47,10,FALSE))</f>
        <v/>
      </c>
      <c r="AG92" s="163" t="str">
        <f>IF(AG91="","",VLOOKUP(AG91,'シフト記号表（従来型・ユニット型共通）'!$C$6:$L$47,10,FALSE))</f>
        <v/>
      </c>
      <c r="AH92" s="163" t="str">
        <f>IF(AH91="","",VLOOKUP(AH91,'シフト記号表（従来型・ユニット型共通）'!$C$6:$L$47,10,FALSE))</f>
        <v/>
      </c>
      <c r="AI92" s="163" t="str">
        <f>IF(AI91="","",VLOOKUP(AI91,'シフト記号表（従来型・ユニット型共通）'!$C$6:$L$47,10,FALSE))</f>
        <v/>
      </c>
      <c r="AJ92" s="164" t="str">
        <f>IF(AJ91="","",VLOOKUP(AJ91,'シフト記号表（従来型・ユニット型共通）'!$C$6:$L$47,10,FALSE))</f>
        <v/>
      </c>
      <c r="AK92" s="162" t="str">
        <f>IF(AK91="","",VLOOKUP(AK91,'シフト記号表（従来型・ユニット型共通）'!$C$6:$L$47,10,FALSE))</f>
        <v/>
      </c>
      <c r="AL92" s="163" t="str">
        <f>IF(AL91="","",VLOOKUP(AL91,'シフト記号表（従来型・ユニット型共通）'!$C$6:$L$47,10,FALSE))</f>
        <v/>
      </c>
      <c r="AM92" s="163" t="str">
        <f>IF(AM91="","",VLOOKUP(AM91,'シフト記号表（従来型・ユニット型共通）'!$C$6:$L$47,10,FALSE))</f>
        <v/>
      </c>
      <c r="AN92" s="163" t="str">
        <f>IF(AN91="","",VLOOKUP(AN91,'シフト記号表（従来型・ユニット型共通）'!$C$6:$L$47,10,FALSE))</f>
        <v/>
      </c>
      <c r="AO92" s="163" t="str">
        <f>IF(AO91="","",VLOOKUP(AO91,'シフト記号表（従来型・ユニット型共通）'!$C$6:$L$47,10,FALSE))</f>
        <v/>
      </c>
      <c r="AP92" s="163" t="str">
        <f>IF(AP91="","",VLOOKUP(AP91,'シフト記号表（従来型・ユニット型共通）'!$C$6:$L$47,10,FALSE))</f>
        <v/>
      </c>
      <c r="AQ92" s="164" t="str">
        <f>IF(AQ91="","",VLOOKUP(AQ91,'シフト記号表（従来型・ユニット型共通）'!$C$6:$L$47,10,FALSE))</f>
        <v/>
      </c>
      <c r="AR92" s="162" t="str">
        <f>IF(AR91="","",VLOOKUP(AR91,'シフト記号表（従来型・ユニット型共通）'!$C$6:$L$47,10,FALSE))</f>
        <v/>
      </c>
      <c r="AS92" s="163" t="str">
        <f>IF(AS91="","",VLOOKUP(AS91,'シフト記号表（従来型・ユニット型共通）'!$C$6:$L$47,10,FALSE))</f>
        <v/>
      </c>
      <c r="AT92" s="163" t="str">
        <f>IF(AT91="","",VLOOKUP(AT91,'シフト記号表（従来型・ユニット型共通）'!$C$6:$L$47,10,FALSE))</f>
        <v/>
      </c>
      <c r="AU92" s="163" t="str">
        <f>IF(AU91="","",VLOOKUP(AU91,'シフト記号表（従来型・ユニット型共通）'!$C$6:$L$47,10,FALSE))</f>
        <v/>
      </c>
      <c r="AV92" s="163" t="str">
        <f>IF(AV91="","",VLOOKUP(AV91,'シフト記号表（従来型・ユニット型共通）'!$C$6:$L$47,10,FALSE))</f>
        <v/>
      </c>
      <c r="AW92" s="163" t="str">
        <f>IF(AW91="","",VLOOKUP(AW91,'シフト記号表（従来型・ユニット型共通）'!$C$6:$L$47,10,FALSE))</f>
        <v/>
      </c>
      <c r="AX92" s="164" t="str">
        <f>IF(AX91="","",VLOOKUP(AX91,'シフト記号表（従来型・ユニット型共通）'!$C$6:$L$47,10,FALSE))</f>
        <v/>
      </c>
      <c r="AY92" s="162" t="str">
        <f>IF(AY91="","",VLOOKUP(AY91,'シフト記号表（従来型・ユニット型共通）'!$C$6:$L$47,10,FALSE))</f>
        <v/>
      </c>
      <c r="AZ92" s="163" t="str">
        <f>IF(AZ91="","",VLOOKUP(AZ91,'シフト記号表（従来型・ユニット型共通）'!$C$6:$L$47,10,FALSE))</f>
        <v/>
      </c>
      <c r="BA92" s="163" t="str">
        <f>IF(BA91="","",VLOOKUP(BA91,'シフト記号表（従来型・ユニット型共通）'!$C$6:$L$47,10,FALSE))</f>
        <v/>
      </c>
      <c r="BB92" s="369">
        <f>IF($BE$3="４週",SUM(W92:AX92),IF($BE$3="暦月",SUM(W92:BA92),""))</f>
        <v>0</v>
      </c>
      <c r="BC92" s="370"/>
      <c r="BD92" s="371">
        <f>IF($BE$3="４週",BB92/4,IF($BE$3="暦月",(BB92/($BE$8/7)),""))</f>
        <v>0</v>
      </c>
      <c r="BE92" s="370"/>
      <c r="BF92" s="366"/>
      <c r="BG92" s="367"/>
      <c r="BH92" s="367"/>
      <c r="BI92" s="367"/>
      <c r="BJ92" s="368"/>
    </row>
    <row r="93" spans="2:62" ht="20.25" customHeight="1" x14ac:dyDescent="0.45">
      <c r="B93" s="306">
        <f>B91+1</f>
        <v>39</v>
      </c>
      <c r="C93" s="237"/>
      <c r="D93" s="238"/>
      <c r="E93" s="152"/>
      <c r="F93" s="153"/>
      <c r="G93" s="152"/>
      <c r="H93" s="153"/>
      <c r="I93" s="246"/>
      <c r="J93" s="247"/>
      <c r="K93" s="250"/>
      <c r="L93" s="251"/>
      <c r="M93" s="251"/>
      <c r="N93" s="238"/>
      <c r="O93" s="335"/>
      <c r="P93" s="336"/>
      <c r="Q93" s="336"/>
      <c r="R93" s="336"/>
      <c r="S93" s="337"/>
      <c r="T93" s="184" t="s">
        <v>18</v>
      </c>
      <c r="U93" s="108"/>
      <c r="V93" s="109"/>
      <c r="W93" s="95"/>
      <c r="X93" s="96"/>
      <c r="Y93" s="96"/>
      <c r="Z93" s="96"/>
      <c r="AA93" s="96"/>
      <c r="AB93" s="96"/>
      <c r="AC93" s="97"/>
      <c r="AD93" s="95"/>
      <c r="AE93" s="96"/>
      <c r="AF93" s="96"/>
      <c r="AG93" s="96"/>
      <c r="AH93" s="96"/>
      <c r="AI93" s="96"/>
      <c r="AJ93" s="97"/>
      <c r="AK93" s="95"/>
      <c r="AL93" s="96"/>
      <c r="AM93" s="96"/>
      <c r="AN93" s="96"/>
      <c r="AO93" s="96"/>
      <c r="AP93" s="96"/>
      <c r="AQ93" s="97"/>
      <c r="AR93" s="95"/>
      <c r="AS93" s="96"/>
      <c r="AT93" s="96"/>
      <c r="AU93" s="96"/>
      <c r="AV93" s="96"/>
      <c r="AW93" s="96"/>
      <c r="AX93" s="97"/>
      <c r="AY93" s="95"/>
      <c r="AZ93" s="96"/>
      <c r="BA93" s="98"/>
      <c r="BB93" s="242"/>
      <c r="BC93" s="243"/>
      <c r="BD93" s="244"/>
      <c r="BE93" s="245"/>
      <c r="BF93" s="303"/>
      <c r="BG93" s="304"/>
      <c r="BH93" s="304"/>
      <c r="BI93" s="304"/>
      <c r="BJ93" s="305"/>
    </row>
    <row r="94" spans="2:62" ht="20.25" customHeight="1" x14ac:dyDescent="0.45">
      <c r="B94" s="307"/>
      <c r="C94" s="341"/>
      <c r="D94" s="342"/>
      <c r="E94" s="196"/>
      <c r="F94" s="197">
        <f>C93</f>
        <v>0</v>
      </c>
      <c r="G94" s="196"/>
      <c r="H94" s="197">
        <f>I93</f>
        <v>0</v>
      </c>
      <c r="I94" s="343"/>
      <c r="J94" s="344"/>
      <c r="K94" s="345"/>
      <c r="L94" s="346"/>
      <c r="M94" s="346"/>
      <c r="N94" s="342"/>
      <c r="O94" s="335"/>
      <c r="P94" s="336"/>
      <c r="Q94" s="336"/>
      <c r="R94" s="336"/>
      <c r="S94" s="337"/>
      <c r="T94" s="185" t="s">
        <v>189</v>
      </c>
      <c r="U94" s="110"/>
      <c r="V94" s="186"/>
      <c r="W94" s="162" t="str">
        <f>IF(W93="","",VLOOKUP(W93,'シフト記号表（従来型・ユニット型共通）'!$C$6:$L$47,10,FALSE))</f>
        <v/>
      </c>
      <c r="X94" s="163" t="str">
        <f>IF(X93="","",VLOOKUP(X93,'シフト記号表（従来型・ユニット型共通）'!$C$6:$L$47,10,FALSE))</f>
        <v/>
      </c>
      <c r="Y94" s="163" t="str">
        <f>IF(Y93="","",VLOOKUP(Y93,'シフト記号表（従来型・ユニット型共通）'!$C$6:$L$47,10,FALSE))</f>
        <v/>
      </c>
      <c r="Z94" s="163" t="str">
        <f>IF(Z93="","",VLOOKUP(Z93,'シフト記号表（従来型・ユニット型共通）'!$C$6:$L$47,10,FALSE))</f>
        <v/>
      </c>
      <c r="AA94" s="163" t="str">
        <f>IF(AA93="","",VLOOKUP(AA93,'シフト記号表（従来型・ユニット型共通）'!$C$6:$L$47,10,FALSE))</f>
        <v/>
      </c>
      <c r="AB94" s="163" t="str">
        <f>IF(AB93="","",VLOOKUP(AB93,'シフト記号表（従来型・ユニット型共通）'!$C$6:$L$47,10,FALSE))</f>
        <v/>
      </c>
      <c r="AC94" s="164" t="str">
        <f>IF(AC93="","",VLOOKUP(AC93,'シフト記号表（従来型・ユニット型共通）'!$C$6:$L$47,10,FALSE))</f>
        <v/>
      </c>
      <c r="AD94" s="162" t="str">
        <f>IF(AD93="","",VLOOKUP(AD93,'シフト記号表（従来型・ユニット型共通）'!$C$6:$L$47,10,FALSE))</f>
        <v/>
      </c>
      <c r="AE94" s="163" t="str">
        <f>IF(AE93="","",VLOOKUP(AE93,'シフト記号表（従来型・ユニット型共通）'!$C$6:$L$47,10,FALSE))</f>
        <v/>
      </c>
      <c r="AF94" s="163" t="str">
        <f>IF(AF93="","",VLOOKUP(AF93,'シフト記号表（従来型・ユニット型共通）'!$C$6:$L$47,10,FALSE))</f>
        <v/>
      </c>
      <c r="AG94" s="163" t="str">
        <f>IF(AG93="","",VLOOKUP(AG93,'シフト記号表（従来型・ユニット型共通）'!$C$6:$L$47,10,FALSE))</f>
        <v/>
      </c>
      <c r="AH94" s="163" t="str">
        <f>IF(AH93="","",VLOOKUP(AH93,'シフト記号表（従来型・ユニット型共通）'!$C$6:$L$47,10,FALSE))</f>
        <v/>
      </c>
      <c r="AI94" s="163" t="str">
        <f>IF(AI93="","",VLOOKUP(AI93,'シフト記号表（従来型・ユニット型共通）'!$C$6:$L$47,10,FALSE))</f>
        <v/>
      </c>
      <c r="AJ94" s="164" t="str">
        <f>IF(AJ93="","",VLOOKUP(AJ93,'シフト記号表（従来型・ユニット型共通）'!$C$6:$L$47,10,FALSE))</f>
        <v/>
      </c>
      <c r="AK94" s="162" t="str">
        <f>IF(AK93="","",VLOOKUP(AK93,'シフト記号表（従来型・ユニット型共通）'!$C$6:$L$47,10,FALSE))</f>
        <v/>
      </c>
      <c r="AL94" s="163" t="str">
        <f>IF(AL93="","",VLOOKUP(AL93,'シフト記号表（従来型・ユニット型共通）'!$C$6:$L$47,10,FALSE))</f>
        <v/>
      </c>
      <c r="AM94" s="163" t="str">
        <f>IF(AM93="","",VLOOKUP(AM93,'シフト記号表（従来型・ユニット型共通）'!$C$6:$L$47,10,FALSE))</f>
        <v/>
      </c>
      <c r="AN94" s="163" t="str">
        <f>IF(AN93="","",VLOOKUP(AN93,'シフト記号表（従来型・ユニット型共通）'!$C$6:$L$47,10,FALSE))</f>
        <v/>
      </c>
      <c r="AO94" s="163" t="str">
        <f>IF(AO93="","",VLOOKUP(AO93,'シフト記号表（従来型・ユニット型共通）'!$C$6:$L$47,10,FALSE))</f>
        <v/>
      </c>
      <c r="AP94" s="163" t="str">
        <f>IF(AP93="","",VLOOKUP(AP93,'シフト記号表（従来型・ユニット型共通）'!$C$6:$L$47,10,FALSE))</f>
        <v/>
      </c>
      <c r="AQ94" s="164" t="str">
        <f>IF(AQ93="","",VLOOKUP(AQ93,'シフト記号表（従来型・ユニット型共通）'!$C$6:$L$47,10,FALSE))</f>
        <v/>
      </c>
      <c r="AR94" s="162" t="str">
        <f>IF(AR93="","",VLOOKUP(AR93,'シフト記号表（従来型・ユニット型共通）'!$C$6:$L$47,10,FALSE))</f>
        <v/>
      </c>
      <c r="AS94" s="163" t="str">
        <f>IF(AS93="","",VLOOKUP(AS93,'シフト記号表（従来型・ユニット型共通）'!$C$6:$L$47,10,FALSE))</f>
        <v/>
      </c>
      <c r="AT94" s="163" t="str">
        <f>IF(AT93="","",VLOOKUP(AT93,'シフト記号表（従来型・ユニット型共通）'!$C$6:$L$47,10,FALSE))</f>
        <v/>
      </c>
      <c r="AU94" s="163" t="str">
        <f>IF(AU93="","",VLOOKUP(AU93,'シフト記号表（従来型・ユニット型共通）'!$C$6:$L$47,10,FALSE))</f>
        <v/>
      </c>
      <c r="AV94" s="163" t="str">
        <f>IF(AV93="","",VLOOKUP(AV93,'シフト記号表（従来型・ユニット型共通）'!$C$6:$L$47,10,FALSE))</f>
        <v/>
      </c>
      <c r="AW94" s="163" t="str">
        <f>IF(AW93="","",VLOOKUP(AW93,'シフト記号表（従来型・ユニット型共通）'!$C$6:$L$47,10,FALSE))</f>
        <v/>
      </c>
      <c r="AX94" s="164" t="str">
        <f>IF(AX93="","",VLOOKUP(AX93,'シフト記号表（従来型・ユニット型共通）'!$C$6:$L$47,10,FALSE))</f>
        <v/>
      </c>
      <c r="AY94" s="162" t="str">
        <f>IF(AY93="","",VLOOKUP(AY93,'シフト記号表（従来型・ユニット型共通）'!$C$6:$L$47,10,FALSE))</f>
        <v/>
      </c>
      <c r="AZ94" s="163" t="str">
        <f>IF(AZ93="","",VLOOKUP(AZ93,'シフト記号表（従来型・ユニット型共通）'!$C$6:$L$47,10,FALSE))</f>
        <v/>
      </c>
      <c r="BA94" s="163" t="str">
        <f>IF(BA93="","",VLOOKUP(BA93,'シフト記号表（従来型・ユニット型共通）'!$C$6:$L$47,10,FALSE))</f>
        <v/>
      </c>
      <c r="BB94" s="369">
        <f>IF($BE$3="４週",SUM(W94:AX94),IF($BE$3="暦月",SUM(W94:BA94),""))</f>
        <v>0</v>
      </c>
      <c r="BC94" s="370"/>
      <c r="BD94" s="371">
        <f>IF($BE$3="４週",BB94/4,IF($BE$3="暦月",(BB94/($BE$8/7)),""))</f>
        <v>0</v>
      </c>
      <c r="BE94" s="370"/>
      <c r="BF94" s="366"/>
      <c r="BG94" s="367"/>
      <c r="BH94" s="367"/>
      <c r="BI94" s="367"/>
      <c r="BJ94" s="368"/>
    </row>
    <row r="95" spans="2:62" ht="20.25" customHeight="1" x14ac:dyDescent="0.45">
      <c r="B95" s="306">
        <f>B93+1</f>
        <v>40</v>
      </c>
      <c r="C95" s="237"/>
      <c r="D95" s="238"/>
      <c r="E95" s="152"/>
      <c r="F95" s="153"/>
      <c r="G95" s="152"/>
      <c r="H95" s="153"/>
      <c r="I95" s="246"/>
      <c r="J95" s="247"/>
      <c r="K95" s="250"/>
      <c r="L95" s="251"/>
      <c r="M95" s="251"/>
      <c r="N95" s="238"/>
      <c r="O95" s="335"/>
      <c r="P95" s="336"/>
      <c r="Q95" s="336"/>
      <c r="R95" s="336"/>
      <c r="S95" s="337"/>
      <c r="T95" s="184" t="s">
        <v>18</v>
      </c>
      <c r="U95" s="108"/>
      <c r="V95" s="109"/>
      <c r="W95" s="95"/>
      <c r="X95" s="96"/>
      <c r="Y95" s="96"/>
      <c r="Z95" s="96"/>
      <c r="AA95" s="96"/>
      <c r="AB95" s="96"/>
      <c r="AC95" s="97"/>
      <c r="AD95" s="95"/>
      <c r="AE95" s="96"/>
      <c r="AF95" s="96"/>
      <c r="AG95" s="96"/>
      <c r="AH95" s="96"/>
      <c r="AI95" s="96"/>
      <c r="AJ95" s="97"/>
      <c r="AK95" s="95"/>
      <c r="AL95" s="96"/>
      <c r="AM95" s="96"/>
      <c r="AN95" s="96"/>
      <c r="AO95" s="96"/>
      <c r="AP95" s="96"/>
      <c r="AQ95" s="97"/>
      <c r="AR95" s="95"/>
      <c r="AS95" s="96"/>
      <c r="AT95" s="96"/>
      <c r="AU95" s="96"/>
      <c r="AV95" s="96"/>
      <c r="AW95" s="96"/>
      <c r="AX95" s="97"/>
      <c r="AY95" s="95"/>
      <c r="AZ95" s="96"/>
      <c r="BA95" s="98"/>
      <c r="BB95" s="242"/>
      <c r="BC95" s="243"/>
      <c r="BD95" s="244"/>
      <c r="BE95" s="245"/>
      <c r="BF95" s="303"/>
      <c r="BG95" s="304"/>
      <c r="BH95" s="304"/>
      <c r="BI95" s="304"/>
      <c r="BJ95" s="305"/>
    </row>
    <row r="96" spans="2:62" ht="20.25" customHeight="1" x14ac:dyDescent="0.45">
      <c r="B96" s="307"/>
      <c r="C96" s="341"/>
      <c r="D96" s="342"/>
      <c r="E96" s="196"/>
      <c r="F96" s="197">
        <f>C95</f>
        <v>0</v>
      </c>
      <c r="G96" s="196"/>
      <c r="H96" s="197">
        <f>I95</f>
        <v>0</v>
      </c>
      <c r="I96" s="343"/>
      <c r="J96" s="344"/>
      <c r="K96" s="345"/>
      <c r="L96" s="346"/>
      <c r="M96" s="346"/>
      <c r="N96" s="342"/>
      <c r="O96" s="335"/>
      <c r="P96" s="336"/>
      <c r="Q96" s="336"/>
      <c r="R96" s="336"/>
      <c r="S96" s="337"/>
      <c r="T96" s="185" t="s">
        <v>189</v>
      </c>
      <c r="U96" s="110"/>
      <c r="V96" s="186"/>
      <c r="W96" s="162" t="str">
        <f>IF(W95="","",VLOOKUP(W95,'シフト記号表（従来型・ユニット型共通）'!$C$6:$L$47,10,FALSE))</f>
        <v/>
      </c>
      <c r="X96" s="163" t="str">
        <f>IF(X95="","",VLOOKUP(X95,'シフト記号表（従来型・ユニット型共通）'!$C$6:$L$47,10,FALSE))</f>
        <v/>
      </c>
      <c r="Y96" s="163" t="str">
        <f>IF(Y95="","",VLOOKUP(Y95,'シフト記号表（従来型・ユニット型共通）'!$C$6:$L$47,10,FALSE))</f>
        <v/>
      </c>
      <c r="Z96" s="163" t="str">
        <f>IF(Z95="","",VLOOKUP(Z95,'シフト記号表（従来型・ユニット型共通）'!$C$6:$L$47,10,FALSE))</f>
        <v/>
      </c>
      <c r="AA96" s="163" t="str">
        <f>IF(AA95="","",VLOOKUP(AA95,'シフト記号表（従来型・ユニット型共通）'!$C$6:$L$47,10,FALSE))</f>
        <v/>
      </c>
      <c r="AB96" s="163" t="str">
        <f>IF(AB95="","",VLOOKUP(AB95,'シフト記号表（従来型・ユニット型共通）'!$C$6:$L$47,10,FALSE))</f>
        <v/>
      </c>
      <c r="AC96" s="164" t="str">
        <f>IF(AC95="","",VLOOKUP(AC95,'シフト記号表（従来型・ユニット型共通）'!$C$6:$L$47,10,FALSE))</f>
        <v/>
      </c>
      <c r="AD96" s="162" t="str">
        <f>IF(AD95="","",VLOOKUP(AD95,'シフト記号表（従来型・ユニット型共通）'!$C$6:$L$47,10,FALSE))</f>
        <v/>
      </c>
      <c r="AE96" s="163" t="str">
        <f>IF(AE95="","",VLOOKUP(AE95,'シフト記号表（従来型・ユニット型共通）'!$C$6:$L$47,10,FALSE))</f>
        <v/>
      </c>
      <c r="AF96" s="163" t="str">
        <f>IF(AF95="","",VLOOKUP(AF95,'シフト記号表（従来型・ユニット型共通）'!$C$6:$L$47,10,FALSE))</f>
        <v/>
      </c>
      <c r="AG96" s="163" t="str">
        <f>IF(AG95="","",VLOOKUP(AG95,'シフト記号表（従来型・ユニット型共通）'!$C$6:$L$47,10,FALSE))</f>
        <v/>
      </c>
      <c r="AH96" s="163" t="str">
        <f>IF(AH95="","",VLOOKUP(AH95,'シフト記号表（従来型・ユニット型共通）'!$C$6:$L$47,10,FALSE))</f>
        <v/>
      </c>
      <c r="AI96" s="163" t="str">
        <f>IF(AI95="","",VLOOKUP(AI95,'シフト記号表（従来型・ユニット型共通）'!$C$6:$L$47,10,FALSE))</f>
        <v/>
      </c>
      <c r="AJ96" s="164" t="str">
        <f>IF(AJ95="","",VLOOKUP(AJ95,'シフト記号表（従来型・ユニット型共通）'!$C$6:$L$47,10,FALSE))</f>
        <v/>
      </c>
      <c r="AK96" s="162" t="str">
        <f>IF(AK95="","",VLOOKUP(AK95,'シフト記号表（従来型・ユニット型共通）'!$C$6:$L$47,10,FALSE))</f>
        <v/>
      </c>
      <c r="AL96" s="163" t="str">
        <f>IF(AL95="","",VLOOKUP(AL95,'シフト記号表（従来型・ユニット型共通）'!$C$6:$L$47,10,FALSE))</f>
        <v/>
      </c>
      <c r="AM96" s="163" t="str">
        <f>IF(AM95="","",VLOOKUP(AM95,'シフト記号表（従来型・ユニット型共通）'!$C$6:$L$47,10,FALSE))</f>
        <v/>
      </c>
      <c r="AN96" s="163" t="str">
        <f>IF(AN95="","",VLOOKUP(AN95,'シフト記号表（従来型・ユニット型共通）'!$C$6:$L$47,10,FALSE))</f>
        <v/>
      </c>
      <c r="AO96" s="163" t="str">
        <f>IF(AO95="","",VLOOKUP(AO95,'シフト記号表（従来型・ユニット型共通）'!$C$6:$L$47,10,FALSE))</f>
        <v/>
      </c>
      <c r="AP96" s="163" t="str">
        <f>IF(AP95="","",VLOOKUP(AP95,'シフト記号表（従来型・ユニット型共通）'!$C$6:$L$47,10,FALSE))</f>
        <v/>
      </c>
      <c r="AQ96" s="164" t="str">
        <f>IF(AQ95="","",VLOOKUP(AQ95,'シフト記号表（従来型・ユニット型共通）'!$C$6:$L$47,10,FALSE))</f>
        <v/>
      </c>
      <c r="AR96" s="162" t="str">
        <f>IF(AR95="","",VLOOKUP(AR95,'シフト記号表（従来型・ユニット型共通）'!$C$6:$L$47,10,FALSE))</f>
        <v/>
      </c>
      <c r="AS96" s="163" t="str">
        <f>IF(AS95="","",VLOOKUP(AS95,'シフト記号表（従来型・ユニット型共通）'!$C$6:$L$47,10,FALSE))</f>
        <v/>
      </c>
      <c r="AT96" s="163" t="str">
        <f>IF(AT95="","",VLOOKUP(AT95,'シフト記号表（従来型・ユニット型共通）'!$C$6:$L$47,10,FALSE))</f>
        <v/>
      </c>
      <c r="AU96" s="163" t="str">
        <f>IF(AU95="","",VLOOKUP(AU95,'シフト記号表（従来型・ユニット型共通）'!$C$6:$L$47,10,FALSE))</f>
        <v/>
      </c>
      <c r="AV96" s="163" t="str">
        <f>IF(AV95="","",VLOOKUP(AV95,'シフト記号表（従来型・ユニット型共通）'!$C$6:$L$47,10,FALSE))</f>
        <v/>
      </c>
      <c r="AW96" s="163" t="str">
        <f>IF(AW95="","",VLOOKUP(AW95,'シフト記号表（従来型・ユニット型共通）'!$C$6:$L$47,10,FALSE))</f>
        <v/>
      </c>
      <c r="AX96" s="164" t="str">
        <f>IF(AX95="","",VLOOKUP(AX95,'シフト記号表（従来型・ユニット型共通）'!$C$6:$L$47,10,FALSE))</f>
        <v/>
      </c>
      <c r="AY96" s="162" t="str">
        <f>IF(AY95="","",VLOOKUP(AY95,'シフト記号表（従来型・ユニット型共通）'!$C$6:$L$47,10,FALSE))</f>
        <v/>
      </c>
      <c r="AZ96" s="163" t="str">
        <f>IF(AZ95="","",VLOOKUP(AZ95,'シフト記号表（従来型・ユニット型共通）'!$C$6:$L$47,10,FALSE))</f>
        <v/>
      </c>
      <c r="BA96" s="163" t="str">
        <f>IF(BA95="","",VLOOKUP(BA95,'シフト記号表（従来型・ユニット型共通）'!$C$6:$L$47,10,FALSE))</f>
        <v/>
      </c>
      <c r="BB96" s="369">
        <f>IF($BE$3="４週",SUM(W96:AX96),IF($BE$3="暦月",SUM(W96:BA96),""))</f>
        <v>0</v>
      </c>
      <c r="BC96" s="370"/>
      <c r="BD96" s="371">
        <f>IF($BE$3="４週",BB96/4,IF($BE$3="暦月",(BB96/($BE$8/7)),""))</f>
        <v>0</v>
      </c>
      <c r="BE96" s="370"/>
      <c r="BF96" s="366"/>
      <c r="BG96" s="367"/>
      <c r="BH96" s="367"/>
      <c r="BI96" s="367"/>
      <c r="BJ96" s="368"/>
    </row>
    <row r="97" spans="2:62" ht="20.25" customHeight="1" x14ac:dyDescent="0.45">
      <c r="B97" s="306">
        <f>B95+1</f>
        <v>41</v>
      </c>
      <c r="C97" s="237"/>
      <c r="D97" s="238"/>
      <c r="E97" s="152"/>
      <c r="F97" s="153"/>
      <c r="G97" s="152"/>
      <c r="H97" s="153"/>
      <c r="I97" s="246"/>
      <c r="J97" s="247"/>
      <c r="K97" s="250"/>
      <c r="L97" s="251"/>
      <c r="M97" s="251"/>
      <c r="N97" s="238"/>
      <c r="O97" s="335"/>
      <c r="P97" s="336"/>
      <c r="Q97" s="336"/>
      <c r="R97" s="336"/>
      <c r="S97" s="337"/>
      <c r="T97" s="184" t="s">
        <v>18</v>
      </c>
      <c r="U97" s="108"/>
      <c r="V97" s="109"/>
      <c r="W97" s="95"/>
      <c r="X97" s="96"/>
      <c r="Y97" s="96"/>
      <c r="Z97" s="96"/>
      <c r="AA97" s="96"/>
      <c r="AB97" s="96"/>
      <c r="AC97" s="97"/>
      <c r="AD97" s="95"/>
      <c r="AE97" s="96"/>
      <c r="AF97" s="96"/>
      <c r="AG97" s="96"/>
      <c r="AH97" s="96"/>
      <c r="AI97" s="96"/>
      <c r="AJ97" s="97"/>
      <c r="AK97" s="95"/>
      <c r="AL97" s="96"/>
      <c r="AM97" s="96"/>
      <c r="AN97" s="96"/>
      <c r="AO97" s="96"/>
      <c r="AP97" s="96"/>
      <c r="AQ97" s="97"/>
      <c r="AR97" s="95"/>
      <c r="AS97" s="96"/>
      <c r="AT97" s="96"/>
      <c r="AU97" s="96"/>
      <c r="AV97" s="96"/>
      <c r="AW97" s="96"/>
      <c r="AX97" s="97"/>
      <c r="AY97" s="95"/>
      <c r="AZ97" s="96"/>
      <c r="BA97" s="98"/>
      <c r="BB97" s="242"/>
      <c r="BC97" s="243"/>
      <c r="BD97" s="244"/>
      <c r="BE97" s="245"/>
      <c r="BF97" s="303"/>
      <c r="BG97" s="304"/>
      <c r="BH97" s="304"/>
      <c r="BI97" s="304"/>
      <c r="BJ97" s="305"/>
    </row>
    <row r="98" spans="2:62" ht="20.25" customHeight="1" x14ac:dyDescent="0.45">
      <c r="B98" s="307"/>
      <c r="C98" s="341"/>
      <c r="D98" s="342"/>
      <c r="E98" s="196"/>
      <c r="F98" s="197">
        <f>C97</f>
        <v>0</v>
      </c>
      <c r="G98" s="196"/>
      <c r="H98" s="197">
        <f>I97</f>
        <v>0</v>
      </c>
      <c r="I98" s="343"/>
      <c r="J98" s="344"/>
      <c r="K98" s="345"/>
      <c r="L98" s="346"/>
      <c r="M98" s="346"/>
      <c r="N98" s="342"/>
      <c r="O98" s="335"/>
      <c r="P98" s="336"/>
      <c r="Q98" s="336"/>
      <c r="R98" s="336"/>
      <c r="S98" s="337"/>
      <c r="T98" s="185" t="s">
        <v>189</v>
      </c>
      <c r="U98" s="110"/>
      <c r="V98" s="186"/>
      <c r="W98" s="162" t="str">
        <f>IF(W97="","",VLOOKUP(W97,'シフト記号表（従来型・ユニット型共通）'!$C$6:$L$47,10,FALSE))</f>
        <v/>
      </c>
      <c r="X98" s="163" t="str">
        <f>IF(X97="","",VLOOKUP(X97,'シフト記号表（従来型・ユニット型共通）'!$C$6:$L$47,10,FALSE))</f>
        <v/>
      </c>
      <c r="Y98" s="163" t="str">
        <f>IF(Y97="","",VLOOKUP(Y97,'シフト記号表（従来型・ユニット型共通）'!$C$6:$L$47,10,FALSE))</f>
        <v/>
      </c>
      <c r="Z98" s="163" t="str">
        <f>IF(Z97="","",VLOOKUP(Z97,'シフト記号表（従来型・ユニット型共通）'!$C$6:$L$47,10,FALSE))</f>
        <v/>
      </c>
      <c r="AA98" s="163" t="str">
        <f>IF(AA97="","",VLOOKUP(AA97,'シフト記号表（従来型・ユニット型共通）'!$C$6:$L$47,10,FALSE))</f>
        <v/>
      </c>
      <c r="AB98" s="163" t="str">
        <f>IF(AB97="","",VLOOKUP(AB97,'シフト記号表（従来型・ユニット型共通）'!$C$6:$L$47,10,FALSE))</f>
        <v/>
      </c>
      <c r="AC98" s="164" t="str">
        <f>IF(AC97="","",VLOOKUP(AC97,'シフト記号表（従来型・ユニット型共通）'!$C$6:$L$47,10,FALSE))</f>
        <v/>
      </c>
      <c r="AD98" s="162" t="str">
        <f>IF(AD97="","",VLOOKUP(AD97,'シフト記号表（従来型・ユニット型共通）'!$C$6:$L$47,10,FALSE))</f>
        <v/>
      </c>
      <c r="AE98" s="163" t="str">
        <f>IF(AE97="","",VLOOKUP(AE97,'シフト記号表（従来型・ユニット型共通）'!$C$6:$L$47,10,FALSE))</f>
        <v/>
      </c>
      <c r="AF98" s="163" t="str">
        <f>IF(AF97="","",VLOOKUP(AF97,'シフト記号表（従来型・ユニット型共通）'!$C$6:$L$47,10,FALSE))</f>
        <v/>
      </c>
      <c r="AG98" s="163" t="str">
        <f>IF(AG97="","",VLOOKUP(AG97,'シフト記号表（従来型・ユニット型共通）'!$C$6:$L$47,10,FALSE))</f>
        <v/>
      </c>
      <c r="AH98" s="163" t="str">
        <f>IF(AH97="","",VLOOKUP(AH97,'シフト記号表（従来型・ユニット型共通）'!$C$6:$L$47,10,FALSE))</f>
        <v/>
      </c>
      <c r="AI98" s="163" t="str">
        <f>IF(AI97="","",VLOOKUP(AI97,'シフト記号表（従来型・ユニット型共通）'!$C$6:$L$47,10,FALSE))</f>
        <v/>
      </c>
      <c r="AJ98" s="164" t="str">
        <f>IF(AJ97="","",VLOOKUP(AJ97,'シフト記号表（従来型・ユニット型共通）'!$C$6:$L$47,10,FALSE))</f>
        <v/>
      </c>
      <c r="AK98" s="162" t="str">
        <f>IF(AK97="","",VLOOKUP(AK97,'シフト記号表（従来型・ユニット型共通）'!$C$6:$L$47,10,FALSE))</f>
        <v/>
      </c>
      <c r="AL98" s="163" t="str">
        <f>IF(AL97="","",VLOOKUP(AL97,'シフト記号表（従来型・ユニット型共通）'!$C$6:$L$47,10,FALSE))</f>
        <v/>
      </c>
      <c r="AM98" s="163" t="str">
        <f>IF(AM97="","",VLOOKUP(AM97,'シフト記号表（従来型・ユニット型共通）'!$C$6:$L$47,10,FALSE))</f>
        <v/>
      </c>
      <c r="AN98" s="163" t="str">
        <f>IF(AN97="","",VLOOKUP(AN97,'シフト記号表（従来型・ユニット型共通）'!$C$6:$L$47,10,FALSE))</f>
        <v/>
      </c>
      <c r="AO98" s="163" t="str">
        <f>IF(AO97="","",VLOOKUP(AO97,'シフト記号表（従来型・ユニット型共通）'!$C$6:$L$47,10,FALSE))</f>
        <v/>
      </c>
      <c r="AP98" s="163" t="str">
        <f>IF(AP97="","",VLOOKUP(AP97,'シフト記号表（従来型・ユニット型共通）'!$C$6:$L$47,10,FALSE))</f>
        <v/>
      </c>
      <c r="AQ98" s="164" t="str">
        <f>IF(AQ97="","",VLOOKUP(AQ97,'シフト記号表（従来型・ユニット型共通）'!$C$6:$L$47,10,FALSE))</f>
        <v/>
      </c>
      <c r="AR98" s="162" t="str">
        <f>IF(AR97="","",VLOOKUP(AR97,'シフト記号表（従来型・ユニット型共通）'!$C$6:$L$47,10,FALSE))</f>
        <v/>
      </c>
      <c r="AS98" s="163" t="str">
        <f>IF(AS97="","",VLOOKUP(AS97,'シフト記号表（従来型・ユニット型共通）'!$C$6:$L$47,10,FALSE))</f>
        <v/>
      </c>
      <c r="AT98" s="163" t="str">
        <f>IF(AT97="","",VLOOKUP(AT97,'シフト記号表（従来型・ユニット型共通）'!$C$6:$L$47,10,FALSE))</f>
        <v/>
      </c>
      <c r="AU98" s="163" t="str">
        <f>IF(AU97="","",VLOOKUP(AU97,'シフト記号表（従来型・ユニット型共通）'!$C$6:$L$47,10,FALSE))</f>
        <v/>
      </c>
      <c r="AV98" s="163" t="str">
        <f>IF(AV97="","",VLOOKUP(AV97,'シフト記号表（従来型・ユニット型共通）'!$C$6:$L$47,10,FALSE))</f>
        <v/>
      </c>
      <c r="AW98" s="163" t="str">
        <f>IF(AW97="","",VLOOKUP(AW97,'シフト記号表（従来型・ユニット型共通）'!$C$6:$L$47,10,FALSE))</f>
        <v/>
      </c>
      <c r="AX98" s="164" t="str">
        <f>IF(AX97="","",VLOOKUP(AX97,'シフト記号表（従来型・ユニット型共通）'!$C$6:$L$47,10,FALSE))</f>
        <v/>
      </c>
      <c r="AY98" s="162" t="str">
        <f>IF(AY97="","",VLOOKUP(AY97,'シフト記号表（従来型・ユニット型共通）'!$C$6:$L$47,10,FALSE))</f>
        <v/>
      </c>
      <c r="AZ98" s="163" t="str">
        <f>IF(AZ97="","",VLOOKUP(AZ97,'シフト記号表（従来型・ユニット型共通）'!$C$6:$L$47,10,FALSE))</f>
        <v/>
      </c>
      <c r="BA98" s="163" t="str">
        <f>IF(BA97="","",VLOOKUP(BA97,'シフト記号表（従来型・ユニット型共通）'!$C$6:$L$47,10,FALSE))</f>
        <v/>
      </c>
      <c r="BB98" s="369">
        <f>IF($BE$3="４週",SUM(W98:AX98),IF($BE$3="暦月",SUM(W98:BA98),""))</f>
        <v>0</v>
      </c>
      <c r="BC98" s="370"/>
      <c r="BD98" s="371">
        <f>IF($BE$3="４週",BB98/4,IF($BE$3="暦月",(BB98/($BE$8/7)),""))</f>
        <v>0</v>
      </c>
      <c r="BE98" s="370"/>
      <c r="BF98" s="366"/>
      <c r="BG98" s="367"/>
      <c r="BH98" s="367"/>
      <c r="BI98" s="367"/>
      <c r="BJ98" s="368"/>
    </row>
    <row r="99" spans="2:62" ht="20.25" customHeight="1" x14ac:dyDescent="0.45">
      <c r="B99" s="306">
        <f>B97+1</f>
        <v>42</v>
      </c>
      <c r="C99" s="237"/>
      <c r="D99" s="238"/>
      <c r="E99" s="152"/>
      <c r="F99" s="153"/>
      <c r="G99" s="152"/>
      <c r="H99" s="153"/>
      <c r="I99" s="246"/>
      <c r="J99" s="247"/>
      <c r="K99" s="250"/>
      <c r="L99" s="251"/>
      <c r="M99" s="251"/>
      <c r="N99" s="238"/>
      <c r="O99" s="335"/>
      <c r="P99" s="336"/>
      <c r="Q99" s="336"/>
      <c r="R99" s="336"/>
      <c r="S99" s="337"/>
      <c r="T99" s="184" t="s">
        <v>18</v>
      </c>
      <c r="U99" s="108"/>
      <c r="V99" s="109"/>
      <c r="W99" s="95"/>
      <c r="X99" s="96"/>
      <c r="Y99" s="96"/>
      <c r="Z99" s="96"/>
      <c r="AA99" s="96"/>
      <c r="AB99" s="96"/>
      <c r="AC99" s="97"/>
      <c r="AD99" s="95"/>
      <c r="AE99" s="96"/>
      <c r="AF99" s="96"/>
      <c r="AG99" s="96"/>
      <c r="AH99" s="96"/>
      <c r="AI99" s="96"/>
      <c r="AJ99" s="97"/>
      <c r="AK99" s="95"/>
      <c r="AL99" s="96"/>
      <c r="AM99" s="96"/>
      <c r="AN99" s="96"/>
      <c r="AO99" s="96"/>
      <c r="AP99" s="96"/>
      <c r="AQ99" s="97"/>
      <c r="AR99" s="95"/>
      <c r="AS99" s="96"/>
      <c r="AT99" s="96"/>
      <c r="AU99" s="96"/>
      <c r="AV99" s="96"/>
      <c r="AW99" s="96"/>
      <c r="AX99" s="97"/>
      <c r="AY99" s="95"/>
      <c r="AZ99" s="96"/>
      <c r="BA99" s="98"/>
      <c r="BB99" s="242"/>
      <c r="BC99" s="243"/>
      <c r="BD99" s="244"/>
      <c r="BE99" s="245"/>
      <c r="BF99" s="303"/>
      <c r="BG99" s="304"/>
      <c r="BH99" s="304"/>
      <c r="BI99" s="304"/>
      <c r="BJ99" s="305"/>
    </row>
    <row r="100" spans="2:62" ht="20.25" customHeight="1" x14ac:dyDescent="0.45">
      <c r="B100" s="307"/>
      <c r="C100" s="341"/>
      <c r="D100" s="342"/>
      <c r="E100" s="196"/>
      <c r="F100" s="197">
        <f>C99</f>
        <v>0</v>
      </c>
      <c r="G100" s="196"/>
      <c r="H100" s="197">
        <f>I99</f>
        <v>0</v>
      </c>
      <c r="I100" s="343"/>
      <c r="J100" s="344"/>
      <c r="K100" s="345"/>
      <c r="L100" s="346"/>
      <c r="M100" s="346"/>
      <c r="N100" s="342"/>
      <c r="O100" s="335"/>
      <c r="P100" s="336"/>
      <c r="Q100" s="336"/>
      <c r="R100" s="336"/>
      <c r="S100" s="337"/>
      <c r="T100" s="185" t="s">
        <v>189</v>
      </c>
      <c r="U100" s="110"/>
      <c r="V100" s="186"/>
      <c r="W100" s="162" t="str">
        <f>IF(W99="","",VLOOKUP(W99,'シフト記号表（従来型・ユニット型共通）'!$C$6:$L$47,10,FALSE))</f>
        <v/>
      </c>
      <c r="X100" s="163" t="str">
        <f>IF(X99="","",VLOOKUP(X99,'シフト記号表（従来型・ユニット型共通）'!$C$6:$L$47,10,FALSE))</f>
        <v/>
      </c>
      <c r="Y100" s="163" t="str">
        <f>IF(Y99="","",VLOOKUP(Y99,'シフト記号表（従来型・ユニット型共通）'!$C$6:$L$47,10,FALSE))</f>
        <v/>
      </c>
      <c r="Z100" s="163" t="str">
        <f>IF(Z99="","",VLOOKUP(Z99,'シフト記号表（従来型・ユニット型共通）'!$C$6:$L$47,10,FALSE))</f>
        <v/>
      </c>
      <c r="AA100" s="163" t="str">
        <f>IF(AA99="","",VLOOKUP(AA99,'シフト記号表（従来型・ユニット型共通）'!$C$6:$L$47,10,FALSE))</f>
        <v/>
      </c>
      <c r="AB100" s="163" t="str">
        <f>IF(AB99="","",VLOOKUP(AB99,'シフト記号表（従来型・ユニット型共通）'!$C$6:$L$47,10,FALSE))</f>
        <v/>
      </c>
      <c r="AC100" s="164" t="str">
        <f>IF(AC99="","",VLOOKUP(AC99,'シフト記号表（従来型・ユニット型共通）'!$C$6:$L$47,10,FALSE))</f>
        <v/>
      </c>
      <c r="AD100" s="162" t="str">
        <f>IF(AD99="","",VLOOKUP(AD99,'シフト記号表（従来型・ユニット型共通）'!$C$6:$L$47,10,FALSE))</f>
        <v/>
      </c>
      <c r="AE100" s="163" t="str">
        <f>IF(AE99="","",VLOOKUP(AE99,'シフト記号表（従来型・ユニット型共通）'!$C$6:$L$47,10,FALSE))</f>
        <v/>
      </c>
      <c r="AF100" s="163" t="str">
        <f>IF(AF99="","",VLOOKUP(AF99,'シフト記号表（従来型・ユニット型共通）'!$C$6:$L$47,10,FALSE))</f>
        <v/>
      </c>
      <c r="AG100" s="163" t="str">
        <f>IF(AG99="","",VLOOKUP(AG99,'シフト記号表（従来型・ユニット型共通）'!$C$6:$L$47,10,FALSE))</f>
        <v/>
      </c>
      <c r="AH100" s="163" t="str">
        <f>IF(AH99="","",VLOOKUP(AH99,'シフト記号表（従来型・ユニット型共通）'!$C$6:$L$47,10,FALSE))</f>
        <v/>
      </c>
      <c r="AI100" s="163" t="str">
        <f>IF(AI99="","",VLOOKUP(AI99,'シフト記号表（従来型・ユニット型共通）'!$C$6:$L$47,10,FALSE))</f>
        <v/>
      </c>
      <c r="AJ100" s="164" t="str">
        <f>IF(AJ99="","",VLOOKUP(AJ99,'シフト記号表（従来型・ユニット型共通）'!$C$6:$L$47,10,FALSE))</f>
        <v/>
      </c>
      <c r="AK100" s="162" t="str">
        <f>IF(AK99="","",VLOOKUP(AK99,'シフト記号表（従来型・ユニット型共通）'!$C$6:$L$47,10,FALSE))</f>
        <v/>
      </c>
      <c r="AL100" s="163" t="str">
        <f>IF(AL99="","",VLOOKUP(AL99,'シフト記号表（従来型・ユニット型共通）'!$C$6:$L$47,10,FALSE))</f>
        <v/>
      </c>
      <c r="AM100" s="163" t="str">
        <f>IF(AM99="","",VLOOKUP(AM99,'シフト記号表（従来型・ユニット型共通）'!$C$6:$L$47,10,FALSE))</f>
        <v/>
      </c>
      <c r="AN100" s="163" t="str">
        <f>IF(AN99="","",VLOOKUP(AN99,'シフト記号表（従来型・ユニット型共通）'!$C$6:$L$47,10,FALSE))</f>
        <v/>
      </c>
      <c r="AO100" s="163" t="str">
        <f>IF(AO99="","",VLOOKUP(AO99,'シフト記号表（従来型・ユニット型共通）'!$C$6:$L$47,10,FALSE))</f>
        <v/>
      </c>
      <c r="AP100" s="163" t="str">
        <f>IF(AP99="","",VLOOKUP(AP99,'シフト記号表（従来型・ユニット型共通）'!$C$6:$L$47,10,FALSE))</f>
        <v/>
      </c>
      <c r="AQ100" s="164" t="str">
        <f>IF(AQ99="","",VLOOKUP(AQ99,'シフト記号表（従来型・ユニット型共通）'!$C$6:$L$47,10,FALSE))</f>
        <v/>
      </c>
      <c r="AR100" s="162" t="str">
        <f>IF(AR99="","",VLOOKUP(AR99,'シフト記号表（従来型・ユニット型共通）'!$C$6:$L$47,10,FALSE))</f>
        <v/>
      </c>
      <c r="AS100" s="163" t="str">
        <f>IF(AS99="","",VLOOKUP(AS99,'シフト記号表（従来型・ユニット型共通）'!$C$6:$L$47,10,FALSE))</f>
        <v/>
      </c>
      <c r="AT100" s="163" t="str">
        <f>IF(AT99="","",VLOOKUP(AT99,'シフト記号表（従来型・ユニット型共通）'!$C$6:$L$47,10,FALSE))</f>
        <v/>
      </c>
      <c r="AU100" s="163" t="str">
        <f>IF(AU99="","",VLOOKUP(AU99,'シフト記号表（従来型・ユニット型共通）'!$C$6:$L$47,10,FALSE))</f>
        <v/>
      </c>
      <c r="AV100" s="163" t="str">
        <f>IF(AV99="","",VLOOKUP(AV99,'シフト記号表（従来型・ユニット型共通）'!$C$6:$L$47,10,FALSE))</f>
        <v/>
      </c>
      <c r="AW100" s="163" t="str">
        <f>IF(AW99="","",VLOOKUP(AW99,'シフト記号表（従来型・ユニット型共通）'!$C$6:$L$47,10,FALSE))</f>
        <v/>
      </c>
      <c r="AX100" s="164" t="str">
        <f>IF(AX99="","",VLOOKUP(AX99,'シフト記号表（従来型・ユニット型共通）'!$C$6:$L$47,10,FALSE))</f>
        <v/>
      </c>
      <c r="AY100" s="162" t="str">
        <f>IF(AY99="","",VLOOKUP(AY99,'シフト記号表（従来型・ユニット型共通）'!$C$6:$L$47,10,FALSE))</f>
        <v/>
      </c>
      <c r="AZ100" s="163" t="str">
        <f>IF(AZ99="","",VLOOKUP(AZ99,'シフト記号表（従来型・ユニット型共通）'!$C$6:$L$47,10,FALSE))</f>
        <v/>
      </c>
      <c r="BA100" s="163" t="str">
        <f>IF(BA99="","",VLOOKUP(BA99,'シフト記号表（従来型・ユニット型共通）'!$C$6:$L$47,10,FALSE))</f>
        <v/>
      </c>
      <c r="BB100" s="369">
        <f>IF($BE$3="４週",SUM(W100:AX100),IF($BE$3="暦月",SUM(W100:BA100),""))</f>
        <v>0</v>
      </c>
      <c r="BC100" s="370"/>
      <c r="BD100" s="371">
        <f>IF($BE$3="４週",BB100/4,IF($BE$3="暦月",(BB100/($BE$8/7)),""))</f>
        <v>0</v>
      </c>
      <c r="BE100" s="370"/>
      <c r="BF100" s="366"/>
      <c r="BG100" s="367"/>
      <c r="BH100" s="367"/>
      <c r="BI100" s="367"/>
      <c r="BJ100" s="368"/>
    </row>
    <row r="101" spans="2:62" ht="20.25" customHeight="1" x14ac:dyDescent="0.45">
      <c r="B101" s="306">
        <f>B99+1</f>
        <v>43</v>
      </c>
      <c r="C101" s="237"/>
      <c r="D101" s="238"/>
      <c r="E101" s="152"/>
      <c r="F101" s="153"/>
      <c r="G101" s="152"/>
      <c r="H101" s="153"/>
      <c r="I101" s="246"/>
      <c r="J101" s="247"/>
      <c r="K101" s="250"/>
      <c r="L101" s="251"/>
      <c r="M101" s="251"/>
      <c r="N101" s="238"/>
      <c r="O101" s="335"/>
      <c r="P101" s="336"/>
      <c r="Q101" s="336"/>
      <c r="R101" s="336"/>
      <c r="S101" s="337"/>
      <c r="T101" s="184" t="s">
        <v>18</v>
      </c>
      <c r="U101" s="108"/>
      <c r="V101" s="109"/>
      <c r="W101" s="95"/>
      <c r="X101" s="96"/>
      <c r="Y101" s="96"/>
      <c r="Z101" s="96"/>
      <c r="AA101" s="96"/>
      <c r="AB101" s="96"/>
      <c r="AC101" s="97"/>
      <c r="AD101" s="95"/>
      <c r="AE101" s="96"/>
      <c r="AF101" s="96"/>
      <c r="AG101" s="96"/>
      <c r="AH101" s="96"/>
      <c r="AI101" s="96"/>
      <c r="AJ101" s="97"/>
      <c r="AK101" s="95"/>
      <c r="AL101" s="96"/>
      <c r="AM101" s="96"/>
      <c r="AN101" s="96"/>
      <c r="AO101" s="96"/>
      <c r="AP101" s="96"/>
      <c r="AQ101" s="97"/>
      <c r="AR101" s="95"/>
      <c r="AS101" s="96"/>
      <c r="AT101" s="96"/>
      <c r="AU101" s="96"/>
      <c r="AV101" s="96"/>
      <c r="AW101" s="96"/>
      <c r="AX101" s="97"/>
      <c r="AY101" s="95"/>
      <c r="AZ101" s="96"/>
      <c r="BA101" s="98"/>
      <c r="BB101" s="242"/>
      <c r="BC101" s="243"/>
      <c r="BD101" s="244"/>
      <c r="BE101" s="245"/>
      <c r="BF101" s="303"/>
      <c r="BG101" s="304"/>
      <c r="BH101" s="304"/>
      <c r="BI101" s="304"/>
      <c r="BJ101" s="305"/>
    </row>
    <row r="102" spans="2:62" ht="20.25" customHeight="1" x14ac:dyDescent="0.45">
      <c r="B102" s="307"/>
      <c r="C102" s="341"/>
      <c r="D102" s="342"/>
      <c r="E102" s="196"/>
      <c r="F102" s="197">
        <f>C101</f>
        <v>0</v>
      </c>
      <c r="G102" s="196"/>
      <c r="H102" s="197">
        <f>I101</f>
        <v>0</v>
      </c>
      <c r="I102" s="343"/>
      <c r="J102" s="344"/>
      <c r="K102" s="345"/>
      <c r="L102" s="346"/>
      <c r="M102" s="346"/>
      <c r="N102" s="342"/>
      <c r="O102" s="335"/>
      <c r="P102" s="336"/>
      <c r="Q102" s="336"/>
      <c r="R102" s="336"/>
      <c r="S102" s="337"/>
      <c r="T102" s="185" t="s">
        <v>189</v>
      </c>
      <c r="U102" s="110"/>
      <c r="V102" s="186"/>
      <c r="W102" s="162" t="str">
        <f>IF(W101="","",VLOOKUP(W101,'シフト記号表（従来型・ユニット型共通）'!$C$6:$L$47,10,FALSE))</f>
        <v/>
      </c>
      <c r="X102" s="163" t="str">
        <f>IF(X101="","",VLOOKUP(X101,'シフト記号表（従来型・ユニット型共通）'!$C$6:$L$47,10,FALSE))</f>
        <v/>
      </c>
      <c r="Y102" s="163" t="str">
        <f>IF(Y101="","",VLOOKUP(Y101,'シフト記号表（従来型・ユニット型共通）'!$C$6:$L$47,10,FALSE))</f>
        <v/>
      </c>
      <c r="Z102" s="163" t="str">
        <f>IF(Z101="","",VLOOKUP(Z101,'シフト記号表（従来型・ユニット型共通）'!$C$6:$L$47,10,FALSE))</f>
        <v/>
      </c>
      <c r="AA102" s="163" t="str">
        <f>IF(AA101="","",VLOOKUP(AA101,'シフト記号表（従来型・ユニット型共通）'!$C$6:$L$47,10,FALSE))</f>
        <v/>
      </c>
      <c r="AB102" s="163" t="str">
        <f>IF(AB101="","",VLOOKUP(AB101,'シフト記号表（従来型・ユニット型共通）'!$C$6:$L$47,10,FALSE))</f>
        <v/>
      </c>
      <c r="AC102" s="164" t="str">
        <f>IF(AC101="","",VLOOKUP(AC101,'シフト記号表（従来型・ユニット型共通）'!$C$6:$L$47,10,FALSE))</f>
        <v/>
      </c>
      <c r="AD102" s="162" t="str">
        <f>IF(AD101="","",VLOOKUP(AD101,'シフト記号表（従来型・ユニット型共通）'!$C$6:$L$47,10,FALSE))</f>
        <v/>
      </c>
      <c r="AE102" s="163" t="str">
        <f>IF(AE101="","",VLOOKUP(AE101,'シフト記号表（従来型・ユニット型共通）'!$C$6:$L$47,10,FALSE))</f>
        <v/>
      </c>
      <c r="AF102" s="163" t="str">
        <f>IF(AF101="","",VLOOKUP(AF101,'シフト記号表（従来型・ユニット型共通）'!$C$6:$L$47,10,FALSE))</f>
        <v/>
      </c>
      <c r="AG102" s="163" t="str">
        <f>IF(AG101="","",VLOOKUP(AG101,'シフト記号表（従来型・ユニット型共通）'!$C$6:$L$47,10,FALSE))</f>
        <v/>
      </c>
      <c r="AH102" s="163" t="str">
        <f>IF(AH101="","",VLOOKUP(AH101,'シフト記号表（従来型・ユニット型共通）'!$C$6:$L$47,10,FALSE))</f>
        <v/>
      </c>
      <c r="AI102" s="163" t="str">
        <f>IF(AI101="","",VLOOKUP(AI101,'シフト記号表（従来型・ユニット型共通）'!$C$6:$L$47,10,FALSE))</f>
        <v/>
      </c>
      <c r="AJ102" s="164" t="str">
        <f>IF(AJ101="","",VLOOKUP(AJ101,'シフト記号表（従来型・ユニット型共通）'!$C$6:$L$47,10,FALSE))</f>
        <v/>
      </c>
      <c r="AK102" s="162" t="str">
        <f>IF(AK101="","",VLOOKUP(AK101,'シフト記号表（従来型・ユニット型共通）'!$C$6:$L$47,10,FALSE))</f>
        <v/>
      </c>
      <c r="AL102" s="163" t="str">
        <f>IF(AL101="","",VLOOKUP(AL101,'シフト記号表（従来型・ユニット型共通）'!$C$6:$L$47,10,FALSE))</f>
        <v/>
      </c>
      <c r="AM102" s="163" t="str">
        <f>IF(AM101="","",VLOOKUP(AM101,'シフト記号表（従来型・ユニット型共通）'!$C$6:$L$47,10,FALSE))</f>
        <v/>
      </c>
      <c r="AN102" s="163" t="str">
        <f>IF(AN101="","",VLOOKUP(AN101,'シフト記号表（従来型・ユニット型共通）'!$C$6:$L$47,10,FALSE))</f>
        <v/>
      </c>
      <c r="AO102" s="163" t="str">
        <f>IF(AO101="","",VLOOKUP(AO101,'シフト記号表（従来型・ユニット型共通）'!$C$6:$L$47,10,FALSE))</f>
        <v/>
      </c>
      <c r="AP102" s="163" t="str">
        <f>IF(AP101="","",VLOOKUP(AP101,'シフト記号表（従来型・ユニット型共通）'!$C$6:$L$47,10,FALSE))</f>
        <v/>
      </c>
      <c r="AQ102" s="164" t="str">
        <f>IF(AQ101="","",VLOOKUP(AQ101,'シフト記号表（従来型・ユニット型共通）'!$C$6:$L$47,10,FALSE))</f>
        <v/>
      </c>
      <c r="AR102" s="162" t="str">
        <f>IF(AR101="","",VLOOKUP(AR101,'シフト記号表（従来型・ユニット型共通）'!$C$6:$L$47,10,FALSE))</f>
        <v/>
      </c>
      <c r="AS102" s="163" t="str">
        <f>IF(AS101="","",VLOOKUP(AS101,'シフト記号表（従来型・ユニット型共通）'!$C$6:$L$47,10,FALSE))</f>
        <v/>
      </c>
      <c r="AT102" s="163" t="str">
        <f>IF(AT101="","",VLOOKUP(AT101,'シフト記号表（従来型・ユニット型共通）'!$C$6:$L$47,10,FALSE))</f>
        <v/>
      </c>
      <c r="AU102" s="163" t="str">
        <f>IF(AU101="","",VLOOKUP(AU101,'シフト記号表（従来型・ユニット型共通）'!$C$6:$L$47,10,FALSE))</f>
        <v/>
      </c>
      <c r="AV102" s="163" t="str">
        <f>IF(AV101="","",VLOOKUP(AV101,'シフト記号表（従来型・ユニット型共通）'!$C$6:$L$47,10,FALSE))</f>
        <v/>
      </c>
      <c r="AW102" s="163" t="str">
        <f>IF(AW101="","",VLOOKUP(AW101,'シフト記号表（従来型・ユニット型共通）'!$C$6:$L$47,10,FALSE))</f>
        <v/>
      </c>
      <c r="AX102" s="164" t="str">
        <f>IF(AX101="","",VLOOKUP(AX101,'シフト記号表（従来型・ユニット型共通）'!$C$6:$L$47,10,FALSE))</f>
        <v/>
      </c>
      <c r="AY102" s="162" t="str">
        <f>IF(AY101="","",VLOOKUP(AY101,'シフト記号表（従来型・ユニット型共通）'!$C$6:$L$47,10,FALSE))</f>
        <v/>
      </c>
      <c r="AZ102" s="163" t="str">
        <f>IF(AZ101="","",VLOOKUP(AZ101,'シフト記号表（従来型・ユニット型共通）'!$C$6:$L$47,10,FALSE))</f>
        <v/>
      </c>
      <c r="BA102" s="163" t="str">
        <f>IF(BA101="","",VLOOKUP(BA101,'シフト記号表（従来型・ユニット型共通）'!$C$6:$L$47,10,FALSE))</f>
        <v/>
      </c>
      <c r="BB102" s="369">
        <f>IF($BE$3="４週",SUM(W102:AX102),IF($BE$3="暦月",SUM(W102:BA102),""))</f>
        <v>0</v>
      </c>
      <c r="BC102" s="370"/>
      <c r="BD102" s="371">
        <f>IF($BE$3="４週",BB102/4,IF($BE$3="暦月",(BB102/($BE$8/7)),""))</f>
        <v>0</v>
      </c>
      <c r="BE102" s="370"/>
      <c r="BF102" s="366"/>
      <c r="BG102" s="367"/>
      <c r="BH102" s="367"/>
      <c r="BI102" s="367"/>
      <c r="BJ102" s="368"/>
    </row>
    <row r="103" spans="2:62" ht="20.25" customHeight="1" x14ac:dyDescent="0.45">
      <c r="B103" s="306">
        <f>B101+1</f>
        <v>44</v>
      </c>
      <c r="C103" s="237"/>
      <c r="D103" s="238"/>
      <c r="E103" s="152"/>
      <c r="F103" s="153"/>
      <c r="G103" s="152"/>
      <c r="H103" s="153"/>
      <c r="I103" s="246"/>
      <c r="J103" s="247"/>
      <c r="K103" s="250"/>
      <c r="L103" s="251"/>
      <c r="M103" s="251"/>
      <c r="N103" s="238"/>
      <c r="O103" s="335"/>
      <c r="P103" s="336"/>
      <c r="Q103" s="336"/>
      <c r="R103" s="336"/>
      <c r="S103" s="337"/>
      <c r="T103" s="184" t="s">
        <v>18</v>
      </c>
      <c r="U103" s="108"/>
      <c r="V103" s="109"/>
      <c r="W103" s="95"/>
      <c r="X103" s="96"/>
      <c r="Y103" s="96"/>
      <c r="Z103" s="96"/>
      <c r="AA103" s="96"/>
      <c r="AB103" s="96"/>
      <c r="AC103" s="97"/>
      <c r="AD103" s="95"/>
      <c r="AE103" s="96"/>
      <c r="AF103" s="96"/>
      <c r="AG103" s="96"/>
      <c r="AH103" s="96"/>
      <c r="AI103" s="96"/>
      <c r="AJ103" s="97"/>
      <c r="AK103" s="95"/>
      <c r="AL103" s="96"/>
      <c r="AM103" s="96"/>
      <c r="AN103" s="96"/>
      <c r="AO103" s="96"/>
      <c r="AP103" s="96"/>
      <c r="AQ103" s="97"/>
      <c r="AR103" s="95"/>
      <c r="AS103" s="96"/>
      <c r="AT103" s="96"/>
      <c r="AU103" s="96"/>
      <c r="AV103" s="96"/>
      <c r="AW103" s="96"/>
      <c r="AX103" s="97"/>
      <c r="AY103" s="95"/>
      <c r="AZ103" s="96"/>
      <c r="BA103" s="98"/>
      <c r="BB103" s="242"/>
      <c r="BC103" s="243"/>
      <c r="BD103" s="244"/>
      <c r="BE103" s="245"/>
      <c r="BF103" s="303"/>
      <c r="BG103" s="304"/>
      <c r="BH103" s="304"/>
      <c r="BI103" s="304"/>
      <c r="BJ103" s="305"/>
    </row>
    <row r="104" spans="2:62" ht="20.25" customHeight="1" x14ac:dyDescent="0.45">
      <c r="B104" s="307"/>
      <c r="C104" s="341"/>
      <c r="D104" s="342"/>
      <c r="E104" s="196"/>
      <c r="F104" s="197">
        <f>C103</f>
        <v>0</v>
      </c>
      <c r="G104" s="196"/>
      <c r="H104" s="197">
        <f>I103</f>
        <v>0</v>
      </c>
      <c r="I104" s="343"/>
      <c r="J104" s="344"/>
      <c r="K104" s="345"/>
      <c r="L104" s="346"/>
      <c r="M104" s="346"/>
      <c r="N104" s="342"/>
      <c r="O104" s="335"/>
      <c r="P104" s="336"/>
      <c r="Q104" s="336"/>
      <c r="R104" s="336"/>
      <c r="S104" s="337"/>
      <c r="T104" s="185" t="s">
        <v>189</v>
      </c>
      <c r="U104" s="110"/>
      <c r="V104" s="186"/>
      <c r="W104" s="162" t="str">
        <f>IF(W103="","",VLOOKUP(W103,'シフト記号表（従来型・ユニット型共通）'!$C$6:$L$47,10,FALSE))</f>
        <v/>
      </c>
      <c r="X104" s="163" t="str">
        <f>IF(X103="","",VLOOKUP(X103,'シフト記号表（従来型・ユニット型共通）'!$C$6:$L$47,10,FALSE))</f>
        <v/>
      </c>
      <c r="Y104" s="163" t="str">
        <f>IF(Y103="","",VLOOKUP(Y103,'シフト記号表（従来型・ユニット型共通）'!$C$6:$L$47,10,FALSE))</f>
        <v/>
      </c>
      <c r="Z104" s="163" t="str">
        <f>IF(Z103="","",VLOOKUP(Z103,'シフト記号表（従来型・ユニット型共通）'!$C$6:$L$47,10,FALSE))</f>
        <v/>
      </c>
      <c r="AA104" s="163" t="str">
        <f>IF(AA103="","",VLOOKUP(AA103,'シフト記号表（従来型・ユニット型共通）'!$C$6:$L$47,10,FALSE))</f>
        <v/>
      </c>
      <c r="AB104" s="163" t="str">
        <f>IF(AB103="","",VLOOKUP(AB103,'シフト記号表（従来型・ユニット型共通）'!$C$6:$L$47,10,FALSE))</f>
        <v/>
      </c>
      <c r="AC104" s="164" t="str">
        <f>IF(AC103="","",VLOOKUP(AC103,'シフト記号表（従来型・ユニット型共通）'!$C$6:$L$47,10,FALSE))</f>
        <v/>
      </c>
      <c r="AD104" s="162" t="str">
        <f>IF(AD103="","",VLOOKUP(AD103,'シフト記号表（従来型・ユニット型共通）'!$C$6:$L$47,10,FALSE))</f>
        <v/>
      </c>
      <c r="AE104" s="163" t="str">
        <f>IF(AE103="","",VLOOKUP(AE103,'シフト記号表（従来型・ユニット型共通）'!$C$6:$L$47,10,FALSE))</f>
        <v/>
      </c>
      <c r="AF104" s="163" t="str">
        <f>IF(AF103="","",VLOOKUP(AF103,'シフト記号表（従来型・ユニット型共通）'!$C$6:$L$47,10,FALSE))</f>
        <v/>
      </c>
      <c r="AG104" s="163" t="str">
        <f>IF(AG103="","",VLOOKUP(AG103,'シフト記号表（従来型・ユニット型共通）'!$C$6:$L$47,10,FALSE))</f>
        <v/>
      </c>
      <c r="AH104" s="163" t="str">
        <f>IF(AH103="","",VLOOKUP(AH103,'シフト記号表（従来型・ユニット型共通）'!$C$6:$L$47,10,FALSE))</f>
        <v/>
      </c>
      <c r="AI104" s="163" t="str">
        <f>IF(AI103="","",VLOOKUP(AI103,'シフト記号表（従来型・ユニット型共通）'!$C$6:$L$47,10,FALSE))</f>
        <v/>
      </c>
      <c r="AJ104" s="164" t="str">
        <f>IF(AJ103="","",VLOOKUP(AJ103,'シフト記号表（従来型・ユニット型共通）'!$C$6:$L$47,10,FALSE))</f>
        <v/>
      </c>
      <c r="AK104" s="162" t="str">
        <f>IF(AK103="","",VLOOKUP(AK103,'シフト記号表（従来型・ユニット型共通）'!$C$6:$L$47,10,FALSE))</f>
        <v/>
      </c>
      <c r="AL104" s="163" t="str">
        <f>IF(AL103="","",VLOOKUP(AL103,'シフト記号表（従来型・ユニット型共通）'!$C$6:$L$47,10,FALSE))</f>
        <v/>
      </c>
      <c r="AM104" s="163" t="str">
        <f>IF(AM103="","",VLOOKUP(AM103,'シフト記号表（従来型・ユニット型共通）'!$C$6:$L$47,10,FALSE))</f>
        <v/>
      </c>
      <c r="AN104" s="163" t="str">
        <f>IF(AN103="","",VLOOKUP(AN103,'シフト記号表（従来型・ユニット型共通）'!$C$6:$L$47,10,FALSE))</f>
        <v/>
      </c>
      <c r="AO104" s="163" t="str">
        <f>IF(AO103="","",VLOOKUP(AO103,'シフト記号表（従来型・ユニット型共通）'!$C$6:$L$47,10,FALSE))</f>
        <v/>
      </c>
      <c r="AP104" s="163" t="str">
        <f>IF(AP103="","",VLOOKUP(AP103,'シフト記号表（従来型・ユニット型共通）'!$C$6:$L$47,10,FALSE))</f>
        <v/>
      </c>
      <c r="AQ104" s="164" t="str">
        <f>IF(AQ103="","",VLOOKUP(AQ103,'シフト記号表（従来型・ユニット型共通）'!$C$6:$L$47,10,FALSE))</f>
        <v/>
      </c>
      <c r="AR104" s="162" t="str">
        <f>IF(AR103="","",VLOOKUP(AR103,'シフト記号表（従来型・ユニット型共通）'!$C$6:$L$47,10,FALSE))</f>
        <v/>
      </c>
      <c r="AS104" s="163" t="str">
        <f>IF(AS103="","",VLOOKUP(AS103,'シフト記号表（従来型・ユニット型共通）'!$C$6:$L$47,10,FALSE))</f>
        <v/>
      </c>
      <c r="AT104" s="163" t="str">
        <f>IF(AT103="","",VLOOKUP(AT103,'シフト記号表（従来型・ユニット型共通）'!$C$6:$L$47,10,FALSE))</f>
        <v/>
      </c>
      <c r="AU104" s="163" t="str">
        <f>IF(AU103="","",VLOOKUP(AU103,'シフト記号表（従来型・ユニット型共通）'!$C$6:$L$47,10,FALSE))</f>
        <v/>
      </c>
      <c r="AV104" s="163" t="str">
        <f>IF(AV103="","",VLOOKUP(AV103,'シフト記号表（従来型・ユニット型共通）'!$C$6:$L$47,10,FALSE))</f>
        <v/>
      </c>
      <c r="AW104" s="163" t="str">
        <f>IF(AW103="","",VLOOKUP(AW103,'シフト記号表（従来型・ユニット型共通）'!$C$6:$L$47,10,FALSE))</f>
        <v/>
      </c>
      <c r="AX104" s="164" t="str">
        <f>IF(AX103="","",VLOOKUP(AX103,'シフト記号表（従来型・ユニット型共通）'!$C$6:$L$47,10,FALSE))</f>
        <v/>
      </c>
      <c r="AY104" s="162" t="str">
        <f>IF(AY103="","",VLOOKUP(AY103,'シフト記号表（従来型・ユニット型共通）'!$C$6:$L$47,10,FALSE))</f>
        <v/>
      </c>
      <c r="AZ104" s="163" t="str">
        <f>IF(AZ103="","",VLOOKUP(AZ103,'シフト記号表（従来型・ユニット型共通）'!$C$6:$L$47,10,FALSE))</f>
        <v/>
      </c>
      <c r="BA104" s="163" t="str">
        <f>IF(BA103="","",VLOOKUP(BA103,'シフト記号表（従来型・ユニット型共通）'!$C$6:$L$47,10,FALSE))</f>
        <v/>
      </c>
      <c r="BB104" s="369">
        <f>IF($BE$3="４週",SUM(W104:AX104),IF($BE$3="暦月",SUM(W104:BA104),""))</f>
        <v>0</v>
      </c>
      <c r="BC104" s="370"/>
      <c r="BD104" s="371">
        <f>IF($BE$3="４週",BB104/4,IF($BE$3="暦月",(BB104/($BE$8/7)),""))</f>
        <v>0</v>
      </c>
      <c r="BE104" s="370"/>
      <c r="BF104" s="366"/>
      <c r="BG104" s="367"/>
      <c r="BH104" s="367"/>
      <c r="BI104" s="367"/>
      <c r="BJ104" s="368"/>
    </row>
    <row r="105" spans="2:62" ht="20.25" customHeight="1" x14ac:dyDescent="0.45">
      <c r="B105" s="306">
        <f>B103+1</f>
        <v>45</v>
      </c>
      <c r="C105" s="237"/>
      <c r="D105" s="238"/>
      <c r="E105" s="152"/>
      <c r="F105" s="153"/>
      <c r="G105" s="152"/>
      <c r="H105" s="153"/>
      <c r="I105" s="246"/>
      <c r="J105" s="247"/>
      <c r="K105" s="250"/>
      <c r="L105" s="251"/>
      <c r="M105" s="251"/>
      <c r="N105" s="238"/>
      <c r="O105" s="335"/>
      <c r="P105" s="336"/>
      <c r="Q105" s="336"/>
      <c r="R105" s="336"/>
      <c r="S105" s="337"/>
      <c r="T105" s="184" t="s">
        <v>18</v>
      </c>
      <c r="U105" s="108"/>
      <c r="V105" s="109"/>
      <c r="W105" s="95"/>
      <c r="X105" s="96"/>
      <c r="Y105" s="96"/>
      <c r="Z105" s="96"/>
      <c r="AA105" s="96"/>
      <c r="AB105" s="96"/>
      <c r="AC105" s="97"/>
      <c r="AD105" s="95"/>
      <c r="AE105" s="96"/>
      <c r="AF105" s="96"/>
      <c r="AG105" s="96"/>
      <c r="AH105" s="96"/>
      <c r="AI105" s="96"/>
      <c r="AJ105" s="97"/>
      <c r="AK105" s="95"/>
      <c r="AL105" s="96"/>
      <c r="AM105" s="96"/>
      <c r="AN105" s="96"/>
      <c r="AO105" s="96"/>
      <c r="AP105" s="96"/>
      <c r="AQ105" s="97"/>
      <c r="AR105" s="95"/>
      <c r="AS105" s="96"/>
      <c r="AT105" s="96"/>
      <c r="AU105" s="96"/>
      <c r="AV105" s="96"/>
      <c r="AW105" s="96"/>
      <c r="AX105" s="97"/>
      <c r="AY105" s="95"/>
      <c r="AZ105" s="96"/>
      <c r="BA105" s="98"/>
      <c r="BB105" s="242"/>
      <c r="BC105" s="243"/>
      <c r="BD105" s="244"/>
      <c r="BE105" s="245"/>
      <c r="BF105" s="303"/>
      <c r="BG105" s="304"/>
      <c r="BH105" s="304"/>
      <c r="BI105" s="304"/>
      <c r="BJ105" s="305"/>
    </row>
    <row r="106" spans="2:62" ht="20.25" customHeight="1" x14ac:dyDescent="0.45">
      <c r="B106" s="307"/>
      <c r="C106" s="341"/>
      <c r="D106" s="342"/>
      <c r="E106" s="196"/>
      <c r="F106" s="197">
        <f>C105</f>
        <v>0</v>
      </c>
      <c r="G106" s="196"/>
      <c r="H106" s="197">
        <f>I105</f>
        <v>0</v>
      </c>
      <c r="I106" s="343"/>
      <c r="J106" s="344"/>
      <c r="K106" s="345"/>
      <c r="L106" s="346"/>
      <c r="M106" s="346"/>
      <c r="N106" s="342"/>
      <c r="O106" s="335"/>
      <c r="P106" s="336"/>
      <c r="Q106" s="336"/>
      <c r="R106" s="336"/>
      <c r="S106" s="337"/>
      <c r="T106" s="185" t="s">
        <v>189</v>
      </c>
      <c r="U106" s="110"/>
      <c r="V106" s="186"/>
      <c r="W106" s="162" t="str">
        <f>IF(W105="","",VLOOKUP(W105,'シフト記号表（従来型・ユニット型共通）'!$C$6:$L$47,10,FALSE))</f>
        <v/>
      </c>
      <c r="X106" s="163" t="str">
        <f>IF(X105="","",VLOOKUP(X105,'シフト記号表（従来型・ユニット型共通）'!$C$6:$L$47,10,FALSE))</f>
        <v/>
      </c>
      <c r="Y106" s="163" t="str">
        <f>IF(Y105="","",VLOOKUP(Y105,'シフト記号表（従来型・ユニット型共通）'!$C$6:$L$47,10,FALSE))</f>
        <v/>
      </c>
      <c r="Z106" s="163" t="str">
        <f>IF(Z105="","",VLOOKUP(Z105,'シフト記号表（従来型・ユニット型共通）'!$C$6:$L$47,10,FALSE))</f>
        <v/>
      </c>
      <c r="AA106" s="163" t="str">
        <f>IF(AA105="","",VLOOKUP(AA105,'シフト記号表（従来型・ユニット型共通）'!$C$6:$L$47,10,FALSE))</f>
        <v/>
      </c>
      <c r="AB106" s="163" t="str">
        <f>IF(AB105="","",VLOOKUP(AB105,'シフト記号表（従来型・ユニット型共通）'!$C$6:$L$47,10,FALSE))</f>
        <v/>
      </c>
      <c r="AC106" s="164" t="str">
        <f>IF(AC105="","",VLOOKUP(AC105,'シフト記号表（従来型・ユニット型共通）'!$C$6:$L$47,10,FALSE))</f>
        <v/>
      </c>
      <c r="AD106" s="162" t="str">
        <f>IF(AD105="","",VLOOKUP(AD105,'シフト記号表（従来型・ユニット型共通）'!$C$6:$L$47,10,FALSE))</f>
        <v/>
      </c>
      <c r="AE106" s="163" t="str">
        <f>IF(AE105="","",VLOOKUP(AE105,'シフト記号表（従来型・ユニット型共通）'!$C$6:$L$47,10,FALSE))</f>
        <v/>
      </c>
      <c r="AF106" s="163" t="str">
        <f>IF(AF105="","",VLOOKUP(AF105,'シフト記号表（従来型・ユニット型共通）'!$C$6:$L$47,10,FALSE))</f>
        <v/>
      </c>
      <c r="AG106" s="163" t="str">
        <f>IF(AG105="","",VLOOKUP(AG105,'シフト記号表（従来型・ユニット型共通）'!$C$6:$L$47,10,FALSE))</f>
        <v/>
      </c>
      <c r="AH106" s="163" t="str">
        <f>IF(AH105="","",VLOOKUP(AH105,'シフト記号表（従来型・ユニット型共通）'!$C$6:$L$47,10,FALSE))</f>
        <v/>
      </c>
      <c r="AI106" s="163" t="str">
        <f>IF(AI105="","",VLOOKUP(AI105,'シフト記号表（従来型・ユニット型共通）'!$C$6:$L$47,10,FALSE))</f>
        <v/>
      </c>
      <c r="AJ106" s="164" t="str">
        <f>IF(AJ105="","",VLOOKUP(AJ105,'シフト記号表（従来型・ユニット型共通）'!$C$6:$L$47,10,FALSE))</f>
        <v/>
      </c>
      <c r="AK106" s="162" t="str">
        <f>IF(AK105="","",VLOOKUP(AK105,'シフト記号表（従来型・ユニット型共通）'!$C$6:$L$47,10,FALSE))</f>
        <v/>
      </c>
      <c r="AL106" s="163" t="str">
        <f>IF(AL105="","",VLOOKUP(AL105,'シフト記号表（従来型・ユニット型共通）'!$C$6:$L$47,10,FALSE))</f>
        <v/>
      </c>
      <c r="AM106" s="163" t="str">
        <f>IF(AM105="","",VLOOKUP(AM105,'シフト記号表（従来型・ユニット型共通）'!$C$6:$L$47,10,FALSE))</f>
        <v/>
      </c>
      <c r="AN106" s="163" t="str">
        <f>IF(AN105="","",VLOOKUP(AN105,'シフト記号表（従来型・ユニット型共通）'!$C$6:$L$47,10,FALSE))</f>
        <v/>
      </c>
      <c r="AO106" s="163" t="str">
        <f>IF(AO105="","",VLOOKUP(AO105,'シフト記号表（従来型・ユニット型共通）'!$C$6:$L$47,10,FALSE))</f>
        <v/>
      </c>
      <c r="AP106" s="163" t="str">
        <f>IF(AP105="","",VLOOKUP(AP105,'シフト記号表（従来型・ユニット型共通）'!$C$6:$L$47,10,FALSE))</f>
        <v/>
      </c>
      <c r="AQ106" s="164" t="str">
        <f>IF(AQ105="","",VLOOKUP(AQ105,'シフト記号表（従来型・ユニット型共通）'!$C$6:$L$47,10,FALSE))</f>
        <v/>
      </c>
      <c r="AR106" s="162" t="str">
        <f>IF(AR105="","",VLOOKUP(AR105,'シフト記号表（従来型・ユニット型共通）'!$C$6:$L$47,10,FALSE))</f>
        <v/>
      </c>
      <c r="AS106" s="163" t="str">
        <f>IF(AS105="","",VLOOKUP(AS105,'シフト記号表（従来型・ユニット型共通）'!$C$6:$L$47,10,FALSE))</f>
        <v/>
      </c>
      <c r="AT106" s="163" t="str">
        <f>IF(AT105="","",VLOOKUP(AT105,'シフト記号表（従来型・ユニット型共通）'!$C$6:$L$47,10,FALSE))</f>
        <v/>
      </c>
      <c r="AU106" s="163" t="str">
        <f>IF(AU105="","",VLOOKUP(AU105,'シフト記号表（従来型・ユニット型共通）'!$C$6:$L$47,10,FALSE))</f>
        <v/>
      </c>
      <c r="AV106" s="163" t="str">
        <f>IF(AV105="","",VLOOKUP(AV105,'シフト記号表（従来型・ユニット型共通）'!$C$6:$L$47,10,FALSE))</f>
        <v/>
      </c>
      <c r="AW106" s="163" t="str">
        <f>IF(AW105="","",VLOOKUP(AW105,'シフト記号表（従来型・ユニット型共通）'!$C$6:$L$47,10,FALSE))</f>
        <v/>
      </c>
      <c r="AX106" s="164" t="str">
        <f>IF(AX105="","",VLOOKUP(AX105,'シフト記号表（従来型・ユニット型共通）'!$C$6:$L$47,10,FALSE))</f>
        <v/>
      </c>
      <c r="AY106" s="162" t="str">
        <f>IF(AY105="","",VLOOKUP(AY105,'シフト記号表（従来型・ユニット型共通）'!$C$6:$L$47,10,FALSE))</f>
        <v/>
      </c>
      <c r="AZ106" s="163" t="str">
        <f>IF(AZ105="","",VLOOKUP(AZ105,'シフト記号表（従来型・ユニット型共通）'!$C$6:$L$47,10,FALSE))</f>
        <v/>
      </c>
      <c r="BA106" s="163" t="str">
        <f>IF(BA105="","",VLOOKUP(BA105,'シフト記号表（従来型・ユニット型共通）'!$C$6:$L$47,10,FALSE))</f>
        <v/>
      </c>
      <c r="BB106" s="369">
        <f>IF($BE$3="４週",SUM(W106:AX106),IF($BE$3="暦月",SUM(W106:BA106),""))</f>
        <v>0</v>
      </c>
      <c r="BC106" s="370"/>
      <c r="BD106" s="371">
        <f>IF($BE$3="４週",BB106/4,IF($BE$3="暦月",(BB106/($BE$8/7)),""))</f>
        <v>0</v>
      </c>
      <c r="BE106" s="370"/>
      <c r="BF106" s="366"/>
      <c r="BG106" s="367"/>
      <c r="BH106" s="367"/>
      <c r="BI106" s="367"/>
      <c r="BJ106" s="368"/>
    </row>
    <row r="107" spans="2:62" ht="20.25" customHeight="1" x14ac:dyDescent="0.45">
      <c r="B107" s="306">
        <f>B105+1</f>
        <v>46</v>
      </c>
      <c r="C107" s="237"/>
      <c r="D107" s="238"/>
      <c r="E107" s="152"/>
      <c r="F107" s="153"/>
      <c r="G107" s="152"/>
      <c r="H107" s="153"/>
      <c r="I107" s="246"/>
      <c r="J107" s="247"/>
      <c r="K107" s="250"/>
      <c r="L107" s="251"/>
      <c r="M107" s="251"/>
      <c r="N107" s="238"/>
      <c r="O107" s="335"/>
      <c r="P107" s="336"/>
      <c r="Q107" s="336"/>
      <c r="R107" s="336"/>
      <c r="S107" s="337"/>
      <c r="T107" s="184" t="s">
        <v>18</v>
      </c>
      <c r="U107" s="108"/>
      <c r="V107" s="109"/>
      <c r="W107" s="95"/>
      <c r="X107" s="96"/>
      <c r="Y107" s="96"/>
      <c r="Z107" s="96"/>
      <c r="AA107" s="96"/>
      <c r="AB107" s="96"/>
      <c r="AC107" s="97"/>
      <c r="AD107" s="95"/>
      <c r="AE107" s="96"/>
      <c r="AF107" s="96"/>
      <c r="AG107" s="96"/>
      <c r="AH107" s="96"/>
      <c r="AI107" s="96"/>
      <c r="AJ107" s="97"/>
      <c r="AK107" s="95"/>
      <c r="AL107" s="96"/>
      <c r="AM107" s="96"/>
      <c r="AN107" s="96"/>
      <c r="AO107" s="96"/>
      <c r="AP107" s="96"/>
      <c r="AQ107" s="97"/>
      <c r="AR107" s="95"/>
      <c r="AS107" s="96"/>
      <c r="AT107" s="96"/>
      <c r="AU107" s="96"/>
      <c r="AV107" s="96"/>
      <c r="AW107" s="96"/>
      <c r="AX107" s="97"/>
      <c r="AY107" s="95"/>
      <c r="AZ107" s="96"/>
      <c r="BA107" s="98"/>
      <c r="BB107" s="242"/>
      <c r="BC107" s="243"/>
      <c r="BD107" s="244"/>
      <c r="BE107" s="245"/>
      <c r="BF107" s="303"/>
      <c r="BG107" s="304"/>
      <c r="BH107" s="304"/>
      <c r="BI107" s="304"/>
      <c r="BJ107" s="305"/>
    </row>
    <row r="108" spans="2:62" ht="20.25" customHeight="1" x14ac:dyDescent="0.45">
      <c r="B108" s="307"/>
      <c r="C108" s="341"/>
      <c r="D108" s="342"/>
      <c r="E108" s="196"/>
      <c r="F108" s="197">
        <f>C107</f>
        <v>0</v>
      </c>
      <c r="G108" s="196"/>
      <c r="H108" s="197">
        <f>I107</f>
        <v>0</v>
      </c>
      <c r="I108" s="343"/>
      <c r="J108" s="344"/>
      <c r="K108" s="345"/>
      <c r="L108" s="346"/>
      <c r="M108" s="346"/>
      <c r="N108" s="342"/>
      <c r="O108" s="335"/>
      <c r="P108" s="336"/>
      <c r="Q108" s="336"/>
      <c r="R108" s="336"/>
      <c r="S108" s="337"/>
      <c r="T108" s="185" t="s">
        <v>189</v>
      </c>
      <c r="U108" s="110"/>
      <c r="V108" s="186"/>
      <c r="W108" s="162" t="str">
        <f>IF(W107="","",VLOOKUP(W107,'シフト記号表（従来型・ユニット型共通）'!$C$6:$L$47,10,FALSE))</f>
        <v/>
      </c>
      <c r="X108" s="163" t="str">
        <f>IF(X107="","",VLOOKUP(X107,'シフト記号表（従来型・ユニット型共通）'!$C$6:$L$47,10,FALSE))</f>
        <v/>
      </c>
      <c r="Y108" s="163" t="str">
        <f>IF(Y107="","",VLOOKUP(Y107,'シフト記号表（従来型・ユニット型共通）'!$C$6:$L$47,10,FALSE))</f>
        <v/>
      </c>
      <c r="Z108" s="163" t="str">
        <f>IF(Z107="","",VLOOKUP(Z107,'シフト記号表（従来型・ユニット型共通）'!$C$6:$L$47,10,FALSE))</f>
        <v/>
      </c>
      <c r="AA108" s="163" t="str">
        <f>IF(AA107="","",VLOOKUP(AA107,'シフト記号表（従来型・ユニット型共通）'!$C$6:$L$47,10,FALSE))</f>
        <v/>
      </c>
      <c r="AB108" s="163" t="str">
        <f>IF(AB107="","",VLOOKUP(AB107,'シフト記号表（従来型・ユニット型共通）'!$C$6:$L$47,10,FALSE))</f>
        <v/>
      </c>
      <c r="AC108" s="164" t="str">
        <f>IF(AC107="","",VLOOKUP(AC107,'シフト記号表（従来型・ユニット型共通）'!$C$6:$L$47,10,FALSE))</f>
        <v/>
      </c>
      <c r="AD108" s="162" t="str">
        <f>IF(AD107="","",VLOOKUP(AD107,'シフト記号表（従来型・ユニット型共通）'!$C$6:$L$47,10,FALSE))</f>
        <v/>
      </c>
      <c r="AE108" s="163" t="str">
        <f>IF(AE107="","",VLOOKUP(AE107,'シフト記号表（従来型・ユニット型共通）'!$C$6:$L$47,10,FALSE))</f>
        <v/>
      </c>
      <c r="AF108" s="163" t="str">
        <f>IF(AF107="","",VLOOKUP(AF107,'シフト記号表（従来型・ユニット型共通）'!$C$6:$L$47,10,FALSE))</f>
        <v/>
      </c>
      <c r="AG108" s="163" t="str">
        <f>IF(AG107="","",VLOOKUP(AG107,'シフト記号表（従来型・ユニット型共通）'!$C$6:$L$47,10,FALSE))</f>
        <v/>
      </c>
      <c r="AH108" s="163" t="str">
        <f>IF(AH107="","",VLOOKUP(AH107,'シフト記号表（従来型・ユニット型共通）'!$C$6:$L$47,10,FALSE))</f>
        <v/>
      </c>
      <c r="AI108" s="163" t="str">
        <f>IF(AI107="","",VLOOKUP(AI107,'シフト記号表（従来型・ユニット型共通）'!$C$6:$L$47,10,FALSE))</f>
        <v/>
      </c>
      <c r="AJ108" s="164" t="str">
        <f>IF(AJ107="","",VLOOKUP(AJ107,'シフト記号表（従来型・ユニット型共通）'!$C$6:$L$47,10,FALSE))</f>
        <v/>
      </c>
      <c r="AK108" s="162" t="str">
        <f>IF(AK107="","",VLOOKUP(AK107,'シフト記号表（従来型・ユニット型共通）'!$C$6:$L$47,10,FALSE))</f>
        <v/>
      </c>
      <c r="AL108" s="163" t="str">
        <f>IF(AL107="","",VLOOKUP(AL107,'シフト記号表（従来型・ユニット型共通）'!$C$6:$L$47,10,FALSE))</f>
        <v/>
      </c>
      <c r="AM108" s="163" t="str">
        <f>IF(AM107="","",VLOOKUP(AM107,'シフト記号表（従来型・ユニット型共通）'!$C$6:$L$47,10,FALSE))</f>
        <v/>
      </c>
      <c r="AN108" s="163" t="str">
        <f>IF(AN107="","",VLOOKUP(AN107,'シフト記号表（従来型・ユニット型共通）'!$C$6:$L$47,10,FALSE))</f>
        <v/>
      </c>
      <c r="AO108" s="163" t="str">
        <f>IF(AO107="","",VLOOKUP(AO107,'シフト記号表（従来型・ユニット型共通）'!$C$6:$L$47,10,FALSE))</f>
        <v/>
      </c>
      <c r="AP108" s="163" t="str">
        <f>IF(AP107="","",VLOOKUP(AP107,'シフト記号表（従来型・ユニット型共通）'!$C$6:$L$47,10,FALSE))</f>
        <v/>
      </c>
      <c r="AQ108" s="164" t="str">
        <f>IF(AQ107="","",VLOOKUP(AQ107,'シフト記号表（従来型・ユニット型共通）'!$C$6:$L$47,10,FALSE))</f>
        <v/>
      </c>
      <c r="AR108" s="162" t="str">
        <f>IF(AR107="","",VLOOKUP(AR107,'シフト記号表（従来型・ユニット型共通）'!$C$6:$L$47,10,FALSE))</f>
        <v/>
      </c>
      <c r="AS108" s="163" t="str">
        <f>IF(AS107="","",VLOOKUP(AS107,'シフト記号表（従来型・ユニット型共通）'!$C$6:$L$47,10,FALSE))</f>
        <v/>
      </c>
      <c r="AT108" s="163" t="str">
        <f>IF(AT107="","",VLOOKUP(AT107,'シフト記号表（従来型・ユニット型共通）'!$C$6:$L$47,10,FALSE))</f>
        <v/>
      </c>
      <c r="AU108" s="163" t="str">
        <f>IF(AU107="","",VLOOKUP(AU107,'シフト記号表（従来型・ユニット型共通）'!$C$6:$L$47,10,FALSE))</f>
        <v/>
      </c>
      <c r="AV108" s="163" t="str">
        <f>IF(AV107="","",VLOOKUP(AV107,'シフト記号表（従来型・ユニット型共通）'!$C$6:$L$47,10,FALSE))</f>
        <v/>
      </c>
      <c r="AW108" s="163" t="str">
        <f>IF(AW107="","",VLOOKUP(AW107,'シフト記号表（従来型・ユニット型共通）'!$C$6:$L$47,10,FALSE))</f>
        <v/>
      </c>
      <c r="AX108" s="164" t="str">
        <f>IF(AX107="","",VLOOKUP(AX107,'シフト記号表（従来型・ユニット型共通）'!$C$6:$L$47,10,FALSE))</f>
        <v/>
      </c>
      <c r="AY108" s="162" t="str">
        <f>IF(AY107="","",VLOOKUP(AY107,'シフト記号表（従来型・ユニット型共通）'!$C$6:$L$47,10,FALSE))</f>
        <v/>
      </c>
      <c r="AZ108" s="163" t="str">
        <f>IF(AZ107="","",VLOOKUP(AZ107,'シフト記号表（従来型・ユニット型共通）'!$C$6:$L$47,10,FALSE))</f>
        <v/>
      </c>
      <c r="BA108" s="163" t="str">
        <f>IF(BA107="","",VLOOKUP(BA107,'シフト記号表（従来型・ユニット型共通）'!$C$6:$L$47,10,FALSE))</f>
        <v/>
      </c>
      <c r="BB108" s="369">
        <f>IF($BE$3="４週",SUM(W108:AX108),IF($BE$3="暦月",SUM(W108:BA108),""))</f>
        <v>0</v>
      </c>
      <c r="BC108" s="370"/>
      <c r="BD108" s="371">
        <f>IF($BE$3="４週",BB108/4,IF($BE$3="暦月",(BB108/($BE$8/7)),""))</f>
        <v>0</v>
      </c>
      <c r="BE108" s="370"/>
      <c r="BF108" s="366"/>
      <c r="BG108" s="367"/>
      <c r="BH108" s="367"/>
      <c r="BI108" s="367"/>
      <c r="BJ108" s="368"/>
    </row>
    <row r="109" spans="2:62" ht="20.25" customHeight="1" x14ac:dyDescent="0.45">
      <c r="B109" s="306">
        <f>B107+1</f>
        <v>47</v>
      </c>
      <c r="C109" s="237"/>
      <c r="D109" s="238"/>
      <c r="E109" s="152"/>
      <c r="F109" s="153"/>
      <c r="G109" s="152"/>
      <c r="H109" s="153"/>
      <c r="I109" s="246"/>
      <c r="J109" s="247"/>
      <c r="K109" s="250"/>
      <c r="L109" s="251"/>
      <c r="M109" s="251"/>
      <c r="N109" s="238"/>
      <c r="O109" s="335"/>
      <c r="P109" s="336"/>
      <c r="Q109" s="336"/>
      <c r="R109" s="336"/>
      <c r="S109" s="337"/>
      <c r="T109" s="184" t="s">
        <v>18</v>
      </c>
      <c r="U109" s="108"/>
      <c r="V109" s="109"/>
      <c r="W109" s="95"/>
      <c r="X109" s="96"/>
      <c r="Y109" s="96"/>
      <c r="Z109" s="96"/>
      <c r="AA109" s="96"/>
      <c r="AB109" s="96"/>
      <c r="AC109" s="97"/>
      <c r="AD109" s="95"/>
      <c r="AE109" s="96"/>
      <c r="AF109" s="96"/>
      <c r="AG109" s="96"/>
      <c r="AH109" s="96"/>
      <c r="AI109" s="96"/>
      <c r="AJ109" s="97"/>
      <c r="AK109" s="95"/>
      <c r="AL109" s="96"/>
      <c r="AM109" s="96"/>
      <c r="AN109" s="96"/>
      <c r="AO109" s="96"/>
      <c r="AP109" s="96"/>
      <c r="AQ109" s="97"/>
      <c r="AR109" s="95"/>
      <c r="AS109" s="96"/>
      <c r="AT109" s="96"/>
      <c r="AU109" s="96"/>
      <c r="AV109" s="96"/>
      <c r="AW109" s="96"/>
      <c r="AX109" s="97"/>
      <c r="AY109" s="95"/>
      <c r="AZ109" s="96"/>
      <c r="BA109" s="98"/>
      <c r="BB109" s="242"/>
      <c r="BC109" s="243"/>
      <c r="BD109" s="244"/>
      <c r="BE109" s="245"/>
      <c r="BF109" s="303"/>
      <c r="BG109" s="304"/>
      <c r="BH109" s="304"/>
      <c r="BI109" s="304"/>
      <c r="BJ109" s="305"/>
    </row>
    <row r="110" spans="2:62" ht="20.25" customHeight="1" x14ac:dyDescent="0.45">
      <c r="B110" s="307"/>
      <c r="C110" s="341"/>
      <c r="D110" s="342"/>
      <c r="E110" s="196"/>
      <c r="F110" s="197">
        <f>C109</f>
        <v>0</v>
      </c>
      <c r="G110" s="196"/>
      <c r="H110" s="197">
        <f>I109</f>
        <v>0</v>
      </c>
      <c r="I110" s="343"/>
      <c r="J110" s="344"/>
      <c r="K110" s="345"/>
      <c r="L110" s="346"/>
      <c r="M110" s="346"/>
      <c r="N110" s="342"/>
      <c r="O110" s="335"/>
      <c r="P110" s="336"/>
      <c r="Q110" s="336"/>
      <c r="R110" s="336"/>
      <c r="S110" s="337"/>
      <c r="T110" s="185" t="s">
        <v>189</v>
      </c>
      <c r="U110" s="110"/>
      <c r="V110" s="186"/>
      <c r="W110" s="162" t="str">
        <f>IF(W109="","",VLOOKUP(W109,'シフト記号表（従来型・ユニット型共通）'!$C$6:$L$47,10,FALSE))</f>
        <v/>
      </c>
      <c r="X110" s="163" t="str">
        <f>IF(X109="","",VLOOKUP(X109,'シフト記号表（従来型・ユニット型共通）'!$C$6:$L$47,10,FALSE))</f>
        <v/>
      </c>
      <c r="Y110" s="163" t="str">
        <f>IF(Y109="","",VLOOKUP(Y109,'シフト記号表（従来型・ユニット型共通）'!$C$6:$L$47,10,FALSE))</f>
        <v/>
      </c>
      <c r="Z110" s="163" t="str">
        <f>IF(Z109="","",VLOOKUP(Z109,'シフト記号表（従来型・ユニット型共通）'!$C$6:$L$47,10,FALSE))</f>
        <v/>
      </c>
      <c r="AA110" s="163" t="str">
        <f>IF(AA109="","",VLOOKUP(AA109,'シフト記号表（従来型・ユニット型共通）'!$C$6:$L$47,10,FALSE))</f>
        <v/>
      </c>
      <c r="AB110" s="163" t="str">
        <f>IF(AB109="","",VLOOKUP(AB109,'シフト記号表（従来型・ユニット型共通）'!$C$6:$L$47,10,FALSE))</f>
        <v/>
      </c>
      <c r="AC110" s="164" t="str">
        <f>IF(AC109="","",VLOOKUP(AC109,'シフト記号表（従来型・ユニット型共通）'!$C$6:$L$47,10,FALSE))</f>
        <v/>
      </c>
      <c r="AD110" s="162" t="str">
        <f>IF(AD109="","",VLOOKUP(AD109,'シフト記号表（従来型・ユニット型共通）'!$C$6:$L$47,10,FALSE))</f>
        <v/>
      </c>
      <c r="AE110" s="163" t="str">
        <f>IF(AE109="","",VLOOKUP(AE109,'シフト記号表（従来型・ユニット型共通）'!$C$6:$L$47,10,FALSE))</f>
        <v/>
      </c>
      <c r="AF110" s="163" t="str">
        <f>IF(AF109="","",VLOOKUP(AF109,'シフト記号表（従来型・ユニット型共通）'!$C$6:$L$47,10,FALSE))</f>
        <v/>
      </c>
      <c r="AG110" s="163" t="str">
        <f>IF(AG109="","",VLOOKUP(AG109,'シフト記号表（従来型・ユニット型共通）'!$C$6:$L$47,10,FALSE))</f>
        <v/>
      </c>
      <c r="AH110" s="163" t="str">
        <f>IF(AH109="","",VLOOKUP(AH109,'シフト記号表（従来型・ユニット型共通）'!$C$6:$L$47,10,FALSE))</f>
        <v/>
      </c>
      <c r="AI110" s="163" t="str">
        <f>IF(AI109="","",VLOOKUP(AI109,'シフト記号表（従来型・ユニット型共通）'!$C$6:$L$47,10,FALSE))</f>
        <v/>
      </c>
      <c r="AJ110" s="164" t="str">
        <f>IF(AJ109="","",VLOOKUP(AJ109,'シフト記号表（従来型・ユニット型共通）'!$C$6:$L$47,10,FALSE))</f>
        <v/>
      </c>
      <c r="AK110" s="162" t="str">
        <f>IF(AK109="","",VLOOKUP(AK109,'シフト記号表（従来型・ユニット型共通）'!$C$6:$L$47,10,FALSE))</f>
        <v/>
      </c>
      <c r="AL110" s="163" t="str">
        <f>IF(AL109="","",VLOOKUP(AL109,'シフト記号表（従来型・ユニット型共通）'!$C$6:$L$47,10,FALSE))</f>
        <v/>
      </c>
      <c r="AM110" s="163" t="str">
        <f>IF(AM109="","",VLOOKUP(AM109,'シフト記号表（従来型・ユニット型共通）'!$C$6:$L$47,10,FALSE))</f>
        <v/>
      </c>
      <c r="AN110" s="163" t="str">
        <f>IF(AN109="","",VLOOKUP(AN109,'シフト記号表（従来型・ユニット型共通）'!$C$6:$L$47,10,FALSE))</f>
        <v/>
      </c>
      <c r="AO110" s="163" t="str">
        <f>IF(AO109="","",VLOOKUP(AO109,'シフト記号表（従来型・ユニット型共通）'!$C$6:$L$47,10,FALSE))</f>
        <v/>
      </c>
      <c r="AP110" s="163" t="str">
        <f>IF(AP109="","",VLOOKUP(AP109,'シフト記号表（従来型・ユニット型共通）'!$C$6:$L$47,10,FALSE))</f>
        <v/>
      </c>
      <c r="AQ110" s="164" t="str">
        <f>IF(AQ109="","",VLOOKUP(AQ109,'シフト記号表（従来型・ユニット型共通）'!$C$6:$L$47,10,FALSE))</f>
        <v/>
      </c>
      <c r="AR110" s="162" t="str">
        <f>IF(AR109="","",VLOOKUP(AR109,'シフト記号表（従来型・ユニット型共通）'!$C$6:$L$47,10,FALSE))</f>
        <v/>
      </c>
      <c r="AS110" s="163" t="str">
        <f>IF(AS109="","",VLOOKUP(AS109,'シフト記号表（従来型・ユニット型共通）'!$C$6:$L$47,10,FALSE))</f>
        <v/>
      </c>
      <c r="AT110" s="163" t="str">
        <f>IF(AT109="","",VLOOKUP(AT109,'シフト記号表（従来型・ユニット型共通）'!$C$6:$L$47,10,FALSE))</f>
        <v/>
      </c>
      <c r="AU110" s="163" t="str">
        <f>IF(AU109="","",VLOOKUP(AU109,'シフト記号表（従来型・ユニット型共通）'!$C$6:$L$47,10,FALSE))</f>
        <v/>
      </c>
      <c r="AV110" s="163" t="str">
        <f>IF(AV109="","",VLOOKUP(AV109,'シフト記号表（従来型・ユニット型共通）'!$C$6:$L$47,10,FALSE))</f>
        <v/>
      </c>
      <c r="AW110" s="163" t="str">
        <f>IF(AW109="","",VLOOKUP(AW109,'シフト記号表（従来型・ユニット型共通）'!$C$6:$L$47,10,FALSE))</f>
        <v/>
      </c>
      <c r="AX110" s="164" t="str">
        <f>IF(AX109="","",VLOOKUP(AX109,'シフト記号表（従来型・ユニット型共通）'!$C$6:$L$47,10,FALSE))</f>
        <v/>
      </c>
      <c r="AY110" s="162" t="str">
        <f>IF(AY109="","",VLOOKUP(AY109,'シフト記号表（従来型・ユニット型共通）'!$C$6:$L$47,10,FALSE))</f>
        <v/>
      </c>
      <c r="AZ110" s="163" t="str">
        <f>IF(AZ109="","",VLOOKUP(AZ109,'シフト記号表（従来型・ユニット型共通）'!$C$6:$L$47,10,FALSE))</f>
        <v/>
      </c>
      <c r="BA110" s="163" t="str">
        <f>IF(BA109="","",VLOOKUP(BA109,'シフト記号表（従来型・ユニット型共通）'!$C$6:$L$47,10,FALSE))</f>
        <v/>
      </c>
      <c r="BB110" s="369">
        <f>IF($BE$3="４週",SUM(W110:AX110),IF($BE$3="暦月",SUM(W110:BA110),""))</f>
        <v>0</v>
      </c>
      <c r="BC110" s="370"/>
      <c r="BD110" s="371">
        <f>IF($BE$3="４週",BB110/4,IF($BE$3="暦月",(BB110/($BE$8/7)),""))</f>
        <v>0</v>
      </c>
      <c r="BE110" s="370"/>
      <c r="BF110" s="366"/>
      <c r="BG110" s="367"/>
      <c r="BH110" s="367"/>
      <c r="BI110" s="367"/>
      <c r="BJ110" s="368"/>
    </row>
    <row r="111" spans="2:62" ht="20.25" customHeight="1" x14ac:dyDescent="0.45">
      <c r="B111" s="306">
        <f>B109+1</f>
        <v>48</v>
      </c>
      <c r="C111" s="237"/>
      <c r="D111" s="238"/>
      <c r="E111" s="152"/>
      <c r="F111" s="153"/>
      <c r="G111" s="152"/>
      <c r="H111" s="153"/>
      <c r="I111" s="246"/>
      <c r="J111" s="247"/>
      <c r="K111" s="250"/>
      <c r="L111" s="251"/>
      <c r="M111" s="251"/>
      <c r="N111" s="238"/>
      <c r="O111" s="335"/>
      <c r="P111" s="336"/>
      <c r="Q111" s="336"/>
      <c r="R111" s="336"/>
      <c r="S111" s="337"/>
      <c r="T111" s="184" t="s">
        <v>18</v>
      </c>
      <c r="U111" s="108"/>
      <c r="V111" s="109"/>
      <c r="W111" s="95"/>
      <c r="X111" s="96"/>
      <c r="Y111" s="96"/>
      <c r="Z111" s="96"/>
      <c r="AA111" s="96"/>
      <c r="AB111" s="96"/>
      <c r="AC111" s="97"/>
      <c r="AD111" s="95"/>
      <c r="AE111" s="96"/>
      <c r="AF111" s="96"/>
      <c r="AG111" s="96"/>
      <c r="AH111" s="96"/>
      <c r="AI111" s="96"/>
      <c r="AJ111" s="97"/>
      <c r="AK111" s="95"/>
      <c r="AL111" s="96"/>
      <c r="AM111" s="96"/>
      <c r="AN111" s="96"/>
      <c r="AO111" s="96"/>
      <c r="AP111" s="96"/>
      <c r="AQ111" s="97"/>
      <c r="AR111" s="95"/>
      <c r="AS111" s="96"/>
      <c r="AT111" s="96"/>
      <c r="AU111" s="96"/>
      <c r="AV111" s="96"/>
      <c r="AW111" s="96"/>
      <c r="AX111" s="97"/>
      <c r="AY111" s="95"/>
      <c r="AZ111" s="96"/>
      <c r="BA111" s="98"/>
      <c r="BB111" s="242"/>
      <c r="BC111" s="243"/>
      <c r="BD111" s="244"/>
      <c r="BE111" s="245"/>
      <c r="BF111" s="303"/>
      <c r="BG111" s="304"/>
      <c r="BH111" s="304"/>
      <c r="BI111" s="304"/>
      <c r="BJ111" s="305"/>
    </row>
    <row r="112" spans="2:62" ht="20.25" customHeight="1" x14ac:dyDescent="0.45">
      <c r="B112" s="307"/>
      <c r="C112" s="341"/>
      <c r="D112" s="342"/>
      <c r="E112" s="196"/>
      <c r="F112" s="197">
        <f>C111</f>
        <v>0</v>
      </c>
      <c r="G112" s="196"/>
      <c r="H112" s="197">
        <f>I111</f>
        <v>0</v>
      </c>
      <c r="I112" s="343"/>
      <c r="J112" s="344"/>
      <c r="K112" s="345"/>
      <c r="L112" s="346"/>
      <c r="M112" s="346"/>
      <c r="N112" s="342"/>
      <c r="O112" s="335"/>
      <c r="P112" s="336"/>
      <c r="Q112" s="336"/>
      <c r="R112" s="336"/>
      <c r="S112" s="337"/>
      <c r="T112" s="185" t="s">
        <v>189</v>
      </c>
      <c r="U112" s="110"/>
      <c r="V112" s="186"/>
      <c r="W112" s="162" t="str">
        <f>IF(W111="","",VLOOKUP(W111,'シフト記号表（従来型・ユニット型共通）'!$C$6:$L$47,10,FALSE))</f>
        <v/>
      </c>
      <c r="X112" s="163" t="str">
        <f>IF(X111="","",VLOOKUP(X111,'シフト記号表（従来型・ユニット型共通）'!$C$6:$L$47,10,FALSE))</f>
        <v/>
      </c>
      <c r="Y112" s="163" t="str">
        <f>IF(Y111="","",VLOOKUP(Y111,'シフト記号表（従来型・ユニット型共通）'!$C$6:$L$47,10,FALSE))</f>
        <v/>
      </c>
      <c r="Z112" s="163" t="str">
        <f>IF(Z111="","",VLOOKUP(Z111,'シフト記号表（従来型・ユニット型共通）'!$C$6:$L$47,10,FALSE))</f>
        <v/>
      </c>
      <c r="AA112" s="163" t="str">
        <f>IF(AA111="","",VLOOKUP(AA111,'シフト記号表（従来型・ユニット型共通）'!$C$6:$L$47,10,FALSE))</f>
        <v/>
      </c>
      <c r="AB112" s="163" t="str">
        <f>IF(AB111="","",VLOOKUP(AB111,'シフト記号表（従来型・ユニット型共通）'!$C$6:$L$47,10,FALSE))</f>
        <v/>
      </c>
      <c r="AC112" s="164" t="str">
        <f>IF(AC111="","",VLOOKUP(AC111,'シフト記号表（従来型・ユニット型共通）'!$C$6:$L$47,10,FALSE))</f>
        <v/>
      </c>
      <c r="AD112" s="162" t="str">
        <f>IF(AD111="","",VLOOKUP(AD111,'シフト記号表（従来型・ユニット型共通）'!$C$6:$L$47,10,FALSE))</f>
        <v/>
      </c>
      <c r="AE112" s="163" t="str">
        <f>IF(AE111="","",VLOOKUP(AE111,'シフト記号表（従来型・ユニット型共通）'!$C$6:$L$47,10,FALSE))</f>
        <v/>
      </c>
      <c r="AF112" s="163" t="str">
        <f>IF(AF111="","",VLOOKUP(AF111,'シフト記号表（従来型・ユニット型共通）'!$C$6:$L$47,10,FALSE))</f>
        <v/>
      </c>
      <c r="AG112" s="163" t="str">
        <f>IF(AG111="","",VLOOKUP(AG111,'シフト記号表（従来型・ユニット型共通）'!$C$6:$L$47,10,FALSE))</f>
        <v/>
      </c>
      <c r="AH112" s="163" t="str">
        <f>IF(AH111="","",VLOOKUP(AH111,'シフト記号表（従来型・ユニット型共通）'!$C$6:$L$47,10,FALSE))</f>
        <v/>
      </c>
      <c r="AI112" s="163" t="str">
        <f>IF(AI111="","",VLOOKUP(AI111,'シフト記号表（従来型・ユニット型共通）'!$C$6:$L$47,10,FALSE))</f>
        <v/>
      </c>
      <c r="AJ112" s="164" t="str">
        <f>IF(AJ111="","",VLOOKUP(AJ111,'シフト記号表（従来型・ユニット型共通）'!$C$6:$L$47,10,FALSE))</f>
        <v/>
      </c>
      <c r="AK112" s="162" t="str">
        <f>IF(AK111="","",VLOOKUP(AK111,'シフト記号表（従来型・ユニット型共通）'!$C$6:$L$47,10,FALSE))</f>
        <v/>
      </c>
      <c r="AL112" s="163" t="str">
        <f>IF(AL111="","",VLOOKUP(AL111,'シフト記号表（従来型・ユニット型共通）'!$C$6:$L$47,10,FALSE))</f>
        <v/>
      </c>
      <c r="AM112" s="163" t="str">
        <f>IF(AM111="","",VLOOKUP(AM111,'シフト記号表（従来型・ユニット型共通）'!$C$6:$L$47,10,FALSE))</f>
        <v/>
      </c>
      <c r="AN112" s="163" t="str">
        <f>IF(AN111="","",VLOOKUP(AN111,'シフト記号表（従来型・ユニット型共通）'!$C$6:$L$47,10,FALSE))</f>
        <v/>
      </c>
      <c r="AO112" s="163" t="str">
        <f>IF(AO111="","",VLOOKUP(AO111,'シフト記号表（従来型・ユニット型共通）'!$C$6:$L$47,10,FALSE))</f>
        <v/>
      </c>
      <c r="AP112" s="163" t="str">
        <f>IF(AP111="","",VLOOKUP(AP111,'シフト記号表（従来型・ユニット型共通）'!$C$6:$L$47,10,FALSE))</f>
        <v/>
      </c>
      <c r="AQ112" s="164" t="str">
        <f>IF(AQ111="","",VLOOKUP(AQ111,'シフト記号表（従来型・ユニット型共通）'!$C$6:$L$47,10,FALSE))</f>
        <v/>
      </c>
      <c r="AR112" s="162" t="str">
        <f>IF(AR111="","",VLOOKUP(AR111,'シフト記号表（従来型・ユニット型共通）'!$C$6:$L$47,10,FALSE))</f>
        <v/>
      </c>
      <c r="AS112" s="163" t="str">
        <f>IF(AS111="","",VLOOKUP(AS111,'シフト記号表（従来型・ユニット型共通）'!$C$6:$L$47,10,FALSE))</f>
        <v/>
      </c>
      <c r="AT112" s="163" t="str">
        <f>IF(AT111="","",VLOOKUP(AT111,'シフト記号表（従来型・ユニット型共通）'!$C$6:$L$47,10,FALSE))</f>
        <v/>
      </c>
      <c r="AU112" s="163" t="str">
        <f>IF(AU111="","",VLOOKUP(AU111,'シフト記号表（従来型・ユニット型共通）'!$C$6:$L$47,10,FALSE))</f>
        <v/>
      </c>
      <c r="AV112" s="163" t="str">
        <f>IF(AV111="","",VLOOKUP(AV111,'シフト記号表（従来型・ユニット型共通）'!$C$6:$L$47,10,FALSE))</f>
        <v/>
      </c>
      <c r="AW112" s="163" t="str">
        <f>IF(AW111="","",VLOOKUP(AW111,'シフト記号表（従来型・ユニット型共通）'!$C$6:$L$47,10,FALSE))</f>
        <v/>
      </c>
      <c r="AX112" s="164" t="str">
        <f>IF(AX111="","",VLOOKUP(AX111,'シフト記号表（従来型・ユニット型共通）'!$C$6:$L$47,10,FALSE))</f>
        <v/>
      </c>
      <c r="AY112" s="162" t="str">
        <f>IF(AY111="","",VLOOKUP(AY111,'シフト記号表（従来型・ユニット型共通）'!$C$6:$L$47,10,FALSE))</f>
        <v/>
      </c>
      <c r="AZ112" s="163" t="str">
        <f>IF(AZ111="","",VLOOKUP(AZ111,'シフト記号表（従来型・ユニット型共通）'!$C$6:$L$47,10,FALSE))</f>
        <v/>
      </c>
      <c r="BA112" s="163" t="str">
        <f>IF(BA111="","",VLOOKUP(BA111,'シフト記号表（従来型・ユニット型共通）'!$C$6:$L$47,10,FALSE))</f>
        <v/>
      </c>
      <c r="BB112" s="369">
        <f>IF($BE$3="４週",SUM(W112:AX112),IF($BE$3="暦月",SUM(W112:BA112),""))</f>
        <v>0</v>
      </c>
      <c r="BC112" s="370"/>
      <c r="BD112" s="371">
        <f>IF($BE$3="４週",BB112/4,IF($BE$3="暦月",(BB112/($BE$8/7)),""))</f>
        <v>0</v>
      </c>
      <c r="BE112" s="370"/>
      <c r="BF112" s="366"/>
      <c r="BG112" s="367"/>
      <c r="BH112" s="367"/>
      <c r="BI112" s="367"/>
      <c r="BJ112" s="368"/>
    </row>
    <row r="113" spans="2:62" ht="20.25" customHeight="1" x14ac:dyDescent="0.45">
      <c r="B113" s="306">
        <f>B111+1</f>
        <v>49</v>
      </c>
      <c r="C113" s="237"/>
      <c r="D113" s="238"/>
      <c r="E113" s="152"/>
      <c r="F113" s="153"/>
      <c r="G113" s="152"/>
      <c r="H113" s="153"/>
      <c r="I113" s="246"/>
      <c r="J113" s="247"/>
      <c r="K113" s="250"/>
      <c r="L113" s="251"/>
      <c r="M113" s="251"/>
      <c r="N113" s="238"/>
      <c r="O113" s="335"/>
      <c r="P113" s="336"/>
      <c r="Q113" s="336"/>
      <c r="R113" s="336"/>
      <c r="S113" s="337"/>
      <c r="T113" s="184" t="s">
        <v>18</v>
      </c>
      <c r="U113" s="108"/>
      <c r="V113" s="109"/>
      <c r="W113" s="95"/>
      <c r="X113" s="96"/>
      <c r="Y113" s="96"/>
      <c r="Z113" s="96"/>
      <c r="AA113" s="96"/>
      <c r="AB113" s="96"/>
      <c r="AC113" s="97"/>
      <c r="AD113" s="95"/>
      <c r="AE113" s="96"/>
      <c r="AF113" s="96"/>
      <c r="AG113" s="96"/>
      <c r="AH113" s="96"/>
      <c r="AI113" s="96"/>
      <c r="AJ113" s="97"/>
      <c r="AK113" s="95"/>
      <c r="AL113" s="96"/>
      <c r="AM113" s="96"/>
      <c r="AN113" s="96"/>
      <c r="AO113" s="96"/>
      <c r="AP113" s="96"/>
      <c r="AQ113" s="97"/>
      <c r="AR113" s="95"/>
      <c r="AS113" s="96"/>
      <c r="AT113" s="96"/>
      <c r="AU113" s="96"/>
      <c r="AV113" s="96"/>
      <c r="AW113" s="96"/>
      <c r="AX113" s="97"/>
      <c r="AY113" s="95"/>
      <c r="AZ113" s="96"/>
      <c r="BA113" s="98"/>
      <c r="BB113" s="242"/>
      <c r="BC113" s="243"/>
      <c r="BD113" s="244"/>
      <c r="BE113" s="245"/>
      <c r="BF113" s="303"/>
      <c r="BG113" s="304"/>
      <c r="BH113" s="304"/>
      <c r="BI113" s="304"/>
      <c r="BJ113" s="305"/>
    </row>
    <row r="114" spans="2:62" ht="20.25" customHeight="1" x14ac:dyDescent="0.45">
      <c r="B114" s="307"/>
      <c r="C114" s="341"/>
      <c r="D114" s="342"/>
      <c r="E114" s="196"/>
      <c r="F114" s="197">
        <f>C113</f>
        <v>0</v>
      </c>
      <c r="G114" s="196"/>
      <c r="H114" s="197">
        <f>I113</f>
        <v>0</v>
      </c>
      <c r="I114" s="343"/>
      <c r="J114" s="344"/>
      <c r="K114" s="345"/>
      <c r="L114" s="346"/>
      <c r="M114" s="346"/>
      <c r="N114" s="342"/>
      <c r="O114" s="335"/>
      <c r="P114" s="336"/>
      <c r="Q114" s="336"/>
      <c r="R114" s="336"/>
      <c r="S114" s="337"/>
      <c r="T114" s="185" t="s">
        <v>189</v>
      </c>
      <c r="U114" s="110"/>
      <c r="V114" s="186"/>
      <c r="W114" s="162" t="str">
        <f>IF(W113="","",VLOOKUP(W113,'シフト記号表（従来型・ユニット型共通）'!$C$6:$L$47,10,FALSE))</f>
        <v/>
      </c>
      <c r="X114" s="163" t="str">
        <f>IF(X113="","",VLOOKUP(X113,'シフト記号表（従来型・ユニット型共通）'!$C$6:$L$47,10,FALSE))</f>
        <v/>
      </c>
      <c r="Y114" s="163" t="str">
        <f>IF(Y113="","",VLOOKUP(Y113,'シフト記号表（従来型・ユニット型共通）'!$C$6:$L$47,10,FALSE))</f>
        <v/>
      </c>
      <c r="Z114" s="163" t="str">
        <f>IF(Z113="","",VLOOKUP(Z113,'シフト記号表（従来型・ユニット型共通）'!$C$6:$L$47,10,FALSE))</f>
        <v/>
      </c>
      <c r="AA114" s="163" t="str">
        <f>IF(AA113="","",VLOOKUP(AA113,'シフト記号表（従来型・ユニット型共通）'!$C$6:$L$47,10,FALSE))</f>
        <v/>
      </c>
      <c r="AB114" s="163" t="str">
        <f>IF(AB113="","",VLOOKUP(AB113,'シフト記号表（従来型・ユニット型共通）'!$C$6:$L$47,10,FALSE))</f>
        <v/>
      </c>
      <c r="AC114" s="164" t="str">
        <f>IF(AC113="","",VLOOKUP(AC113,'シフト記号表（従来型・ユニット型共通）'!$C$6:$L$47,10,FALSE))</f>
        <v/>
      </c>
      <c r="AD114" s="162" t="str">
        <f>IF(AD113="","",VLOOKUP(AD113,'シフト記号表（従来型・ユニット型共通）'!$C$6:$L$47,10,FALSE))</f>
        <v/>
      </c>
      <c r="AE114" s="163" t="str">
        <f>IF(AE113="","",VLOOKUP(AE113,'シフト記号表（従来型・ユニット型共通）'!$C$6:$L$47,10,FALSE))</f>
        <v/>
      </c>
      <c r="AF114" s="163" t="str">
        <f>IF(AF113="","",VLOOKUP(AF113,'シフト記号表（従来型・ユニット型共通）'!$C$6:$L$47,10,FALSE))</f>
        <v/>
      </c>
      <c r="AG114" s="163" t="str">
        <f>IF(AG113="","",VLOOKUP(AG113,'シフト記号表（従来型・ユニット型共通）'!$C$6:$L$47,10,FALSE))</f>
        <v/>
      </c>
      <c r="AH114" s="163" t="str">
        <f>IF(AH113="","",VLOOKUP(AH113,'シフト記号表（従来型・ユニット型共通）'!$C$6:$L$47,10,FALSE))</f>
        <v/>
      </c>
      <c r="AI114" s="163" t="str">
        <f>IF(AI113="","",VLOOKUP(AI113,'シフト記号表（従来型・ユニット型共通）'!$C$6:$L$47,10,FALSE))</f>
        <v/>
      </c>
      <c r="AJ114" s="164" t="str">
        <f>IF(AJ113="","",VLOOKUP(AJ113,'シフト記号表（従来型・ユニット型共通）'!$C$6:$L$47,10,FALSE))</f>
        <v/>
      </c>
      <c r="AK114" s="162" t="str">
        <f>IF(AK113="","",VLOOKUP(AK113,'シフト記号表（従来型・ユニット型共通）'!$C$6:$L$47,10,FALSE))</f>
        <v/>
      </c>
      <c r="AL114" s="163" t="str">
        <f>IF(AL113="","",VLOOKUP(AL113,'シフト記号表（従来型・ユニット型共通）'!$C$6:$L$47,10,FALSE))</f>
        <v/>
      </c>
      <c r="AM114" s="163" t="str">
        <f>IF(AM113="","",VLOOKUP(AM113,'シフト記号表（従来型・ユニット型共通）'!$C$6:$L$47,10,FALSE))</f>
        <v/>
      </c>
      <c r="AN114" s="163" t="str">
        <f>IF(AN113="","",VLOOKUP(AN113,'シフト記号表（従来型・ユニット型共通）'!$C$6:$L$47,10,FALSE))</f>
        <v/>
      </c>
      <c r="AO114" s="163" t="str">
        <f>IF(AO113="","",VLOOKUP(AO113,'シフト記号表（従来型・ユニット型共通）'!$C$6:$L$47,10,FALSE))</f>
        <v/>
      </c>
      <c r="AP114" s="163" t="str">
        <f>IF(AP113="","",VLOOKUP(AP113,'シフト記号表（従来型・ユニット型共通）'!$C$6:$L$47,10,FALSE))</f>
        <v/>
      </c>
      <c r="AQ114" s="164" t="str">
        <f>IF(AQ113="","",VLOOKUP(AQ113,'シフト記号表（従来型・ユニット型共通）'!$C$6:$L$47,10,FALSE))</f>
        <v/>
      </c>
      <c r="AR114" s="162" t="str">
        <f>IF(AR113="","",VLOOKUP(AR113,'シフト記号表（従来型・ユニット型共通）'!$C$6:$L$47,10,FALSE))</f>
        <v/>
      </c>
      <c r="AS114" s="163" t="str">
        <f>IF(AS113="","",VLOOKUP(AS113,'シフト記号表（従来型・ユニット型共通）'!$C$6:$L$47,10,FALSE))</f>
        <v/>
      </c>
      <c r="AT114" s="163" t="str">
        <f>IF(AT113="","",VLOOKUP(AT113,'シフト記号表（従来型・ユニット型共通）'!$C$6:$L$47,10,FALSE))</f>
        <v/>
      </c>
      <c r="AU114" s="163" t="str">
        <f>IF(AU113="","",VLOOKUP(AU113,'シフト記号表（従来型・ユニット型共通）'!$C$6:$L$47,10,FALSE))</f>
        <v/>
      </c>
      <c r="AV114" s="163" t="str">
        <f>IF(AV113="","",VLOOKUP(AV113,'シフト記号表（従来型・ユニット型共通）'!$C$6:$L$47,10,FALSE))</f>
        <v/>
      </c>
      <c r="AW114" s="163" t="str">
        <f>IF(AW113="","",VLOOKUP(AW113,'シフト記号表（従来型・ユニット型共通）'!$C$6:$L$47,10,FALSE))</f>
        <v/>
      </c>
      <c r="AX114" s="164" t="str">
        <f>IF(AX113="","",VLOOKUP(AX113,'シフト記号表（従来型・ユニット型共通）'!$C$6:$L$47,10,FALSE))</f>
        <v/>
      </c>
      <c r="AY114" s="162" t="str">
        <f>IF(AY113="","",VLOOKUP(AY113,'シフト記号表（従来型・ユニット型共通）'!$C$6:$L$47,10,FALSE))</f>
        <v/>
      </c>
      <c r="AZ114" s="163" t="str">
        <f>IF(AZ113="","",VLOOKUP(AZ113,'シフト記号表（従来型・ユニット型共通）'!$C$6:$L$47,10,FALSE))</f>
        <v/>
      </c>
      <c r="BA114" s="163" t="str">
        <f>IF(BA113="","",VLOOKUP(BA113,'シフト記号表（従来型・ユニット型共通）'!$C$6:$L$47,10,FALSE))</f>
        <v/>
      </c>
      <c r="BB114" s="369">
        <f>IF($BE$3="４週",SUM(W114:AX114),IF($BE$3="暦月",SUM(W114:BA114),""))</f>
        <v>0</v>
      </c>
      <c r="BC114" s="370"/>
      <c r="BD114" s="371">
        <f>IF($BE$3="４週",BB114/4,IF($BE$3="暦月",(BB114/($BE$8/7)),""))</f>
        <v>0</v>
      </c>
      <c r="BE114" s="370"/>
      <c r="BF114" s="366"/>
      <c r="BG114" s="367"/>
      <c r="BH114" s="367"/>
      <c r="BI114" s="367"/>
      <c r="BJ114" s="368"/>
    </row>
    <row r="115" spans="2:62" ht="20.25" customHeight="1" x14ac:dyDescent="0.45">
      <c r="B115" s="306">
        <f>B113+1</f>
        <v>50</v>
      </c>
      <c r="C115" s="237"/>
      <c r="D115" s="238"/>
      <c r="E115" s="152"/>
      <c r="F115" s="153"/>
      <c r="G115" s="152"/>
      <c r="H115" s="153"/>
      <c r="I115" s="246"/>
      <c r="J115" s="247"/>
      <c r="K115" s="250"/>
      <c r="L115" s="251"/>
      <c r="M115" s="251"/>
      <c r="N115" s="238"/>
      <c r="O115" s="335"/>
      <c r="P115" s="336"/>
      <c r="Q115" s="336"/>
      <c r="R115" s="336"/>
      <c r="S115" s="337"/>
      <c r="T115" s="184" t="s">
        <v>18</v>
      </c>
      <c r="U115" s="108"/>
      <c r="V115" s="109"/>
      <c r="W115" s="95"/>
      <c r="X115" s="96"/>
      <c r="Y115" s="96"/>
      <c r="Z115" s="96"/>
      <c r="AA115" s="96"/>
      <c r="AB115" s="96"/>
      <c r="AC115" s="97"/>
      <c r="AD115" s="95"/>
      <c r="AE115" s="96"/>
      <c r="AF115" s="96"/>
      <c r="AG115" s="96"/>
      <c r="AH115" s="96"/>
      <c r="AI115" s="96"/>
      <c r="AJ115" s="97"/>
      <c r="AK115" s="95"/>
      <c r="AL115" s="96"/>
      <c r="AM115" s="96"/>
      <c r="AN115" s="96"/>
      <c r="AO115" s="96"/>
      <c r="AP115" s="96"/>
      <c r="AQ115" s="97"/>
      <c r="AR115" s="95"/>
      <c r="AS115" s="96"/>
      <c r="AT115" s="96"/>
      <c r="AU115" s="96"/>
      <c r="AV115" s="96"/>
      <c r="AW115" s="96"/>
      <c r="AX115" s="97"/>
      <c r="AY115" s="95"/>
      <c r="AZ115" s="96"/>
      <c r="BA115" s="98"/>
      <c r="BB115" s="242"/>
      <c r="BC115" s="243"/>
      <c r="BD115" s="244"/>
      <c r="BE115" s="245"/>
      <c r="BF115" s="303"/>
      <c r="BG115" s="304"/>
      <c r="BH115" s="304"/>
      <c r="BI115" s="304"/>
      <c r="BJ115" s="305"/>
    </row>
    <row r="116" spans="2:62" ht="20.25" customHeight="1" x14ac:dyDescent="0.45">
      <c r="B116" s="307"/>
      <c r="C116" s="341"/>
      <c r="D116" s="342"/>
      <c r="E116" s="196"/>
      <c r="F116" s="197">
        <f>C115</f>
        <v>0</v>
      </c>
      <c r="G116" s="196"/>
      <c r="H116" s="197">
        <f>I115</f>
        <v>0</v>
      </c>
      <c r="I116" s="343"/>
      <c r="J116" s="344"/>
      <c r="K116" s="345"/>
      <c r="L116" s="346"/>
      <c r="M116" s="346"/>
      <c r="N116" s="342"/>
      <c r="O116" s="335"/>
      <c r="P116" s="336"/>
      <c r="Q116" s="336"/>
      <c r="R116" s="336"/>
      <c r="S116" s="337"/>
      <c r="T116" s="185" t="s">
        <v>189</v>
      </c>
      <c r="U116" s="110"/>
      <c r="V116" s="186"/>
      <c r="W116" s="162" t="str">
        <f>IF(W115="","",VLOOKUP(W115,'シフト記号表（従来型・ユニット型共通）'!$C$6:$L$47,10,FALSE))</f>
        <v/>
      </c>
      <c r="X116" s="163" t="str">
        <f>IF(X115="","",VLOOKUP(X115,'シフト記号表（従来型・ユニット型共通）'!$C$6:$L$47,10,FALSE))</f>
        <v/>
      </c>
      <c r="Y116" s="163" t="str">
        <f>IF(Y115="","",VLOOKUP(Y115,'シフト記号表（従来型・ユニット型共通）'!$C$6:$L$47,10,FALSE))</f>
        <v/>
      </c>
      <c r="Z116" s="163" t="str">
        <f>IF(Z115="","",VLOOKUP(Z115,'シフト記号表（従来型・ユニット型共通）'!$C$6:$L$47,10,FALSE))</f>
        <v/>
      </c>
      <c r="AA116" s="163" t="str">
        <f>IF(AA115="","",VLOOKUP(AA115,'シフト記号表（従来型・ユニット型共通）'!$C$6:$L$47,10,FALSE))</f>
        <v/>
      </c>
      <c r="AB116" s="163" t="str">
        <f>IF(AB115="","",VLOOKUP(AB115,'シフト記号表（従来型・ユニット型共通）'!$C$6:$L$47,10,FALSE))</f>
        <v/>
      </c>
      <c r="AC116" s="164" t="str">
        <f>IF(AC115="","",VLOOKUP(AC115,'シフト記号表（従来型・ユニット型共通）'!$C$6:$L$47,10,FALSE))</f>
        <v/>
      </c>
      <c r="AD116" s="162" t="str">
        <f>IF(AD115="","",VLOOKUP(AD115,'シフト記号表（従来型・ユニット型共通）'!$C$6:$L$47,10,FALSE))</f>
        <v/>
      </c>
      <c r="AE116" s="163" t="str">
        <f>IF(AE115="","",VLOOKUP(AE115,'シフト記号表（従来型・ユニット型共通）'!$C$6:$L$47,10,FALSE))</f>
        <v/>
      </c>
      <c r="AF116" s="163" t="str">
        <f>IF(AF115="","",VLOOKUP(AF115,'シフト記号表（従来型・ユニット型共通）'!$C$6:$L$47,10,FALSE))</f>
        <v/>
      </c>
      <c r="AG116" s="163" t="str">
        <f>IF(AG115="","",VLOOKUP(AG115,'シフト記号表（従来型・ユニット型共通）'!$C$6:$L$47,10,FALSE))</f>
        <v/>
      </c>
      <c r="AH116" s="163" t="str">
        <f>IF(AH115="","",VLOOKUP(AH115,'シフト記号表（従来型・ユニット型共通）'!$C$6:$L$47,10,FALSE))</f>
        <v/>
      </c>
      <c r="AI116" s="163" t="str">
        <f>IF(AI115="","",VLOOKUP(AI115,'シフト記号表（従来型・ユニット型共通）'!$C$6:$L$47,10,FALSE))</f>
        <v/>
      </c>
      <c r="AJ116" s="164" t="str">
        <f>IF(AJ115="","",VLOOKUP(AJ115,'シフト記号表（従来型・ユニット型共通）'!$C$6:$L$47,10,FALSE))</f>
        <v/>
      </c>
      <c r="AK116" s="162" t="str">
        <f>IF(AK115="","",VLOOKUP(AK115,'シフト記号表（従来型・ユニット型共通）'!$C$6:$L$47,10,FALSE))</f>
        <v/>
      </c>
      <c r="AL116" s="163" t="str">
        <f>IF(AL115="","",VLOOKUP(AL115,'シフト記号表（従来型・ユニット型共通）'!$C$6:$L$47,10,FALSE))</f>
        <v/>
      </c>
      <c r="AM116" s="163" t="str">
        <f>IF(AM115="","",VLOOKUP(AM115,'シフト記号表（従来型・ユニット型共通）'!$C$6:$L$47,10,FALSE))</f>
        <v/>
      </c>
      <c r="AN116" s="163" t="str">
        <f>IF(AN115="","",VLOOKUP(AN115,'シフト記号表（従来型・ユニット型共通）'!$C$6:$L$47,10,FALSE))</f>
        <v/>
      </c>
      <c r="AO116" s="163" t="str">
        <f>IF(AO115="","",VLOOKUP(AO115,'シフト記号表（従来型・ユニット型共通）'!$C$6:$L$47,10,FALSE))</f>
        <v/>
      </c>
      <c r="AP116" s="163" t="str">
        <f>IF(AP115="","",VLOOKUP(AP115,'シフト記号表（従来型・ユニット型共通）'!$C$6:$L$47,10,FALSE))</f>
        <v/>
      </c>
      <c r="AQ116" s="164" t="str">
        <f>IF(AQ115="","",VLOOKUP(AQ115,'シフト記号表（従来型・ユニット型共通）'!$C$6:$L$47,10,FALSE))</f>
        <v/>
      </c>
      <c r="AR116" s="162" t="str">
        <f>IF(AR115="","",VLOOKUP(AR115,'シフト記号表（従来型・ユニット型共通）'!$C$6:$L$47,10,FALSE))</f>
        <v/>
      </c>
      <c r="AS116" s="163" t="str">
        <f>IF(AS115="","",VLOOKUP(AS115,'シフト記号表（従来型・ユニット型共通）'!$C$6:$L$47,10,FALSE))</f>
        <v/>
      </c>
      <c r="AT116" s="163" t="str">
        <f>IF(AT115="","",VLOOKUP(AT115,'シフト記号表（従来型・ユニット型共通）'!$C$6:$L$47,10,FALSE))</f>
        <v/>
      </c>
      <c r="AU116" s="163" t="str">
        <f>IF(AU115="","",VLOOKUP(AU115,'シフト記号表（従来型・ユニット型共通）'!$C$6:$L$47,10,FALSE))</f>
        <v/>
      </c>
      <c r="AV116" s="163" t="str">
        <f>IF(AV115="","",VLOOKUP(AV115,'シフト記号表（従来型・ユニット型共通）'!$C$6:$L$47,10,FALSE))</f>
        <v/>
      </c>
      <c r="AW116" s="163" t="str">
        <f>IF(AW115="","",VLOOKUP(AW115,'シフト記号表（従来型・ユニット型共通）'!$C$6:$L$47,10,FALSE))</f>
        <v/>
      </c>
      <c r="AX116" s="164" t="str">
        <f>IF(AX115="","",VLOOKUP(AX115,'シフト記号表（従来型・ユニット型共通）'!$C$6:$L$47,10,FALSE))</f>
        <v/>
      </c>
      <c r="AY116" s="162" t="str">
        <f>IF(AY115="","",VLOOKUP(AY115,'シフト記号表（従来型・ユニット型共通）'!$C$6:$L$47,10,FALSE))</f>
        <v/>
      </c>
      <c r="AZ116" s="163" t="str">
        <f>IF(AZ115="","",VLOOKUP(AZ115,'シフト記号表（従来型・ユニット型共通）'!$C$6:$L$47,10,FALSE))</f>
        <v/>
      </c>
      <c r="BA116" s="163" t="str">
        <f>IF(BA115="","",VLOOKUP(BA115,'シフト記号表（従来型・ユニット型共通）'!$C$6:$L$47,10,FALSE))</f>
        <v/>
      </c>
      <c r="BB116" s="369">
        <f>IF($BE$3="４週",SUM(W116:AX116),IF($BE$3="暦月",SUM(W116:BA116),""))</f>
        <v>0</v>
      </c>
      <c r="BC116" s="370"/>
      <c r="BD116" s="371">
        <f>IF($BE$3="４週",BB116/4,IF($BE$3="暦月",(BB116/($BE$8/7)),""))</f>
        <v>0</v>
      </c>
      <c r="BE116" s="370"/>
      <c r="BF116" s="366"/>
      <c r="BG116" s="367"/>
      <c r="BH116" s="367"/>
      <c r="BI116" s="367"/>
      <c r="BJ116" s="368"/>
    </row>
    <row r="117" spans="2:62" ht="20.25" customHeight="1" x14ac:dyDescent="0.45">
      <c r="B117" s="306">
        <f>B115+1</f>
        <v>51</v>
      </c>
      <c r="C117" s="237"/>
      <c r="D117" s="238"/>
      <c r="E117" s="152"/>
      <c r="F117" s="153"/>
      <c r="G117" s="152"/>
      <c r="H117" s="153"/>
      <c r="I117" s="246"/>
      <c r="J117" s="247"/>
      <c r="K117" s="250"/>
      <c r="L117" s="251"/>
      <c r="M117" s="251"/>
      <c r="N117" s="238"/>
      <c r="O117" s="335"/>
      <c r="P117" s="336"/>
      <c r="Q117" s="336"/>
      <c r="R117" s="336"/>
      <c r="S117" s="337"/>
      <c r="T117" s="184" t="s">
        <v>18</v>
      </c>
      <c r="U117" s="108"/>
      <c r="V117" s="109"/>
      <c r="W117" s="95"/>
      <c r="X117" s="96"/>
      <c r="Y117" s="96"/>
      <c r="Z117" s="96"/>
      <c r="AA117" s="96"/>
      <c r="AB117" s="96"/>
      <c r="AC117" s="97"/>
      <c r="AD117" s="95"/>
      <c r="AE117" s="96"/>
      <c r="AF117" s="96"/>
      <c r="AG117" s="96"/>
      <c r="AH117" s="96"/>
      <c r="AI117" s="96"/>
      <c r="AJ117" s="97"/>
      <c r="AK117" s="95"/>
      <c r="AL117" s="96"/>
      <c r="AM117" s="96"/>
      <c r="AN117" s="96"/>
      <c r="AO117" s="96"/>
      <c r="AP117" s="96"/>
      <c r="AQ117" s="97"/>
      <c r="AR117" s="95"/>
      <c r="AS117" s="96"/>
      <c r="AT117" s="96"/>
      <c r="AU117" s="96"/>
      <c r="AV117" s="96"/>
      <c r="AW117" s="96"/>
      <c r="AX117" s="97"/>
      <c r="AY117" s="95"/>
      <c r="AZ117" s="96"/>
      <c r="BA117" s="98"/>
      <c r="BB117" s="242"/>
      <c r="BC117" s="243"/>
      <c r="BD117" s="244"/>
      <c r="BE117" s="245"/>
      <c r="BF117" s="303"/>
      <c r="BG117" s="304"/>
      <c r="BH117" s="304"/>
      <c r="BI117" s="304"/>
      <c r="BJ117" s="305"/>
    </row>
    <row r="118" spans="2:62" ht="20.25" customHeight="1" x14ac:dyDescent="0.45">
      <c r="B118" s="307"/>
      <c r="C118" s="341"/>
      <c r="D118" s="342"/>
      <c r="E118" s="196"/>
      <c r="F118" s="197">
        <f>C117</f>
        <v>0</v>
      </c>
      <c r="G118" s="196"/>
      <c r="H118" s="197">
        <f>I117</f>
        <v>0</v>
      </c>
      <c r="I118" s="343"/>
      <c r="J118" s="344"/>
      <c r="K118" s="345"/>
      <c r="L118" s="346"/>
      <c r="M118" s="346"/>
      <c r="N118" s="342"/>
      <c r="O118" s="335"/>
      <c r="P118" s="336"/>
      <c r="Q118" s="336"/>
      <c r="R118" s="336"/>
      <c r="S118" s="337"/>
      <c r="T118" s="185" t="s">
        <v>189</v>
      </c>
      <c r="U118" s="110"/>
      <c r="V118" s="186"/>
      <c r="W118" s="162" t="str">
        <f>IF(W117="","",VLOOKUP(W117,'シフト記号表（従来型・ユニット型共通）'!$C$6:$L$47,10,FALSE))</f>
        <v/>
      </c>
      <c r="X118" s="163" t="str">
        <f>IF(X117="","",VLOOKUP(X117,'シフト記号表（従来型・ユニット型共通）'!$C$6:$L$47,10,FALSE))</f>
        <v/>
      </c>
      <c r="Y118" s="163" t="str">
        <f>IF(Y117="","",VLOOKUP(Y117,'シフト記号表（従来型・ユニット型共通）'!$C$6:$L$47,10,FALSE))</f>
        <v/>
      </c>
      <c r="Z118" s="163" t="str">
        <f>IF(Z117="","",VLOOKUP(Z117,'シフト記号表（従来型・ユニット型共通）'!$C$6:$L$47,10,FALSE))</f>
        <v/>
      </c>
      <c r="AA118" s="163" t="str">
        <f>IF(AA117="","",VLOOKUP(AA117,'シフト記号表（従来型・ユニット型共通）'!$C$6:$L$47,10,FALSE))</f>
        <v/>
      </c>
      <c r="AB118" s="163" t="str">
        <f>IF(AB117="","",VLOOKUP(AB117,'シフト記号表（従来型・ユニット型共通）'!$C$6:$L$47,10,FALSE))</f>
        <v/>
      </c>
      <c r="AC118" s="164" t="str">
        <f>IF(AC117="","",VLOOKUP(AC117,'シフト記号表（従来型・ユニット型共通）'!$C$6:$L$47,10,FALSE))</f>
        <v/>
      </c>
      <c r="AD118" s="162" t="str">
        <f>IF(AD117="","",VLOOKUP(AD117,'シフト記号表（従来型・ユニット型共通）'!$C$6:$L$47,10,FALSE))</f>
        <v/>
      </c>
      <c r="AE118" s="163" t="str">
        <f>IF(AE117="","",VLOOKUP(AE117,'シフト記号表（従来型・ユニット型共通）'!$C$6:$L$47,10,FALSE))</f>
        <v/>
      </c>
      <c r="AF118" s="163" t="str">
        <f>IF(AF117="","",VLOOKUP(AF117,'シフト記号表（従来型・ユニット型共通）'!$C$6:$L$47,10,FALSE))</f>
        <v/>
      </c>
      <c r="AG118" s="163" t="str">
        <f>IF(AG117="","",VLOOKUP(AG117,'シフト記号表（従来型・ユニット型共通）'!$C$6:$L$47,10,FALSE))</f>
        <v/>
      </c>
      <c r="AH118" s="163" t="str">
        <f>IF(AH117="","",VLOOKUP(AH117,'シフト記号表（従来型・ユニット型共通）'!$C$6:$L$47,10,FALSE))</f>
        <v/>
      </c>
      <c r="AI118" s="163" t="str">
        <f>IF(AI117="","",VLOOKUP(AI117,'シフト記号表（従来型・ユニット型共通）'!$C$6:$L$47,10,FALSE))</f>
        <v/>
      </c>
      <c r="AJ118" s="164" t="str">
        <f>IF(AJ117="","",VLOOKUP(AJ117,'シフト記号表（従来型・ユニット型共通）'!$C$6:$L$47,10,FALSE))</f>
        <v/>
      </c>
      <c r="AK118" s="162" t="str">
        <f>IF(AK117="","",VLOOKUP(AK117,'シフト記号表（従来型・ユニット型共通）'!$C$6:$L$47,10,FALSE))</f>
        <v/>
      </c>
      <c r="AL118" s="163" t="str">
        <f>IF(AL117="","",VLOOKUP(AL117,'シフト記号表（従来型・ユニット型共通）'!$C$6:$L$47,10,FALSE))</f>
        <v/>
      </c>
      <c r="AM118" s="163" t="str">
        <f>IF(AM117="","",VLOOKUP(AM117,'シフト記号表（従来型・ユニット型共通）'!$C$6:$L$47,10,FALSE))</f>
        <v/>
      </c>
      <c r="AN118" s="163" t="str">
        <f>IF(AN117="","",VLOOKUP(AN117,'シフト記号表（従来型・ユニット型共通）'!$C$6:$L$47,10,FALSE))</f>
        <v/>
      </c>
      <c r="AO118" s="163" t="str">
        <f>IF(AO117="","",VLOOKUP(AO117,'シフト記号表（従来型・ユニット型共通）'!$C$6:$L$47,10,FALSE))</f>
        <v/>
      </c>
      <c r="AP118" s="163" t="str">
        <f>IF(AP117="","",VLOOKUP(AP117,'シフト記号表（従来型・ユニット型共通）'!$C$6:$L$47,10,FALSE))</f>
        <v/>
      </c>
      <c r="AQ118" s="164" t="str">
        <f>IF(AQ117="","",VLOOKUP(AQ117,'シフト記号表（従来型・ユニット型共通）'!$C$6:$L$47,10,FALSE))</f>
        <v/>
      </c>
      <c r="AR118" s="162" t="str">
        <f>IF(AR117="","",VLOOKUP(AR117,'シフト記号表（従来型・ユニット型共通）'!$C$6:$L$47,10,FALSE))</f>
        <v/>
      </c>
      <c r="AS118" s="163" t="str">
        <f>IF(AS117="","",VLOOKUP(AS117,'シフト記号表（従来型・ユニット型共通）'!$C$6:$L$47,10,FALSE))</f>
        <v/>
      </c>
      <c r="AT118" s="163" t="str">
        <f>IF(AT117="","",VLOOKUP(AT117,'シフト記号表（従来型・ユニット型共通）'!$C$6:$L$47,10,FALSE))</f>
        <v/>
      </c>
      <c r="AU118" s="163" t="str">
        <f>IF(AU117="","",VLOOKUP(AU117,'シフト記号表（従来型・ユニット型共通）'!$C$6:$L$47,10,FALSE))</f>
        <v/>
      </c>
      <c r="AV118" s="163" t="str">
        <f>IF(AV117="","",VLOOKUP(AV117,'シフト記号表（従来型・ユニット型共通）'!$C$6:$L$47,10,FALSE))</f>
        <v/>
      </c>
      <c r="AW118" s="163" t="str">
        <f>IF(AW117="","",VLOOKUP(AW117,'シフト記号表（従来型・ユニット型共通）'!$C$6:$L$47,10,FALSE))</f>
        <v/>
      </c>
      <c r="AX118" s="164" t="str">
        <f>IF(AX117="","",VLOOKUP(AX117,'シフト記号表（従来型・ユニット型共通）'!$C$6:$L$47,10,FALSE))</f>
        <v/>
      </c>
      <c r="AY118" s="162" t="str">
        <f>IF(AY117="","",VLOOKUP(AY117,'シフト記号表（従来型・ユニット型共通）'!$C$6:$L$47,10,FALSE))</f>
        <v/>
      </c>
      <c r="AZ118" s="163" t="str">
        <f>IF(AZ117="","",VLOOKUP(AZ117,'シフト記号表（従来型・ユニット型共通）'!$C$6:$L$47,10,FALSE))</f>
        <v/>
      </c>
      <c r="BA118" s="163" t="str">
        <f>IF(BA117="","",VLOOKUP(BA117,'シフト記号表（従来型・ユニット型共通）'!$C$6:$L$47,10,FALSE))</f>
        <v/>
      </c>
      <c r="BB118" s="369">
        <f>IF($BE$3="４週",SUM(W118:AX118),IF($BE$3="暦月",SUM(W118:BA118),""))</f>
        <v>0</v>
      </c>
      <c r="BC118" s="370"/>
      <c r="BD118" s="371">
        <f>IF($BE$3="４週",BB118/4,IF($BE$3="暦月",(BB118/($BE$8/7)),""))</f>
        <v>0</v>
      </c>
      <c r="BE118" s="370"/>
      <c r="BF118" s="366"/>
      <c r="BG118" s="367"/>
      <c r="BH118" s="367"/>
      <c r="BI118" s="367"/>
      <c r="BJ118" s="368"/>
    </row>
    <row r="119" spans="2:62" ht="20.25" customHeight="1" x14ac:dyDescent="0.45">
      <c r="B119" s="306">
        <f>B117+1</f>
        <v>52</v>
      </c>
      <c r="C119" s="237"/>
      <c r="D119" s="238"/>
      <c r="E119" s="152"/>
      <c r="F119" s="153"/>
      <c r="G119" s="152"/>
      <c r="H119" s="153"/>
      <c r="I119" s="246"/>
      <c r="J119" s="247"/>
      <c r="K119" s="250"/>
      <c r="L119" s="251"/>
      <c r="M119" s="251"/>
      <c r="N119" s="238"/>
      <c r="O119" s="335"/>
      <c r="P119" s="336"/>
      <c r="Q119" s="336"/>
      <c r="R119" s="336"/>
      <c r="S119" s="337"/>
      <c r="T119" s="184" t="s">
        <v>18</v>
      </c>
      <c r="U119" s="108"/>
      <c r="V119" s="109"/>
      <c r="W119" s="95"/>
      <c r="X119" s="96"/>
      <c r="Y119" s="96"/>
      <c r="Z119" s="96"/>
      <c r="AA119" s="96"/>
      <c r="AB119" s="96"/>
      <c r="AC119" s="97"/>
      <c r="AD119" s="95"/>
      <c r="AE119" s="96"/>
      <c r="AF119" s="96"/>
      <c r="AG119" s="96"/>
      <c r="AH119" s="96"/>
      <c r="AI119" s="96"/>
      <c r="AJ119" s="97"/>
      <c r="AK119" s="95"/>
      <c r="AL119" s="96"/>
      <c r="AM119" s="96"/>
      <c r="AN119" s="96"/>
      <c r="AO119" s="96"/>
      <c r="AP119" s="96"/>
      <c r="AQ119" s="97"/>
      <c r="AR119" s="95"/>
      <c r="AS119" s="96"/>
      <c r="AT119" s="96"/>
      <c r="AU119" s="96"/>
      <c r="AV119" s="96"/>
      <c r="AW119" s="96"/>
      <c r="AX119" s="97"/>
      <c r="AY119" s="95"/>
      <c r="AZ119" s="96"/>
      <c r="BA119" s="98"/>
      <c r="BB119" s="242"/>
      <c r="BC119" s="243"/>
      <c r="BD119" s="244"/>
      <c r="BE119" s="245"/>
      <c r="BF119" s="303"/>
      <c r="BG119" s="304"/>
      <c r="BH119" s="304"/>
      <c r="BI119" s="304"/>
      <c r="BJ119" s="305"/>
    </row>
    <row r="120" spans="2:62" ht="20.25" customHeight="1" x14ac:dyDescent="0.45">
      <c r="B120" s="307"/>
      <c r="C120" s="341"/>
      <c r="D120" s="342"/>
      <c r="E120" s="196"/>
      <c r="F120" s="197">
        <f>C119</f>
        <v>0</v>
      </c>
      <c r="G120" s="196"/>
      <c r="H120" s="197">
        <f>I119</f>
        <v>0</v>
      </c>
      <c r="I120" s="343"/>
      <c r="J120" s="344"/>
      <c r="K120" s="345"/>
      <c r="L120" s="346"/>
      <c r="M120" s="346"/>
      <c r="N120" s="342"/>
      <c r="O120" s="335"/>
      <c r="P120" s="336"/>
      <c r="Q120" s="336"/>
      <c r="R120" s="336"/>
      <c r="S120" s="337"/>
      <c r="T120" s="185" t="s">
        <v>189</v>
      </c>
      <c r="U120" s="110"/>
      <c r="V120" s="186"/>
      <c r="W120" s="162" t="str">
        <f>IF(W119="","",VLOOKUP(W119,'シフト記号表（従来型・ユニット型共通）'!$C$6:$L$47,10,FALSE))</f>
        <v/>
      </c>
      <c r="X120" s="163" t="str">
        <f>IF(X119="","",VLOOKUP(X119,'シフト記号表（従来型・ユニット型共通）'!$C$6:$L$47,10,FALSE))</f>
        <v/>
      </c>
      <c r="Y120" s="163" t="str">
        <f>IF(Y119="","",VLOOKUP(Y119,'シフト記号表（従来型・ユニット型共通）'!$C$6:$L$47,10,FALSE))</f>
        <v/>
      </c>
      <c r="Z120" s="163" t="str">
        <f>IF(Z119="","",VLOOKUP(Z119,'シフト記号表（従来型・ユニット型共通）'!$C$6:$L$47,10,FALSE))</f>
        <v/>
      </c>
      <c r="AA120" s="163" t="str">
        <f>IF(AA119="","",VLOOKUP(AA119,'シフト記号表（従来型・ユニット型共通）'!$C$6:$L$47,10,FALSE))</f>
        <v/>
      </c>
      <c r="AB120" s="163" t="str">
        <f>IF(AB119="","",VLOOKUP(AB119,'シフト記号表（従来型・ユニット型共通）'!$C$6:$L$47,10,FALSE))</f>
        <v/>
      </c>
      <c r="AC120" s="164" t="str">
        <f>IF(AC119="","",VLOOKUP(AC119,'シフト記号表（従来型・ユニット型共通）'!$C$6:$L$47,10,FALSE))</f>
        <v/>
      </c>
      <c r="AD120" s="162" t="str">
        <f>IF(AD119="","",VLOOKUP(AD119,'シフト記号表（従来型・ユニット型共通）'!$C$6:$L$47,10,FALSE))</f>
        <v/>
      </c>
      <c r="AE120" s="163" t="str">
        <f>IF(AE119="","",VLOOKUP(AE119,'シフト記号表（従来型・ユニット型共通）'!$C$6:$L$47,10,FALSE))</f>
        <v/>
      </c>
      <c r="AF120" s="163" t="str">
        <f>IF(AF119="","",VLOOKUP(AF119,'シフト記号表（従来型・ユニット型共通）'!$C$6:$L$47,10,FALSE))</f>
        <v/>
      </c>
      <c r="AG120" s="163" t="str">
        <f>IF(AG119="","",VLOOKUP(AG119,'シフト記号表（従来型・ユニット型共通）'!$C$6:$L$47,10,FALSE))</f>
        <v/>
      </c>
      <c r="AH120" s="163" t="str">
        <f>IF(AH119="","",VLOOKUP(AH119,'シフト記号表（従来型・ユニット型共通）'!$C$6:$L$47,10,FALSE))</f>
        <v/>
      </c>
      <c r="AI120" s="163" t="str">
        <f>IF(AI119="","",VLOOKUP(AI119,'シフト記号表（従来型・ユニット型共通）'!$C$6:$L$47,10,FALSE))</f>
        <v/>
      </c>
      <c r="AJ120" s="164" t="str">
        <f>IF(AJ119="","",VLOOKUP(AJ119,'シフト記号表（従来型・ユニット型共通）'!$C$6:$L$47,10,FALSE))</f>
        <v/>
      </c>
      <c r="AK120" s="162" t="str">
        <f>IF(AK119="","",VLOOKUP(AK119,'シフト記号表（従来型・ユニット型共通）'!$C$6:$L$47,10,FALSE))</f>
        <v/>
      </c>
      <c r="AL120" s="163" t="str">
        <f>IF(AL119="","",VLOOKUP(AL119,'シフト記号表（従来型・ユニット型共通）'!$C$6:$L$47,10,FALSE))</f>
        <v/>
      </c>
      <c r="AM120" s="163" t="str">
        <f>IF(AM119="","",VLOOKUP(AM119,'シフト記号表（従来型・ユニット型共通）'!$C$6:$L$47,10,FALSE))</f>
        <v/>
      </c>
      <c r="AN120" s="163" t="str">
        <f>IF(AN119="","",VLOOKUP(AN119,'シフト記号表（従来型・ユニット型共通）'!$C$6:$L$47,10,FALSE))</f>
        <v/>
      </c>
      <c r="AO120" s="163" t="str">
        <f>IF(AO119="","",VLOOKUP(AO119,'シフト記号表（従来型・ユニット型共通）'!$C$6:$L$47,10,FALSE))</f>
        <v/>
      </c>
      <c r="AP120" s="163" t="str">
        <f>IF(AP119="","",VLOOKUP(AP119,'シフト記号表（従来型・ユニット型共通）'!$C$6:$L$47,10,FALSE))</f>
        <v/>
      </c>
      <c r="AQ120" s="164" t="str">
        <f>IF(AQ119="","",VLOOKUP(AQ119,'シフト記号表（従来型・ユニット型共通）'!$C$6:$L$47,10,FALSE))</f>
        <v/>
      </c>
      <c r="AR120" s="162" t="str">
        <f>IF(AR119="","",VLOOKUP(AR119,'シフト記号表（従来型・ユニット型共通）'!$C$6:$L$47,10,FALSE))</f>
        <v/>
      </c>
      <c r="AS120" s="163" t="str">
        <f>IF(AS119="","",VLOOKUP(AS119,'シフト記号表（従来型・ユニット型共通）'!$C$6:$L$47,10,FALSE))</f>
        <v/>
      </c>
      <c r="AT120" s="163" t="str">
        <f>IF(AT119="","",VLOOKUP(AT119,'シフト記号表（従来型・ユニット型共通）'!$C$6:$L$47,10,FALSE))</f>
        <v/>
      </c>
      <c r="AU120" s="163" t="str">
        <f>IF(AU119="","",VLOOKUP(AU119,'シフト記号表（従来型・ユニット型共通）'!$C$6:$L$47,10,FALSE))</f>
        <v/>
      </c>
      <c r="AV120" s="163" t="str">
        <f>IF(AV119="","",VLOOKUP(AV119,'シフト記号表（従来型・ユニット型共通）'!$C$6:$L$47,10,FALSE))</f>
        <v/>
      </c>
      <c r="AW120" s="163" t="str">
        <f>IF(AW119="","",VLOOKUP(AW119,'シフト記号表（従来型・ユニット型共通）'!$C$6:$L$47,10,FALSE))</f>
        <v/>
      </c>
      <c r="AX120" s="164" t="str">
        <f>IF(AX119="","",VLOOKUP(AX119,'シフト記号表（従来型・ユニット型共通）'!$C$6:$L$47,10,FALSE))</f>
        <v/>
      </c>
      <c r="AY120" s="162" t="str">
        <f>IF(AY119="","",VLOOKUP(AY119,'シフト記号表（従来型・ユニット型共通）'!$C$6:$L$47,10,FALSE))</f>
        <v/>
      </c>
      <c r="AZ120" s="163" t="str">
        <f>IF(AZ119="","",VLOOKUP(AZ119,'シフト記号表（従来型・ユニット型共通）'!$C$6:$L$47,10,FALSE))</f>
        <v/>
      </c>
      <c r="BA120" s="163" t="str">
        <f>IF(BA119="","",VLOOKUP(BA119,'シフト記号表（従来型・ユニット型共通）'!$C$6:$L$47,10,FALSE))</f>
        <v/>
      </c>
      <c r="BB120" s="369">
        <f>IF($BE$3="４週",SUM(W120:AX120),IF($BE$3="暦月",SUM(W120:BA120),""))</f>
        <v>0</v>
      </c>
      <c r="BC120" s="370"/>
      <c r="BD120" s="371">
        <f>IF($BE$3="４週",BB120/4,IF($BE$3="暦月",(BB120/($BE$8/7)),""))</f>
        <v>0</v>
      </c>
      <c r="BE120" s="370"/>
      <c r="BF120" s="366"/>
      <c r="BG120" s="367"/>
      <c r="BH120" s="367"/>
      <c r="BI120" s="367"/>
      <c r="BJ120" s="368"/>
    </row>
    <row r="121" spans="2:62" ht="20.25" customHeight="1" x14ac:dyDescent="0.45">
      <c r="B121" s="306">
        <f>B119+1</f>
        <v>53</v>
      </c>
      <c r="C121" s="237"/>
      <c r="D121" s="238"/>
      <c r="E121" s="152"/>
      <c r="F121" s="153"/>
      <c r="G121" s="152"/>
      <c r="H121" s="153"/>
      <c r="I121" s="246"/>
      <c r="J121" s="247"/>
      <c r="K121" s="250"/>
      <c r="L121" s="251"/>
      <c r="M121" s="251"/>
      <c r="N121" s="238"/>
      <c r="O121" s="335"/>
      <c r="P121" s="336"/>
      <c r="Q121" s="336"/>
      <c r="R121" s="336"/>
      <c r="S121" s="337"/>
      <c r="T121" s="184" t="s">
        <v>18</v>
      </c>
      <c r="U121" s="108"/>
      <c r="V121" s="109"/>
      <c r="W121" s="95"/>
      <c r="X121" s="96"/>
      <c r="Y121" s="96"/>
      <c r="Z121" s="96"/>
      <c r="AA121" s="96"/>
      <c r="AB121" s="96"/>
      <c r="AC121" s="97"/>
      <c r="AD121" s="95"/>
      <c r="AE121" s="96"/>
      <c r="AF121" s="96"/>
      <c r="AG121" s="96"/>
      <c r="AH121" s="96"/>
      <c r="AI121" s="96"/>
      <c r="AJ121" s="97"/>
      <c r="AK121" s="95"/>
      <c r="AL121" s="96"/>
      <c r="AM121" s="96"/>
      <c r="AN121" s="96"/>
      <c r="AO121" s="96"/>
      <c r="AP121" s="96"/>
      <c r="AQ121" s="97"/>
      <c r="AR121" s="95"/>
      <c r="AS121" s="96"/>
      <c r="AT121" s="96"/>
      <c r="AU121" s="96"/>
      <c r="AV121" s="96"/>
      <c r="AW121" s="96"/>
      <c r="AX121" s="97"/>
      <c r="AY121" s="95"/>
      <c r="AZ121" s="96"/>
      <c r="BA121" s="98"/>
      <c r="BB121" s="242"/>
      <c r="BC121" s="243"/>
      <c r="BD121" s="244"/>
      <c r="BE121" s="245"/>
      <c r="BF121" s="303"/>
      <c r="BG121" s="304"/>
      <c r="BH121" s="304"/>
      <c r="BI121" s="304"/>
      <c r="BJ121" s="305"/>
    </row>
    <row r="122" spans="2:62" ht="20.25" customHeight="1" x14ac:dyDescent="0.45">
      <c r="B122" s="307"/>
      <c r="C122" s="341"/>
      <c r="D122" s="342"/>
      <c r="E122" s="196"/>
      <c r="F122" s="197">
        <f>C121</f>
        <v>0</v>
      </c>
      <c r="G122" s="196"/>
      <c r="H122" s="197">
        <f>I121</f>
        <v>0</v>
      </c>
      <c r="I122" s="343"/>
      <c r="J122" s="344"/>
      <c r="K122" s="345"/>
      <c r="L122" s="346"/>
      <c r="M122" s="346"/>
      <c r="N122" s="342"/>
      <c r="O122" s="335"/>
      <c r="P122" s="336"/>
      <c r="Q122" s="336"/>
      <c r="R122" s="336"/>
      <c r="S122" s="337"/>
      <c r="T122" s="185" t="s">
        <v>189</v>
      </c>
      <c r="U122" s="110"/>
      <c r="V122" s="186"/>
      <c r="W122" s="162" t="str">
        <f>IF(W121="","",VLOOKUP(W121,'シフト記号表（従来型・ユニット型共通）'!$C$6:$L$47,10,FALSE))</f>
        <v/>
      </c>
      <c r="X122" s="163" t="str">
        <f>IF(X121="","",VLOOKUP(X121,'シフト記号表（従来型・ユニット型共通）'!$C$6:$L$47,10,FALSE))</f>
        <v/>
      </c>
      <c r="Y122" s="163" t="str">
        <f>IF(Y121="","",VLOOKUP(Y121,'シフト記号表（従来型・ユニット型共通）'!$C$6:$L$47,10,FALSE))</f>
        <v/>
      </c>
      <c r="Z122" s="163" t="str">
        <f>IF(Z121="","",VLOOKUP(Z121,'シフト記号表（従来型・ユニット型共通）'!$C$6:$L$47,10,FALSE))</f>
        <v/>
      </c>
      <c r="AA122" s="163" t="str">
        <f>IF(AA121="","",VLOOKUP(AA121,'シフト記号表（従来型・ユニット型共通）'!$C$6:$L$47,10,FALSE))</f>
        <v/>
      </c>
      <c r="AB122" s="163" t="str">
        <f>IF(AB121="","",VLOOKUP(AB121,'シフト記号表（従来型・ユニット型共通）'!$C$6:$L$47,10,FALSE))</f>
        <v/>
      </c>
      <c r="AC122" s="164" t="str">
        <f>IF(AC121="","",VLOOKUP(AC121,'シフト記号表（従来型・ユニット型共通）'!$C$6:$L$47,10,FALSE))</f>
        <v/>
      </c>
      <c r="AD122" s="162" t="str">
        <f>IF(AD121="","",VLOOKUP(AD121,'シフト記号表（従来型・ユニット型共通）'!$C$6:$L$47,10,FALSE))</f>
        <v/>
      </c>
      <c r="AE122" s="163" t="str">
        <f>IF(AE121="","",VLOOKUP(AE121,'シフト記号表（従来型・ユニット型共通）'!$C$6:$L$47,10,FALSE))</f>
        <v/>
      </c>
      <c r="AF122" s="163" t="str">
        <f>IF(AF121="","",VLOOKUP(AF121,'シフト記号表（従来型・ユニット型共通）'!$C$6:$L$47,10,FALSE))</f>
        <v/>
      </c>
      <c r="AG122" s="163" t="str">
        <f>IF(AG121="","",VLOOKUP(AG121,'シフト記号表（従来型・ユニット型共通）'!$C$6:$L$47,10,FALSE))</f>
        <v/>
      </c>
      <c r="AH122" s="163" t="str">
        <f>IF(AH121="","",VLOOKUP(AH121,'シフト記号表（従来型・ユニット型共通）'!$C$6:$L$47,10,FALSE))</f>
        <v/>
      </c>
      <c r="AI122" s="163" t="str">
        <f>IF(AI121="","",VLOOKUP(AI121,'シフト記号表（従来型・ユニット型共通）'!$C$6:$L$47,10,FALSE))</f>
        <v/>
      </c>
      <c r="AJ122" s="164" t="str">
        <f>IF(AJ121="","",VLOOKUP(AJ121,'シフト記号表（従来型・ユニット型共通）'!$C$6:$L$47,10,FALSE))</f>
        <v/>
      </c>
      <c r="AK122" s="162" t="str">
        <f>IF(AK121="","",VLOOKUP(AK121,'シフト記号表（従来型・ユニット型共通）'!$C$6:$L$47,10,FALSE))</f>
        <v/>
      </c>
      <c r="AL122" s="163" t="str">
        <f>IF(AL121="","",VLOOKUP(AL121,'シフト記号表（従来型・ユニット型共通）'!$C$6:$L$47,10,FALSE))</f>
        <v/>
      </c>
      <c r="AM122" s="163" t="str">
        <f>IF(AM121="","",VLOOKUP(AM121,'シフト記号表（従来型・ユニット型共通）'!$C$6:$L$47,10,FALSE))</f>
        <v/>
      </c>
      <c r="AN122" s="163" t="str">
        <f>IF(AN121="","",VLOOKUP(AN121,'シフト記号表（従来型・ユニット型共通）'!$C$6:$L$47,10,FALSE))</f>
        <v/>
      </c>
      <c r="AO122" s="163" t="str">
        <f>IF(AO121="","",VLOOKUP(AO121,'シフト記号表（従来型・ユニット型共通）'!$C$6:$L$47,10,FALSE))</f>
        <v/>
      </c>
      <c r="AP122" s="163" t="str">
        <f>IF(AP121="","",VLOOKUP(AP121,'シフト記号表（従来型・ユニット型共通）'!$C$6:$L$47,10,FALSE))</f>
        <v/>
      </c>
      <c r="AQ122" s="164" t="str">
        <f>IF(AQ121="","",VLOOKUP(AQ121,'シフト記号表（従来型・ユニット型共通）'!$C$6:$L$47,10,FALSE))</f>
        <v/>
      </c>
      <c r="AR122" s="162" t="str">
        <f>IF(AR121="","",VLOOKUP(AR121,'シフト記号表（従来型・ユニット型共通）'!$C$6:$L$47,10,FALSE))</f>
        <v/>
      </c>
      <c r="AS122" s="163" t="str">
        <f>IF(AS121="","",VLOOKUP(AS121,'シフト記号表（従来型・ユニット型共通）'!$C$6:$L$47,10,FALSE))</f>
        <v/>
      </c>
      <c r="AT122" s="163" t="str">
        <f>IF(AT121="","",VLOOKUP(AT121,'シフト記号表（従来型・ユニット型共通）'!$C$6:$L$47,10,FALSE))</f>
        <v/>
      </c>
      <c r="AU122" s="163" t="str">
        <f>IF(AU121="","",VLOOKUP(AU121,'シフト記号表（従来型・ユニット型共通）'!$C$6:$L$47,10,FALSE))</f>
        <v/>
      </c>
      <c r="AV122" s="163" t="str">
        <f>IF(AV121="","",VLOOKUP(AV121,'シフト記号表（従来型・ユニット型共通）'!$C$6:$L$47,10,FALSE))</f>
        <v/>
      </c>
      <c r="AW122" s="163" t="str">
        <f>IF(AW121="","",VLOOKUP(AW121,'シフト記号表（従来型・ユニット型共通）'!$C$6:$L$47,10,FALSE))</f>
        <v/>
      </c>
      <c r="AX122" s="164" t="str">
        <f>IF(AX121="","",VLOOKUP(AX121,'シフト記号表（従来型・ユニット型共通）'!$C$6:$L$47,10,FALSE))</f>
        <v/>
      </c>
      <c r="AY122" s="162" t="str">
        <f>IF(AY121="","",VLOOKUP(AY121,'シフト記号表（従来型・ユニット型共通）'!$C$6:$L$47,10,FALSE))</f>
        <v/>
      </c>
      <c r="AZ122" s="163" t="str">
        <f>IF(AZ121="","",VLOOKUP(AZ121,'シフト記号表（従来型・ユニット型共通）'!$C$6:$L$47,10,FALSE))</f>
        <v/>
      </c>
      <c r="BA122" s="163" t="str">
        <f>IF(BA121="","",VLOOKUP(BA121,'シフト記号表（従来型・ユニット型共通）'!$C$6:$L$47,10,FALSE))</f>
        <v/>
      </c>
      <c r="BB122" s="369">
        <f>IF($BE$3="４週",SUM(W122:AX122),IF($BE$3="暦月",SUM(W122:BA122),""))</f>
        <v>0</v>
      </c>
      <c r="BC122" s="370"/>
      <c r="BD122" s="371">
        <f>IF($BE$3="４週",BB122/4,IF($BE$3="暦月",(BB122/($BE$8/7)),""))</f>
        <v>0</v>
      </c>
      <c r="BE122" s="370"/>
      <c r="BF122" s="366"/>
      <c r="BG122" s="367"/>
      <c r="BH122" s="367"/>
      <c r="BI122" s="367"/>
      <c r="BJ122" s="368"/>
    </row>
    <row r="123" spans="2:62" ht="20.25" customHeight="1" x14ac:dyDescent="0.45">
      <c r="B123" s="306">
        <f>B121+1</f>
        <v>54</v>
      </c>
      <c r="C123" s="237"/>
      <c r="D123" s="238"/>
      <c r="E123" s="152"/>
      <c r="F123" s="153"/>
      <c r="G123" s="152"/>
      <c r="H123" s="153"/>
      <c r="I123" s="246"/>
      <c r="J123" s="247"/>
      <c r="K123" s="250"/>
      <c r="L123" s="251"/>
      <c r="M123" s="251"/>
      <c r="N123" s="238"/>
      <c r="O123" s="335"/>
      <c r="P123" s="336"/>
      <c r="Q123" s="336"/>
      <c r="R123" s="336"/>
      <c r="S123" s="337"/>
      <c r="T123" s="184" t="s">
        <v>18</v>
      </c>
      <c r="U123" s="108"/>
      <c r="V123" s="109"/>
      <c r="W123" s="95"/>
      <c r="X123" s="96"/>
      <c r="Y123" s="96"/>
      <c r="Z123" s="96"/>
      <c r="AA123" s="96"/>
      <c r="AB123" s="96"/>
      <c r="AC123" s="97"/>
      <c r="AD123" s="95"/>
      <c r="AE123" s="96"/>
      <c r="AF123" s="96"/>
      <c r="AG123" s="96"/>
      <c r="AH123" s="96"/>
      <c r="AI123" s="96"/>
      <c r="AJ123" s="97"/>
      <c r="AK123" s="95"/>
      <c r="AL123" s="96"/>
      <c r="AM123" s="96"/>
      <c r="AN123" s="96"/>
      <c r="AO123" s="96"/>
      <c r="AP123" s="96"/>
      <c r="AQ123" s="97"/>
      <c r="AR123" s="95"/>
      <c r="AS123" s="96"/>
      <c r="AT123" s="96"/>
      <c r="AU123" s="96"/>
      <c r="AV123" s="96"/>
      <c r="AW123" s="96"/>
      <c r="AX123" s="97"/>
      <c r="AY123" s="95"/>
      <c r="AZ123" s="96"/>
      <c r="BA123" s="98"/>
      <c r="BB123" s="242"/>
      <c r="BC123" s="243"/>
      <c r="BD123" s="244"/>
      <c r="BE123" s="245"/>
      <c r="BF123" s="303"/>
      <c r="BG123" s="304"/>
      <c r="BH123" s="304"/>
      <c r="BI123" s="304"/>
      <c r="BJ123" s="305"/>
    </row>
    <row r="124" spans="2:62" ht="20.25" customHeight="1" x14ac:dyDescent="0.45">
      <c r="B124" s="307"/>
      <c r="C124" s="341"/>
      <c r="D124" s="342"/>
      <c r="E124" s="196"/>
      <c r="F124" s="197">
        <f>C123</f>
        <v>0</v>
      </c>
      <c r="G124" s="196"/>
      <c r="H124" s="197">
        <f>I123</f>
        <v>0</v>
      </c>
      <c r="I124" s="343"/>
      <c r="J124" s="344"/>
      <c r="K124" s="345"/>
      <c r="L124" s="346"/>
      <c r="M124" s="346"/>
      <c r="N124" s="342"/>
      <c r="O124" s="335"/>
      <c r="P124" s="336"/>
      <c r="Q124" s="336"/>
      <c r="R124" s="336"/>
      <c r="S124" s="337"/>
      <c r="T124" s="185" t="s">
        <v>189</v>
      </c>
      <c r="U124" s="110"/>
      <c r="V124" s="186"/>
      <c r="W124" s="162" t="str">
        <f>IF(W123="","",VLOOKUP(W123,'シフト記号表（従来型・ユニット型共通）'!$C$6:$L$47,10,FALSE))</f>
        <v/>
      </c>
      <c r="X124" s="163" t="str">
        <f>IF(X123="","",VLOOKUP(X123,'シフト記号表（従来型・ユニット型共通）'!$C$6:$L$47,10,FALSE))</f>
        <v/>
      </c>
      <c r="Y124" s="163" t="str">
        <f>IF(Y123="","",VLOOKUP(Y123,'シフト記号表（従来型・ユニット型共通）'!$C$6:$L$47,10,FALSE))</f>
        <v/>
      </c>
      <c r="Z124" s="163" t="str">
        <f>IF(Z123="","",VLOOKUP(Z123,'シフト記号表（従来型・ユニット型共通）'!$C$6:$L$47,10,FALSE))</f>
        <v/>
      </c>
      <c r="AA124" s="163" t="str">
        <f>IF(AA123="","",VLOOKUP(AA123,'シフト記号表（従来型・ユニット型共通）'!$C$6:$L$47,10,FALSE))</f>
        <v/>
      </c>
      <c r="AB124" s="163" t="str">
        <f>IF(AB123="","",VLOOKUP(AB123,'シフト記号表（従来型・ユニット型共通）'!$C$6:$L$47,10,FALSE))</f>
        <v/>
      </c>
      <c r="AC124" s="164" t="str">
        <f>IF(AC123="","",VLOOKUP(AC123,'シフト記号表（従来型・ユニット型共通）'!$C$6:$L$47,10,FALSE))</f>
        <v/>
      </c>
      <c r="AD124" s="162" t="str">
        <f>IF(AD123="","",VLOOKUP(AD123,'シフト記号表（従来型・ユニット型共通）'!$C$6:$L$47,10,FALSE))</f>
        <v/>
      </c>
      <c r="AE124" s="163" t="str">
        <f>IF(AE123="","",VLOOKUP(AE123,'シフト記号表（従来型・ユニット型共通）'!$C$6:$L$47,10,FALSE))</f>
        <v/>
      </c>
      <c r="AF124" s="163" t="str">
        <f>IF(AF123="","",VLOOKUP(AF123,'シフト記号表（従来型・ユニット型共通）'!$C$6:$L$47,10,FALSE))</f>
        <v/>
      </c>
      <c r="AG124" s="163" t="str">
        <f>IF(AG123="","",VLOOKUP(AG123,'シフト記号表（従来型・ユニット型共通）'!$C$6:$L$47,10,FALSE))</f>
        <v/>
      </c>
      <c r="AH124" s="163" t="str">
        <f>IF(AH123="","",VLOOKUP(AH123,'シフト記号表（従来型・ユニット型共通）'!$C$6:$L$47,10,FALSE))</f>
        <v/>
      </c>
      <c r="AI124" s="163" t="str">
        <f>IF(AI123="","",VLOOKUP(AI123,'シフト記号表（従来型・ユニット型共通）'!$C$6:$L$47,10,FALSE))</f>
        <v/>
      </c>
      <c r="AJ124" s="164" t="str">
        <f>IF(AJ123="","",VLOOKUP(AJ123,'シフト記号表（従来型・ユニット型共通）'!$C$6:$L$47,10,FALSE))</f>
        <v/>
      </c>
      <c r="AK124" s="162" t="str">
        <f>IF(AK123="","",VLOOKUP(AK123,'シフト記号表（従来型・ユニット型共通）'!$C$6:$L$47,10,FALSE))</f>
        <v/>
      </c>
      <c r="AL124" s="163" t="str">
        <f>IF(AL123="","",VLOOKUP(AL123,'シフト記号表（従来型・ユニット型共通）'!$C$6:$L$47,10,FALSE))</f>
        <v/>
      </c>
      <c r="AM124" s="163" t="str">
        <f>IF(AM123="","",VLOOKUP(AM123,'シフト記号表（従来型・ユニット型共通）'!$C$6:$L$47,10,FALSE))</f>
        <v/>
      </c>
      <c r="AN124" s="163" t="str">
        <f>IF(AN123="","",VLOOKUP(AN123,'シフト記号表（従来型・ユニット型共通）'!$C$6:$L$47,10,FALSE))</f>
        <v/>
      </c>
      <c r="AO124" s="163" t="str">
        <f>IF(AO123="","",VLOOKUP(AO123,'シフト記号表（従来型・ユニット型共通）'!$C$6:$L$47,10,FALSE))</f>
        <v/>
      </c>
      <c r="AP124" s="163" t="str">
        <f>IF(AP123="","",VLOOKUP(AP123,'シフト記号表（従来型・ユニット型共通）'!$C$6:$L$47,10,FALSE))</f>
        <v/>
      </c>
      <c r="AQ124" s="164" t="str">
        <f>IF(AQ123="","",VLOOKUP(AQ123,'シフト記号表（従来型・ユニット型共通）'!$C$6:$L$47,10,FALSE))</f>
        <v/>
      </c>
      <c r="AR124" s="162" t="str">
        <f>IF(AR123="","",VLOOKUP(AR123,'シフト記号表（従来型・ユニット型共通）'!$C$6:$L$47,10,FALSE))</f>
        <v/>
      </c>
      <c r="AS124" s="163" t="str">
        <f>IF(AS123="","",VLOOKUP(AS123,'シフト記号表（従来型・ユニット型共通）'!$C$6:$L$47,10,FALSE))</f>
        <v/>
      </c>
      <c r="AT124" s="163" t="str">
        <f>IF(AT123="","",VLOOKUP(AT123,'シフト記号表（従来型・ユニット型共通）'!$C$6:$L$47,10,FALSE))</f>
        <v/>
      </c>
      <c r="AU124" s="163" t="str">
        <f>IF(AU123="","",VLOOKUP(AU123,'シフト記号表（従来型・ユニット型共通）'!$C$6:$L$47,10,FALSE))</f>
        <v/>
      </c>
      <c r="AV124" s="163" t="str">
        <f>IF(AV123="","",VLOOKUP(AV123,'シフト記号表（従来型・ユニット型共通）'!$C$6:$L$47,10,FALSE))</f>
        <v/>
      </c>
      <c r="AW124" s="163" t="str">
        <f>IF(AW123="","",VLOOKUP(AW123,'シフト記号表（従来型・ユニット型共通）'!$C$6:$L$47,10,FALSE))</f>
        <v/>
      </c>
      <c r="AX124" s="164" t="str">
        <f>IF(AX123="","",VLOOKUP(AX123,'シフト記号表（従来型・ユニット型共通）'!$C$6:$L$47,10,FALSE))</f>
        <v/>
      </c>
      <c r="AY124" s="162" t="str">
        <f>IF(AY123="","",VLOOKUP(AY123,'シフト記号表（従来型・ユニット型共通）'!$C$6:$L$47,10,FALSE))</f>
        <v/>
      </c>
      <c r="AZ124" s="163" t="str">
        <f>IF(AZ123="","",VLOOKUP(AZ123,'シフト記号表（従来型・ユニット型共通）'!$C$6:$L$47,10,FALSE))</f>
        <v/>
      </c>
      <c r="BA124" s="163" t="str">
        <f>IF(BA123="","",VLOOKUP(BA123,'シフト記号表（従来型・ユニット型共通）'!$C$6:$L$47,10,FALSE))</f>
        <v/>
      </c>
      <c r="BB124" s="369">
        <f>IF($BE$3="４週",SUM(W124:AX124),IF($BE$3="暦月",SUM(W124:BA124),""))</f>
        <v>0</v>
      </c>
      <c r="BC124" s="370"/>
      <c r="BD124" s="371">
        <f>IF($BE$3="４週",BB124/4,IF($BE$3="暦月",(BB124/($BE$8/7)),""))</f>
        <v>0</v>
      </c>
      <c r="BE124" s="370"/>
      <c r="BF124" s="366"/>
      <c r="BG124" s="367"/>
      <c r="BH124" s="367"/>
      <c r="BI124" s="367"/>
      <c r="BJ124" s="368"/>
    </row>
    <row r="125" spans="2:62" ht="20.25" customHeight="1" x14ac:dyDescent="0.45">
      <c r="B125" s="306">
        <f>B123+1</f>
        <v>55</v>
      </c>
      <c r="C125" s="237"/>
      <c r="D125" s="238"/>
      <c r="E125" s="152"/>
      <c r="F125" s="153"/>
      <c r="G125" s="152"/>
      <c r="H125" s="153"/>
      <c r="I125" s="246"/>
      <c r="J125" s="247"/>
      <c r="K125" s="250"/>
      <c r="L125" s="251"/>
      <c r="M125" s="251"/>
      <c r="N125" s="238"/>
      <c r="O125" s="335"/>
      <c r="P125" s="336"/>
      <c r="Q125" s="336"/>
      <c r="R125" s="336"/>
      <c r="S125" s="337"/>
      <c r="T125" s="184" t="s">
        <v>18</v>
      </c>
      <c r="U125" s="108"/>
      <c r="V125" s="109"/>
      <c r="W125" s="95"/>
      <c r="X125" s="96"/>
      <c r="Y125" s="96"/>
      <c r="Z125" s="96"/>
      <c r="AA125" s="96"/>
      <c r="AB125" s="96"/>
      <c r="AC125" s="97"/>
      <c r="AD125" s="95"/>
      <c r="AE125" s="96"/>
      <c r="AF125" s="96"/>
      <c r="AG125" s="96"/>
      <c r="AH125" s="96"/>
      <c r="AI125" s="96"/>
      <c r="AJ125" s="97"/>
      <c r="AK125" s="95"/>
      <c r="AL125" s="96"/>
      <c r="AM125" s="96"/>
      <c r="AN125" s="96"/>
      <c r="AO125" s="96"/>
      <c r="AP125" s="96"/>
      <c r="AQ125" s="97"/>
      <c r="AR125" s="95"/>
      <c r="AS125" s="96"/>
      <c r="AT125" s="96"/>
      <c r="AU125" s="96"/>
      <c r="AV125" s="96"/>
      <c r="AW125" s="96"/>
      <c r="AX125" s="97"/>
      <c r="AY125" s="95"/>
      <c r="AZ125" s="96"/>
      <c r="BA125" s="98"/>
      <c r="BB125" s="242"/>
      <c r="BC125" s="243"/>
      <c r="BD125" s="244"/>
      <c r="BE125" s="245"/>
      <c r="BF125" s="303"/>
      <c r="BG125" s="304"/>
      <c r="BH125" s="304"/>
      <c r="BI125" s="304"/>
      <c r="BJ125" s="305"/>
    </row>
    <row r="126" spans="2:62" ht="20.25" customHeight="1" x14ac:dyDescent="0.45">
      <c r="B126" s="307"/>
      <c r="C126" s="341"/>
      <c r="D126" s="342"/>
      <c r="E126" s="196"/>
      <c r="F126" s="197">
        <f>C125</f>
        <v>0</v>
      </c>
      <c r="G126" s="196"/>
      <c r="H126" s="197">
        <f>I125</f>
        <v>0</v>
      </c>
      <c r="I126" s="343"/>
      <c r="J126" s="344"/>
      <c r="K126" s="345"/>
      <c r="L126" s="346"/>
      <c r="M126" s="346"/>
      <c r="N126" s="342"/>
      <c r="O126" s="335"/>
      <c r="P126" s="336"/>
      <c r="Q126" s="336"/>
      <c r="R126" s="336"/>
      <c r="S126" s="337"/>
      <c r="T126" s="185" t="s">
        <v>189</v>
      </c>
      <c r="U126" s="110"/>
      <c r="V126" s="186"/>
      <c r="W126" s="162" t="str">
        <f>IF(W125="","",VLOOKUP(W125,'シフト記号表（従来型・ユニット型共通）'!$C$6:$L$47,10,FALSE))</f>
        <v/>
      </c>
      <c r="X126" s="163" t="str">
        <f>IF(X125="","",VLOOKUP(X125,'シフト記号表（従来型・ユニット型共通）'!$C$6:$L$47,10,FALSE))</f>
        <v/>
      </c>
      <c r="Y126" s="163" t="str">
        <f>IF(Y125="","",VLOOKUP(Y125,'シフト記号表（従来型・ユニット型共通）'!$C$6:$L$47,10,FALSE))</f>
        <v/>
      </c>
      <c r="Z126" s="163" t="str">
        <f>IF(Z125="","",VLOOKUP(Z125,'シフト記号表（従来型・ユニット型共通）'!$C$6:$L$47,10,FALSE))</f>
        <v/>
      </c>
      <c r="AA126" s="163" t="str">
        <f>IF(AA125="","",VLOOKUP(AA125,'シフト記号表（従来型・ユニット型共通）'!$C$6:$L$47,10,FALSE))</f>
        <v/>
      </c>
      <c r="AB126" s="163" t="str">
        <f>IF(AB125="","",VLOOKUP(AB125,'シフト記号表（従来型・ユニット型共通）'!$C$6:$L$47,10,FALSE))</f>
        <v/>
      </c>
      <c r="AC126" s="164" t="str">
        <f>IF(AC125="","",VLOOKUP(AC125,'シフト記号表（従来型・ユニット型共通）'!$C$6:$L$47,10,FALSE))</f>
        <v/>
      </c>
      <c r="AD126" s="162" t="str">
        <f>IF(AD125="","",VLOOKUP(AD125,'シフト記号表（従来型・ユニット型共通）'!$C$6:$L$47,10,FALSE))</f>
        <v/>
      </c>
      <c r="AE126" s="163" t="str">
        <f>IF(AE125="","",VLOOKUP(AE125,'シフト記号表（従来型・ユニット型共通）'!$C$6:$L$47,10,FALSE))</f>
        <v/>
      </c>
      <c r="AF126" s="163" t="str">
        <f>IF(AF125="","",VLOOKUP(AF125,'シフト記号表（従来型・ユニット型共通）'!$C$6:$L$47,10,FALSE))</f>
        <v/>
      </c>
      <c r="AG126" s="163" t="str">
        <f>IF(AG125="","",VLOOKUP(AG125,'シフト記号表（従来型・ユニット型共通）'!$C$6:$L$47,10,FALSE))</f>
        <v/>
      </c>
      <c r="AH126" s="163" t="str">
        <f>IF(AH125="","",VLOOKUP(AH125,'シフト記号表（従来型・ユニット型共通）'!$C$6:$L$47,10,FALSE))</f>
        <v/>
      </c>
      <c r="AI126" s="163" t="str">
        <f>IF(AI125="","",VLOOKUP(AI125,'シフト記号表（従来型・ユニット型共通）'!$C$6:$L$47,10,FALSE))</f>
        <v/>
      </c>
      <c r="AJ126" s="164" t="str">
        <f>IF(AJ125="","",VLOOKUP(AJ125,'シフト記号表（従来型・ユニット型共通）'!$C$6:$L$47,10,FALSE))</f>
        <v/>
      </c>
      <c r="AK126" s="162" t="str">
        <f>IF(AK125="","",VLOOKUP(AK125,'シフト記号表（従来型・ユニット型共通）'!$C$6:$L$47,10,FALSE))</f>
        <v/>
      </c>
      <c r="AL126" s="163" t="str">
        <f>IF(AL125="","",VLOOKUP(AL125,'シフト記号表（従来型・ユニット型共通）'!$C$6:$L$47,10,FALSE))</f>
        <v/>
      </c>
      <c r="AM126" s="163" t="str">
        <f>IF(AM125="","",VLOOKUP(AM125,'シフト記号表（従来型・ユニット型共通）'!$C$6:$L$47,10,FALSE))</f>
        <v/>
      </c>
      <c r="AN126" s="163" t="str">
        <f>IF(AN125="","",VLOOKUP(AN125,'シフト記号表（従来型・ユニット型共通）'!$C$6:$L$47,10,FALSE))</f>
        <v/>
      </c>
      <c r="AO126" s="163" t="str">
        <f>IF(AO125="","",VLOOKUP(AO125,'シフト記号表（従来型・ユニット型共通）'!$C$6:$L$47,10,FALSE))</f>
        <v/>
      </c>
      <c r="AP126" s="163" t="str">
        <f>IF(AP125="","",VLOOKUP(AP125,'シフト記号表（従来型・ユニット型共通）'!$C$6:$L$47,10,FALSE))</f>
        <v/>
      </c>
      <c r="AQ126" s="164" t="str">
        <f>IF(AQ125="","",VLOOKUP(AQ125,'シフト記号表（従来型・ユニット型共通）'!$C$6:$L$47,10,FALSE))</f>
        <v/>
      </c>
      <c r="AR126" s="162" t="str">
        <f>IF(AR125="","",VLOOKUP(AR125,'シフト記号表（従来型・ユニット型共通）'!$C$6:$L$47,10,FALSE))</f>
        <v/>
      </c>
      <c r="AS126" s="163" t="str">
        <f>IF(AS125="","",VLOOKUP(AS125,'シフト記号表（従来型・ユニット型共通）'!$C$6:$L$47,10,FALSE))</f>
        <v/>
      </c>
      <c r="AT126" s="163" t="str">
        <f>IF(AT125="","",VLOOKUP(AT125,'シフト記号表（従来型・ユニット型共通）'!$C$6:$L$47,10,FALSE))</f>
        <v/>
      </c>
      <c r="AU126" s="163" t="str">
        <f>IF(AU125="","",VLOOKUP(AU125,'シフト記号表（従来型・ユニット型共通）'!$C$6:$L$47,10,FALSE))</f>
        <v/>
      </c>
      <c r="AV126" s="163" t="str">
        <f>IF(AV125="","",VLOOKUP(AV125,'シフト記号表（従来型・ユニット型共通）'!$C$6:$L$47,10,FALSE))</f>
        <v/>
      </c>
      <c r="AW126" s="163" t="str">
        <f>IF(AW125="","",VLOOKUP(AW125,'シフト記号表（従来型・ユニット型共通）'!$C$6:$L$47,10,FALSE))</f>
        <v/>
      </c>
      <c r="AX126" s="164" t="str">
        <f>IF(AX125="","",VLOOKUP(AX125,'シフト記号表（従来型・ユニット型共通）'!$C$6:$L$47,10,FALSE))</f>
        <v/>
      </c>
      <c r="AY126" s="162" t="str">
        <f>IF(AY125="","",VLOOKUP(AY125,'シフト記号表（従来型・ユニット型共通）'!$C$6:$L$47,10,FALSE))</f>
        <v/>
      </c>
      <c r="AZ126" s="163" t="str">
        <f>IF(AZ125="","",VLOOKUP(AZ125,'シフト記号表（従来型・ユニット型共通）'!$C$6:$L$47,10,FALSE))</f>
        <v/>
      </c>
      <c r="BA126" s="163" t="str">
        <f>IF(BA125="","",VLOOKUP(BA125,'シフト記号表（従来型・ユニット型共通）'!$C$6:$L$47,10,FALSE))</f>
        <v/>
      </c>
      <c r="BB126" s="369">
        <f>IF($BE$3="４週",SUM(W126:AX126),IF($BE$3="暦月",SUM(W126:BA126),""))</f>
        <v>0</v>
      </c>
      <c r="BC126" s="370"/>
      <c r="BD126" s="371">
        <f>IF($BE$3="４週",BB126/4,IF($BE$3="暦月",(BB126/($BE$8/7)),""))</f>
        <v>0</v>
      </c>
      <c r="BE126" s="370"/>
      <c r="BF126" s="366"/>
      <c r="BG126" s="367"/>
      <c r="BH126" s="367"/>
      <c r="BI126" s="367"/>
      <c r="BJ126" s="368"/>
    </row>
    <row r="127" spans="2:62" ht="20.25" customHeight="1" x14ac:dyDescent="0.45">
      <c r="B127" s="306">
        <f>B125+1</f>
        <v>56</v>
      </c>
      <c r="C127" s="237"/>
      <c r="D127" s="238"/>
      <c r="E127" s="152"/>
      <c r="F127" s="153"/>
      <c r="G127" s="152"/>
      <c r="H127" s="153"/>
      <c r="I127" s="246"/>
      <c r="J127" s="247"/>
      <c r="K127" s="250"/>
      <c r="L127" s="251"/>
      <c r="M127" s="251"/>
      <c r="N127" s="238"/>
      <c r="O127" s="335"/>
      <c r="P127" s="336"/>
      <c r="Q127" s="336"/>
      <c r="R127" s="336"/>
      <c r="S127" s="337"/>
      <c r="T127" s="184" t="s">
        <v>18</v>
      </c>
      <c r="U127" s="108"/>
      <c r="V127" s="109"/>
      <c r="W127" s="95"/>
      <c r="X127" s="96"/>
      <c r="Y127" s="96"/>
      <c r="Z127" s="96"/>
      <c r="AA127" s="96"/>
      <c r="AB127" s="96"/>
      <c r="AC127" s="97"/>
      <c r="AD127" s="95"/>
      <c r="AE127" s="96"/>
      <c r="AF127" s="96"/>
      <c r="AG127" s="96"/>
      <c r="AH127" s="96"/>
      <c r="AI127" s="96"/>
      <c r="AJ127" s="97"/>
      <c r="AK127" s="95"/>
      <c r="AL127" s="96"/>
      <c r="AM127" s="96"/>
      <c r="AN127" s="96"/>
      <c r="AO127" s="96"/>
      <c r="AP127" s="96"/>
      <c r="AQ127" s="97"/>
      <c r="AR127" s="95"/>
      <c r="AS127" s="96"/>
      <c r="AT127" s="96"/>
      <c r="AU127" s="96"/>
      <c r="AV127" s="96"/>
      <c r="AW127" s="96"/>
      <c r="AX127" s="97"/>
      <c r="AY127" s="95"/>
      <c r="AZ127" s="96"/>
      <c r="BA127" s="98"/>
      <c r="BB127" s="242"/>
      <c r="BC127" s="243"/>
      <c r="BD127" s="244"/>
      <c r="BE127" s="245"/>
      <c r="BF127" s="303"/>
      <c r="BG127" s="304"/>
      <c r="BH127" s="304"/>
      <c r="BI127" s="304"/>
      <c r="BJ127" s="305"/>
    </row>
    <row r="128" spans="2:62" ht="20.25" customHeight="1" x14ac:dyDescent="0.45">
      <c r="B128" s="307"/>
      <c r="C128" s="341"/>
      <c r="D128" s="342"/>
      <c r="E128" s="196"/>
      <c r="F128" s="197">
        <f>C127</f>
        <v>0</v>
      </c>
      <c r="G128" s="196"/>
      <c r="H128" s="197">
        <f>I127</f>
        <v>0</v>
      </c>
      <c r="I128" s="343"/>
      <c r="J128" s="344"/>
      <c r="K128" s="345"/>
      <c r="L128" s="346"/>
      <c r="M128" s="346"/>
      <c r="N128" s="342"/>
      <c r="O128" s="335"/>
      <c r="P128" s="336"/>
      <c r="Q128" s="336"/>
      <c r="R128" s="336"/>
      <c r="S128" s="337"/>
      <c r="T128" s="185" t="s">
        <v>189</v>
      </c>
      <c r="U128" s="110"/>
      <c r="V128" s="186"/>
      <c r="W128" s="162" t="str">
        <f>IF(W127="","",VLOOKUP(W127,'シフト記号表（従来型・ユニット型共通）'!$C$6:$L$47,10,FALSE))</f>
        <v/>
      </c>
      <c r="X128" s="163" t="str">
        <f>IF(X127="","",VLOOKUP(X127,'シフト記号表（従来型・ユニット型共通）'!$C$6:$L$47,10,FALSE))</f>
        <v/>
      </c>
      <c r="Y128" s="163" t="str">
        <f>IF(Y127="","",VLOOKUP(Y127,'シフト記号表（従来型・ユニット型共通）'!$C$6:$L$47,10,FALSE))</f>
        <v/>
      </c>
      <c r="Z128" s="163" t="str">
        <f>IF(Z127="","",VLOOKUP(Z127,'シフト記号表（従来型・ユニット型共通）'!$C$6:$L$47,10,FALSE))</f>
        <v/>
      </c>
      <c r="AA128" s="163" t="str">
        <f>IF(AA127="","",VLOOKUP(AA127,'シフト記号表（従来型・ユニット型共通）'!$C$6:$L$47,10,FALSE))</f>
        <v/>
      </c>
      <c r="AB128" s="163" t="str">
        <f>IF(AB127="","",VLOOKUP(AB127,'シフト記号表（従来型・ユニット型共通）'!$C$6:$L$47,10,FALSE))</f>
        <v/>
      </c>
      <c r="AC128" s="164" t="str">
        <f>IF(AC127="","",VLOOKUP(AC127,'シフト記号表（従来型・ユニット型共通）'!$C$6:$L$47,10,FALSE))</f>
        <v/>
      </c>
      <c r="AD128" s="162" t="str">
        <f>IF(AD127="","",VLOOKUP(AD127,'シフト記号表（従来型・ユニット型共通）'!$C$6:$L$47,10,FALSE))</f>
        <v/>
      </c>
      <c r="AE128" s="163" t="str">
        <f>IF(AE127="","",VLOOKUP(AE127,'シフト記号表（従来型・ユニット型共通）'!$C$6:$L$47,10,FALSE))</f>
        <v/>
      </c>
      <c r="AF128" s="163" t="str">
        <f>IF(AF127="","",VLOOKUP(AF127,'シフト記号表（従来型・ユニット型共通）'!$C$6:$L$47,10,FALSE))</f>
        <v/>
      </c>
      <c r="AG128" s="163" t="str">
        <f>IF(AG127="","",VLOOKUP(AG127,'シフト記号表（従来型・ユニット型共通）'!$C$6:$L$47,10,FALSE))</f>
        <v/>
      </c>
      <c r="AH128" s="163" t="str">
        <f>IF(AH127="","",VLOOKUP(AH127,'シフト記号表（従来型・ユニット型共通）'!$C$6:$L$47,10,FALSE))</f>
        <v/>
      </c>
      <c r="AI128" s="163" t="str">
        <f>IF(AI127="","",VLOOKUP(AI127,'シフト記号表（従来型・ユニット型共通）'!$C$6:$L$47,10,FALSE))</f>
        <v/>
      </c>
      <c r="AJ128" s="164" t="str">
        <f>IF(AJ127="","",VLOOKUP(AJ127,'シフト記号表（従来型・ユニット型共通）'!$C$6:$L$47,10,FALSE))</f>
        <v/>
      </c>
      <c r="AK128" s="162" t="str">
        <f>IF(AK127="","",VLOOKUP(AK127,'シフト記号表（従来型・ユニット型共通）'!$C$6:$L$47,10,FALSE))</f>
        <v/>
      </c>
      <c r="AL128" s="163" t="str">
        <f>IF(AL127="","",VLOOKUP(AL127,'シフト記号表（従来型・ユニット型共通）'!$C$6:$L$47,10,FALSE))</f>
        <v/>
      </c>
      <c r="AM128" s="163" t="str">
        <f>IF(AM127="","",VLOOKUP(AM127,'シフト記号表（従来型・ユニット型共通）'!$C$6:$L$47,10,FALSE))</f>
        <v/>
      </c>
      <c r="AN128" s="163" t="str">
        <f>IF(AN127="","",VLOOKUP(AN127,'シフト記号表（従来型・ユニット型共通）'!$C$6:$L$47,10,FALSE))</f>
        <v/>
      </c>
      <c r="AO128" s="163" t="str">
        <f>IF(AO127="","",VLOOKUP(AO127,'シフト記号表（従来型・ユニット型共通）'!$C$6:$L$47,10,FALSE))</f>
        <v/>
      </c>
      <c r="AP128" s="163" t="str">
        <f>IF(AP127="","",VLOOKUP(AP127,'シフト記号表（従来型・ユニット型共通）'!$C$6:$L$47,10,FALSE))</f>
        <v/>
      </c>
      <c r="AQ128" s="164" t="str">
        <f>IF(AQ127="","",VLOOKUP(AQ127,'シフト記号表（従来型・ユニット型共通）'!$C$6:$L$47,10,FALSE))</f>
        <v/>
      </c>
      <c r="AR128" s="162" t="str">
        <f>IF(AR127="","",VLOOKUP(AR127,'シフト記号表（従来型・ユニット型共通）'!$C$6:$L$47,10,FALSE))</f>
        <v/>
      </c>
      <c r="AS128" s="163" t="str">
        <f>IF(AS127="","",VLOOKUP(AS127,'シフト記号表（従来型・ユニット型共通）'!$C$6:$L$47,10,FALSE))</f>
        <v/>
      </c>
      <c r="AT128" s="163" t="str">
        <f>IF(AT127="","",VLOOKUP(AT127,'シフト記号表（従来型・ユニット型共通）'!$C$6:$L$47,10,FALSE))</f>
        <v/>
      </c>
      <c r="AU128" s="163" t="str">
        <f>IF(AU127="","",VLOOKUP(AU127,'シフト記号表（従来型・ユニット型共通）'!$C$6:$L$47,10,FALSE))</f>
        <v/>
      </c>
      <c r="AV128" s="163" t="str">
        <f>IF(AV127="","",VLOOKUP(AV127,'シフト記号表（従来型・ユニット型共通）'!$C$6:$L$47,10,FALSE))</f>
        <v/>
      </c>
      <c r="AW128" s="163" t="str">
        <f>IF(AW127="","",VLOOKUP(AW127,'シフト記号表（従来型・ユニット型共通）'!$C$6:$L$47,10,FALSE))</f>
        <v/>
      </c>
      <c r="AX128" s="164" t="str">
        <f>IF(AX127="","",VLOOKUP(AX127,'シフト記号表（従来型・ユニット型共通）'!$C$6:$L$47,10,FALSE))</f>
        <v/>
      </c>
      <c r="AY128" s="162" t="str">
        <f>IF(AY127="","",VLOOKUP(AY127,'シフト記号表（従来型・ユニット型共通）'!$C$6:$L$47,10,FALSE))</f>
        <v/>
      </c>
      <c r="AZ128" s="163" t="str">
        <f>IF(AZ127="","",VLOOKUP(AZ127,'シフト記号表（従来型・ユニット型共通）'!$C$6:$L$47,10,FALSE))</f>
        <v/>
      </c>
      <c r="BA128" s="163" t="str">
        <f>IF(BA127="","",VLOOKUP(BA127,'シフト記号表（従来型・ユニット型共通）'!$C$6:$L$47,10,FALSE))</f>
        <v/>
      </c>
      <c r="BB128" s="369">
        <f>IF($BE$3="４週",SUM(W128:AX128),IF($BE$3="暦月",SUM(W128:BA128),""))</f>
        <v>0</v>
      </c>
      <c r="BC128" s="370"/>
      <c r="BD128" s="371">
        <f>IF($BE$3="４週",BB128/4,IF($BE$3="暦月",(BB128/($BE$8/7)),""))</f>
        <v>0</v>
      </c>
      <c r="BE128" s="370"/>
      <c r="BF128" s="366"/>
      <c r="BG128" s="367"/>
      <c r="BH128" s="367"/>
      <c r="BI128" s="367"/>
      <c r="BJ128" s="368"/>
    </row>
    <row r="129" spans="2:62" ht="20.25" customHeight="1" x14ac:dyDescent="0.45">
      <c r="B129" s="306">
        <f>B127+1</f>
        <v>57</v>
      </c>
      <c r="C129" s="237"/>
      <c r="D129" s="238"/>
      <c r="E129" s="152"/>
      <c r="F129" s="153"/>
      <c r="G129" s="152"/>
      <c r="H129" s="153"/>
      <c r="I129" s="246"/>
      <c r="J129" s="247"/>
      <c r="K129" s="250"/>
      <c r="L129" s="251"/>
      <c r="M129" s="251"/>
      <c r="N129" s="238"/>
      <c r="O129" s="335"/>
      <c r="P129" s="336"/>
      <c r="Q129" s="336"/>
      <c r="R129" s="336"/>
      <c r="S129" s="337"/>
      <c r="T129" s="184" t="s">
        <v>18</v>
      </c>
      <c r="U129" s="108"/>
      <c r="V129" s="109"/>
      <c r="W129" s="95"/>
      <c r="X129" s="96"/>
      <c r="Y129" s="96"/>
      <c r="Z129" s="96"/>
      <c r="AA129" s="96"/>
      <c r="AB129" s="96"/>
      <c r="AC129" s="97"/>
      <c r="AD129" s="95"/>
      <c r="AE129" s="96"/>
      <c r="AF129" s="96"/>
      <c r="AG129" s="96"/>
      <c r="AH129" s="96"/>
      <c r="AI129" s="96"/>
      <c r="AJ129" s="97"/>
      <c r="AK129" s="95"/>
      <c r="AL129" s="96"/>
      <c r="AM129" s="96"/>
      <c r="AN129" s="96"/>
      <c r="AO129" s="96"/>
      <c r="AP129" s="96"/>
      <c r="AQ129" s="97"/>
      <c r="AR129" s="95"/>
      <c r="AS129" s="96"/>
      <c r="AT129" s="96"/>
      <c r="AU129" s="96"/>
      <c r="AV129" s="96"/>
      <c r="AW129" s="96"/>
      <c r="AX129" s="97"/>
      <c r="AY129" s="95"/>
      <c r="AZ129" s="96"/>
      <c r="BA129" s="98"/>
      <c r="BB129" s="242"/>
      <c r="BC129" s="243"/>
      <c r="BD129" s="244"/>
      <c r="BE129" s="245"/>
      <c r="BF129" s="303"/>
      <c r="BG129" s="304"/>
      <c r="BH129" s="304"/>
      <c r="BI129" s="304"/>
      <c r="BJ129" s="305"/>
    </row>
    <row r="130" spans="2:62" ht="20.25" customHeight="1" x14ac:dyDescent="0.45">
      <c r="B130" s="307"/>
      <c r="C130" s="341"/>
      <c r="D130" s="342"/>
      <c r="E130" s="196"/>
      <c r="F130" s="197">
        <f>C129</f>
        <v>0</v>
      </c>
      <c r="G130" s="196"/>
      <c r="H130" s="197">
        <f>I129</f>
        <v>0</v>
      </c>
      <c r="I130" s="343"/>
      <c r="J130" s="344"/>
      <c r="K130" s="345"/>
      <c r="L130" s="346"/>
      <c r="M130" s="346"/>
      <c r="N130" s="342"/>
      <c r="O130" s="335"/>
      <c r="P130" s="336"/>
      <c r="Q130" s="336"/>
      <c r="R130" s="336"/>
      <c r="S130" s="337"/>
      <c r="T130" s="185" t="s">
        <v>189</v>
      </c>
      <c r="U130" s="110"/>
      <c r="V130" s="186"/>
      <c r="W130" s="162" t="str">
        <f>IF(W129="","",VLOOKUP(W129,'シフト記号表（従来型・ユニット型共通）'!$C$6:$L$47,10,FALSE))</f>
        <v/>
      </c>
      <c r="X130" s="163" t="str">
        <f>IF(X129="","",VLOOKUP(X129,'シフト記号表（従来型・ユニット型共通）'!$C$6:$L$47,10,FALSE))</f>
        <v/>
      </c>
      <c r="Y130" s="163" t="str">
        <f>IF(Y129="","",VLOOKUP(Y129,'シフト記号表（従来型・ユニット型共通）'!$C$6:$L$47,10,FALSE))</f>
        <v/>
      </c>
      <c r="Z130" s="163" t="str">
        <f>IF(Z129="","",VLOOKUP(Z129,'シフト記号表（従来型・ユニット型共通）'!$C$6:$L$47,10,FALSE))</f>
        <v/>
      </c>
      <c r="AA130" s="163" t="str">
        <f>IF(AA129="","",VLOOKUP(AA129,'シフト記号表（従来型・ユニット型共通）'!$C$6:$L$47,10,FALSE))</f>
        <v/>
      </c>
      <c r="AB130" s="163" t="str">
        <f>IF(AB129="","",VLOOKUP(AB129,'シフト記号表（従来型・ユニット型共通）'!$C$6:$L$47,10,FALSE))</f>
        <v/>
      </c>
      <c r="AC130" s="164" t="str">
        <f>IF(AC129="","",VLOOKUP(AC129,'シフト記号表（従来型・ユニット型共通）'!$C$6:$L$47,10,FALSE))</f>
        <v/>
      </c>
      <c r="AD130" s="162" t="str">
        <f>IF(AD129="","",VLOOKUP(AD129,'シフト記号表（従来型・ユニット型共通）'!$C$6:$L$47,10,FALSE))</f>
        <v/>
      </c>
      <c r="AE130" s="163" t="str">
        <f>IF(AE129="","",VLOOKUP(AE129,'シフト記号表（従来型・ユニット型共通）'!$C$6:$L$47,10,FALSE))</f>
        <v/>
      </c>
      <c r="AF130" s="163" t="str">
        <f>IF(AF129="","",VLOOKUP(AF129,'シフト記号表（従来型・ユニット型共通）'!$C$6:$L$47,10,FALSE))</f>
        <v/>
      </c>
      <c r="AG130" s="163" t="str">
        <f>IF(AG129="","",VLOOKUP(AG129,'シフト記号表（従来型・ユニット型共通）'!$C$6:$L$47,10,FALSE))</f>
        <v/>
      </c>
      <c r="AH130" s="163" t="str">
        <f>IF(AH129="","",VLOOKUP(AH129,'シフト記号表（従来型・ユニット型共通）'!$C$6:$L$47,10,FALSE))</f>
        <v/>
      </c>
      <c r="AI130" s="163" t="str">
        <f>IF(AI129="","",VLOOKUP(AI129,'シフト記号表（従来型・ユニット型共通）'!$C$6:$L$47,10,FALSE))</f>
        <v/>
      </c>
      <c r="AJ130" s="164" t="str">
        <f>IF(AJ129="","",VLOOKUP(AJ129,'シフト記号表（従来型・ユニット型共通）'!$C$6:$L$47,10,FALSE))</f>
        <v/>
      </c>
      <c r="AK130" s="162" t="str">
        <f>IF(AK129="","",VLOOKUP(AK129,'シフト記号表（従来型・ユニット型共通）'!$C$6:$L$47,10,FALSE))</f>
        <v/>
      </c>
      <c r="AL130" s="163" t="str">
        <f>IF(AL129="","",VLOOKUP(AL129,'シフト記号表（従来型・ユニット型共通）'!$C$6:$L$47,10,FALSE))</f>
        <v/>
      </c>
      <c r="AM130" s="163" t="str">
        <f>IF(AM129="","",VLOOKUP(AM129,'シフト記号表（従来型・ユニット型共通）'!$C$6:$L$47,10,FALSE))</f>
        <v/>
      </c>
      <c r="AN130" s="163" t="str">
        <f>IF(AN129="","",VLOOKUP(AN129,'シフト記号表（従来型・ユニット型共通）'!$C$6:$L$47,10,FALSE))</f>
        <v/>
      </c>
      <c r="AO130" s="163" t="str">
        <f>IF(AO129="","",VLOOKUP(AO129,'シフト記号表（従来型・ユニット型共通）'!$C$6:$L$47,10,FALSE))</f>
        <v/>
      </c>
      <c r="AP130" s="163" t="str">
        <f>IF(AP129="","",VLOOKUP(AP129,'シフト記号表（従来型・ユニット型共通）'!$C$6:$L$47,10,FALSE))</f>
        <v/>
      </c>
      <c r="AQ130" s="164" t="str">
        <f>IF(AQ129="","",VLOOKUP(AQ129,'シフト記号表（従来型・ユニット型共通）'!$C$6:$L$47,10,FALSE))</f>
        <v/>
      </c>
      <c r="AR130" s="162" t="str">
        <f>IF(AR129="","",VLOOKUP(AR129,'シフト記号表（従来型・ユニット型共通）'!$C$6:$L$47,10,FALSE))</f>
        <v/>
      </c>
      <c r="AS130" s="163" t="str">
        <f>IF(AS129="","",VLOOKUP(AS129,'シフト記号表（従来型・ユニット型共通）'!$C$6:$L$47,10,FALSE))</f>
        <v/>
      </c>
      <c r="AT130" s="163" t="str">
        <f>IF(AT129="","",VLOOKUP(AT129,'シフト記号表（従来型・ユニット型共通）'!$C$6:$L$47,10,FALSE))</f>
        <v/>
      </c>
      <c r="AU130" s="163" t="str">
        <f>IF(AU129="","",VLOOKUP(AU129,'シフト記号表（従来型・ユニット型共通）'!$C$6:$L$47,10,FALSE))</f>
        <v/>
      </c>
      <c r="AV130" s="163" t="str">
        <f>IF(AV129="","",VLOOKUP(AV129,'シフト記号表（従来型・ユニット型共通）'!$C$6:$L$47,10,FALSE))</f>
        <v/>
      </c>
      <c r="AW130" s="163" t="str">
        <f>IF(AW129="","",VLOOKUP(AW129,'シフト記号表（従来型・ユニット型共通）'!$C$6:$L$47,10,FALSE))</f>
        <v/>
      </c>
      <c r="AX130" s="164" t="str">
        <f>IF(AX129="","",VLOOKUP(AX129,'シフト記号表（従来型・ユニット型共通）'!$C$6:$L$47,10,FALSE))</f>
        <v/>
      </c>
      <c r="AY130" s="162" t="str">
        <f>IF(AY129="","",VLOOKUP(AY129,'シフト記号表（従来型・ユニット型共通）'!$C$6:$L$47,10,FALSE))</f>
        <v/>
      </c>
      <c r="AZ130" s="163" t="str">
        <f>IF(AZ129="","",VLOOKUP(AZ129,'シフト記号表（従来型・ユニット型共通）'!$C$6:$L$47,10,FALSE))</f>
        <v/>
      </c>
      <c r="BA130" s="163" t="str">
        <f>IF(BA129="","",VLOOKUP(BA129,'シフト記号表（従来型・ユニット型共通）'!$C$6:$L$47,10,FALSE))</f>
        <v/>
      </c>
      <c r="BB130" s="369">
        <f>IF($BE$3="４週",SUM(W130:AX130),IF($BE$3="暦月",SUM(W130:BA130),""))</f>
        <v>0</v>
      </c>
      <c r="BC130" s="370"/>
      <c r="BD130" s="371">
        <f>IF($BE$3="４週",BB130/4,IF($BE$3="暦月",(BB130/($BE$8/7)),""))</f>
        <v>0</v>
      </c>
      <c r="BE130" s="370"/>
      <c r="BF130" s="366"/>
      <c r="BG130" s="367"/>
      <c r="BH130" s="367"/>
      <c r="BI130" s="367"/>
      <c r="BJ130" s="368"/>
    </row>
    <row r="131" spans="2:62" ht="20.25" customHeight="1" x14ac:dyDescent="0.45">
      <c r="B131" s="306">
        <f>B129+1</f>
        <v>58</v>
      </c>
      <c r="C131" s="237"/>
      <c r="D131" s="238"/>
      <c r="E131" s="152"/>
      <c r="F131" s="153"/>
      <c r="G131" s="152"/>
      <c r="H131" s="153"/>
      <c r="I131" s="246"/>
      <c r="J131" s="247"/>
      <c r="K131" s="250"/>
      <c r="L131" s="251"/>
      <c r="M131" s="251"/>
      <c r="N131" s="238"/>
      <c r="O131" s="335"/>
      <c r="P131" s="336"/>
      <c r="Q131" s="336"/>
      <c r="R131" s="336"/>
      <c r="S131" s="337"/>
      <c r="T131" s="184" t="s">
        <v>18</v>
      </c>
      <c r="U131" s="108"/>
      <c r="V131" s="109"/>
      <c r="W131" s="95"/>
      <c r="X131" s="96"/>
      <c r="Y131" s="96"/>
      <c r="Z131" s="96"/>
      <c r="AA131" s="96"/>
      <c r="AB131" s="96"/>
      <c r="AC131" s="97"/>
      <c r="AD131" s="95"/>
      <c r="AE131" s="96"/>
      <c r="AF131" s="96"/>
      <c r="AG131" s="96"/>
      <c r="AH131" s="96"/>
      <c r="AI131" s="96"/>
      <c r="AJ131" s="97"/>
      <c r="AK131" s="95"/>
      <c r="AL131" s="96"/>
      <c r="AM131" s="96"/>
      <c r="AN131" s="96"/>
      <c r="AO131" s="96"/>
      <c r="AP131" s="96"/>
      <c r="AQ131" s="97"/>
      <c r="AR131" s="95"/>
      <c r="AS131" s="96"/>
      <c r="AT131" s="96"/>
      <c r="AU131" s="96"/>
      <c r="AV131" s="96"/>
      <c r="AW131" s="96"/>
      <c r="AX131" s="97"/>
      <c r="AY131" s="95"/>
      <c r="AZ131" s="96"/>
      <c r="BA131" s="98"/>
      <c r="BB131" s="242"/>
      <c r="BC131" s="243"/>
      <c r="BD131" s="244"/>
      <c r="BE131" s="245"/>
      <c r="BF131" s="303"/>
      <c r="BG131" s="304"/>
      <c r="BH131" s="304"/>
      <c r="BI131" s="304"/>
      <c r="BJ131" s="305"/>
    </row>
    <row r="132" spans="2:62" ht="20.25" customHeight="1" x14ac:dyDescent="0.45">
      <c r="B132" s="307"/>
      <c r="C132" s="341"/>
      <c r="D132" s="342"/>
      <c r="E132" s="196"/>
      <c r="F132" s="197">
        <f>C131</f>
        <v>0</v>
      </c>
      <c r="G132" s="196"/>
      <c r="H132" s="197">
        <f>I131</f>
        <v>0</v>
      </c>
      <c r="I132" s="343"/>
      <c r="J132" s="344"/>
      <c r="K132" s="345"/>
      <c r="L132" s="346"/>
      <c r="M132" s="346"/>
      <c r="N132" s="342"/>
      <c r="O132" s="335"/>
      <c r="P132" s="336"/>
      <c r="Q132" s="336"/>
      <c r="R132" s="336"/>
      <c r="S132" s="337"/>
      <c r="T132" s="185" t="s">
        <v>189</v>
      </c>
      <c r="U132" s="110"/>
      <c r="V132" s="186"/>
      <c r="W132" s="162" t="str">
        <f>IF(W131="","",VLOOKUP(W131,'シフト記号表（従来型・ユニット型共通）'!$C$6:$L$47,10,FALSE))</f>
        <v/>
      </c>
      <c r="X132" s="163" t="str">
        <f>IF(X131="","",VLOOKUP(X131,'シフト記号表（従来型・ユニット型共通）'!$C$6:$L$47,10,FALSE))</f>
        <v/>
      </c>
      <c r="Y132" s="163" t="str">
        <f>IF(Y131="","",VLOOKUP(Y131,'シフト記号表（従来型・ユニット型共通）'!$C$6:$L$47,10,FALSE))</f>
        <v/>
      </c>
      <c r="Z132" s="163" t="str">
        <f>IF(Z131="","",VLOOKUP(Z131,'シフト記号表（従来型・ユニット型共通）'!$C$6:$L$47,10,FALSE))</f>
        <v/>
      </c>
      <c r="AA132" s="163" t="str">
        <f>IF(AA131="","",VLOOKUP(AA131,'シフト記号表（従来型・ユニット型共通）'!$C$6:$L$47,10,FALSE))</f>
        <v/>
      </c>
      <c r="AB132" s="163" t="str">
        <f>IF(AB131="","",VLOOKUP(AB131,'シフト記号表（従来型・ユニット型共通）'!$C$6:$L$47,10,FALSE))</f>
        <v/>
      </c>
      <c r="AC132" s="164" t="str">
        <f>IF(AC131="","",VLOOKUP(AC131,'シフト記号表（従来型・ユニット型共通）'!$C$6:$L$47,10,FALSE))</f>
        <v/>
      </c>
      <c r="AD132" s="162" t="str">
        <f>IF(AD131="","",VLOOKUP(AD131,'シフト記号表（従来型・ユニット型共通）'!$C$6:$L$47,10,FALSE))</f>
        <v/>
      </c>
      <c r="AE132" s="163" t="str">
        <f>IF(AE131="","",VLOOKUP(AE131,'シフト記号表（従来型・ユニット型共通）'!$C$6:$L$47,10,FALSE))</f>
        <v/>
      </c>
      <c r="AF132" s="163" t="str">
        <f>IF(AF131="","",VLOOKUP(AF131,'シフト記号表（従来型・ユニット型共通）'!$C$6:$L$47,10,FALSE))</f>
        <v/>
      </c>
      <c r="AG132" s="163" t="str">
        <f>IF(AG131="","",VLOOKUP(AG131,'シフト記号表（従来型・ユニット型共通）'!$C$6:$L$47,10,FALSE))</f>
        <v/>
      </c>
      <c r="AH132" s="163" t="str">
        <f>IF(AH131="","",VLOOKUP(AH131,'シフト記号表（従来型・ユニット型共通）'!$C$6:$L$47,10,FALSE))</f>
        <v/>
      </c>
      <c r="AI132" s="163" t="str">
        <f>IF(AI131="","",VLOOKUP(AI131,'シフト記号表（従来型・ユニット型共通）'!$C$6:$L$47,10,FALSE))</f>
        <v/>
      </c>
      <c r="AJ132" s="164" t="str">
        <f>IF(AJ131="","",VLOOKUP(AJ131,'シフト記号表（従来型・ユニット型共通）'!$C$6:$L$47,10,FALSE))</f>
        <v/>
      </c>
      <c r="AK132" s="162" t="str">
        <f>IF(AK131="","",VLOOKUP(AK131,'シフト記号表（従来型・ユニット型共通）'!$C$6:$L$47,10,FALSE))</f>
        <v/>
      </c>
      <c r="AL132" s="163" t="str">
        <f>IF(AL131="","",VLOOKUP(AL131,'シフト記号表（従来型・ユニット型共通）'!$C$6:$L$47,10,FALSE))</f>
        <v/>
      </c>
      <c r="AM132" s="163" t="str">
        <f>IF(AM131="","",VLOOKUP(AM131,'シフト記号表（従来型・ユニット型共通）'!$C$6:$L$47,10,FALSE))</f>
        <v/>
      </c>
      <c r="AN132" s="163" t="str">
        <f>IF(AN131="","",VLOOKUP(AN131,'シフト記号表（従来型・ユニット型共通）'!$C$6:$L$47,10,FALSE))</f>
        <v/>
      </c>
      <c r="AO132" s="163" t="str">
        <f>IF(AO131="","",VLOOKUP(AO131,'シフト記号表（従来型・ユニット型共通）'!$C$6:$L$47,10,FALSE))</f>
        <v/>
      </c>
      <c r="AP132" s="163" t="str">
        <f>IF(AP131="","",VLOOKUP(AP131,'シフト記号表（従来型・ユニット型共通）'!$C$6:$L$47,10,FALSE))</f>
        <v/>
      </c>
      <c r="AQ132" s="164" t="str">
        <f>IF(AQ131="","",VLOOKUP(AQ131,'シフト記号表（従来型・ユニット型共通）'!$C$6:$L$47,10,FALSE))</f>
        <v/>
      </c>
      <c r="AR132" s="162" t="str">
        <f>IF(AR131="","",VLOOKUP(AR131,'シフト記号表（従来型・ユニット型共通）'!$C$6:$L$47,10,FALSE))</f>
        <v/>
      </c>
      <c r="AS132" s="163" t="str">
        <f>IF(AS131="","",VLOOKUP(AS131,'シフト記号表（従来型・ユニット型共通）'!$C$6:$L$47,10,FALSE))</f>
        <v/>
      </c>
      <c r="AT132" s="163" t="str">
        <f>IF(AT131="","",VLOOKUP(AT131,'シフト記号表（従来型・ユニット型共通）'!$C$6:$L$47,10,FALSE))</f>
        <v/>
      </c>
      <c r="AU132" s="163" t="str">
        <f>IF(AU131="","",VLOOKUP(AU131,'シフト記号表（従来型・ユニット型共通）'!$C$6:$L$47,10,FALSE))</f>
        <v/>
      </c>
      <c r="AV132" s="163" t="str">
        <f>IF(AV131="","",VLOOKUP(AV131,'シフト記号表（従来型・ユニット型共通）'!$C$6:$L$47,10,FALSE))</f>
        <v/>
      </c>
      <c r="AW132" s="163" t="str">
        <f>IF(AW131="","",VLOOKUP(AW131,'シフト記号表（従来型・ユニット型共通）'!$C$6:$L$47,10,FALSE))</f>
        <v/>
      </c>
      <c r="AX132" s="164" t="str">
        <f>IF(AX131="","",VLOOKUP(AX131,'シフト記号表（従来型・ユニット型共通）'!$C$6:$L$47,10,FALSE))</f>
        <v/>
      </c>
      <c r="AY132" s="162" t="str">
        <f>IF(AY131="","",VLOOKUP(AY131,'シフト記号表（従来型・ユニット型共通）'!$C$6:$L$47,10,FALSE))</f>
        <v/>
      </c>
      <c r="AZ132" s="163" t="str">
        <f>IF(AZ131="","",VLOOKUP(AZ131,'シフト記号表（従来型・ユニット型共通）'!$C$6:$L$47,10,FALSE))</f>
        <v/>
      </c>
      <c r="BA132" s="163" t="str">
        <f>IF(BA131="","",VLOOKUP(BA131,'シフト記号表（従来型・ユニット型共通）'!$C$6:$L$47,10,FALSE))</f>
        <v/>
      </c>
      <c r="BB132" s="369">
        <f>IF($BE$3="４週",SUM(W132:AX132),IF($BE$3="暦月",SUM(W132:BA132),""))</f>
        <v>0</v>
      </c>
      <c r="BC132" s="370"/>
      <c r="BD132" s="371">
        <f>IF($BE$3="４週",BB132/4,IF($BE$3="暦月",(BB132/($BE$8/7)),""))</f>
        <v>0</v>
      </c>
      <c r="BE132" s="370"/>
      <c r="BF132" s="366"/>
      <c r="BG132" s="367"/>
      <c r="BH132" s="367"/>
      <c r="BI132" s="367"/>
      <c r="BJ132" s="368"/>
    </row>
    <row r="133" spans="2:62" ht="20.25" customHeight="1" x14ac:dyDescent="0.45">
      <c r="B133" s="306">
        <f>B131+1</f>
        <v>59</v>
      </c>
      <c r="C133" s="237"/>
      <c r="D133" s="238"/>
      <c r="E133" s="152"/>
      <c r="F133" s="153"/>
      <c r="G133" s="152"/>
      <c r="H133" s="153"/>
      <c r="I133" s="246"/>
      <c r="J133" s="247"/>
      <c r="K133" s="250"/>
      <c r="L133" s="251"/>
      <c r="M133" s="251"/>
      <c r="N133" s="238"/>
      <c r="O133" s="335"/>
      <c r="P133" s="336"/>
      <c r="Q133" s="336"/>
      <c r="R133" s="336"/>
      <c r="S133" s="337"/>
      <c r="T133" s="184" t="s">
        <v>18</v>
      </c>
      <c r="U133" s="108"/>
      <c r="V133" s="109"/>
      <c r="W133" s="95"/>
      <c r="X133" s="96"/>
      <c r="Y133" s="96"/>
      <c r="Z133" s="96"/>
      <c r="AA133" s="96"/>
      <c r="AB133" s="96"/>
      <c r="AC133" s="97"/>
      <c r="AD133" s="95"/>
      <c r="AE133" s="96"/>
      <c r="AF133" s="96"/>
      <c r="AG133" s="96"/>
      <c r="AH133" s="96"/>
      <c r="AI133" s="96"/>
      <c r="AJ133" s="97"/>
      <c r="AK133" s="95"/>
      <c r="AL133" s="96"/>
      <c r="AM133" s="96"/>
      <c r="AN133" s="96"/>
      <c r="AO133" s="96"/>
      <c r="AP133" s="96"/>
      <c r="AQ133" s="97"/>
      <c r="AR133" s="95"/>
      <c r="AS133" s="96"/>
      <c r="AT133" s="96"/>
      <c r="AU133" s="96"/>
      <c r="AV133" s="96"/>
      <c r="AW133" s="96"/>
      <c r="AX133" s="97"/>
      <c r="AY133" s="95"/>
      <c r="AZ133" s="96"/>
      <c r="BA133" s="98"/>
      <c r="BB133" s="242"/>
      <c r="BC133" s="243"/>
      <c r="BD133" s="244"/>
      <c r="BE133" s="245"/>
      <c r="BF133" s="303"/>
      <c r="BG133" s="304"/>
      <c r="BH133" s="304"/>
      <c r="BI133" s="304"/>
      <c r="BJ133" s="305"/>
    </row>
    <row r="134" spans="2:62" ht="20.25" customHeight="1" x14ac:dyDescent="0.45">
      <c r="B134" s="307"/>
      <c r="C134" s="341"/>
      <c r="D134" s="342"/>
      <c r="E134" s="196"/>
      <c r="F134" s="197">
        <f>C133</f>
        <v>0</v>
      </c>
      <c r="G134" s="196"/>
      <c r="H134" s="197">
        <f>I133</f>
        <v>0</v>
      </c>
      <c r="I134" s="343"/>
      <c r="J134" s="344"/>
      <c r="K134" s="345"/>
      <c r="L134" s="346"/>
      <c r="M134" s="346"/>
      <c r="N134" s="342"/>
      <c r="O134" s="335"/>
      <c r="P134" s="336"/>
      <c r="Q134" s="336"/>
      <c r="R134" s="336"/>
      <c r="S134" s="337"/>
      <c r="T134" s="185" t="s">
        <v>189</v>
      </c>
      <c r="U134" s="110"/>
      <c r="V134" s="186"/>
      <c r="W134" s="162" t="str">
        <f>IF(W133="","",VLOOKUP(W133,'シフト記号表（従来型・ユニット型共通）'!$C$6:$L$47,10,FALSE))</f>
        <v/>
      </c>
      <c r="X134" s="163" t="str">
        <f>IF(X133="","",VLOOKUP(X133,'シフト記号表（従来型・ユニット型共通）'!$C$6:$L$47,10,FALSE))</f>
        <v/>
      </c>
      <c r="Y134" s="163" t="str">
        <f>IF(Y133="","",VLOOKUP(Y133,'シフト記号表（従来型・ユニット型共通）'!$C$6:$L$47,10,FALSE))</f>
        <v/>
      </c>
      <c r="Z134" s="163" t="str">
        <f>IF(Z133="","",VLOOKUP(Z133,'シフト記号表（従来型・ユニット型共通）'!$C$6:$L$47,10,FALSE))</f>
        <v/>
      </c>
      <c r="AA134" s="163" t="str">
        <f>IF(AA133="","",VLOOKUP(AA133,'シフト記号表（従来型・ユニット型共通）'!$C$6:$L$47,10,FALSE))</f>
        <v/>
      </c>
      <c r="AB134" s="163" t="str">
        <f>IF(AB133="","",VLOOKUP(AB133,'シフト記号表（従来型・ユニット型共通）'!$C$6:$L$47,10,FALSE))</f>
        <v/>
      </c>
      <c r="AC134" s="164" t="str">
        <f>IF(AC133="","",VLOOKUP(AC133,'シフト記号表（従来型・ユニット型共通）'!$C$6:$L$47,10,FALSE))</f>
        <v/>
      </c>
      <c r="AD134" s="162" t="str">
        <f>IF(AD133="","",VLOOKUP(AD133,'シフト記号表（従来型・ユニット型共通）'!$C$6:$L$47,10,FALSE))</f>
        <v/>
      </c>
      <c r="AE134" s="163" t="str">
        <f>IF(AE133="","",VLOOKUP(AE133,'シフト記号表（従来型・ユニット型共通）'!$C$6:$L$47,10,FALSE))</f>
        <v/>
      </c>
      <c r="AF134" s="163" t="str">
        <f>IF(AF133="","",VLOOKUP(AF133,'シフト記号表（従来型・ユニット型共通）'!$C$6:$L$47,10,FALSE))</f>
        <v/>
      </c>
      <c r="AG134" s="163" t="str">
        <f>IF(AG133="","",VLOOKUP(AG133,'シフト記号表（従来型・ユニット型共通）'!$C$6:$L$47,10,FALSE))</f>
        <v/>
      </c>
      <c r="AH134" s="163" t="str">
        <f>IF(AH133="","",VLOOKUP(AH133,'シフト記号表（従来型・ユニット型共通）'!$C$6:$L$47,10,FALSE))</f>
        <v/>
      </c>
      <c r="AI134" s="163" t="str">
        <f>IF(AI133="","",VLOOKUP(AI133,'シフト記号表（従来型・ユニット型共通）'!$C$6:$L$47,10,FALSE))</f>
        <v/>
      </c>
      <c r="AJ134" s="164" t="str">
        <f>IF(AJ133="","",VLOOKUP(AJ133,'シフト記号表（従来型・ユニット型共通）'!$C$6:$L$47,10,FALSE))</f>
        <v/>
      </c>
      <c r="AK134" s="162" t="str">
        <f>IF(AK133="","",VLOOKUP(AK133,'シフト記号表（従来型・ユニット型共通）'!$C$6:$L$47,10,FALSE))</f>
        <v/>
      </c>
      <c r="AL134" s="163" t="str">
        <f>IF(AL133="","",VLOOKUP(AL133,'シフト記号表（従来型・ユニット型共通）'!$C$6:$L$47,10,FALSE))</f>
        <v/>
      </c>
      <c r="AM134" s="163" t="str">
        <f>IF(AM133="","",VLOOKUP(AM133,'シフト記号表（従来型・ユニット型共通）'!$C$6:$L$47,10,FALSE))</f>
        <v/>
      </c>
      <c r="AN134" s="163" t="str">
        <f>IF(AN133="","",VLOOKUP(AN133,'シフト記号表（従来型・ユニット型共通）'!$C$6:$L$47,10,FALSE))</f>
        <v/>
      </c>
      <c r="AO134" s="163" t="str">
        <f>IF(AO133="","",VLOOKUP(AO133,'シフト記号表（従来型・ユニット型共通）'!$C$6:$L$47,10,FALSE))</f>
        <v/>
      </c>
      <c r="AP134" s="163" t="str">
        <f>IF(AP133="","",VLOOKUP(AP133,'シフト記号表（従来型・ユニット型共通）'!$C$6:$L$47,10,FALSE))</f>
        <v/>
      </c>
      <c r="AQ134" s="164" t="str">
        <f>IF(AQ133="","",VLOOKUP(AQ133,'シフト記号表（従来型・ユニット型共通）'!$C$6:$L$47,10,FALSE))</f>
        <v/>
      </c>
      <c r="AR134" s="162" t="str">
        <f>IF(AR133="","",VLOOKUP(AR133,'シフト記号表（従来型・ユニット型共通）'!$C$6:$L$47,10,FALSE))</f>
        <v/>
      </c>
      <c r="AS134" s="163" t="str">
        <f>IF(AS133="","",VLOOKUP(AS133,'シフト記号表（従来型・ユニット型共通）'!$C$6:$L$47,10,FALSE))</f>
        <v/>
      </c>
      <c r="AT134" s="163" t="str">
        <f>IF(AT133="","",VLOOKUP(AT133,'シフト記号表（従来型・ユニット型共通）'!$C$6:$L$47,10,FALSE))</f>
        <v/>
      </c>
      <c r="AU134" s="163" t="str">
        <f>IF(AU133="","",VLOOKUP(AU133,'シフト記号表（従来型・ユニット型共通）'!$C$6:$L$47,10,FALSE))</f>
        <v/>
      </c>
      <c r="AV134" s="163" t="str">
        <f>IF(AV133="","",VLOOKUP(AV133,'シフト記号表（従来型・ユニット型共通）'!$C$6:$L$47,10,FALSE))</f>
        <v/>
      </c>
      <c r="AW134" s="163" t="str">
        <f>IF(AW133="","",VLOOKUP(AW133,'シフト記号表（従来型・ユニット型共通）'!$C$6:$L$47,10,FALSE))</f>
        <v/>
      </c>
      <c r="AX134" s="164" t="str">
        <f>IF(AX133="","",VLOOKUP(AX133,'シフト記号表（従来型・ユニット型共通）'!$C$6:$L$47,10,FALSE))</f>
        <v/>
      </c>
      <c r="AY134" s="162" t="str">
        <f>IF(AY133="","",VLOOKUP(AY133,'シフト記号表（従来型・ユニット型共通）'!$C$6:$L$47,10,FALSE))</f>
        <v/>
      </c>
      <c r="AZ134" s="163" t="str">
        <f>IF(AZ133="","",VLOOKUP(AZ133,'シフト記号表（従来型・ユニット型共通）'!$C$6:$L$47,10,FALSE))</f>
        <v/>
      </c>
      <c r="BA134" s="163" t="str">
        <f>IF(BA133="","",VLOOKUP(BA133,'シフト記号表（従来型・ユニット型共通）'!$C$6:$L$47,10,FALSE))</f>
        <v/>
      </c>
      <c r="BB134" s="369">
        <f>IF($BE$3="４週",SUM(W134:AX134),IF($BE$3="暦月",SUM(W134:BA134),""))</f>
        <v>0</v>
      </c>
      <c r="BC134" s="370"/>
      <c r="BD134" s="371">
        <f>IF($BE$3="４週",BB134/4,IF($BE$3="暦月",(BB134/($BE$8/7)),""))</f>
        <v>0</v>
      </c>
      <c r="BE134" s="370"/>
      <c r="BF134" s="366"/>
      <c r="BG134" s="367"/>
      <c r="BH134" s="367"/>
      <c r="BI134" s="367"/>
      <c r="BJ134" s="368"/>
    </row>
    <row r="135" spans="2:62" ht="20.25" customHeight="1" x14ac:dyDescent="0.45">
      <c r="B135" s="306">
        <f>B133+1</f>
        <v>60</v>
      </c>
      <c r="C135" s="237"/>
      <c r="D135" s="238"/>
      <c r="E135" s="152"/>
      <c r="F135" s="153"/>
      <c r="G135" s="152"/>
      <c r="H135" s="153"/>
      <c r="I135" s="246"/>
      <c r="J135" s="247"/>
      <c r="K135" s="250"/>
      <c r="L135" s="251"/>
      <c r="M135" s="251"/>
      <c r="N135" s="238"/>
      <c r="O135" s="335"/>
      <c r="P135" s="336"/>
      <c r="Q135" s="336"/>
      <c r="R135" s="336"/>
      <c r="S135" s="337"/>
      <c r="T135" s="184" t="s">
        <v>18</v>
      </c>
      <c r="U135" s="108"/>
      <c r="V135" s="109"/>
      <c r="W135" s="95"/>
      <c r="X135" s="96"/>
      <c r="Y135" s="96"/>
      <c r="Z135" s="96"/>
      <c r="AA135" s="96"/>
      <c r="AB135" s="96"/>
      <c r="AC135" s="97"/>
      <c r="AD135" s="95"/>
      <c r="AE135" s="96"/>
      <c r="AF135" s="96"/>
      <c r="AG135" s="96"/>
      <c r="AH135" s="96"/>
      <c r="AI135" s="96"/>
      <c r="AJ135" s="97"/>
      <c r="AK135" s="95"/>
      <c r="AL135" s="96"/>
      <c r="AM135" s="96"/>
      <c r="AN135" s="96"/>
      <c r="AO135" s="96"/>
      <c r="AP135" s="96"/>
      <c r="AQ135" s="97"/>
      <c r="AR135" s="95"/>
      <c r="AS135" s="96"/>
      <c r="AT135" s="96"/>
      <c r="AU135" s="96"/>
      <c r="AV135" s="96"/>
      <c r="AW135" s="96"/>
      <c r="AX135" s="97"/>
      <c r="AY135" s="95"/>
      <c r="AZ135" s="96"/>
      <c r="BA135" s="98"/>
      <c r="BB135" s="242"/>
      <c r="BC135" s="243"/>
      <c r="BD135" s="244"/>
      <c r="BE135" s="245"/>
      <c r="BF135" s="303"/>
      <c r="BG135" s="304"/>
      <c r="BH135" s="304"/>
      <c r="BI135" s="304"/>
      <c r="BJ135" s="305"/>
    </row>
    <row r="136" spans="2:62" ht="20.25" customHeight="1" x14ac:dyDescent="0.45">
      <c r="B136" s="307"/>
      <c r="C136" s="341"/>
      <c r="D136" s="342"/>
      <c r="E136" s="196"/>
      <c r="F136" s="197">
        <f>C135</f>
        <v>0</v>
      </c>
      <c r="G136" s="196"/>
      <c r="H136" s="197">
        <f>I135</f>
        <v>0</v>
      </c>
      <c r="I136" s="343"/>
      <c r="J136" s="344"/>
      <c r="K136" s="345"/>
      <c r="L136" s="346"/>
      <c r="M136" s="346"/>
      <c r="N136" s="342"/>
      <c r="O136" s="335"/>
      <c r="P136" s="336"/>
      <c r="Q136" s="336"/>
      <c r="R136" s="336"/>
      <c r="S136" s="337"/>
      <c r="T136" s="185" t="s">
        <v>189</v>
      </c>
      <c r="U136" s="110"/>
      <c r="V136" s="186"/>
      <c r="W136" s="162" t="str">
        <f>IF(W135="","",VLOOKUP(W135,'シフト記号表（従来型・ユニット型共通）'!$C$6:$L$47,10,FALSE))</f>
        <v/>
      </c>
      <c r="X136" s="163" t="str">
        <f>IF(X135="","",VLOOKUP(X135,'シフト記号表（従来型・ユニット型共通）'!$C$6:$L$47,10,FALSE))</f>
        <v/>
      </c>
      <c r="Y136" s="163" t="str">
        <f>IF(Y135="","",VLOOKUP(Y135,'シフト記号表（従来型・ユニット型共通）'!$C$6:$L$47,10,FALSE))</f>
        <v/>
      </c>
      <c r="Z136" s="163" t="str">
        <f>IF(Z135="","",VLOOKUP(Z135,'シフト記号表（従来型・ユニット型共通）'!$C$6:$L$47,10,FALSE))</f>
        <v/>
      </c>
      <c r="AA136" s="163" t="str">
        <f>IF(AA135="","",VLOOKUP(AA135,'シフト記号表（従来型・ユニット型共通）'!$C$6:$L$47,10,FALSE))</f>
        <v/>
      </c>
      <c r="AB136" s="163" t="str">
        <f>IF(AB135="","",VLOOKUP(AB135,'シフト記号表（従来型・ユニット型共通）'!$C$6:$L$47,10,FALSE))</f>
        <v/>
      </c>
      <c r="AC136" s="164" t="str">
        <f>IF(AC135="","",VLOOKUP(AC135,'シフト記号表（従来型・ユニット型共通）'!$C$6:$L$47,10,FALSE))</f>
        <v/>
      </c>
      <c r="AD136" s="162" t="str">
        <f>IF(AD135="","",VLOOKUP(AD135,'シフト記号表（従来型・ユニット型共通）'!$C$6:$L$47,10,FALSE))</f>
        <v/>
      </c>
      <c r="AE136" s="163" t="str">
        <f>IF(AE135="","",VLOOKUP(AE135,'シフト記号表（従来型・ユニット型共通）'!$C$6:$L$47,10,FALSE))</f>
        <v/>
      </c>
      <c r="AF136" s="163" t="str">
        <f>IF(AF135="","",VLOOKUP(AF135,'シフト記号表（従来型・ユニット型共通）'!$C$6:$L$47,10,FALSE))</f>
        <v/>
      </c>
      <c r="AG136" s="163" t="str">
        <f>IF(AG135="","",VLOOKUP(AG135,'シフト記号表（従来型・ユニット型共通）'!$C$6:$L$47,10,FALSE))</f>
        <v/>
      </c>
      <c r="AH136" s="163" t="str">
        <f>IF(AH135="","",VLOOKUP(AH135,'シフト記号表（従来型・ユニット型共通）'!$C$6:$L$47,10,FALSE))</f>
        <v/>
      </c>
      <c r="AI136" s="163" t="str">
        <f>IF(AI135="","",VLOOKUP(AI135,'シフト記号表（従来型・ユニット型共通）'!$C$6:$L$47,10,FALSE))</f>
        <v/>
      </c>
      <c r="AJ136" s="164" t="str">
        <f>IF(AJ135="","",VLOOKUP(AJ135,'シフト記号表（従来型・ユニット型共通）'!$C$6:$L$47,10,FALSE))</f>
        <v/>
      </c>
      <c r="AK136" s="162" t="str">
        <f>IF(AK135="","",VLOOKUP(AK135,'シフト記号表（従来型・ユニット型共通）'!$C$6:$L$47,10,FALSE))</f>
        <v/>
      </c>
      <c r="AL136" s="163" t="str">
        <f>IF(AL135="","",VLOOKUP(AL135,'シフト記号表（従来型・ユニット型共通）'!$C$6:$L$47,10,FALSE))</f>
        <v/>
      </c>
      <c r="AM136" s="163" t="str">
        <f>IF(AM135="","",VLOOKUP(AM135,'シフト記号表（従来型・ユニット型共通）'!$C$6:$L$47,10,FALSE))</f>
        <v/>
      </c>
      <c r="AN136" s="163" t="str">
        <f>IF(AN135="","",VLOOKUP(AN135,'シフト記号表（従来型・ユニット型共通）'!$C$6:$L$47,10,FALSE))</f>
        <v/>
      </c>
      <c r="AO136" s="163" t="str">
        <f>IF(AO135="","",VLOOKUP(AO135,'シフト記号表（従来型・ユニット型共通）'!$C$6:$L$47,10,FALSE))</f>
        <v/>
      </c>
      <c r="AP136" s="163" t="str">
        <f>IF(AP135="","",VLOOKUP(AP135,'シフト記号表（従来型・ユニット型共通）'!$C$6:$L$47,10,FALSE))</f>
        <v/>
      </c>
      <c r="AQ136" s="164" t="str">
        <f>IF(AQ135="","",VLOOKUP(AQ135,'シフト記号表（従来型・ユニット型共通）'!$C$6:$L$47,10,FALSE))</f>
        <v/>
      </c>
      <c r="AR136" s="162" t="str">
        <f>IF(AR135="","",VLOOKUP(AR135,'シフト記号表（従来型・ユニット型共通）'!$C$6:$L$47,10,FALSE))</f>
        <v/>
      </c>
      <c r="AS136" s="163" t="str">
        <f>IF(AS135="","",VLOOKUP(AS135,'シフト記号表（従来型・ユニット型共通）'!$C$6:$L$47,10,FALSE))</f>
        <v/>
      </c>
      <c r="AT136" s="163" t="str">
        <f>IF(AT135="","",VLOOKUP(AT135,'シフト記号表（従来型・ユニット型共通）'!$C$6:$L$47,10,FALSE))</f>
        <v/>
      </c>
      <c r="AU136" s="163" t="str">
        <f>IF(AU135="","",VLOOKUP(AU135,'シフト記号表（従来型・ユニット型共通）'!$C$6:$L$47,10,FALSE))</f>
        <v/>
      </c>
      <c r="AV136" s="163" t="str">
        <f>IF(AV135="","",VLOOKUP(AV135,'シフト記号表（従来型・ユニット型共通）'!$C$6:$L$47,10,FALSE))</f>
        <v/>
      </c>
      <c r="AW136" s="163" t="str">
        <f>IF(AW135="","",VLOOKUP(AW135,'シフト記号表（従来型・ユニット型共通）'!$C$6:$L$47,10,FALSE))</f>
        <v/>
      </c>
      <c r="AX136" s="164" t="str">
        <f>IF(AX135="","",VLOOKUP(AX135,'シフト記号表（従来型・ユニット型共通）'!$C$6:$L$47,10,FALSE))</f>
        <v/>
      </c>
      <c r="AY136" s="162" t="str">
        <f>IF(AY135="","",VLOOKUP(AY135,'シフト記号表（従来型・ユニット型共通）'!$C$6:$L$47,10,FALSE))</f>
        <v/>
      </c>
      <c r="AZ136" s="163" t="str">
        <f>IF(AZ135="","",VLOOKUP(AZ135,'シフト記号表（従来型・ユニット型共通）'!$C$6:$L$47,10,FALSE))</f>
        <v/>
      </c>
      <c r="BA136" s="163" t="str">
        <f>IF(BA135="","",VLOOKUP(BA135,'シフト記号表（従来型・ユニット型共通）'!$C$6:$L$47,10,FALSE))</f>
        <v/>
      </c>
      <c r="BB136" s="369">
        <f>IF($BE$3="４週",SUM(W136:AX136),IF($BE$3="暦月",SUM(W136:BA136),""))</f>
        <v>0</v>
      </c>
      <c r="BC136" s="370"/>
      <c r="BD136" s="371">
        <f>IF($BE$3="４週",BB136/4,IF($BE$3="暦月",(BB136/($BE$8/7)),""))</f>
        <v>0</v>
      </c>
      <c r="BE136" s="370"/>
      <c r="BF136" s="366"/>
      <c r="BG136" s="367"/>
      <c r="BH136" s="367"/>
      <c r="BI136" s="367"/>
      <c r="BJ136" s="368"/>
    </row>
    <row r="137" spans="2:62" ht="20.25" customHeight="1" x14ac:dyDescent="0.45">
      <c r="B137" s="306">
        <f>B135+1</f>
        <v>61</v>
      </c>
      <c r="C137" s="237"/>
      <c r="D137" s="238"/>
      <c r="E137" s="152"/>
      <c r="F137" s="153"/>
      <c r="G137" s="152"/>
      <c r="H137" s="153"/>
      <c r="I137" s="246"/>
      <c r="J137" s="247"/>
      <c r="K137" s="250"/>
      <c r="L137" s="251"/>
      <c r="M137" s="251"/>
      <c r="N137" s="238"/>
      <c r="O137" s="335"/>
      <c r="P137" s="336"/>
      <c r="Q137" s="336"/>
      <c r="R137" s="336"/>
      <c r="S137" s="337"/>
      <c r="T137" s="184" t="s">
        <v>18</v>
      </c>
      <c r="U137" s="108"/>
      <c r="V137" s="109"/>
      <c r="W137" s="95"/>
      <c r="X137" s="96"/>
      <c r="Y137" s="96"/>
      <c r="Z137" s="96"/>
      <c r="AA137" s="96"/>
      <c r="AB137" s="96"/>
      <c r="AC137" s="97"/>
      <c r="AD137" s="95"/>
      <c r="AE137" s="96"/>
      <c r="AF137" s="96"/>
      <c r="AG137" s="96"/>
      <c r="AH137" s="96"/>
      <c r="AI137" s="96"/>
      <c r="AJ137" s="97"/>
      <c r="AK137" s="95"/>
      <c r="AL137" s="96"/>
      <c r="AM137" s="96"/>
      <c r="AN137" s="96"/>
      <c r="AO137" s="96"/>
      <c r="AP137" s="96"/>
      <c r="AQ137" s="97"/>
      <c r="AR137" s="95"/>
      <c r="AS137" s="96"/>
      <c r="AT137" s="96"/>
      <c r="AU137" s="96"/>
      <c r="AV137" s="96"/>
      <c r="AW137" s="96"/>
      <c r="AX137" s="97"/>
      <c r="AY137" s="95"/>
      <c r="AZ137" s="96"/>
      <c r="BA137" s="98"/>
      <c r="BB137" s="242"/>
      <c r="BC137" s="243"/>
      <c r="BD137" s="244"/>
      <c r="BE137" s="245"/>
      <c r="BF137" s="303"/>
      <c r="BG137" s="304"/>
      <c r="BH137" s="304"/>
      <c r="BI137" s="304"/>
      <c r="BJ137" s="305"/>
    </row>
    <row r="138" spans="2:62" ht="20.25" customHeight="1" x14ac:dyDescent="0.45">
      <c r="B138" s="307"/>
      <c r="C138" s="341"/>
      <c r="D138" s="342"/>
      <c r="E138" s="196"/>
      <c r="F138" s="197">
        <f>C137</f>
        <v>0</v>
      </c>
      <c r="G138" s="196"/>
      <c r="H138" s="197">
        <f>I137</f>
        <v>0</v>
      </c>
      <c r="I138" s="343"/>
      <c r="J138" s="344"/>
      <c r="K138" s="345"/>
      <c r="L138" s="346"/>
      <c r="M138" s="346"/>
      <c r="N138" s="342"/>
      <c r="O138" s="335"/>
      <c r="P138" s="336"/>
      <c r="Q138" s="336"/>
      <c r="R138" s="336"/>
      <c r="S138" s="337"/>
      <c r="T138" s="185" t="s">
        <v>189</v>
      </c>
      <c r="U138" s="110"/>
      <c r="V138" s="186"/>
      <c r="W138" s="162" t="str">
        <f>IF(W137="","",VLOOKUP(W137,'シフト記号表（従来型・ユニット型共通）'!$C$6:$L$47,10,FALSE))</f>
        <v/>
      </c>
      <c r="X138" s="163" t="str">
        <f>IF(X137="","",VLOOKUP(X137,'シフト記号表（従来型・ユニット型共通）'!$C$6:$L$47,10,FALSE))</f>
        <v/>
      </c>
      <c r="Y138" s="163" t="str">
        <f>IF(Y137="","",VLOOKUP(Y137,'シフト記号表（従来型・ユニット型共通）'!$C$6:$L$47,10,FALSE))</f>
        <v/>
      </c>
      <c r="Z138" s="163" t="str">
        <f>IF(Z137="","",VLOOKUP(Z137,'シフト記号表（従来型・ユニット型共通）'!$C$6:$L$47,10,FALSE))</f>
        <v/>
      </c>
      <c r="AA138" s="163" t="str">
        <f>IF(AA137="","",VLOOKUP(AA137,'シフト記号表（従来型・ユニット型共通）'!$C$6:$L$47,10,FALSE))</f>
        <v/>
      </c>
      <c r="AB138" s="163" t="str">
        <f>IF(AB137="","",VLOOKUP(AB137,'シフト記号表（従来型・ユニット型共通）'!$C$6:$L$47,10,FALSE))</f>
        <v/>
      </c>
      <c r="AC138" s="164" t="str">
        <f>IF(AC137="","",VLOOKUP(AC137,'シフト記号表（従来型・ユニット型共通）'!$C$6:$L$47,10,FALSE))</f>
        <v/>
      </c>
      <c r="AD138" s="162" t="str">
        <f>IF(AD137="","",VLOOKUP(AD137,'シフト記号表（従来型・ユニット型共通）'!$C$6:$L$47,10,FALSE))</f>
        <v/>
      </c>
      <c r="AE138" s="163" t="str">
        <f>IF(AE137="","",VLOOKUP(AE137,'シフト記号表（従来型・ユニット型共通）'!$C$6:$L$47,10,FALSE))</f>
        <v/>
      </c>
      <c r="AF138" s="163" t="str">
        <f>IF(AF137="","",VLOOKUP(AF137,'シフト記号表（従来型・ユニット型共通）'!$C$6:$L$47,10,FALSE))</f>
        <v/>
      </c>
      <c r="AG138" s="163" t="str">
        <f>IF(AG137="","",VLOOKUP(AG137,'シフト記号表（従来型・ユニット型共通）'!$C$6:$L$47,10,FALSE))</f>
        <v/>
      </c>
      <c r="AH138" s="163" t="str">
        <f>IF(AH137="","",VLOOKUP(AH137,'シフト記号表（従来型・ユニット型共通）'!$C$6:$L$47,10,FALSE))</f>
        <v/>
      </c>
      <c r="AI138" s="163" t="str">
        <f>IF(AI137="","",VLOOKUP(AI137,'シフト記号表（従来型・ユニット型共通）'!$C$6:$L$47,10,FALSE))</f>
        <v/>
      </c>
      <c r="AJ138" s="164" t="str">
        <f>IF(AJ137="","",VLOOKUP(AJ137,'シフト記号表（従来型・ユニット型共通）'!$C$6:$L$47,10,FALSE))</f>
        <v/>
      </c>
      <c r="AK138" s="162" t="str">
        <f>IF(AK137="","",VLOOKUP(AK137,'シフト記号表（従来型・ユニット型共通）'!$C$6:$L$47,10,FALSE))</f>
        <v/>
      </c>
      <c r="AL138" s="163" t="str">
        <f>IF(AL137="","",VLOOKUP(AL137,'シフト記号表（従来型・ユニット型共通）'!$C$6:$L$47,10,FALSE))</f>
        <v/>
      </c>
      <c r="AM138" s="163" t="str">
        <f>IF(AM137="","",VLOOKUP(AM137,'シフト記号表（従来型・ユニット型共通）'!$C$6:$L$47,10,FALSE))</f>
        <v/>
      </c>
      <c r="AN138" s="163" t="str">
        <f>IF(AN137="","",VLOOKUP(AN137,'シフト記号表（従来型・ユニット型共通）'!$C$6:$L$47,10,FALSE))</f>
        <v/>
      </c>
      <c r="AO138" s="163" t="str">
        <f>IF(AO137="","",VLOOKUP(AO137,'シフト記号表（従来型・ユニット型共通）'!$C$6:$L$47,10,FALSE))</f>
        <v/>
      </c>
      <c r="AP138" s="163" t="str">
        <f>IF(AP137="","",VLOOKUP(AP137,'シフト記号表（従来型・ユニット型共通）'!$C$6:$L$47,10,FALSE))</f>
        <v/>
      </c>
      <c r="AQ138" s="164" t="str">
        <f>IF(AQ137="","",VLOOKUP(AQ137,'シフト記号表（従来型・ユニット型共通）'!$C$6:$L$47,10,FALSE))</f>
        <v/>
      </c>
      <c r="AR138" s="162" t="str">
        <f>IF(AR137="","",VLOOKUP(AR137,'シフト記号表（従来型・ユニット型共通）'!$C$6:$L$47,10,FALSE))</f>
        <v/>
      </c>
      <c r="AS138" s="163" t="str">
        <f>IF(AS137="","",VLOOKUP(AS137,'シフト記号表（従来型・ユニット型共通）'!$C$6:$L$47,10,FALSE))</f>
        <v/>
      </c>
      <c r="AT138" s="163" t="str">
        <f>IF(AT137="","",VLOOKUP(AT137,'シフト記号表（従来型・ユニット型共通）'!$C$6:$L$47,10,FALSE))</f>
        <v/>
      </c>
      <c r="AU138" s="163" t="str">
        <f>IF(AU137="","",VLOOKUP(AU137,'シフト記号表（従来型・ユニット型共通）'!$C$6:$L$47,10,FALSE))</f>
        <v/>
      </c>
      <c r="AV138" s="163" t="str">
        <f>IF(AV137="","",VLOOKUP(AV137,'シフト記号表（従来型・ユニット型共通）'!$C$6:$L$47,10,FALSE))</f>
        <v/>
      </c>
      <c r="AW138" s="163" t="str">
        <f>IF(AW137="","",VLOOKUP(AW137,'シフト記号表（従来型・ユニット型共通）'!$C$6:$L$47,10,FALSE))</f>
        <v/>
      </c>
      <c r="AX138" s="164" t="str">
        <f>IF(AX137="","",VLOOKUP(AX137,'シフト記号表（従来型・ユニット型共通）'!$C$6:$L$47,10,FALSE))</f>
        <v/>
      </c>
      <c r="AY138" s="162" t="str">
        <f>IF(AY137="","",VLOOKUP(AY137,'シフト記号表（従来型・ユニット型共通）'!$C$6:$L$47,10,FALSE))</f>
        <v/>
      </c>
      <c r="AZ138" s="163" t="str">
        <f>IF(AZ137="","",VLOOKUP(AZ137,'シフト記号表（従来型・ユニット型共通）'!$C$6:$L$47,10,FALSE))</f>
        <v/>
      </c>
      <c r="BA138" s="163" t="str">
        <f>IF(BA137="","",VLOOKUP(BA137,'シフト記号表（従来型・ユニット型共通）'!$C$6:$L$47,10,FALSE))</f>
        <v/>
      </c>
      <c r="BB138" s="369">
        <f>IF($BE$3="４週",SUM(W138:AX138),IF($BE$3="暦月",SUM(W138:BA138),""))</f>
        <v>0</v>
      </c>
      <c r="BC138" s="370"/>
      <c r="BD138" s="371">
        <f>IF($BE$3="４週",BB138/4,IF($BE$3="暦月",(BB138/($BE$8/7)),""))</f>
        <v>0</v>
      </c>
      <c r="BE138" s="370"/>
      <c r="BF138" s="366"/>
      <c r="BG138" s="367"/>
      <c r="BH138" s="367"/>
      <c r="BI138" s="367"/>
      <c r="BJ138" s="368"/>
    </row>
    <row r="139" spans="2:62" ht="20.25" customHeight="1" x14ac:dyDescent="0.45">
      <c r="B139" s="306">
        <f>B137+1</f>
        <v>62</v>
      </c>
      <c r="C139" s="237"/>
      <c r="D139" s="238"/>
      <c r="E139" s="152"/>
      <c r="F139" s="153"/>
      <c r="G139" s="152"/>
      <c r="H139" s="153"/>
      <c r="I139" s="246"/>
      <c r="J139" s="247"/>
      <c r="K139" s="250"/>
      <c r="L139" s="251"/>
      <c r="M139" s="251"/>
      <c r="N139" s="238"/>
      <c r="O139" s="335"/>
      <c r="P139" s="336"/>
      <c r="Q139" s="336"/>
      <c r="R139" s="336"/>
      <c r="S139" s="337"/>
      <c r="T139" s="184" t="s">
        <v>18</v>
      </c>
      <c r="U139" s="108"/>
      <c r="V139" s="109"/>
      <c r="W139" s="95"/>
      <c r="X139" s="96"/>
      <c r="Y139" s="96"/>
      <c r="Z139" s="96"/>
      <c r="AA139" s="96"/>
      <c r="AB139" s="96"/>
      <c r="AC139" s="97"/>
      <c r="AD139" s="95"/>
      <c r="AE139" s="96"/>
      <c r="AF139" s="96"/>
      <c r="AG139" s="96"/>
      <c r="AH139" s="96"/>
      <c r="AI139" s="96"/>
      <c r="AJ139" s="97"/>
      <c r="AK139" s="95"/>
      <c r="AL139" s="96"/>
      <c r="AM139" s="96"/>
      <c r="AN139" s="96"/>
      <c r="AO139" s="96"/>
      <c r="AP139" s="96"/>
      <c r="AQ139" s="97"/>
      <c r="AR139" s="95"/>
      <c r="AS139" s="96"/>
      <c r="AT139" s="96"/>
      <c r="AU139" s="96"/>
      <c r="AV139" s="96"/>
      <c r="AW139" s="96"/>
      <c r="AX139" s="97"/>
      <c r="AY139" s="95"/>
      <c r="AZ139" s="96"/>
      <c r="BA139" s="98"/>
      <c r="BB139" s="242"/>
      <c r="BC139" s="243"/>
      <c r="BD139" s="244"/>
      <c r="BE139" s="245"/>
      <c r="BF139" s="303"/>
      <c r="BG139" s="304"/>
      <c r="BH139" s="304"/>
      <c r="BI139" s="304"/>
      <c r="BJ139" s="305"/>
    </row>
    <row r="140" spans="2:62" ht="20.25" customHeight="1" x14ac:dyDescent="0.45">
      <c r="B140" s="307"/>
      <c r="C140" s="341"/>
      <c r="D140" s="342"/>
      <c r="E140" s="196"/>
      <c r="F140" s="197">
        <f>C139</f>
        <v>0</v>
      </c>
      <c r="G140" s="196"/>
      <c r="H140" s="197">
        <f>I139</f>
        <v>0</v>
      </c>
      <c r="I140" s="343"/>
      <c r="J140" s="344"/>
      <c r="K140" s="345"/>
      <c r="L140" s="346"/>
      <c r="M140" s="346"/>
      <c r="N140" s="342"/>
      <c r="O140" s="335"/>
      <c r="P140" s="336"/>
      <c r="Q140" s="336"/>
      <c r="R140" s="336"/>
      <c r="S140" s="337"/>
      <c r="T140" s="185" t="s">
        <v>189</v>
      </c>
      <c r="U140" s="110"/>
      <c r="V140" s="186"/>
      <c r="W140" s="162" t="str">
        <f>IF(W139="","",VLOOKUP(W139,'シフト記号表（従来型・ユニット型共通）'!$C$6:$L$47,10,FALSE))</f>
        <v/>
      </c>
      <c r="X140" s="163" t="str">
        <f>IF(X139="","",VLOOKUP(X139,'シフト記号表（従来型・ユニット型共通）'!$C$6:$L$47,10,FALSE))</f>
        <v/>
      </c>
      <c r="Y140" s="163" t="str">
        <f>IF(Y139="","",VLOOKUP(Y139,'シフト記号表（従来型・ユニット型共通）'!$C$6:$L$47,10,FALSE))</f>
        <v/>
      </c>
      <c r="Z140" s="163" t="str">
        <f>IF(Z139="","",VLOOKUP(Z139,'シフト記号表（従来型・ユニット型共通）'!$C$6:$L$47,10,FALSE))</f>
        <v/>
      </c>
      <c r="AA140" s="163" t="str">
        <f>IF(AA139="","",VLOOKUP(AA139,'シフト記号表（従来型・ユニット型共通）'!$C$6:$L$47,10,FALSE))</f>
        <v/>
      </c>
      <c r="AB140" s="163" t="str">
        <f>IF(AB139="","",VLOOKUP(AB139,'シフト記号表（従来型・ユニット型共通）'!$C$6:$L$47,10,FALSE))</f>
        <v/>
      </c>
      <c r="AC140" s="164" t="str">
        <f>IF(AC139="","",VLOOKUP(AC139,'シフト記号表（従来型・ユニット型共通）'!$C$6:$L$47,10,FALSE))</f>
        <v/>
      </c>
      <c r="AD140" s="162" t="str">
        <f>IF(AD139="","",VLOOKUP(AD139,'シフト記号表（従来型・ユニット型共通）'!$C$6:$L$47,10,FALSE))</f>
        <v/>
      </c>
      <c r="AE140" s="163" t="str">
        <f>IF(AE139="","",VLOOKUP(AE139,'シフト記号表（従来型・ユニット型共通）'!$C$6:$L$47,10,FALSE))</f>
        <v/>
      </c>
      <c r="AF140" s="163" t="str">
        <f>IF(AF139="","",VLOOKUP(AF139,'シフト記号表（従来型・ユニット型共通）'!$C$6:$L$47,10,FALSE))</f>
        <v/>
      </c>
      <c r="AG140" s="163" t="str">
        <f>IF(AG139="","",VLOOKUP(AG139,'シフト記号表（従来型・ユニット型共通）'!$C$6:$L$47,10,FALSE))</f>
        <v/>
      </c>
      <c r="AH140" s="163" t="str">
        <f>IF(AH139="","",VLOOKUP(AH139,'シフト記号表（従来型・ユニット型共通）'!$C$6:$L$47,10,FALSE))</f>
        <v/>
      </c>
      <c r="AI140" s="163" t="str">
        <f>IF(AI139="","",VLOOKUP(AI139,'シフト記号表（従来型・ユニット型共通）'!$C$6:$L$47,10,FALSE))</f>
        <v/>
      </c>
      <c r="AJ140" s="164" t="str">
        <f>IF(AJ139="","",VLOOKUP(AJ139,'シフト記号表（従来型・ユニット型共通）'!$C$6:$L$47,10,FALSE))</f>
        <v/>
      </c>
      <c r="AK140" s="162" t="str">
        <f>IF(AK139="","",VLOOKUP(AK139,'シフト記号表（従来型・ユニット型共通）'!$C$6:$L$47,10,FALSE))</f>
        <v/>
      </c>
      <c r="AL140" s="163" t="str">
        <f>IF(AL139="","",VLOOKUP(AL139,'シフト記号表（従来型・ユニット型共通）'!$C$6:$L$47,10,FALSE))</f>
        <v/>
      </c>
      <c r="AM140" s="163" t="str">
        <f>IF(AM139="","",VLOOKUP(AM139,'シフト記号表（従来型・ユニット型共通）'!$C$6:$L$47,10,FALSE))</f>
        <v/>
      </c>
      <c r="AN140" s="163" t="str">
        <f>IF(AN139="","",VLOOKUP(AN139,'シフト記号表（従来型・ユニット型共通）'!$C$6:$L$47,10,FALSE))</f>
        <v/>
      </c>
      <c r="AO140" s="163" t="str">
        <f>IF(AO139="","",VLOOKUP(AO139,'シフト記号表（従来型・ユニット型共通）'!$C$6:$L$47,10,FALSE))</f>
        <v/>
      </c>
      <c r="AP140" s="163" t="str">
        <f>IF(AP139="","",VLOOKUP(AP139,'シフト記号表（従来型・ユニット型共通）'!$C$6:$L$47,10,FALSE))</f>
        <v/>
      </c>
      <c r="AQ140" s="164" t="str">
        <f>IF(AQ139="","",VLOOKUP(AQ139,'シフト記号表（従来型・ユニット型共通）'!$C$6:$L$47,10,FALSE))</f>
        <v/>
      </c>
      <c r="AR140" s="162" t="str">
        <f>IF(AR139="","",VLOOKUP(AR139,'シフト記号表（従来型・ユニット型共通）'!$C$6:$L$47,10,FALSE))</f>
        <v/>
      </c>
      <c r="AS140" s="163" t="str">
        <f>IF(AS139="","",VLOOKUP(AS139,'シフト記号表（従来型・ユニット型共通）'!$C$6:$L$47,10,FALSE))</f>
        <v/>
      </c>
      <c r="AT140" s="163" t="str">
        <f>IF(AT139="","",VLOOKUP(AT139,'シフト記号表（従来型・ユニット型共通）'!$C$6:$L$47,10,FALSE))</f>
        <v/>
      </c>
      <c r="AU140" s="163" t="str">
        <f>IF(AU139="","",VLOOKUP(AU139,'シフト記号表（従来型・ユニット型共通）'!$C$6:$L$47,10,FALSE))</f>
        <v/>
      </c>
      <c r="AV140" s="163" t="str">
        <f>IF(AV139="","",VLOOKUP(AV139,'シフト記号表（従来型・ユニット型共通）'!$C$6:$L$47,10,FALSE))</f>
        <v/>
      </c>
      <c r="AW140" s="163" t="str">
        <f>IF(AW139="","",VLOOKUP(AW139,'シフト記号表（従来型・ユニット型共通）'!$C$6:$L$47,10,FALSE))</f>
        <v/>
      </c>
      <c r="AX140" s="164" t="str">
        <f>IF(AX139="","",VLOOKUP(AX139,'シフト記号表（従来型・ユニット型共通）'!$C$6:$L$47,10,FALSE))</f>
        <v/>
      </c>
      <c r="AY140" s="162" t="str">
        <f>IF(AY139="","",VLOOKUP(AY139,'シフト記号表（従来型・ユニット型共通）'!$C$6:$L$47,10,FALSE))</f>
        <v/>
      </c>
      <c r="AZ140" s="163" t="str">
        <f>IF(AZ139="","",VLOOKUP(AZ139,'シフト記号表（従来型・ユニット型共通）'!$C$6:$L$47,10,FALSE))</f>
        <v/>
      </c>
      <c r="BA140" s="163" t="str">
        <f>IF(BA139="","",VLOOKUP(BA139,'シフト記号表（従来型・ユニット型共通）'!$C$6:$L$47,10,FALSE))</f>
        <v/>
      </c>
      <c r="BB140" s="369">
        <f>IF($BE$3="４週",SUM(W140:AX140),IF($BE$3="暦月",SUM(W140:BA140),""))</f>
        <v>0</v>
      </c>
      <c r="BC140" s="370"/>
      <c r="BD140" s="371">
        <f>IF($BE$3="４週",BB140/4,IF($BE$3="暦月",(BB140/($BE$8/7)),""))</f>
        <v>0</v>
      </c>
      <c r="BE140" s="370"/>
      <c r="BF140" s="366"/>
      <c r="BG140" s="367"/>
      <c r="BH140" s="367"/>
      <c r="BI140" s="367"/>
      <c r="BJ140" s="368"/>
    </row>
    <row r="141" spans="2:62" ht="20.25" customHeight="1" x14ac:dyDescent="0.45">
      <c r="B141" s="306">
        <f>B139+1</f>
        <v>63</v>
      </c>
      <c r="C141" s="237"/>
      <c r="D141" s="238"/>
      <c r="E141" s="152"/>
      <c r="F141" s="153"/>
      <c r="G141" s="152"/>
      <c r="H141" s="153"/>
      <c r="I141" s="246"/>
      <c r="J141" s="247"/>
      <c r="K141" s="250"/>
      <c r="L141" s="251"/>
      <c r="M141" s="251"/>
      <c r="N141" s="238"/>
      <c r="O141" s="335"/>
      <c r="P141" s="336"/>
      <c r="Q141" s="336"/>
      <c r="R141" s="336"/>
      <c r="S141" s="337"/>
      <c r="T141" s="184" t="s">
        <v>18</v>
      </c>
      <c r="U141" s="108"/>
      <c r="V141" s="109"/>
      <c r="W141" s="95"/>
      <c r="X141" s="96"/>
      <c r="Y141" s="96"/>
      <c r="Z141" s="96"/>
      <c r="AA141" s="96"/>
      <c r="AB141" s="96"/>
      <c r="AC141" s="97"/>
      <c r="AD141" s="95"/>
      <c r="AE141" s="96"/>
      <c r="AF141" s="96"/>
      <c r="AG141" s="96"/>
      <c r="AH141" s="96"/>
      <c r="AI141" s="96"/>
      <c r="AJ141" s="97"/>
      <c r="AK141" s="95"/>
      <c r="AL141" s="96"/>
      <c r="AM141" s="96"/>
      <c r="AN141" s="96"/>
      <c r="AO141" s="96"/>
      <c r="AP141" s="96"/>
      <c r="AQ141" s="97"/>
      <c r="AR141" s="95"/>
      <c r="AS141" s="96"/>
      <c r="AT141" s="96"/>
      <c r="AU141" s="96"/>
      <c r="AV141" s="96"/>
      <c r="AW141" s="96"/>
      <c r="AX141" s="97"/>
      <c r="AY141" s="95"/>
      <c r="AZ141" s="96"/>
      <c r="BA141" s="98"/>
      <c r="BB141" s="242"/>
      <c r="BC141" s="243"/>
      <c r="BD141" s="244"/>
      <c r="BE141" s="245"/>
      <c r="BF141" s="303"/>
      <c r="BG141" s="304"/>
      <c r="BH141" s="304"/>
      <c r="BI141" s="304"/>
      <c r="BJ141" s="305"/>
    </row>
    <row r="142" spans="2:62" ht="20.25" customHeight="1" x14ac:dyDescent="0.45">
      <c r="B142" s="307"/>
      <c r="C142" s="341"/>
      <c r="D142" s="342"/>
      <c r="E142" s="196"/>
      <c r="F142" s="197">
        <f>C141</f>
        <v>0</v>
      </c>
      <c r="G142" s="196"/>
      <c r="H142" s="197">
        <f>I141</f>
        <v>0</v>
      </c>
      <c r="I142" s="343"/>
      <c r="J142" s="344"/>
      <c r="K142" s="345"/>
      <c r="L142" s="346"/>
      <c r="M142" s="346"/>
      <c r="N142" s="342"/>
      <c r="O142" s="335"/>
      <c r="P142" s="336"/>
      <c r="Q142" s="336"/>
      <c r="R142" s="336"/>
      <c r="S142" s="337"/>
      <c r="T142" s="185" t="s">
        <v>189</v>
      </c>
      <c r="U142" s="110"/>
      <c r="V142" s="186"/>
      <c r="W142" s="162" t="str">
        <f>IF(W141="","",VLOOKUP(W141,'シフト記号表（従来型・ユニット型共通）'!$C$6:$L$47,10,FALSE))</f>
        <v/>
      </c>
      <c r="X142" s="163" t="str">
        <f>IF(X141="","",VLOOKUP(X141,'シフト記号表（従来型・ユニット型共通）'!$C$6:$L$47,10,FALSE))</f>
        <v/>
      </c>
      <c r="Y142" s="163" t="str">
        <f>IF(Y141="","",VLOOKUP(Y141,'シフト記号表（従来型・ユニット型共通）'!$C$6:$L$47,10,FALSE))</f>
        <v/>
      </c>
      <c r="Z142" s="163" t="str">
        <f>IF(Z141="","",VLOOKUP(Z141,'シフト記号表（従来型・ユニット型共通）'!$C$6:$L$47,10,FALSE))</f>
        <v/>
      </c>
      <c r="AA142" s="163" t="str">
        <f>IF(AA141="","",VLOOKUP(AA141,'シフト記号表（従来型・ユニット型共通）'!$C$6:$L$47,10,FALSE))</f>
        <v/>
      </c>
      <c r="AB142" s="163" t="str">
        <f>IF(AB141="","",VLOOKUP(AB141,'シフト記号表（従来型・ユニット型共通）'!$C$6:$L$47,10,FALSE))</f>
        <v/>
      </c>
      <c r="AC142" s="164" t="str">
        <f>IF(AC141="","",VLOOKUP(AC141,'シフト記号表（従来型・ユニット型共通）'!$C$6:$L$47,10,FALSE))</f>
        <v/>
      </c>
      <c r="AD142" s="162" t="str">
        <f>IF(AD141="","",VLOOKUP(AD141,'シフト記号表（従来型・ユニット型共通）'!$C$6:$L$47,10,FALSE))</f>
        <v/>
      </c>
      <c r="AE142" s="163" t="str">
        <f>IF(AE141="","",VLOOKUP(AE141,'シフト記号表（従来型・ユニット型共通）'!$C$6:$L$47,10,FALSE))</f>
        <v/>
      </c>
      <c r="AF142" s="163" t="str">
        <f>IF(AF141="","",VLOOKUP(AF141,'シフト記号表（従来型・ユニット型共通）'!$C$6:$L$47,10,FALSE))</f>
        <v/>
      </c>
      <c r="AG142" s="163" t="str">
        <f>IF(AG141="","",VLOOKUP(AG141,'シフト記号表（従来型・ユニット型共通）'!$C$6:$L$47,10,FALSE))</f>
        <v/>
      </c>
      <c r="AH142" s="163" t="str">
        <f>IF(AH141="","",VLOOKUP(AH141,'シフト記号表（従来型・ユニット型共通）'!$C$6:$L$47,10,FALSE))</f>
        <v/>
      </c>
      <c r="AI142" s="163" t="str">
        <f>IF(AI141="","",VLOOKUP(AI141,'シフト記号表（従来型・ユニット型共通）'!$C$6:$L$47,10,FALSE))</f>
        <v/>
      </c>
      <c r="AJ142" s="164" t="str">
        <f>IF(AJ141="","",VLOOKUP(AJ141,'シフト記号表（従来型・ユニット型共通）'!$C$6:$L$47,10,FALSE))</f>
        <v/>
      </c>
      <c r="AK142" s="162" t="str">
        <f>IF(AK141="","",VLOOKUP(AK141,'シフト記号表（従来型・ユニット型共通）'!$C$6:$L$47,10,FALSE))</f>
        <v/>
      </c>
      <c r="AL142" s="163" t="str">
        <f>IF(AL141="","",VLOOKUP(AL141,'シフト記号表（従来型・ユニット型共通）'!$C$6:$L$47,10,FALSE))</f>
        <v/>
      </c>
      <c r="AM142" s="163" t="str">
        <f>IF(AM141="","",VLOOKUP(AM141,'シフト記号表（従来型・ユニット型共通）'!$C$6:$L$47,10,FALSE))</f>
        <v/>
      </c>
      <c r="AN142" s="163" t="str">
        <f>IF(AN141="","",VLOOKUP(AN141,'シフト記号表（従来型・ユニット型共通）'!$C$6:$L$47,10,FALSE))</f>
        <v/>
      </c>
      <c r="AO142" s="163" t="str">
        <f>IF(AO141="","",VLOOKUP(AO141,'シフト記号表（従来型・ユニット型共通）'!$C$6:$L$47,10,FALSE))</f>
        <v/>
      </c>
      <c r="AP142" s="163" t="str">
        <f>IF(AP141="","",VLOOKUP(AP141,'シフト記号表（従来型・ユニット型共通）'!$C$6:$L$47,10,FALSE))</f>
        <v/>
      </c>
      <c r="AQ142" s="164" t="str">
        <f>IF(AQ141="","",VLOOKUP(AQ141,'シフト記号表（従来型・ユニット型共通）'!$C$6:$L$47,10,FALSE))</f>
        <v/>
      </c>
      <c r="AR142" s="162" t="str">
        <f>IF(AR141="","",VLOOKUP(AR141,'シフト記号表（従来型・ユニット型共通）'!$C$6:$L$47,10,FALSE))</f>
        <v/>
      </c>
      <c r="AS142" s="163" t="str">
        <f>IF(AS141="","",VLOOKUP(AS141,'シフト記号表（従来型・ユニット型共通）'!$C$6:$L$47,10,FALSE))</f>
        <v/>
      </c>
      <c r="AT142" s="163" t="str">
        <f>IF(AT141="","",VLOOKUP(AT141,'シフト記号表（従来型・ユニット型共通）'!$C$6:$L$47,10,FALSE))</f>
        <v/>
      </c>
      <c r="AU142" s="163" t="str">
        <f>IF(AU141="","",VLOOKUP(AU141,'シフト記号表（従来型・ユニット型共通）'!$C$6:$L$47,10,FALSE))</f>
        <v/>
      </c>
      <c r="AV142" s="163" t="str">
        <f>IF(AV141="","",VLOOKUP(AV141,'シフト記号表（従来型・ユニット型共通）'!$C$6:$L$47,10,FALSE))</f>
        <v/>
      </c>
      <c r="AW142" s="163" t="str">
        <f>IF(AW141="","",VLOOKUP(AW141,'シフト記号表（従来型・ユニット型共通）'!$C$6:$L$47,10,FALSE))</f>
        <v/>
      </c>
      <c r="AX142" s="164" t="str">
        <f>IF(AX141="","",VLOOKUP(AX141,'シフト記号表（従来型・ユニット型共通）'!$C$6:$L$47,10,FALSE))</f>
        <v/>
      </c>
      <c r="AY142" s="162" t="str">
        <f>IF(AY141="","",VLOOKUP(AY141,'シフト記号表（従来型・ユニット型共通）'!$C$6:$L$47,10,FALSE))</f>
        <v/>
      </c>
      <c r="AZ142" s="163" t="str">
        <f>IF(AZ141="","",VLOOKUP(AZ141,'シフト記号表（従来型・ユニット型共通）'!$C$6:$L$47,10,FALSE))</f>
        <v/>
      </c>
      <c r="BA142" s="163" t="str">
        <f>IF(BA141="","",VLOOKUP(BA141,'シフト記号表（従来型・ユニット型共通）'!$C$6:$L$47,10,FALSE))</f>
        <v/>
      </c>
      <c r="BB142" s="369">
        <f>IF($BE$3="４週",SUM(W142:AX142),IF($BE$3="暦月",SUM(W142:BA142),""))</f>
        <v>0</v>
      </c>
      <c r="BC142" s="370"/>
      <c r="BD142" s="371">
        <f>IF($BE$3="４週",BB142/4,IF($BE$3="暦月",(BB142/($BE$8/7)),""))</f>
        <v>0</v>
      </c>
      <c r="BE142" s="370"/>
      <c r="BF142" s="366"/>
      <c r="BG142" s="367"/>
      <c r="BH142" s="367"/>
      <c r="BI142" s="367"/>
      <c r="BJ142" s="368"/>
    </row>
    <row r="143" spans="2:62" ht="20.25" customHeight="1" x14ac:dyDescent="0.45">
      <c r="B143" s="306">
        <f>B141+1</f>
        <v>64</v>
      </c>
      <c r="C143" s="237"/>
      <c r="D143" s="238"/>
      <c r="E143" s="152"/>
      <c r="F143" s="153"/>
      <c r="G143" s="152"/>
      <c r="H143" s="153"/>
      <c r="I143" s="246"/>
      <c r="J143" s="247"/>
      <c r="K143" s="250"/>
      <c r="L143" s="251"/>
      <c r="M143" s="251"/>
      <c r="N143" s="238"/>
      <c r="O143" s="335"/>
      <c r="P143" s="336"/>
      <c r="Q143" s="336"/>
      <c r="R143" s="336"/>
      <c r="S143" s="337"/>
      <c r="T143" s="184" t="s">
        <v>18</v>
      </c>
      <c r="U143" s="108"/>
      <c r="V143" s="109"/>
      <c r="W143" s="95"/>
      <c r="X143" s="96"/>
      <c r="Y143" s="96"/>
      <c r="Z143" s="96"/>
      <c r="AA143" s="96"/>
      <c r="AB143" s="96"/>
      <c r="AC143" s="97"/>
      <c r="AD143" s="95"/>
      <c r="AE143" s="96"/>
      <c r="AF143" s="96"/>
      <c r="AG143" s="96"/>
      <c r="AH143" s="96"/>
      <c r="AI143" s="96"/>
      <c r="AJ143" s="97"/>
      <c r="AK143" s="95"/>
      <c r="AL143" s="96"/>
      <c r="AM143" s="96"/>
      <c r="AN143" s="96"/>
      <c r="AO143" s="96"/>
      <c r="AP143" s="96"/>
      <c r="AQ143" s="97"/>
      <c r="AR143" s="95"/>
      <c r="AS143" s="96"/>
      <c r="AT143" s="96"/>
      <c r="AU143" s="96"/>
      <c r="AV143" s="96"/>
      <c r="AW143" s="96"/>
      <c r="AX143" s="97"/>
      <c r="AY143" s="95"/>
      <c r="AZ143" s="96"/>
      <c r="BA143" s="98"/>
      <c r="BB143" s="242"/>
      <c r="BC143" s="243"/>
      <c r="BD143" s="244"/>
      <c r="BE143" s="245"/>
      <c r="BF143" s="303"/>
      <c r="BG143" s="304"/>
      <c r="BH143" s="304"/>
      <c r="BI143" s="304"/>
      <c r="BJ143" s="305"/>
    </row>
    <row r="144" spans="2:62" ht="20.25" customHeight="1" x14ac:dyDescent="0.45">
      <c r="B144" s="307"/>
      <c r="C144" s="341"/>
      <c r="D144" s="342"/>
      <c r="E144" s="196"/>
      <c r="F144" s="197">
        <f>C143</f>
        <v>0</v>
      </c>
      <c r="G144" s="196"/>
      <c r="H144" s="197">
        <f>I143</f>
        <v>0</v>
      </c>
      <c r="I144" s="343"/>
      <c r="J144" s="344"/>
      <c r="K144" s="345"/>
      <c r="L144" s="346"/>
      <c r="M144" s="346"/>
      <c r="N144" s="342"/>
      <c r="O144" s="335"/>
      <c r="P144" s="336"/>
      <c r="Q144" s="336"/>
      <c r="R144" s="336"/>
      <c r="S144" s="337"/>
      <c r="T144" s="185" t="s">
        <v>189</v>
      </c>
      <c r="U144" s="110"/>
      <c r="V144" s="186"/>
      <c r="W144" s="162" t="str">
        <f>IF(W143="","",VLOOKUP(W143,'シフト記号表（従来型・ユニット型共通）'!$C$6:$L$47,10,FALSE))</f>
        <v/>
      </c>
      <c r="X144" s="163" t="str">
        <f>IF(X143="","",VLOOKUP(X143,'シフト記号表（従来型・ユニット型共通）'!$C$6:$L$47,10,FALSE))</f>
        <v/>
      </c>
      <c r="Y144" s="163" t="str">
        <f>IF(Y143="","",VLOOKUP(Y143,'シフト記号表（従来型・ユニット型共通）'!$C$6:$L$47,10,FALSE))</f>
        <v/>
      </c>
      <c r="Z144" s="163" t="str">
        <f>IF(Z143="","",VLOOKUP(Z143,'シフト記号表（従来型・ユニット型共通）'!$C$6:$L$47,10,FALSE))</f>
        <v/>
      </c>
      <c r="AA144" s="163" t="str">
        <f>IF(AA143="","",VLOOKUP(AA143,'シフト記号表（従来型・ユニット型共通）'!$C$6:$L$47,10,FALSE))</f>
        <v/>
      </c>
      <c r="AB144" s="163" t="str">
        <f>IF(AB143="","",VLOOKUP(AB143,'シフト記号表（従来型・ユニット型共通）'!$C$6:$L$47,10,FALSE))</f>
        <v/>
      </c>
      <c r="AC144" s="164" t="str">
        <f>IF(AC143="","",VLOOKUP(AC143,'シフト記号表（従来型・ユニット型共通）'!$C$6:$L$47,10,FALSE))</f>
        <v/>
      </c>
      <c r="AD144" s="162" t="str">
        <f>IF(AD143="","",VLOOKUP(AD143,'シフト記号表（従来型・ユニット型共通）'!$C$6:$L$47,10,FALSE))</f>
        <v/>
      </c>
      <c r="AE144" s="163" t="str">
        <f>IF(AE143="","",VLOOKUP(AE143,'シフト記号表（従来型・ユニット型共通）'!$C$6:$L$47,10,FALSE))</f>
        <v/>
      </c>
      <c r="AF144" s="163" t="str">
        <f>IF(AF143="","",VLOOKUP(AF143,'シフト記号表（従来型・ユニット型共通）'!$C$6:$L$47,10,FALSE))</f>
        <v/>
      </c>
      <c r="AG144" s="163" t="str">
        <f>IF(AG143="","",VLOOKUP(AG143,'シフト記号表（従来型・ユニット型共通）'!$C$6:$L$47,10,FALSE))</f>
        <v/>
      </c>
      <c r="AH144" s="163" t="str">
        <f>IF(AH143="","",VLOOKUP(AH143,'シフト記号表（従来型・ユニット型共通）'!$C$6:$L$47,10,FALSE))</f>
        <v/>
      </c>
      <c r="AI144" s="163" t="str">
        <f>IF(AI143="","",VLOOKUP(AI143,'シフト記号表（従来型・ユニット型共通）'!$C$6:$L$47,10,FALSE))</f>
        <v/>
      </c>
      <c r="AJ144" s="164" t="str">
        <f>IF(AJ143="","",VLOOKUP(AJ143,'シフト記号表（従来型・ユニット型共通）'!$C$6:$L$47,10,FALSE))</f>
        <v/>
      </c>
      <c r="AK144" s="162" t="str">
        <f>IF(AK143="","",VLOOKUP(AK143,'シフト記号表（従来型・ユニット型共通）'!$C$6:$L$47,10,FALSE))</f>
        <v/>
      </c>
      <c r="AL144" s="163" t="str">
        <f>IF(AL143="","",VLOOKUP(AL143,'シフト記号表（従来型・ユニット型共通）'!$C$6:$L$47,10,FALSE))</f>
        <v/>
      </c>
      <c r="AM144" s="163" t="str">
        <f>IF(AM143="","",VLOOKUP(AM143,'シフト記号表（従来型・ユニット型共通）'!$C$6:$L$47,10,FALSE))</f>
        <v/>
      </c>
      <c r="AN144" s="163" t="str">
        <f>IF(AN143="","",VLOOKUP(AN143,'シフト記号表（従来型・ユニット型共通）'!$C$6:$L$47,10,FALSE))</f>
        <v/>
      </c>
      <c r="AO144" s="163" t="str">
        <f>IF(AO143="","",VLOOKUP(AO143,'シフト記号表（従来型・ユニット型共通）'!$C$6:$L$47,10,FALSE))</f>
        <v/>
      </c>
      <c r="AP144" s="163" t="str">
        <f>IF(AP143="","",VLOOKUP(AP143,'シフト記号表（従来型・ユニット型共通）'!$C$6:$L$47,10,FALSE))</f>
        <v/>
      </c>
      <c r="AQ144" s="164" t="str">
        <f>IF(AQ143="","",VLOOKUP(AQ143,'シフト記号表（従来型・ユニット型共通）'!$C$6:$L$47,10,FALSE))</f>
        <v/>
      </c>
      <c r="AR144" s="162" t="str">
        <f>IF(AR143="","",VLOOKUP(AR143,'シフト記号表（従来型・ユニット型共通）'!$C$6:$L$47,10,FALSE))</f>
        <v/>
      </c>
      <c r="AS144" s="163" t="str">
        <f>IF(AS143="","",VLOOKUP(AS143,'シフト記号表（従来型・ユニット型共通）'!$C$6:$L$47,10,FALSE))</f>
        <v/>
      </c>
      <c r="AT144" s="163" t="str">
        <f>IF(AT143="","",VLOOKUP(AT143,'シフト記号表（従来型・ユニット型共通）'!$C$6:$L$47,10,FALSE))</f>
        <v/>
      </c>
      <c r="AU144" s="163" t="str">
        <f>IF(AU143="","",VLOOKUP(AU143,'シフト記号表（従来型・ユニット型共通）'!$C$6:$L$47,10,FALSE))</f>
        <v/>
      </c>
      <c r="AV144" s="163" t="str">
        <f>IF(AV143="","",VLOOKUP(AV143,'シフト記号表（従来型・ユニット型共通）'!$C$6:$L$47,10,FALSE))</f>
        <v/>
      </c>
      <c r="AW144" s="163" t="str">
        <f>IF(AW143="","",VLOOKUP(AW143,'シフト記号表（従来型・ユニット型共通）'!$C$6:$L$47,10,FALSE))</f>
        <v/>
      </c>
      <c r="AX144" s="164" t="str">
        <f>IF(AX143="","",VLOOKUP(AX143,'シフト記号表（従来型・ユニット型共通）'!$C$6:$L$47,10,FALSE))</f>
        <v/>
      </c>
      <c r="AY144" s="162" t="str">
        <f>IF(AY143="","",VLOOKUP(AY143,'シフト記号表（従来型・ユニット型共通）'!$C$6:$L$47,10,FALSE))</f>
        <v/>
      </c>
      <c r="AZ144" s="163" t="str">
        <f>IF(AZ143="","",VLOOKUP(AZ143,'シフト記号表（従来型・ユニット型共通）'!$C$6:$L$47,10,FALSE))</f>
        <v/>
      </c>
      <c r="BA144" s="163" t="str">
        <f>IF(BA143="","",VLOOKUP(BA143,'シフト記号表（従来型・ユニット型共通）'!$C$6:$L$47,10,FALSE))</f>
        <v/>
      </c>
      <c r="BB144" s="369">
        <f>IF($BE$3="４週",SUM(W144:AX144),IF($BE$3="暦月",SUM(W144:BA144),""))</f>
        <v>0</v>
      </c>
      <c r="BC144" s="370"/>
      <c r="BD144" s="371">
        <f>IF($BE$3="４週",BB144/4,IF($BE$3="暦月",(BB144/($BE$8/7)),""))</f>
        <v>0</v>
      </c>
      <c r="BE144" s="370"/>
      <c r="BF144" s="366"/>
      <c r="BG144" s="367"/>
      <c r="BH144" s="367"/>
      <c r="BI144" s="367"/>
      <c r="BJ144" s="368"/>
    </row>
    <row r="145" spans="2:62" ht="20.25" customHeight="1" x14ac:dyDescent="0.45">
      <c r="B145" s="306">
        <f>B143+1</f>
        <v>65</v>
      </c>
      <c r="C145" s="237"/>
      <c r="D145" s="238"/>
      <c r="E145" s="152"/>
      <c r="F145" s="153"/>
      <c r="G145" s="152"/>
      <c r="H145" s="153"/>
      <c r="I145" s="246"/>
      <c r="J145" s="247"/>
      <c r="K145" s="250"/>
      <c r="L145" s="251"/>
      <c r="M145" s="251"/>
      <c r="N145" s="238"/>
      <c r="O145" s="335"/>
      <c r="P145" s="336"/>
      <c r="Q145" s="336"/>
      <c r="R145" s="336"/>
      <c r="S145" s="337"/>
      <c r="T145" s="184" t="s">
        <v>18</v>
      </c>
      <c r="U145" s="108"/>
      <c r="V145" s="109"/>
      <c r="W145" s="95"/>
      <c r="X145" s="96"/>
      <c r="Y145" s="96"/>
      <c r="Z145" s="96"/>
      <c r="AA145" s="96"/>
      <c r="AB145" s="96"/>
      <c r="AC145" s="97"/>
      <c r="AD145" s="95"/>
      <c r="AE145" s="96"/>
      <c r="AF145" s="96"/>
      <c r="AG145" s="96"/>
      <c r="AH145" s="96"/>
      <c r="AI145" s="96"/>
      <c r="AJ145" s="97"/>
      <c r="AK145" s="95"/>
      <c r="AL145" s="96"/>
      <c r="AM145" s="96"/>
      <c r="AN145" s="96"/>
      <c r="AO145" s="96"/>
      <c r="AP145" s="96"/>
      <c r="AQ145" s="97"/>
      <c r="AR145" s="95"/>
      <c r="AS145" s="96"/>
      <c r="AT145" s="96"/>
      <c r="AU145" s="96"/>
      <c r="AV145" s="96"/>
      <c r="AW145" s="96"/>
      <c r="AX145" s="97"/>
      <c r="AY145" s="95"/>
      <c r="AZ145" s="96"/>
      <c r="BA145" s="98"/>
      <c r="BB145" s="242"/>
      <c r="BC145" s="243"/>
      <c r="BD145" s="244"/>
      <c r="BE145" s="245"/>
      <c r="BF145" s="303"/>
      <c r="BG145" s="304"/>
      <c r="BH145" s="304"/>
      <c r="BI145" s="304"/>
      <c r="BJ145" s="305"/>
    </row>
    <row r="146" spans="2:62" ht="20.25" customHeight="1" x14ac:dyDescent="0.45">
      <c r="B146" s="307"/>
      <c r="C146" s="341"/>
      <c r="D146" s="342"/>
      <c r="E146" s="196"/>
      <c r="F146" s="197">
        <f>C145</f>
        <v>0</v>
      </c>
      <c r="G146" s="196"/>
      <c r="H146" s="197">
        <f>I145</f>
        <v>0</v>
      </c>
      <c r="I146" s="343"/>
      <c r="J146" s="344"/>
      <c r="K146" s="345"/>
      <c r="L146" s="346"/>
      <c r="M146" s="346"/>
      <c r="N146" s="342"/>
      <c r="O146" s="335"/>
      <c r="P146" s="336"/>
      <c r="Q146" s="336"/>
      <c r="R146" s="336"/>
      <c r="S146" s="337"/>
      <c r="T146" s="185" t="s">
        <v>189</v>
      </c>
      <c r="U146" s="110"/>
      <c r="V146" s="186"/>
      <c r="W146" s="162" t="str">
        <f>IF(W145="","",VLOOKUP(W145,'シフト記号表（従来型・ユニット型共通）'!$C$6:$L$47,10,FALSE))</f>
        <v/>
      </c>
      <c r="X146" s="163" t="str">
        <f>IF(X145="","",VLOOKUP(X145,'シフト記号表（従来型・ユニット型共通）'!$C$6:$L$47,10,FALSE))</f>
        <v/>
      </c>
      <c r="Y146" s="163" t="str">
        <f>IF(Y145="","",VLOOKUP(Y145,'シフト記号表（従来型・ユニット型共通）'!$C$6:$L$47,10,FALSE))</f>
        <v/>
      </c>
      <c r="Z146" s="163" t="str">
        <f>IF(Z145="","",VLOOKUP(Z145,'シフト記号表（従来型・ユニット型共通）'!$C$6:$L$47,10,FALSE))</f>
        <v/>
      </c>
      <c r="AA146" s="163" t="str">
        <f>IF(AA145="","",VLOOKUP(AA145,'シフト記号表（従来型・ユニット型共通）'!$C$6:$L$47,10,FALSE))</f>
        <v/>
      </c>
      <c r="AB146" s="163" t="str">
        <f>IF(AB145="","",VLOOKUP(AB145,'シフト記号表（従来型・ユニット型共通）'!$C$6:$L$47,10,FALSE))</f>
        <v/>
      </c>
      <c r="AC146" s="164" t="str">
        <f>IF(AC145="","",VLOOKUP(AC145,'シフト記号表（従来型・ユニット型共通）'!$C$6:$L$47,10,FALSE))</f>
        <v/>
      </c>
      <c r="AD146" s="162" t="str">
        <f>IF(AD145="","",VLOOKUP(AD145,'シフト記号表（従来型・ユニット型共通）'!$C$6:$L$47,10,FALSE))</f>
        <v/>
      </c>
      <c r="AE146" s="163" t="str">
        <f>IF(AE145="","",VLOOKUP(AE145,'シフト記号表（従来型・ユニット型共通）'!$C$6:$L$47,10,FALSE))</f>
        <v/>
      </c>
      <c r="AF146" s="163" t="str">
        <f>IF(AF145="","",VLOOKUP(AF145,'シフト記号表（従来型・ユニット型共通）'!$C$6:$L$47,10,FALSE))</f>
        <v/>
      </c>
      <c r="AG146" s="163" t="str">
        <f>IF(AG145="","",VLOOKUP(AG145,'シフト記号表（従来型・ユニット型共通）'!$C$6:$L$47,10,FALSE))</f>
        <v/>
      </c>
      <c r="AH146" s="163" t="str">
        <f>IF(AH145="","",VLOOKUP(AH145,'シフト記号表（従来型・ユニット型共通）'!$C$6:$L$47,10,FALSE))</f>
        <v/>
      </c>
      <c r="AI146" s="163" t="str">
        <f>IF(AI145="","",VLOOKUP(AI145,'シフト記号表（従来型・ユニット型共通）'!$C$6:$L$47,10,FALSE))</f>
        <v/>
      </c>
      <c r="AJ146" s="164" t="str">
        <f>IF(AJ145="","",VLOOKUP(AJ145,'シフト記号表（従来型・ユニット型共通）'!$C$6:$L$47,10,FALSE))</f>
        <v/>
      </c>
      <c r="AK146" s="162" t="str">
        <f>IF(AK145="","",VLOOKUP(AK145,'シフト記号表（従来型・ユニット型共通）'!$C$6:$L$47,10,FALSE))</f>
        <v/>
      </c>
      <c r="AL146" s="163" t="str">
        <f>IF(AL145="","",VLOOKUP(AL145,'シフト記号表（従来型・ユニット型共通）'!$C$6:$L$47,10,FALSE))</f>
        <v/>
      </c>
      <c r="AM146" s="163" t="str">
        <f>IF(AM145="","",VLOOKUP(AM145,'シフト記号表（従来型・ユニット型共通）'!$C$6:$L$47,10,FALSE))</f>
        <v/>
      </c>
      <c r="AN146" s="163" t="str">
        <f>IF(AN145="","",VLOOKUP(AN145,'シフト記号表（従来型・ユニット型共通）'!$C$6:$L$47,10,FALSE))</f>
        <v/>
      </c>
      <c r="AO146" s="163" t="str">
        <f>IF(AO145="","",VLOOKUP(AO145,'シフト記号表（従来型・ユニット型共通）'!$C$6:$L$47,10,FALSE))</f>
        <v/>
      </c>
      <c r="AP146" s="163" t="str">
        <f>IF(AP145="","",VLOOKUP(AP145,'シフト記号表（従来型・ユニット型共通）'!$C$6:$L$47,10,FALSE))</f>
        <v/>
      </c>
      <c r="AQ146" s="164" t="str">
        <f>IF(AQ145="","",VLOOKUP(AQ145,'シフト記号表（従来型・ユニット型共通）'!$C$6:$L$47,10,FALSE))</f>
        <v/>
      </c>
      <c r="AR146" s="162" t="str">
        <f>IF(AR145="","",VLOOKUP(AR145,'シフト記号表（従来型・ユニット型共通）'!$C$6:$L$47,10,FALSE))</f>
        <v/>
      </c>
      <c r="AS146" s="163" t="str">
        <f>IF(AS145="","",VLOOKUP(AS145,'シフト記号表（従来型・ユニット型共通）'!$C$6:$L$47,10,FALSE))</f>
        <v/>
      </c>
      <c r="AT146" s="163" t="str">
        <f>IF(AT145="","",VLOOKUP(AT145,'シフト記号表（従来型・ユニット型共通）'!$C$6:$L$47,10,FALSE))</f>
        <v/>
      </c>
      <c r="AU146" s="163" t="str">
        <f>IF(AU145="","",VLOOKUP(AU145,'シフト記号表（従来型・ユニット型共通）'!$C$6:$L$47,10,FALSE))</f>
        <v/>
      </c>
      <c r="AV146" s="163" t="str">
        <f>IF(AV145="","",VLOOKUP(AV145,'シフト記号表（従来型・ユニット型共通）'!$C$6:$L$47,10,FALSE))</f>
        <v/>
      </c>
      <c r="AW146" s="163" t="str">
        <f>IF(AW145="","",VLOOKUP(AW145,'シフト記号表（従来型・ユニット型共通）'!$C$6:$L$47,10,FALSE))</f>
        <v/>
      </c>
      <c r="AX146" s="164" t="str">
        <f>IF(AX145="","",VLOOKUP(AX145,'シフト記号表（従来型・ユニット型共通）'!$C$6:$L$47,10,FALSE))</f>
        <v/>
      </c>
      <c r="AY146" s="162" t="str">
        <f>IF(AY145="","",VLOOKUP(AY145,'シフト記号表（従来型・ユニット型共通）'!$C$6:$L$47,10,FALSE))</f>
        <v/>
      </c>
      <c r="AZ146" s="163" t="str">
        <f>IF(AZ145="","",VLOOKUP(AZ145,'シフト記号表（従来型・ユニット型共通）'!$C$6:$L$47,10,FALSE))</f>
        <v/>
      </c>
      <c r="BA146" s="163" t="str">
        <f>IF(BA145="","",VLOOKUP(BA145,'シフト記号表（従来型・ユニット型共通）'!$C$6:$L$47,10,FALSE))</f>
        <v/>
      </c>
      <c r="BB146" s="369">
        <f>IF($BE$3="４週",SUM(W146:AX146),IF($BE$3="暦月",SUM(W146:BA146),""))</f>
        <v>0</v>
      </c>
      <c r="BC146" s="370"/>
      <c r="BD146" s="371">
        <f>IF($BE$3="４週",BB146/4,IF($BE$3="暦月",(BB146/($BE$8/7)),""))</f>
        <v>0</v>
      </c>
      <c r="BE146" s="370"/>
      <c r="BF146" s="366"/>
      <c r="BG146" s="367"/>
      <c r="BH146" s="367"/>
      <c r="BI146" s="367"/>
      <c r="BJ146" s="368"/>
    </row>
    <row r="147" spans="2:62" ht="20.25" customHeight="1" x14ac:dyDescent="0.45">
      <c r="B147" s="306">
        <f>B145+1</f>
        <v>66</v>
      </c>
      <c r="C147" s="237"/>
      <c r="D147" s="238"/>
      <c r="E147" s="152"/>
      <c r="F147" s="153"/>
      <c r="G147" s="152"/>
      <c r="H147" s="153"/>
      <c r="I147" s="246"/>
      <c r="J147" s="247"/>
      <c r="K147" s="250"/>
      <c r="L147" s="251"/>
      <c r="M147" s="251"/>
      <c r="N147" s="238"/>
      <c r="O147" s="335"/>
      <c r="P147" s="336"/>
      <c r="Q147" s="336"/>
      <c r="R147" s="336"/>
      <c r="S147" s="337"/>
      <c r="T147" s="184" t="s">
        <v>18</v>
      </c>
      <c r="U147" s="108"/>
      <c r="V147" s="109"/>
      <c r="W147" s="95"/>
      <c r="X147" s="96"/>
      <c r="Y147" s="96"/>
      <c r="Z147" s="96"/>
      <c r="AA147" s="96"/>
      <c r="AB147" s="96"/>
      <c r="AC147" s="97"/>
      <c r="AD147" s="95"/>
      <c r="AE147" s="96"/>
      <c r="AF147" s="96"/>
      <c r="AG147" s="96"/>
      <c r="AH147" s="96"/>
      <c r="AI147" s="96"/>
      <c r="AJ147" s="97"/>
      <c r="AK147" s="95"/>
      <c r="AL147" s="96"/>
      <c r="AM147" s="96"/>
      <c r="AN147" s="96"/>
      <c r="AO147" s="96"/>
      <c r="AP147" s="96"/>
      <c r="AQ147" s="97"/>
      <c r="AR147" s="95"/>
      <c r="AS147" s="96"/>
      <c r="AT147" s="96"/>
      <c r="AU147" s="96"/>
      <c r="AV147" s="96"/>
      <c r="AW147" s="96"/>
      <c r="AX147" s="97"/>
      <c r="AY147" s="95"/>
      <c r="AZ147" s="96"/>
      <c r="BA147" s="98"/>
      <c r="BB147" s="242"/>
      <c r="BC147" s="243"/>
      <c r="BD147" s="244"/>
      <c r="BE147" s="245"/>
      <c r="BF147" s="303"/>
      <c r="BG147" s="304"/>
      <c r="BH147" s="304"/>
      <c r="BI147" s="304"/>
      <c r="BJ147" s="305"/>
    </row>
    <row r="148" spans="2:62" ht="20.25" customHeight="1" x14ac:dyDescent="0.45">
      <c r="B148" s="307"/>
      <c r="C148" s="341"/>
      <c r="D148" s="342"/>
      <c r="E148" s="196"/>
      <c r="F148" s="197">
        <f>C147</f>
        <v>0</v>
      </c>
      <c r="G148" s="196"/>
      <c r="H148" s="197">
        <f>I147</f>
        <v>0</v>
      </c>
      <c r="I148" s="343"/>
      <c r="J148" s="344"/>
      <c r="K148" s="345"/>
      <c r="L148" s="346"/>
      <c r="M148" s="346"/>
      <c r="N148" s="342"/>
      <c r="O148" s="335"/>
      <c r="P148" s="336"/>
      <c r="Q148" s="336"/>
      <c r="R148" s="336"/>
      <c r="S148" s="337"/>
      <c r="T148" s="185" t="s">
        <v>189</v>
      </c>
      <c r="U148" s="110"/>
      <c r="V148" s="186"/>
      <c r="W148" s="162" t="str">
        <f>IF(W147="","",VLOOKUP(W147,'シフト記号表（従来型・ユニット型共通）'!$C$6:$L$47,10,FALSE))</f>
        <v/>
      </c>
      <c r="X148" s="163" t="str">
        <f>IF(X147="","",VLOOKUP(X147,'シフト記号表（従来型・ユニット型共通）'!$C$6:$L$47,10,FALSE))</f>
        <v/>
      </c>
      <c r="Y148" s="163" t="str">
        <f>IF(Y147="","",VLOOKUP(Y147,'シフト記号表（従来型・ユニット型共通）'!$C$6:$L$47,10,FALSE))</f>
        <v/>
      </c>
      <c r="Z148" s="163" t="str">
        <f>IF(Z147="","",VLOOKUP(Z147,'シフト記号表（従来型・ユニット型共通）'!$C$6:$L$47,10,FALSE))</f>
        <v/>
      </c>
      <c r="AA148" s="163" t="str">
        <f>IF(AA147="","",VLOOKUP(AA147,'シフト記号表（従来型・ユニット型共通）'!$C$6:$L$47,10,FALSE))</f>
        <v/>
      </c>
      <c r="AB148" s="163" t="str">
        <f>IF(AB147="","",VLOOKUP(AB147,'シフト記号表（従来型・ユニット型共通）'!$C$6:$L$47,10,FALSE))</f>
        <v/>
      </c>
      <c r="AC148" s="164" t="str">
        <f>IF(AC147="","",VLOOKUP(AC147,'シフト記号表（従来型・ユニット型共通）'!$C$6:$L$47,10,FALSE))</f>
        <v/>
      </c>
      <c r="AD148" s="162" t="str">
        <f>IF(AD147="","",VLOOKUP(AD147,'シフト記号表（従来型・ユニット型共通）'!$C$6:$L$47,10,FALSE))</f>
        <v/>
      </c>
      <c r="AE148" s="163" t="str">
        <f>IF(AE147="","",VLOOKUP(AE147,'シフト記号表（従来型・ユニット型共通）'!$C$6:$L$47,10,FALSE))</f>
        <v/>
      </c>
      <c r="AF148" s="163" t="str">
        <f>IF(AF147="","",VLOOKUP(AF147,'シフト記号表（従来型・ユニット型共通）'!$C$6:$L$47,10,FALSE))</f>
        <v/>
      </c>
      <c r="AG148" s="163" t="str">
        <f>IF(AG147="","",VLOOKUP(AG147,'シフト記号表（従来型・ユニット型共通）'!$C$6:$L$47,10,FALSE))</f>
        <v/>
      </c>
      <c r="AH148" s="163" t="str">
        <f>IF(AH147="","",VLOOKUP(AH147,'シフト記号表（従来型・ユニット型共通）'!$C$6:$L$47,10,FALSE))</f>
        <v/>
      </c>
      <c r="AI148" s="163" t="str">
        <f>IF(AI147="","",VLOOKUP(AI147,'シフト記号表（従来型・ユニット型共通）'!$C$6:$L$47,10,FALSE))</f>
        <v/>
      </c>
      <c r="AJ148" s="164" t="str">
        <f>IF(AJ147="","",VLOOKUP(AJ147,'シフト記号表（従来型・ユニット型共通）'!$C$6:$L$47,10,FALSE))</f>
        <v/>
      </c>
      <c r="AK148" s="162" t="str">
        <f>IF(AK147="","",VLOOKUP(AK147,'シフト記号表（従来型・ユニット型共通）'!$C$6:$L$47,10,FALSE))</f>
        <v/>
      </c>
      <c r="AL148" s="163" t="str">
        <f>IF(AL147="","",VLOOKUP(AL147,'シフト記号表（従来型・ユニット型共通）'!$C$6:$L$47,10,FALSE))</f>
        <v/>
      </c>
      <c r="AM148" s="163" t="str">
        <f>IF(AM147="","",VLOOKUP(AM147,'シフト記号表（従来型・ユニット型共通）'!$C$6:$L$47,10,FALSE))</f>
        <v/>
      </c>
      <c r="AN148" s="163" t="str">
        <f>IF(AN147="","",VLOOKUP(AN147,'シフト記号表（従来型・ユニット型共通）'!$C$6:$L$47,10,FALSE))</f>
        <v/>
      </c>
      <c r="AO148" s="163" t="str">
        <f>IF(AO147="","",VLOOKUP(AO147,'シフト記号表（従来型・ユニット型共通）'!$C$6:$L$47,10,FALSE))</f>
        <v/>
      </c>
      <c r="AP148" s="163" t="str">
        <f>IF(AP147="","",VLOOKUP(AP147,'シフト記号表（従来型・ユニット型共通）'!$C$6:$L$47,10,FALSE))</f>
        <v/>
      </c>
      <c r="AQ148" s="164" t="str">
        <f>IF(AQ147="","",VLOOKUP(AQ147,'シフト記号表（従来型・ユニット型共通）'!$C$6:$L$47,10,FALSE))</f>
        <v/>
      </c>
      <c r="AR148" s="162" t="str">
        <f>IF(AR147="","",VLOOKUP(AR147,'シフト記号表（従来型・ユニット型共通）'!$C$6:$L$47,10,FALSE))</f>
        <v/>
      </c>
      <c r="AS148" s="163" t="str">
        <f>IF(AS147="","",VLOOKUP(AS147,'シフト記号表（従来型・ユニット型共通）'!$C$6:$L$47,10,FALSE))</f>
        <v/>
      </c>
      <c r="AT148" s="163" t="str">
        <f>IF(AT147="","",VLOOKUP(AT147,'シフト記号表（従来型・ユニット型共通）'!$C$6:$L$47,10,FALSE))</f>
        <v/>
      </c>
      <c r="AU148" s="163" t="str">
        <f>IF(AU147="","",VLOOKUP(AU147,'シフト記号表（従来型・ユニット型共通）'!$C$6:$L$47,10,FALSE))</f>
        <v/>
      </c>
      <c r="AV148" s="163" t="str">
        <f>IF(AV147="","",VLOOKUP(AV147,'シフト記号表（従来型・ユニット型共通）'!$C$6:$L$47,10,FALSE))</f>
        <v/>
      </c>
      <c r="AW148" s="163" t="str">
        <f>IF(AW147="","",VLOOKUP(AW147,'シフト記号表（従来型・ユニット型共通）'!$C$6:$L$47,10,FALSE))</f>
        <v/>
      </c>
      <c r="AX148" s="164" t="str">
        <f>IF(AX147="","",VLOOKUP(AX147,'シフト記号表（従来型・ユニット型共通）'!$C$6:$L$47,10,FALSE))</f>
        <v/>
      </c>
      <c r="AY148" s="162" t="str">
        <f>IF(AY147="","",VLOOKUP(AY147,'シフト記号表（従来型・ユニット型共通）'!$C$6:$L$47,10,FALSE))</f>
        <v/>
      </c>
      <c r="AZ148" s="163" t="str">
        <f>IF(AZ147="","",VLOOKUP(AZ147,'シフト記号表（従来型・ユニット型共通）'!$C$6:$L$47,10,FALSE))</f>
        <v/>
      </c>
      <c r="BA148" s="163" t="str">
        <f>IF(BA147="","",VLOOKUP(BA147,'シフト記号表（従来型・ユニット型共通）'!$C$6:$L$47,10,FALSE))</f>
        <v/>
      </c>
      <c r="BB148" s="369">
        <f>IF($BE$3="４週",SUM(W148:AX148),IF($BE$3="暦月",SUM(W148:BA148),""))</f>
        <v>0</v>
      </c>
      <c r="BC148" s="370"/>
      <c r="BD148" s="371">
        <f>IF($BE$3="４週",BB148/4,IF($BE$3="暦月",(BB148/($BE$8/7)),""))</f>
        <v>0</v>
      </c>
      <c r="BE148" s="370"/>
      <c r="BF148" s="366"/>
      <c r="BG148" s="367"/>
      <c r="BH148" s="367"/>
      <c r="BI148" s="367"/>
      <c r="BJ148" s="368"/>
    </row>
    <row r="149" spans="2:62" ht="20.25" customHeight="1" x14ac:dyDescent="0.45">
      <c r="B149" s="306">
        <f>B147+1</f>
        <v>67</v>
      </c>
      <c r="C149" s="237"/>
      <c r="D149" s="238"/>
      <c r="E149" s="152"/>
      <c r="F149" s="153"/>
      <c r="G149" s="152"/>
      <c r="H149" s="153"/>
      <c r="I149" s="246"/>
      <c r="J149" s="247"/>
      <c r="K149" s="250"/>
      <c r="L149" s="251"/>
      <c r="M149" s="251"/>
      <c r="N149" s="238"/>
      <c r="O149" s="335"/>
      <c r="P149" s="336"/>
      <c r="Q149" s="336"/>
      <c r="R149" s="336"/>
      <c r="S149" s="337"/>
      <c r="T149" s="184" t="s">
        <v>18</v>
      </c>
      <c r="U149" s="108"/>
      <c r="V149" s="109"/>
      <c r="W149" s="95"/>
      <c r="X149" s="96"/>
      <c r="Y149" s="96"/>
      <c r="Z149" s="96"/>
      <c r="AA149" s="96"/>
      <c r="AB149" s="96"/>
      <c r="AC149" s="97"/>
      <c r="AD149" s="95"/>
      <c r="AE149" s="96"/>
      <c r="AF149" s="96"/>
      <c r="AG149" s="96"/>
      <c r="AH149" s="96"/>
      <c r="AI149" s="96"/>
      <c r="AJ149" s="97"/>
      <c r="AK149" s="95"/>
      <c r="AL149" s="96"/>
      <c r="AM149" s="96"/>
      <c r="AN149" s="96"/>
      <c r="AO149" s="96"/>
      <c r="AP149" s="96"/>
      <c r="AQ149" s="97"/>
      <c r="AR149" s="95"/>
      <c r="AS149" s="96"/>
      <c r="AT149" s="96"/>
      <c r="AU149" s="96"/>
      <c r="AV149" s="96"/>
      <c r="AW149" s="96"/>
      <c r="AX149" s="97"/>
      <c r="AY149" s="95"/>
      <c r="AZ149" s="96"/>
      <c r="BA149" s="98"/>
      <c r="BB149" s="242"/>
      <c r="BC149" s="243"/>
      <c r="BD149" s="244"/>
      <c r="BE149" s="245"/>
      <c r="BF149" s="303"/>
      <c r="BG149" s="304"/>
      <c r="BH149" s="304"/>
      <c r="BI149" s="304"/>
      <c r="BJ149" s="305"/>
    </row>
    <row r="150" spans="2:62" ht="20.25" customHeight="1" x14ac:dyDescent="0.45">
      <c r="B150" s="307"/>
      <c r="C150" s="341"/>
      <c r="D150" s="342"/>
      <c r="E150" s="196"/>
      <c r="F150" s="197">
        <f>C149</f>
        <v>0</v>
      </c>
      <c r="G150" s="196"/>
      <c r="H150" s="197">
        <f>I149</f>
        <v>0</v>
      </c>
      <c r="I150" s="343"/>
      <c r="J150" s="344"/>
      <c r="K150" s="345"/>
      <c r="L150" s="346"/>
      <c r="M150" s="346"/>
      <c r="N150" s="342"/>
      <c r="O150" s="335"/>
      <c r="P150" s="336"/>
      <c r="Q150" s="336"/>
      <c r="R150" s="336"/>
      <c r="S150" s="337"/>
      <c r="T150" s="185" t="s">
        <v>189</v>
      </c>
      <c r="U150" s="110"/>
      <c r="V150" s="186"/>
      <c r="W150" s="162" t="str">
        <f>IF(W149="","",VLOOKUP(W149,'シフト記号表（従来型・ユニット型共通）'!$C$6:$L$47,10,FALSE))</f>
        <v/>
      </c>
      <c r="X150" s="163" t="str">
        <f>IF(X149="","",VLOOKUP(X149,'シフト記号表（従来型・ユニット型共通）'!$C$6:$L$47,10,FALSE))</f>
        <v/>
      </c>
      <c r="Y150" s="163" t="str">
        <f>IF(Y149="","",VLOOKUP(Y149,'シフト記号表（従来型・ユニット型共通）'!$C$6:$L$47,10,FALSE))</f>
        <v/>
      </c>
      <c r="Z150" s="163" t="str">
        <f>IF(Z149="","",VLOOKUP(Z149,'シフト記号表（従来型・ユニット型共通）'!$C$6:$L$47,10,FALSE))</f>
        <v/>
      </c>
      <c r="AA150" s="163" t="str">
        <f>IF(AA149="","",VLOOKUP(AA149,'シフト記号表（従来型・ユニット型共通）'!$C$6:$L$47,10,FALSE))</f>
        <v/>
      </c>
      <c r="AB150" s="163" t="str">
        <f>IF(AB149="","",VLOOKUP(AB149,'シフト記号表（従来型・ユニット型共通）'!$C$6:$L$47,10,FALSE))</f>
        <v/>
      </c>
      <c r="AC150" s="164" t="str">
        <f>IF(AC149="","",VLOOKUP(AC149,'シフト記号表（従来型・ユニット型共通）'!$C$6:$L$47,10,FALSE))</f>
        <v/>
      </c>
      <c r="AD150" s="162" t="str">
        <f>IF(AD149="","",VLOOKUP(AD149,'シフト記号表（従来型・ユニット型共通）'!$C$6:$L$47,10,FALSE))</f>
        <v/>
      </c>
      <c r="AE150" s="163" t="str">
        <f>IF(AE149="","",VLOOKUP(AE149,'シフト記号表（従来型・ユニット型共通）'!$C$6:$L$47,10,FALSE))</f>
        <v/>
      </c>
      <c r="AF150" s="163" t="str">
        <f>IF(AF149="","",VLOOKUP(AF149,'シフト記号表（従来型・ユニット型共通）'!$C$6:$L$47,10,FALSE))</f>
        <v/>
      </c>
      <c r="AG150" s="163" t="str">
        <f>IF(AG149="","",VLOOKUP(AG149,'シフト記号表（従来型・ユニット型共通）'!$C$6:$L$47,10,FALSE))</f>
        <v/>
      </c>
      <c r="AH150" s="163" t="str">
        <f>IF(AH149="","",VLOOKUP(AH149,'シフト記号表（従来型・ユニット型共通）'!$C$6:$L$47,10,FALSE))</f>
        <v/>
      </c>
      <c r="AI150" s="163" t="str">
        <f>IF(AI149="","",VLOOKUP(AI149,'シフト記号表（従来型・ユニット型共通）'!$C$6:$L$47,10,FALSE))</f>
        <v/>
      </c>
      <c r="AJ150" s="164" t="str">
        <f>IF(AJ149="","",VLOOKUP(AJ149,'シフト記号表（従来型・ユニット型共通）'!$C$6:$L$47,10,FALSE))</f>
        <v/>
      </c>
      <c r="AK150" s="162" t="str">
        <f>IF(AK149="","",VLOOKUP(AK149,'シフト記号表（従来型・ユニット型共通）'!$C$6:$L$47,10,FALSE))</f>
        <v/>
      </c>
      <c r="AL150" s="163" t="str">
        <f>IF(AL149="","",VLOOKUP(AL149,'シフト記号表（従来型・ユニット型共通）'!$C$6:$L$47,10,FALSE))</f>
        <v/>
      </c>
      <c r="AM150" s="163" t="str">
        <f>IF(AM149="","",VLOOKUP(AM149,'シフト記号表（従来型・ユニット型共通）'!$C$6:$L$47,10,FALSE))</f>
        <v/>
      </c>
      <c r="AN150" s="163" t="str">
        <f>IF(AN149="","",VLOOKUP(AN149,'シフト記号表（従来型・ユニット型共通）'!$C$6:$L$47,10,FALSE))</f>
        <v/>
      </c>
      <c r="AO150" s="163" t="str">
        <f>IF(AO149="","",VLOOKUP(AO149,'シフト記号表（従来型・ユニット型共通）'!$C$6:$L$47,10,FALSE))</f>
        <v/>
      </c>
      <c r="AP150" s="163" t="str">
        <f>IF(AP149="","",VLOOKUP(AP149,'シフト記号表（従来型・ユニット型共通）'!$C$6:$L$47,10,FALSE))</f>
        <v/>
      </c>
      <c r="AQ150" s="164" t="str">
        <f>IF(AQ149="","",VLOOKUP(AQ149,'シフト記号表（従来型・ユニット型共通）'!$C$6:$L$47,10,FALSE))</f>
        <v/>
      </c>
      <c r="AR150" s="162" t="str">
        <f>IF(AR149="","",VLOOKUP(AR149,'シフト記号表（従来型・ユニット型共通）'!$C$6:$L$47,10,FALSE))</f>
        <v/>
      </c>
      <c r="AS150" s="163" t="str">
        <f>IF(AS149="","",VLOOKUP(AS149,'シフト記号表（従来型・ユニット型共通）'!$C$6:$L$47,10,FALSE))</f>
        <v/>
      </c>
      <c r="AT150" s="163" t="str">
        <f>IF(AT149="","",VLOOKUP(AT149,'シフト記号表（従来型・ユニット型共通）'!$C$6:$L$47,10,FALSE))</f>
        <v/>
      </c>
      <c r="AU150" s="163" t="str">
        <f>IF(AU149="","",VLOOKUP(AU149,'シフト記号表（従来型・ユニット型共通）'!$C$6:$L$47,10,FALSE))</f>
        <v/>
      </c>
      <c r="AV150" s="163" t="str">
        <f>IF(AV149="","",VLOOKUP(AV149,'シフト記号表（従来型・ユニット型共通）'!$C$6:$L$47,10,FALSE))</f>
        <v/>
      </c>
      <c r="AW150" s="163" t="str">
        <f>IF(AW149="","",VLOOKUP(AW149,'シフト記号表（従来型・ユニット型共通）'!$C$6:$L$47,10,FALSE))</f>
        <v/>
      </c>
      <c r="AX150" s="164" t="str">
        <f>IF(AX149="","",VLOOKUP(AX149,'シフト記号表（従来型・ユニット型共通）'!$C$6:$L$47,10,FALSE))</f>
        <v/>
      </c>
      <c r="AY150" s="162" t="str">
        <f>IF(AY149="","",VLOOKUP(AY149,'シフト記号表（従来型・ユニット型共通）'!$C$6:$L$47,10,FALSE))</f>
        <v/>
      </c>
      <c r="AZ150" s="163" t="str">
        <f>IF(AZ149="","",VLOOKUP(AZ149,'シフト記号表（従来型・ユニット型共通）'!$C$6:$L$47,10,FALSE))</f>
        <v/>
      </c>
      <c r="BA150" s="163" t="str">
        <f>IF(BA149="","",VLOOKUP(BA149,'シフト記号表（従来型・ユニット型共通）'!$C$6:$L$47,10,FALSE))</f>
        <v/>
      </c>
      <c r="BB150" s="369">
        <f>IF($BE$3="４週",SUM(W150:AX150),IF($BE$3="暦月",SUM(W150:BA150),""))</f>
        <v>0</v>
      </c>
      <c r="BC150" s="370"/>
      <c r="BD150" s="371">
        <f>IF($BE$3="４週",BB150/4,IF($BE$3="暦月",(BB150/($BE$8/7)),""))</f>
        <v>0</v>
      </c>
      <c r="BE150" s="370"/>
      <c r="BF150" s="366"/>
      <c r="BG150" s="367"/>
      <c r="BH150" s="367"/>
      <c r="BI150" s="367"/>
      <c r="BJ150" s="368"/>
    </row>
    <row r="151" spans="2:62" ht="20.25" customHeight="1" x14ac:dyDescent="0.45">
      <c r="B151" s="306">
        <f>B149+1</f>
        <v>68</v>
      </c>
      <c r="C151" s="237"/>
      <c r="D151" s="238"/>
      <c r="E151" s="152"/>
      <c r="F151" s="153"/>
      <c r="G151" s="152"/>
      <c r="H151" s="153"/>
      <c r="I151" s="246"/>
      <c r="J151" s="247"/>
      <c r="K151" s="250"/>
      <c r="L151" s="251"/>
      <c r="M151" s="251"/>
      <c r="N151" s="238"/>
      <c r="O151" s="335"/>
      <c r="P151" s="336"/>
      <c r="Q151" s="336"/>
      <c r="R151" s="336"/>
      <c r="S151" s="337"/>
      <c r="T151" s="184" t="s">
        <v>18</v>
      </c>
      <c r="U151" s="108"/>
      <c r="V151" s="109"/>
      <c r="W151" s="95"/>
      <c r="X151" s="96"/>
      <c r="Y151" s="96"/>
      <c r="Z151" s="96"/>
      <c r="AA151" s="96"/>
      <c r="AB151" s="96"/>
      <c r="AC151" s="97"/>
      <c r="AD151" s="95"/>
      <c r="AE151" s="96"/>
      <c r="AF151" s="96"/>
      <c r="AG151" s="96"/>
      <c r="AH151" s="96"/>
      <c r="AI151" s="96"/>
      <c r="AJ151" s="97"/>
      <c r="AK151" s="95"/>
      <c r="AL151" s="96"/>
      <c r="AM151" s="96"/>
      <c r="AN151" s="96"/>
      <c r="AO151" s="96"/>
      <c r="AP151" s="96"/>
      <c r="AQ151" s="97"/>
      <c r="AR151" s="95"/>
      <c r="AS151" s="96"/>
      <c r="AT151" s="96"/>
      <c r="AU151" s="96"/>
      <c r="AV151" s="96"/>
      <c r="AW151" s="96"/>
      <c r="AX151" s="97"/>
      <c r="AY151" s="95"/>
      <c r="AZ151" s="96"/>
      <c r="BA151" s="98"/>
      <c r="BB151" s="242"/>
      <c r="BC151" s="243"/>
      <c r="BD151" s="244"/>
      <c r="BE151" s="245"/>
      <c r="BF151" s="303"/>
      <c r="BG151" s="304"/>
      <c r="BH151" s="304"/>
      <c r="BI151" s="304"/>
      <c r="BJ151" s="305"/>
    </row>
    <row r="152" spans="2:62" ht="20.25" customHeight="1" x14ac:dyDescent="0.45">
      <c r="B152" s="307"/>
      <c r="C152" s="341"/>
      <c r="D152" s="342"/>
      <c r="E152" s="196"/>
      <c r="F152" s="197">
        <f>C151</f>
        <v>0</v>
      </c>
      <c r="G152" s="196"/>
      <c r="H152" s="197">
        <f>I151</f>
        <v>0</v>
      </c>
      <c r="I152" s="343"/>
      <c r="J152" s="344"/>
      <c r="K152" s="345"/>
      <c r="L152" s="346"/>
      <c r="M152" s="346"/>
      <c r="N152" s="342"/>
      <c r="O152" s="335"/>
      <c r="P152" s="336"/>
      <c r="Q152" s="336"/>
      <c r="R152" s="336"/>
      <c r="S152" s="337"/>
      <c r="T152" s="185" t="s">
        <v>189</v>
      </c>
      <c r="U152" s="110"/>
      <c r="V152" s="186"/>
      <c r="W152" s="162" t="str">
        <f>IF(W151="","",VLOOKUP(W151,'シフト記号表（従来型・ユニット型共通）'!$C$6:$L$47,10,FALSE))</f>
        <v/>
      </c>
      <c r="X152" s="163" t="str">
        <f>IF(X151="","",VLOOKUP(X151,'シフト記号表（従来型・ユニット型共通）'!$C$6:$L$47,10,FALSE))</f>
        <v/>
      </c>
      <c r="Y152" s="163" t="str">
        <f>IF(Y151="","",VLOOKUP(Y151,'シフト記号表（従来型・ユニット型共通）'!$C$6:$L$47,10,FALSE))</f>
        <v/>
      </c>
      <c r="Z152" s="163" t="str">
        <f>IF(Z151="","",VLOOKUP(Z151,'シフト記号表（従来型・ユニット型共通）'!$C$6:$L$47,10,FALSE))</f>
        <v/>
      </c>
      <c r="AA152" s="163" t="str">
        <f>IF(AA151="","",VLOOKUP(AA151,'シフト記号表（従来型・ユニット型共通）'!$C$6:$L$47,10,FALSE))</f>
        <v/>
      </c>
      <c r="AB152" s="163" t="str">
        <f>IF(AB151="","",VLOOKUP(AB151,'シフト記号表（従来型・ユニット型共通）'!$C$6:$L$47,10,FALSE))</f>
        <v/>
      </c>
      <c r="AC152" s="164" t="str">
        <f>IF(AC151="","",VLOOKUP(AC151,'シフト記号表（従来型・ユニット型共通）'!$C$6:$L$47,10,FALSE))</f>
        <v/>
      </c>
      <c r="AD152" s="162" t="str">
        <f>IF(AD151="","",VLOOKUP(AD151,'シフト記号表（従来型・ユニット型共通）'!$C$6:$L$47,10,FALSE))</f>
        <v/>
      </c>
      <c r="AE152" s="163" t="str">
        <f>IF(AE151="","",VLOOKUP(AE151,'シフト記号表（従来型・ユニット型共通）'!$C$6:$L$47,10,FALSE))</f>
        <v/>
      </c>
      <c r="AF152" s="163" t="str">
        <f>IF(AF151="","",VLOOKUP(AF151,'シフト記号表（従来型・ユニット型共通）'!$C$6:$L$47,10,FALSE))</f>
        <v/>
      </c>
      <c r="AG152" s="163" t="str">
        <f>IF(AG151="","",VLOOKUP(AG151,'シフト記号表（従来型・ユニット型共通）'!$C$6:$L$47,10,FALSE))</f>
        <v/>
      </c>
      <c r="AH152" s="163" t="str">
        <f>IF(AH151="","",VLOOKUP(AH151,'シフト記号表（従来型・ユニット型共通）'!$C$6:$L$47,10,FALSE))</f>
        <v/>
      </c>
      <c r="AI152" s="163" t="str">
        <f>IF(AI151="","",VLOOKUP(AI151,'シフト記号表（従来型・ユニット型共通）'!$C$6:$L$47,10,FALSE))</f>
        <v/>
      </c>
      <c r="AJ152" s="164" t="str">
        <f>IF(AJ151="","",VLOOKUP(AJ151,'シフト記号表（従来型・ユニット型共通）'!$C$6:$L$47,10,FALSE))</f>
        <v/>
      </c>
      <c r="AK152" s="162" t="str">
        <f>IF(AK151="","",VLOOKUP(AK151,'シフト記号表（従来型・ユニット型共通）'!$C$6:$L$47,10,FALSE))</f>
        <v/>
      </c>
      <c r="AL152" s="163" t="str">
        <f>IF(AL151="","",VLOOKUP(AL151,'シフト記号表（従来型・ユニット型共通）'!$C$6:$L$47,10,FALSE))</f>
        <v/>
      </c>
      <c r="AM152" s="163" t="str">
        <f>IF(AM151="","",VLOOKUP(AM151,'シフト記号表（従来型・ユニット型共通）'!$C$6:$L$47,10,FALSE))</f>
        <v/>
      </c>
      <c r="AN152" s="163" t="str">
        <f>IF(AN151="","",VLOOKUP(AN151,'シフト記号表（従来型・ユニット型共通）'!$C$6:$L$47,10,FALSE))</f>
        <v/>
      </c>
      <c r="AO152" s="163" t="str">
        <f>IF(AO151="","",VLOOKUP(AO151,'シフト記号表（従来型・ユニット型共通）'!$C$6:$L$47,10,FALSE))</f>
        <v/>
      </c>
      <c r="AP152" s="163" t="str">
        <f>IF(AP151="","",VLOOKUP(AP151,'シフト記号表（従来型・ユニット型共通）'!$C$6:$L$47,10,FALSE))</f>
        <v/>
      </c>
      <c r="AQ152" s="164" t="str">
        <f>IF(AQ151="","",VLOOKUP(AQ151,'シフト記号表（従来型・ユニット型共通）'!$C$6:$L$47,10,FALSE))</f>
        <v/>
      </c>
      <c r="AR152" s="162" t="str">
        <f>IF(AR151="","",VLOOKUP(AR151,'シフト記号表（従来型・ユニット型共通）'!$C$6:$L$47,10,FALSE))</f>
        <v/>
      </c>
      <c r="AS152" s="163" t="str">
        <f>IF(AS151="","",VLOOKUP(AS151,'シフト記号表（従来型・ユニット型共通）'!$C$6:$L$47,10,FALSE))</f>
        <v/>
      </c>
      <c r="AT152" s="163" t="str">
        <f>IF(AT151="","",VLOOKUP(AT151,'シフト記号表（従来型・ユニット型共通）'!$C$6:$L$47,10,FALSE))</f>
        <v/>
      </c>
      <c r="AU152" s="163" t="str">
        <f>IF(AU151="","",VLOOKUP(AU151,'シフト記号表（従来型・ユニット型共通）'!$C$6:$L$47,10,FALSE))</f>
        <v/>
      </c>
      <c r="AV152" s="163" t="str">
        <f>IF(AV151="","",VLOOKUP(AV151,'シフト記号表（従来型・ユニット型共通）'!$C$6:$L$47,10,FALSE))</f>
        <v/>
      </c>
      <c r="AW152" s="163" t="str">
        <f>IF(AW151="","",VLOOKUP(AW151,'シフト記号表（従来型・ユニット型共通）'!$C$6:$L$47,10,FALSE))</f>
        <v/>
      </c>
      <c r="AX152" s="164" t="str">
        <f>IF(AX151="","",VLOOKUP(AX151,'シフト記号表（従来型・ユニット型共通）'!$C$6:$L$47,10,FALSE))</f>
        <v/>
      </c>
      <c r="AY152" s="162" t="str">
        <f>IF(AY151="","",VLOOKUP(AY151,'シフト記号表（従来型・ユニット型共通）'!$C$6:$L$47,10,FALSE))</f>
        <v/>
      </c>
      <c r="AZ152" s="163" t="str">
        <f>IF(AZ151="","",VLOOKUP(AZ151,'シフト記号表（従来型・ユニット型共通）'!$C$6:$L$47,10,FALSE))</f>
        <v/>
      </c>
      <c r="BA152" s="163" t="str">
        <f>IF(BA151="","",VLOOKUP(BA151,'シフト記号表（従来型・ユニット型共通）'!$C$6:$L$47,10,FALSE))</f>
        <v/>
      </c>
      <c r="BB152" s="369">
        <f>IF($BE$3="４週",SUM(W152:AX152),IF($BE$3="暦月",SUM(W152:BA152),""))</f>
        <v>0</v>
      </c>
      <c r="BC152" s="370"/>
      <c r="BD152" s="371">
        <f>IF($BE$3="４週",BB152/4,IF($BE$3="暦月",(BB152/($BE$8/7)),""))</f>
        <v>0</v>
      </c>
      <c r="BE152" s="370"/>
      <c r="BF152" s="366"/>
      <c r="BG152" s="367"/>
      <c r="BH152" s="367"/>
      <c r="BI152" s="367"/>
      <c r="BJ152" s="368"/>
    </row>
    <row r="153" spans="2:62" ht="20.25" customHeight="1" x14ac:dyDescent="0.45">
      <c r="B153" s="306">
        <f>B151+1</f>
        <v>69</v>
      </c>
      <c r="C153" s="237"/>
      <c r="D153" s="238"/>
      <c r="E153" s="152"/>
      <c r="F153" s="153"/>
      <c r="G153" s="152"/>
      <c r="H153" s="153"/>
      <c r="I153" s="246"/>
      <c r="J153" s="247"/>
      <c r="K153" s="250"/>
      <c r="L153" s="251"/>
      <c r="M153" s="251"/>
      <c r="N153" s="238"/>
      <c r="O153" s="335"/>
      <c r="P153" s="336"/>
      <c r="Q153" s="336"/>
      <c r="R153" s="336"/>
      <c r="S153" s="337"/>
      <c r="T153" s="184" t="s">
        <v>18</v>
      </c>
      <c r="U153" s="108"/>
      <c r="V153" s="109"/>
      <c r="W153" s="95"/>
      <c r="X153" s="96"/>
      <c r="Y153" s="96"/>
      <c r="Z153" s="96"/>
      <c r="AA153" s="96"/>
      <c r="AB153" s="96"/>
      <c r="AC153" s="97"/>
      <c r="AD153" s="95"/>
      <c r="AE153" s="96"/>
      <c r="AF153" s="96"/>
      <c r="AG153" s="96"/>
      <c r="AH153" s="96"/>
      <c r="AI153" s="96"/>
      <c r="AJ153" s="97"/>
      <c r="AK153" s="95"/>
      <c r="AL153" s="96"/>
      <c r="AM153" s="96"/>
      <c r="AN153" s="96"/>
      <c r="AO153" s="96"/>
      <c r="AP153" s="96"/>
      <c r="AQ153" s="97"/>
      <c r="AR153" s="95"/>
      <c r="AS153" s="96"/>
      <c r="AT153" s="96"/>
      <c r="AU153" s="96"/>
      <c r="AV153" s="96"/>
      <c r="AW153" s="96"/>
      <c r="AX153" s="97"/>
      <c r="AY153" s="95"/>
      <c r="AZ153" s="96"/>
      <c r="BA153" s="98"/>
      <c r="BB153" s="242"/>
      <c r="BC153" s="243"/>
      <c r="BD153" s="244"/>
      <c r="BE153" s="245"/>
      <c r="BF153" s="303"/>
      <c r="BG153" s="304"/>
      <c r="BH153" s="304"/>
      <c r="BI153" s="304"/>
      <c r="BJ153" s="305"/>
    </row>
    <row r="154" spans="2:62" ht="20.25" customHeight="1" x14ac:dyDescent="0.45">
      <c r="B154" s="307"/>
      <c r="C154" s="341"/>
      <c r="D154" s="342"/>
      <c r="E154" s="196"/>
      <c r="F154" s="197">
        <f>C153</f>
        <v>0</v>
      </c>
      <c r="G154" s="196"/>
      <c r="H154" s="197">
        <f>I153</f>
        <v>0</v>
      </c>
      <c r="I154" s="343"/>
      <c r="J154" s="344"/>
      <c r="K154" s="345"/>
      <c r="L154" s="346"/>
      <c r="M154" s="346"/>
      <c r="N154" s="342"/>
      <c r="O154" s="335"/>
      <c r="P154" s="336"/>
      <c r="Q154" s="336"/>
      <c r="R154" s="336"/>
      <c r="S154" s="337"/>
      <c r="T154" s="185" t="s">
        <v>189</v>
      </c>
      <c r="U154" s="110"/>
      <c r="V154" s="186"/>
      <c r="W154" s="162" t="str">
        <f>IF(W153="","",VLOOKUP(W153,'シフト記号表（従来型・ユニット型共通）'!$C$6:$L$47,10,FALSE))</f>
        <v/>
      </c>
      <c r="X154" s="163" t="str">
        <f>IF(X153="","",VLOOKUP(X153,'シフト記号表（従来型・ユニット型共通）'!$C$6:$L$47,10,FALSE))</f>
        <v/>
      </c>
      <c r="Y154" s="163" t="str">
        <f>IF(Y153="","",VLOOKUP(Y153,'シフト記号表（従来型・ユニット型共通）'!$C$6:$L$47,10,FALSE))</f>
        <v/>
      </c>
      <c r="Z154" s="163" t="str">
        <f>IF(Z153="","",VLOOKUP(Z153,'シフト記号表（従来型・ユニット型共通）'!$C$6:$L$47,10,FALSE))</f>
        <v/>
      </c>
      <c r="AA154" s="163" t="str">
        <f>IF(AA153="","",VLOOKUP(AA153,'シフト記号表（従来型・ユニット型共通）'!$C$6:$L$47,10,FALSE))</f>
        <v/>
      </c>
      <c r="AB154" s="163" t="str">
        <f>IF(AB153="","",VLOOKUP(AB153,'シフト記号表（従来型・ユニット型共通）'!$C$6:$L$47,10,FALSE))</f>
        <v/>
      </c>
      <c r="AC154" s="164" t="str">
        <f>IF(AC153="","",VLOOKUP(AC153,'シフト記号表（従来型・ユニット型共通）'!$C$6:$L$47,10,FALSE))</f>
        <v/>
      </c>
      <c r="AD154" s="162" t="str">
        <f>IF(AD153="","",VLOOKUP(AD153,'シフト記号表（従来型・ユニット型共通）'!$C$6:$L$47,10,FALSE))</f>
        <v/>
      </c>
      <c r="AE154" s="163" t="str">
        <f>IF(AE153="","",VLOOKUP(AE153,'シフト記号表（従来型・ユニット型共通）'!$C$6:$L$47,10,FALSE))</f>
        <v/>
      </c>
      <c r="AF154" s="163" t="str">
        <f>IF(AF153="","",VLOOKUP(AF153,'シフト記号表（従来型・ユニット型共通）'!$C$6:$L$47,10,FALSE))</f>
        <v/>
      </c>
      <c r="AG154" s="163" t="str">
        <f>IF(AG153="","",VLOOKUP(AG153,'シフト記号表（従来型・ユニット型共通）'!$C$6:$L$47,10,FALSE))</f>
        <v/>
      </c>
      <c r="AH154" s="163" t="str">
        <f>IF(AH153="","",VLOOKUP(AH153,'シフト記号表（従来型・ユニット型共通）'!$C$6:$L$47,10,FALSE))</f>
        <v/>
      </c>
      <c r="AI154" s="163" t="str">
        <f>IF(AI153="","",VLOOKUP(AI153,'シフト記号表（従来型・ユニット型共通）'!$C$6:$L$47,10,FALSE))</f>
        <v/>
      </c>
      <c r="AJ154" s="164" t="str">
        <f>IF(AJ153="","",VLOOKUP(AJ153,'シフト記号表（従来型・ユニット型共通）'!$C$6:$L$47,10,FALSE))</f>
        <v/>
      </c>
      <c r="AK154" s="162" t="str">
        <f>IF(AK153="","",VLOOKUP(AK153,'シフト記号表（従来型・ユニット型共通）'!$C$6:$L$47,10,FALSE))</f>
        <v/>
      </c>
      <c r="AL154" s="163" t="str">
        <f>IF(AL153="","",VLOOKUP(AL153,'シフト記号表（従来型・ユニット型共通）'!$C$6:$L$47,10,FALSE))</f>
        <v/>
      </c>
      <c r="AM154" s="163" t="str">
        <f>IF(AM153="","",VLOOKUP(AM153,'シフト記号表（従来型・ユニット型共通）'!$C$6:$L$47,10,FALSE))</f>
        <v/>
      </c>
      <c r="AN154" s="163" t="str">
        <f>IF(AN153="","",VLOOKUP(AN153,'シフト記号表（従来型・ユニット型共通）'!$C$6:$L$47,10,FALSE))</f>
        <v/>
      </c>
      <c r="AO154" s="163" t="str">
        <f>IF(AO153="","",VLOOKUP(AO153,'シフト記号表（従来型・ユニット型共通）'!$C$6:$L$47,10,FALSE))</f>
        <v/>
      </c>
      <c r="AP154" s="163" t="str">
        <f>IF(AP153="","",VLOOKUP(AP153,'シフト記号表（従来型・ユニット型共通）'!$C$6:$L$47,10,FALSE))</f>
        <v/>
      </c>
      <c r="AQ154" s="164" t="str">
        <f>IF(AQ153="","",VLOOKUP(AQ153,'シフト記号表（従来型・ユニット型共通）'!$C$6:$L$47,10,FALSE))</f>
        <v/>
      </c>
      <c r="AR154" s="162" t="str">
        <f>IF(AR153="","",VLOOKUP(AR153,'シフト記号表（従来型・ユニット型共通）'!$C$6:$L$47,10,FALSE))</f>
        <v/>
      </c>
      <c r="AS154" s="163" t="str">
        <f>IF(AS153="","",VLOOKUP(AS153,'シフト記号表（従来型・ユニット型共通）'!$C$6:$L$47,10,FALSE))</f>
        <v/>
      </c>
      <c r="AT154" s="163" t="str">
        <f>IF(AT153="","",VLOOKUP(AT153,'シフト記号表（従来型・ユニット型共通）'!$C$6:$L$47,10,FALSE))</f>
        <v/>
      </c>
      <c r="AU154" s="163" t="str">
        <f>IF(AU153="","",VLOOKUP(AU153,'シフト記号表（従来型・ユニット型共通）'!$C$6:$L$47,10,FALSE))</f>
        <v/>
      </c>
      <c r="AV154" s="163" t="str">
        <f>IF(AV153="","",VLOOKUP(AV153,'シフト記号表（従来型・ユニット型共通）'!$C$6:$L$47,10,FALSE))</f>
        <v/>
      </c>
      <c r="AW154" s="163" t="str">
        <f>IF(AW153="","",VLOOKUP(AW153,'シフト記号表（従来型・ユニット型共通）'!$C$6:$L$47,10,FALSE))</f>
        <v/>
      </c>
      <c r="AX154" s="164" t="str">
        <f>IF(AX153="","",VLOOKUP(AX153,'シフト記号表（従来型・ユニット型共通）'!$C$6:$L$47,10,FALSE))</f>
        <v/>
      </c>
      <c r="AY154" s="162" t="str">
        <f>IF(AY153="","",VLOOKUP(AY153,'シフト記号表（従来型・ユニット型共通）'!$C$6:$L$47,10,FALSE))</f>
        <v/>
      </c>
      <c r="AZ154" s="163" t="str">
        <f>IF(AZ153="","",VLOOKUP(AZ153,'シフト記号表（従来型・ユニット型共通）'!$C$6:$L$47,10,FALSE))</f>
        <v/>
      </c>
      <c r="BA154" s="163" t="str">
        <f>IF(BA153="","",VLOOKUP(BA153,'シフト記号表（従来型・ユニット型共通）'!$C$6:$L$47,10,FALSE))</f>
        <v/>
      </c>
      <c r="BB154" s="369">
        <f>IF($BE$3="４週",SUM(W154:AX154),IF($BE$3="暦月",SUM(W154:BA154),""))</f>
        <v>0</v>
      </c>
      <c r="BC154" s="370"/>
      <c r="BD154" s="371">
        <f>IF($BE$3="４週",BB154/4,IF($BE$3="暦月",(BB154/($BE$8/7)),""))</f>
        <v>0</v>
      </c>
      <c r="BE154" s="370"/>
      <c r="BF154" s="366"/>
      <c r="BG154" s="367"/>
      <c r="BH154" s="367"/>
      <c r="BI154" s="367"/>
      <c r="BJ154" s="368"/>
    </row>
    <row r="155" spans="2:62" ht="20.25" customHeight="1" x14ac:dyDescent="0.45">
      <c r="B155" s="306">
        <f>B153+1</f>
        <v>70</v>
      </c>
      <c r="C155" s="237"/>
      <c r="D155" s="238"/>
      <c r="E155" s="152"/>
      <c r="F155" s="153"/>
      <c r="G155" s="152"/>
      <c r="H155" s="153"/>
      <c r="I155" s="246"/>
      <c r="J155" s="247"/>
      <c r="K155" s="250"/>
      <c r="L155" s="251"/>
      <c r="M155" s="251"/>
      <c r="N155" s="238"/>
      <c r="O155" s="335"/>
      <c r="P155" s="336"/>
      <c r="Q155" s="336"/>
      <c r="R155" s="336"/>
      <c r="S155" s="337"/>
      <c r="T155" s="184" t="s">
        <v>18</v>
      </c>
      <c r="U155" s="108"/>
      <c r="V155" s="109"/>
      <c r="W155" s="95"/>
      <c r="X155" s="96"/>
      <c r="Y155" s="96"/>
      <c r="Z155" s="96"/>
      <c r="AA155" s="96"/>
      <c r="AB155" s="96"/>
      <c r="AC155" s="97"/>
      <c r="AD155" s="95"/>
      <c r="AE155" s="96"/>
      <c r="AF155" s="96"/>
      <c r="AG155" s="96"/>
      <c r="AH155" s="96"/>
      <c r="AI155" s="96"/>
      <c r="AJ155" s="97"/>
      <c r="AK155" s="95"/>
      <c r="AL155" s="96"/>
      <c r="AM155" s="96"/>
      <c r="AN155" s="96"/>
      <c r="AO155" s="96"/>
      <c r="AP155" s="96"/>
      <c r="AQ155" s="97"/>
      <c r="AR155" s="95"/>
      <c r="AS155" s="96"/>
      <c r="AT155" s="96"/>
      <c r="AU155" s="96"/>
      <c r="AV155" s="96"/>
      <c r="AW155" s="96"/>
      <c r="AX155" s="97"/>
      <c r="AY155" s="95"/>
      <c r="AZ155" s="96"/>
      <c r="BA155" s="98"/>
      <c r="BB155" s="242"/>
      <c r="BC155" s="243"/>
      <c r="BD155" s="244"/>
      <c r="BE155" s="245"/>
      <c r="BF155" s="303"/>
      <c r="BG155" s="304"/>
      <c r="BH155" s="304"/>
      <c r="BI155" s="304"/>
      <c r="BJ155" s="305"/>
    </row>
    <row r="156" spans="2:62" ht="20.25" customHeight="1" x14ac:dyDescent="0.45">
      <c r="B156" s="307"/>
      <c r="C156" s="341"/>
      <c r="D156" s="342"/>
      <c r="E156" s="196"/>
      <c r="F156" s="197">
        <f>C155</f>
        <v>0</v>
      </c>
      <c r="G156" s="196"/>
      <c r="H156" s="197">
        <f>I155</f>
        <v>0</v>
      </c>
      <c r="I156" s="343"/>
      <c r="J156" s="344"/>
      <c r="K156" s="345"/>
      <c r="L156" s="346"/>
      <c r="M156" s="346"/>
      <c r="N156" s="342"/>
      <c r="O156" s="335"/>
      <c r="P156" s="336"/>
      <c r="Q156" s="336"/>
      <c r="R156" s="336"/>
      <c r="S156" s="337"/>
      <c r="T156" s="185" t="s">
        <v>189</v>
      </c>
      <c r="U156" s="110"/>
      <c r="V156" s="186"/>
      <c r="W156" s="162" t="str">
        <f>IF(W155="","",VLOOKUP(W155,'シフト記号表（従来型・ユニット型共通）'!$C$6:$L$47,10,FALSE))</f>
        <v/>
      </c>
      <c r="X156" s="163" t="str">
        <f>IF(X155="","",VLOOKUP(X155,'シフト記号表（従来型・ユニット型共通）'!$C$6:$L$47,10,FALSE))</f>
        <v/>
      </c>
      <c r="Y156" s="163" t="str">
        <f>IF(Y155="","",VLOOKUP(Y155,'シフト記号表（従来型・ユニット型共通）'!$C$6:$L$47,10,FALSE))</f>
        <v/>
      </c>
      <c r="Z156" s="163" t="str">
        <f>IF(Z155="","",VLOOKUP(Z155,'シフト記号表（従来型・ユニット型共通）'!$C$6:$L$47,10,FALSE))</f>
        <v/>
      </c>
      <c r="AA156" s="163" t="str">
        <f>IF(AA155="","",VLOOKUP(AA155,'シフト記号表（従来型・ユニット型共通）'!$C$6:$L$47,10,FALSE))</f>
        <v/>
      </c>
      <c r="AB156" s="163" t="str">
        <f>IF(AB155="","",VLOOKUP(AB155,'シフト記号表（従来型・ユニット型共通）'!$C$6:$L$47,10,FALSE))</f>
        <v/>
      </c>
      <c r="AC156" s="164" t="str">
        <f>IF(AC155="","",VLOOKUP(AC155,'シフト記号表（従来型・ユニット型共通）'!$C$6:$L$47,10,FALSE))</f>
        <v/>
      </c>
      <c r="AD156" s="162" t="str">
        <f>IF(AD155="","",VLOOKUP(AD155,'シフト記号表（従来型・ユニット型共通）'!$C$6:$L$47,10,FALSE))</f>
        <v/>
      </c>
      <c r="AE156" s="163" t="str">
        <f>IF(AE155="","",VLOOKUP(AE155,'シフト記号表（従来型・ユニット型共通）'!$C$6:$L$47,10,FALSE))</f>
        <v/>
      </c>
      <c r="AF156" s="163" t="str">
        <f>IF(AF155="","",VLOOKUP(AF155,'シフト記号表（従来型・ユニット型共通）'!$C$6:$L$47,10,FALSE))</f>
        <v/>
      </c>
      <c r="AG156" s="163" t="str">
        <f>IF(AG155="","",VLOOKUP(AG155,'シフト記号表（従来型・ユニット型共通）'!$C$6:$L$47,10,FALSE))</f>
        <v/>
      </c>
      <c r="AH156" s="163" t="str">
        <f>IF(AH155="","",VLOOKUP(AH155,'シフト記号表（従来型・ユニット型共通）'!$C$6:$L$47,10,FALSE))</f>
        <v/>
      </c>
      <c r="AI156" s="163" t="str">
        <f>IF(AI155="","",VLOOKUP(AI155,'シフト記号表（従来型・ユニット型共通）'!$C$6:$L$47,10,FALSE))</f>
        <v/>
      </c>
      <c r="AJ156" s="164" t="str">
        <f>IF(AJ155="","",VLOOKUP(AJ155,'シフト記号表（従来型・ユニット型共通）'!$C$6:$L$47,10,FALSE))</f>
        <v/>
      </c>
      <c r="AK156" s="162" t="str">
        <f>IF(AK155="","",VLOOKUP(AK155,'シフト記号表（従来型・ユニット型共通）'!$C$6:$L$47,10,FALSE))</f>
        <v/>
      </c>
      <c r="AL156" s="163" t="str">
        <f>IF(AL155="","",VLOOKUP(AL155,'シフト記号表（従来型・ユニット型共通）'!$C$6:$L$47,10,FALSE))</f>
        <v/>
      </c>
      <c r="AM156" s="163" t="str">
        <f>IF(AM155="","",VLOOKUP(AM155,'シフト記号表（従来型・ユニット型共通）'!$C$6:$L$47,10,FALSE))</f>
        <v/>
      </c>
      <c r="AN156" s="163" t="str">
        <f>IF(AN155="","",VLOOKUP(AN155,'シフト記号表（従来型・ユニット型共通）'!$C$6:$L$47,10,FALSE))</f>
        <v/>
      </c>
      <c r="AO156" s="163" t="str">
        <f>IF(AO155="","",VLOOKUP(AO155,'シフト記号表（従来型・ユニット型共通）'!$C$6:$L$47,10,FALSE))</f>
        <v/>
      </c>
      <c r="AP156" s="163" t="str">
        <f>IF(AP155="","",VLOOKUP(AP155,'シフト記号表（従来型・ユニット型共通）'!$C$6:$L$47,10,FALSE))</f>
        <v/>
      </c>
      <c r="AQ156" s="164" t="str">
        <f>IF(AQ155="","",VLOOKUP(AQ155,'シフト記号表（従来型・ユニット型共通）'!$C$6:$L$47,10,FALSE))</f>
        <v/>
      </c>
      <c r="AR156" s="162" t="str">
        <f>IF(AR155="","",VLOOKUP(AR155,'シフト記号表（従来型・ユニット型共通）'!$C$6:$L$47,10,FALSE))</f>
        <v/>
      </c>
      <c r="AS156" s="163" t="str">
        <f>IF(AS155="","",VLOOKUP(AS155,'シフト記号表（従来型・ユニット型共通）'!$C$6:$L$47,10,FALSE))</f>
        <v/>
      </c>
      <c r="AT156" s="163" t="str">
        <f>IF(AT155="","",VLOOKUP(AT155,'シフト記号表（従来型・ユニット型共通）'!$C$6:$L$47,10,FALSE))</f>
        <v/>
      </c>
      <c r="AU156" s="163" t="str">
        <f>IF(AU155="","",VLOOKUP(AU155,'シフト記号表（従来型・ユニット型共通）'!$C$6:$L$47,10,FALSE))</f>
        <v/>
      </c>
      <c r="AV156" s="163" t="str">
        <f>IF(AV155="","",VLOOKUP(AV155,'シフト記号表（従来型・ユニット型共通）'!$C$6:$L$47,10,FALSE))</f>
        <v/>
      </c>
      <c r="AW156" s="163" t="str">
        <f>IF(AW155="","",VLOOKUP(AW155,'シフト記号表（従来型・ユニット型共通）'!$C$6:$L$47,10,FALSE))</f>
        <v/>
      </c>
      <c r="AX156" s="164" t="str">
        <f>IF(AX155="","",VLOOKUP(AX155,'シフト記号表（従来型・ユニット型共通）'!$C$6:$L$47,10,FALSE))</f>
        <v/>
      </c>
      <c r="AY156" s="162" t="str">
        <f>IF(AY155="","",VLOOKUP(AY155,'シフト記号表（従来型・ユニット型共通）'!$C$6:$L$47,10,FALSE))</f>
        <v/>
      </c>
      <c r="AZ156" s="163" t="str">
        <f>IF(AZ155="","",VLOOKUP(AZ155,'シフト記号表（従来型・ユニット型共通）'!$C$6:$L$47,10,FALSE))</f>
        <v/>
      </c>
      <c r="BA156" s="163" t="str">
        <f>IF(BA155="","",VLOOKUP(BA155,'シフト記号表（従来型・ユニット型共通）'!$C$6:$L$47,10,FALSE))</f>
        <v/>
      </c>
      <c r="BB156" s="369">
        <f>IF($BE$3="４週",SUM(W156:AX156),IF($BE$3="暦月",SUM(W156:BA156),""))</f>
        <v>0</v>
      </c>
      <c r="BC156" s="370"/>
      <c r="BD156" s="371">
        <f>IF($BE$3="４週",BB156/4,IF($BE$3="暦月",(BB156/($BE$8/7)),""))</f>
        <v>0</v>
      </c>
      <c r="BE156" s="370"/>
      <c r="BF156" s="366"/>
      <c r="BG156" s="367"/>
      <c r="BH156" s="367"/>
      <c r="BI156" s="367"/>
      <c r="BJ156" s="368"/>
    </row>
    <row r="157" spans="2:62" ht="20.25" customHeight="1" x14ac:dyDescent="0.45">
      <c r="B157" s="306">
        <f>B155+1</f>
        <v>71</v>
      </c>
      <c r="C157" s="237"/>
      <c r="D157" s="238"/>
      <c r="E157" s="152"/>
      <c r="F157" s="153"/>
      <c r="G157" s="152"/>
      <c r="H157" s="153"/>
      <c r="I157" s="246"/>
      <c r="J157" s="247"/>
      <c r="K157" s="250"/>
      <c r="L157" s="251"/>
      <c r="M157" s="251"/>
      <c r="N157" s="238"/>
      <c r="O157" s="335"/>
      <c r="P157" s="336"/>
      <c r="Q157" s="336"/>
      <c r="R157" s="336"/>
      <c r="S157" s="337"/>
      <c r="T157" s="184" t="s">
        <v>18</v>
      </c>
      <c r="U157" s="108"/>
      <c r="V157" s="109"/>
      <c r="W157" s="95"/>
      <c r="X157" s="96"/>
      <c r="Y157" s="96"/>
      <c r="Z157" s="96"/>
      <c r="AA157" s="96"/>
      <c r="AB157" s="96"/>
      <c r="AC157" s="97"/>
      <c r="AD157" s="95"/>
      <c r="AE157" s="96"/>
      <c r="AF157" s="96"/>
      <c r="AG157" s="96"/>
      <c r="AH157" s="96"/>
      <c r="AI157" s="96"/>
      <c r="AJ157" s="97"/>
      <c r="AK157" s="95"/>
      <c r="AL157" s="96"/>
      <c r="AM157" s="96"/>
      <c r="AN157" s="96"/>
      <c r="AO157" s="96"/>
      <c r="AP157" s="96"/>
      <c r="AQ157" s="97"/>
      <c r="AR157" s="95"/>
      <c r="AS157" s="96"/>
      <c r="AT157" s="96"/>
      <c r="AU157" s="96"/>
      <c r="AV157" s="96"/>
      <c r="AW157" s="96"/>
      <c r="AX157" s="97"/>
      <c r="AY157" s="95"/>
      <c r="AZ157" s="96"/>
      <c r="BA157" s="98"/>
      <c r="BB157" s="242"/>
      <c r="BC157" s="243"/>
      <c r="BD157" s="244"/>
      <c r="BE157" s="245"/>
      <c r="BF157" s="303"/>
      <c r="BG157" s="304"/>
      <c r="BH157" s="304"/>
      <c r="BI157" s="304"/>
      <c r="BJ157" s="305"/>
    </row>
    <row r="158" spans="2:62" ht="20.25" customHeight="1" x14ac:dyDescent="0.45">
      <c r="B158" s="307"/>
      <c r="C158" s="341"/>
      <c r="D158" s="342"/>
      <c r="E158" s="196"/>
      <c r="F158" s="197">
        <f>C157</f>
        <v>0</v>
      </c>
      <c r="G158" s="196"/>
      <c r="H158" s="197">
        <f>I157</f>
        <v>0</v>
      </c>
      <c r="I158" s="343"/>
      <c r="J158" s="344"/>
      <c r="K158" s="345"/>
      <c r="L158" s="346"/>
      <c r="M158" s="346"/>
      <c r="N158" s="342"/>
      <c r="O158" s="335"/>
      <c r="P158" s="336"/>
      <c r="Q158" s="336"/>
      <c r="R158" s="336"/>
      <c r="S158" s="337"/>
      <c r="T158" s="185" t="s">
        <v>189</v>
      </c>
      <c r="U158" s="110"/>
      <c r="V158" s="186"/>
      <c r="W158" s="162" t="str">
        <f>IF(W157="","",VLOOKUP(W157,'シフト記号表（従来型・ユニット型共通）'!$C$6:$L$47,10,FALSE))</f>
        <v/>
      </c>
      <c r="X158" s="163" t="str">
        <f>IF(X157="","",VLOOKUP(X157,'シフト記号表（従来型・ユニット型共通）'!$C$6:$L$47,10,FALSE))</f>
        <v/>
      </c>
      <c r="Y158" s="163" t="str">
        <f>IF(Y157="","",VLOOKUP(Y157,'シフト記号表（従来型・ユニット型共通）'!$C$6:$L$47,10,FALSE))</f>
        <v/>
      </c>
      <c r="Z158" s="163" t="str">
        <f>IF(Z157="","",VLOOKUP(Z157,'シフト記号表（従来型・ユニット型共通）'!$C$6:$L$47,10,FALSE))</f>
        <v/>
      </c>
      <c r="AA158" s="163" t="str">
        <f>IF(AA157="","",VLOOKUP(AA157,'シフト記号表（従来型・ユニット型共通）'!$C$6:$L$47,10,FALSE))</f>
        <v/>
      </c>
      <c r="AB158" s="163" t="str">
        <f>IF(AB157="","",VLOOKUP(AB157,'シフト記号表（従来型・ユニット型共通）'!$C$6:$L$47,10,FALSE))</f>
        <v/>
      </c>
      <c r="AC158" s="164" t="str">
        <f>IF(AC157="","",VLOOKUP(AC157,'シフト記号表（従来型・ユニット型共通）'!$C$6:$L$47,10,FALSE))</f>
        <v/>
      </c>
      <c r="AD158" s="162" t="str">
        <f>IF(AD157="","",VLOOKUP(AD157,'シフト記号表（従来型・ユニット型共通）'!$C$6:$L$47,10,FALSE))</f>
        <v/>
      </c>
      <c r="AE158" s="163" t="str">
        <f>IF(AE157="","",VLOOKUP(AE157,'シフト記号表（従来型・ユニット型共通）'!$C$6:$L$47,10,FALSE))</f>
        <v/>
      </c>
      <c r="AF158" s="163" t="str">
        <f>IF(AF157="","",VLOOKUP(AF157,'シフト記号表（従来型・ユニット型共通）'!$C$6:$L$47,10,FALSE))</f>
        <v/>
      </c>
      <c r="AG158" s="163" t="str">
        <f>IF(AG157="","",VLOOKUP(AG157,'シフト記号表（従来型・ユニット型共通）'!$C$6:$L$47,10,FALSE))</f>
        <v/>
      </c>
      <c r="AH158" s="163" t="str">
        <f>IF(AH157="","",VLOOKUP(AH157,'シフト記号表（従来型・ユニット型共通）'!$C$6:$L$47,10,FALSE))</f>
        <v/>
      </c>
      <c r="AI158" s="163" t="str">
        <f>IF(AI157="","",VLOOKUP(AI157,'シフト記号表（従来型・ユニット型共通）'!$C$6:$L$47,10,FALSE))</f>
        <v/>
      </c>
      <c r="AJ158" s="164" t="str">
        <f>IF(AJ157="","",VLOOKUP(AJ157,'シフト記号表（従来型・ユニット型共通）'!$C$6:$L$47,10,FALSE))</f>
        <v/>
      </c>
      <c r="AK158" s="162" t="str">
        <f>IF(AK157="","",VLOOKUP(AK157,'シフト記号表（従来型・ユニット型共通）'!$C$6:$L$47,10,FALSE))</f>
        <v/>
      </c>
      <c r="AL158" s="163" t="str">
        <f>IF(AL157="","",VLOOKUP(AL157,'シフト記号表（従来型・ユニット型共通）'!$C$6:$L$47,10,FALSE))</f>
        <v/>
      </c>
      <c r="AM158" s="163" t="str">
        <f>IF(AM157="","",VLOOKUP(AM157,'シフト記号表（従来型・ユニット型共通）'!$C$6:$L$47,10,FALSE))</f>
        <v/>
      </c>
      <c r="AN158" s="163" t="str">
        <f>IF(AN157="","",VLOOKUP(AN157,'シフト記号表（従来型・ユニット型共通）'!$C$6:$L$47,10,FALSE))</f>
        <v/>
      </c>
      <c r="AO158" s="163" t="str">
        <f>IF(AO157="","",VLOOKUP(AO157,'シフト記号表（従来型・ユニット型共通）'!$C$6:$L$47,10,FALSE))</f>
        <v/>
      </c>
      <c r="AP158" s="163" t="str">
        <f>IF(AP157="","",VLOOKUP(AP157,'シフト記号表（従来型・ユニット型共通）'!$C$6:$L$47,10,FALSE))</f>
        <v/>
      </c>
      <c r="AQ158" s="164" t="str">
        <f>IF(AQ157="","",VLOOKUP(AQ157,'シフト記号表（従来型・ユニット型共通）'!$C$6:$L$47,10,FALSE))</f>
        <v/>
      </c>
      <c r="AR158" s="162" t="str">
        <f>IF(AR157="","",VLOOKUP(AR157,'シフト記号表（従来型・ユニット型共通）'!$C$6:$L$47,10,FALSE))</f>
        <v/>
      </c>
      <c r="AS158" s="163" t="str">
        <f>IF(AS157="","",VLOOKUP(AS157,'シフト記号表（従来型・ユニット型共通）'!$C$6:$L$47,10,FALSE))</f>
        <v/>
      </c>
      <c r="AT158" s="163" t="str">
        <f>IF(AT157="","",VLOOKUP(AT157,'シフト記号表（従来型・ユニット型共通）'!$C$6:$L$47,10,FALSE))</f>
        <v/>
      </c>
      <c r="AU158" s="163" t="str">
        <f>IF(AU157="","",VLOOKUP(AU157,'シフト記号表（従来型・ユニット型共通）'!$C$6:$L$47,10,FALSE))</f>
        <v/>
      </c>
      <c r="AV158" s="163" t="str">
        <f>IF(AV157="","",VLOOKUP(AV157,'シフト記号表（従来型・ユニット型共通）'!$C$6:$L$47,10,FALSE))</f>
        <v/>
      </c>
      <c r="AW158" s="163" t="str">
        <f>IF(AW157="","",VLOOKUP(AW157,'シフト記号表（従来型・ユニット型共通）'!$C$6:$L$47,10,FALSE))</f>
        <v/>
      </c>
      <c r="AX158" s="164" t="str">
        <f>IF(AX157="","",VLOOKUP(AX157,'シフト記号表（従来型・ユニット型共通）'!$C$6:$L$47,10,FALSE))</f>
        <v/>
      </c>
      <c r="AY158" s="162" t="str">
        <f>IF(AY157="","",VLOOKUP(AY157,'シフト記号表（従来型・ユニット型共通）'!$C$6:$L$47,10,FALSE))</f>
        <v/>
      </c>
      <c r="AZ158" s="163" t="str">
        <f>IF(AZ157="","",VLOOKUP(AZ157,'シフト記号表（従来型・ユニット型共通）'!$C$6:$L$47,10,FALSE))</f>
        <v/>
      </c>
      <c r="BA158" s="163" t="str">
        <f>IF(BA157="","",VLOOKUP(BA157,'シフト記号表（従来型・ユニット型共通）'!$C$6:$L$47,10,FALSE))</f>
        <v/>
      </c>
      <c r="BB158" s="369">
        <f>IF($BE$3="４週",SUM(W158:AX158),IF($BE$3="暦月",SUM(W158:BA158),""))</f>
        <v>0</v>
      </c>
      <c r="BC158" s="370"/>
      <c r="BD158" s="371">
        <f>IF($BE$3="４週",BB158/4,IF($BE$3="暦月",(BB158/($BE$8/7)),""))</f>
        <v>0</v>
      </c>
      <c r="BE158" s="370"/>
      <c r="BF158" s="366"/>
      <c r="BG158" s="367"/>
      <c r="BH158" s="367"/>
      <c r="BI158" s="367"/>
      <c r="BJ158" s="368"/>
    </row>
    <row r="159" spans="2:62" ht="20.25" customHeight="1" x14ac:dyDescent="0.45">
      <c r="B159" s="306">
        <f>B157+1</f>
        <v>72</v>
      </c>
      <c r="C159" s="237"/>
      <c r="D159" s="238"/>
      <c r="E159" s="152"/>
      <c r="F159" s="153"/>
      <c r="G159" s="152"/>
      <c r="H159" s="153"/>
      <c r="I159" s="246"/>
      <c r="J159" s="247"/>
      <c r="K159" s="250"/>
      <c r="L159" s="251"/>
      <c r="M159" s="251"/>
      <c r="N159" s="238"/>
      <c r="O159" s="335"/>
      <c r="P159" s="336"/>
      <c r="Q159" s="336"/>
      <c r="R159" s="336"/>
      <c r="S159" s="337"/>
      <c r="T159" s="184" t="s">
        <v>18</v>
      </c>
      <c r="U159" s="108"/>
      <c r="V159" s="109"/>
      <c r="W159" s="95"/>
      <c r="X159" s="96"/>
      <c r="Y159" s="96"/>
      <c r="Z159" s="96"/>
      <c r="AA159" s="96"/>
      <c r="AB159" s="96"/>
      <c r="AC159" s="97"/>
      <c r="AD159" s="95"/>
      <c r="AE159" s="96"/>
      <c r="AF159" s="96"/>
      <c r="AG159" s="96"/>
      <c r="AH159" s="96"/>
      <c r="AI159" s="96"/>
      <c r="AJ159" s="97"/>
      <c r="AK159" s="95"/>
      <c r="AL159" s="96"/>
      <c r="AM159" s="96"/>
      <c r="AN159" s="96"/>
      <c r="AO159" s="96"/>
      <c r="AP159" s="96"/>
      <c r="AQ159" s="97"/>
      <c r="AR159" s="95"/>
      <c r="AS159" s="96"/>
      <c r="AT159" s="96"/>
      <c r="AU159" s="96"/>
      <c r="AV159" s="96"/>
      <c r="AW159" s="96"/>
      <c r="AX159" s="97"/>
      <c r="AY159" s="95"/>
      <c r="AZ159" s="96"/>
      <c r="BA159" s="98"/>
      <c r="BB159" s="242"/>
      <c r="BC159" s="243"/>
      <c r="BD159" s="244"/>
      <c r="BE159" s="245"/>
      <c r="BF159" s="303"/>
      <c r="BG159" s="304"/>
      <c r="BH159" s="304"/>
      <c r="BI159" s="304"/>
      <c r="BJ159" s="305"/>
    </row>
    <row r="160" spans="2:62" ht="20.25" customHeight="1" x14ac:dyDescent="0.45">
      <c r="B160" s="307"/>
      <c r="C160" s="341"/>
      <c r="D160" s="342"/>
      <c r="E160" s="196"/>
      <c r="F160" s="197">
        <f>C159</f>
        <v>0</v>
      </c>
      <c r="G160" s="196"/>
      <c r="H160" s="197">
        <f>I159</f>
        <v>0</v>
      </c>
      <c r="I160" s="343"/>
      <c r="J160" s="344"/>
      <c r="K160" s="345"/>
      <c r="L160" s="346"/>
      <c r="M160" s="346"/>
      <c r="N160" s="342"/>
      <c r="O160" s="335"/>
      <c r="P160" s="336"/>
      <c r="Q160" s="336"/>
      <c r="R160" s="336"/>
      <c r="S160" s="337"/>
      <c r="T160" s="185" t="s">
        <v>189</v>
      </c>
      <c r="U160" s="110"/>
      <c r="V160" s="186"/>
      <c r="W160" s="162" t="str">
        <f>IF(W159="","",VLOOKUP(W159,'シフト記号表（従来型・ユニット型共通）'!$C$6:$L$47,10,FALSE))</f>
        <v/>
      </c>
      <c r="X160" s="163" t="str">
        <f>IF(X159="","",VLOOKUP(X159,'シフト記号表（従来型・ユニット型共通）'!$C$6:$L$47,10,FALSE))</f>
        <v/>
      </c>
      <c r="Y160" s="163" t="str">
        <f>IF(Y159="","",VLOOKUP(Y159,'シフト記号表（従来型・ユニット型共通）'!$C$6:$L$47,10,FALSE))</f>
        <v/>
      </c>
      <c r="Z160" s="163" t="str">
        <f>IF(Z159="","",VLOOKUP(Z159,'シフト記号表（従来型・ユニット型共通）'!$C$6:$L$47,10,FALSE))</f>
        <v/>
      </c>
      <c r="AA160" s="163" t="str">
        <f>IF(AA159="","",VLOOKUP(AA159,'シフト記号表（従来型・ユニット型共通）'!$C$6:$L$47,10,FALSE))</f>
        <v/>
      </c>
      <c r="AB160" s="163" t="str">
        <f>IF(AB159="","",VLOOKUP(AB159,'シフト記号表（従来型・ユニット型共通）'!$C$6:$L$47,10,FALSE))</f>
        <v/>
      </c>
      <c r="AC160" s="164" t="str">
        <f>IF(AC159="","",VLOOKUP(AC159,'シフト記号表（従来型・ユニット型共通）'!$C$6:$L$47,10,FALSE))</f>
        <v/>
      </c>
      <c r="AD160" s="162" t="str">
        <f>IF(AD159="","",VLOOKUP(AD159,'シフト記号表（従来型・ユニット型共通）'!$C$6:$L$47,10,FALSE))</f>
        <v/>
      </c>
      <c r="AE160" s="163" t="str">
        <f>IF(AE159="","",VLOOKUP(AE159,'シフト記号表（従来型・ユニット型共通）'!$C$6:$L$47,10,FALSE))</f>
        <v/>
      </c>
      <c r="AF160" s="163" t="str">
        <f>IF(AF159="","",VLOOKUP(AF159,'シフト記号表（従来型・ユニット型共通）'!$C$6:$L$47,10,FALSE))</f>
        <v/>
      </c>
      <c r="AG160" s="163" t="str">
        <f>IF(AG159="","",VLOOKUP(AG159,'シフト記号表（従来型・ユニット型共通）'!$C$6:$L$47,10,FALSE))</f>
        <v/>
      </c>
      <c r="AH160" s="163" t="str">
        <f>IF(AH159="","",VLOOKUP(AH159,'シフト記号表（従来型・ユニット型共通）'!$C$6:$L$47,10,FALSE))</f>
        <v/>
      </c>
      <c r="AI160" s="163" t="str">
        <f>IF(AI159="","",VLOOKUP(AI159,'シフト記号表（従来型・ユニット型共通）'!$C$6:$L$47,10,FALSE))</f>
        <v/>
      </c>
      <c r="AJ160" s="164" t="str">
        <f>IF(AJ159="","",VLOOKUP(AJ159,'シフト記号表（従来型・ユニット型共通）'!$C$6:$L$47,10,FALSE))</f>
        <v/>
      </c>
      <c r="AK160" s="162" t="str">
        <f>IF(AK159="","",VLOOKUP(AK159,'シフト記号表（従来型・ユニット型共通）'!$C$6:$L$47,10,FALSE))</f>
        <v/>
      </c>
      <c r="AL160" s="163" t="str">
        <f>IF(AL159="","",VLOOKUP(AL159,'シフト記号表（従来型・ユニット型共通）'!$C$6:$L$47,10,FALSE))</f>
        <v/>
      </c>
      <c r="AM160" s="163" t="str">
        <f>IF(AM159="","",VLOOKUP(AM159,'シフト記号表（従来型・ユニット型共通）'!$C$6:$L$47,10,FALSE))</f>
        <v/>
      </c>
      <c r="AN160" s="163" t="str">
        <f>IF(AN159="","",VLOOKUP(AN159,'シフト記号表（従来型・ユニット型共通）'!$C$6:$L$47,10,FALSE))</f>
        <v/>
      </c>
      <c r="AO160" s="163" t="str">
        <f>IF(AO159="","",VLOOKUP(AO159,'シフト記号表（従来型・ユニット型共通）'!$C$6:$L$47,10,FALSE))</f>
        <v/>
      </c>
      <c r="AP160" s="163" t="str">
        <f>IF(AP159="","",VLOOKUP(AP159,'シフト記号表（従来型・ユニット型共通）'!$C$6:$L$47,10,FALSE))</f>
        <v/>
      </c>
      <c r="AQ160" s="164" t="str">
        <f>IF(AQ159="","",VLOOKUP(AQ159,'シフト記号表（従来型・ユニット型共通）'!$C$6:$L$47,10,FALSE))</f>
        <v/>
      </c>
      <c r="AR160" s="162" t="str">
        <f>IF(AR159="","",VLOOKUP(AR159,'シフト記号表（従来型・ユニット型共通）'!$C$6:$L$47,10,FALSE))</f>
        <v/>
      </c>
      <c r="AS160" s="163" t="str">
        <f>IF(AS159="","",VLOOKUP(AS159,'シフト記号表（従来型・ユニット型共通）'!$C$6:$L$47,10,FALSE))</f>
        <v/>
      </c>
      <c r="AT160" s="163" t="str">
        <f>IF(AT159="","",VLOOKUP(AT159,'シフト記号表（従来型・ユニット型共通）'!$C$6:$L$47,10,FALSE))</f>
        <v/>
      </c>
      <c r="AU160" s="163" t="str">
        <f>IF(AU159="","",VLOOKUP(AU159,'シフト記号表（従来型・ユニット型共通）'!$C$6:$L$47,10,FALSE))</f>
        <v/>
      </c>
      <c r="AV160" s="163" t="str">
        <f>IF(AV159="","",VLOOKUP(AV159,'シフト記号表（従来型・ユニット型共通）'!$C$6:$L$47,10,FALSE))</f>
        <v/>
      </c>
      <c r="AW160" s="163" t="str">
        <f>IF(AW159="","",VLOOKUP(AW159,'シフト記号表（従来型・ユニット型共通）'!$C$6:$L$47,10,FALSE))</f>
        <v/>
      </c>
      <c r="AX160" s="164" t="str">
        <f>IF(AX159="","",VLOOKUP(AX159,'シフト記号表（従来型・ユニット型共通）'!$C$6:$L$47,10,FALSE))</f>
        <v/>
      </c>
      <c r="AY160" s="162" t="str">
        <f>IF(AY159="","",VLOOKUP(AY159,'シフト記号表（従来型・ユニット型共通）'!$C$6:$L$47,10,FALSE))</f>
        <v/>
      </c>
      <c r="AZ160" s="163" t="str">
        <f>IF(AZ159="","",VLOOKUP(AZ159,'シフト記号表（従来型・ユニット型共通）'!$C$6:$L$47,10,FALSE))</f>
        <v/>
      </c>
      <c r="BA160" s="163" t="str">
        <f>IF(BA159="","",VLOOKUP(BA159,'シフト記号表（従来型・ユニット型共通）'!$C$6:$L$47,10,FALSE))</f>
        <v/>
      </c>
      <c r="BB160" s="369">
        <f>IF($BE$3="４週",SUM(W160:AX160),IF($BE$3="暦月",SUM(W160:BA160),""))</f>
        <v>0</v>
      </c>
      <c r="BC160" s="370"/>
      <c r="BD160" s="371">
        <f>IF($BE$3="４週",BB160/4,IF($BE$3="暦月",(BB160/($BE$8/7)),""))</f>
        <v>0</v>
      </c>
      <c r="BE160" s="370"/>
      <c r="BF160" s="366"/>
      <c r="BG160" s="367"/>
      <c r="BH160" s="367"/>
      <c r="BI160" s="367"/>
      <c r="BJ160" s="368"/>
    </row>
    <row r="161" spans="2:62" ht="20.25" customHeight="1" x14ac:dyDescent="0.45">
      <c r="B161" s="306">
        <f>B159+1</f>
        <v>73</v>
      </c>
      <c r="C161" s="237"/>
      <c r="D161" s="238"/>
      <c r="E161" s="152"/>
      <c r="F161" s="153"/>
      <c r="G161" s="152"/>
      <c r="H161" s="153"/>
      <c r="I161" s="246"/>
      <c r="J161" s="247"/>
      <c r="K161" s="250"/>
      <c r="L161" s="251"/>
      <c r="M161" s="251"/>
      <c r="N161" s="238"/>
      <c r="O161" s="335"/>
      <c r="P161" s="336"/>
      <c r="Q161" s="336"/>
      <c r="R161" s="336"/>
      <c r="S161" s="337"/>
      <c r="T161" s="184" t="s">
        <v>18</v>
      </c>
      <c r="U161" s="108"/>
      <c r="V161" s="109"/>
      <c r="W161" s="95"/>
      <c r="X161" s="96"/>
      <c r="Y161" s="96"/>
      <c r="Z161" s="96"/>
      <c r="AA161" s="96"/>
      <c r="AB161" s="96"/>
      <c r="AC161" s="97"/>
      <c r="AD161" s="95"/>
      <c r="AE161" s="96"/>
      <c r="AF161" s="96"/>
      <c r="AG161" s="96"/>
      <c r="AH161" s="96"/>
      <c r="AI161" s="96"/>
      <c r="AJ161" s="97"/>
      <c r="AK161" s="95"/>
      <c r="AL161" s="96"/>
      <c r="AM161" s="96"/>
      <c r="AN161" s="96"/>
      <c r="AO161" s="96"/>
      <c r="AP161" s="96"/>
      <c r="AQ161" s="97"/>
      <c r="AR161" s="95"/>
      <c r="AS161" s="96"/>
      <c r="AT161" s="96"/>
      <c r="AU161" s="96"/>
      <c r="AV161" s="96"/>
      <c r="AW161" s="96"/>
      <c r="AX161" s="97"/>
      <c r="AY161" s="95"/>
      <c r="AZ161" s="96"/>
      <c r="BA161" s="98"/>
      <c r="BB161" s="242"/>
      <c r="BC161" s="243"/>
      <c r="BD161" s="244"/>
      <c r="BE161" s="245"/>
      <c r="BF161" s="303"/>
      <c r="BG161" s="304"/>
      <c r="BH161" s="304"/>
      <c r="BI161" s="304"/>
      <c r="BJ161" s="305"/>
    </row>
    <row r="162" spans="2:62" ht="20.25" customHeight="1" x14ac:dyDescent="0.45">
      <c r="B162" s="307"/>
      <c r="C162" s="341"/>
      <c r="D162" s="342"/>
      <c r="E162" s="196"/>
      <c r="F162" s="197">
        <f>C161</f>
        <v>0</v>
      </c>
      <c r="G162" s="196"/>
      <c r="H162" s="197">
        <f>I161</f>
        <v>0</v>
      </c>
      <c r="I162" s="343"/>
      <c r="J162" s="344"/>
      <c r="K162" s="345"/>
      <c r="L162" s="346"/>
      <c r="M162" s="346"/>
      <c r="N162" s="342"/>
      <c r="O162" s="335"/>
      <c r="P162" s="336"/>
      <c r="Q162" s="336"/>
      <c r="R162" s="336"/>
      <c r="S162" s="337"/>
      <c r="T162" s="185" t="s">
        <v>189</v>
      </c>
      <c r="U162" s="110"/>
      <c r="V162" s="186"/>
      <c r="W162" s="162" t="str">
        <f>IF(W161="","",VLOOKUP(W161,'シフト記号表（従来型・ユニット型共通）'!$C$6:$L$47,10,FALSE))</f>
        <v/>
      </c>
      <c r="X162" s="163" t="str">
        <f>IF(X161="","",VLOOKUP(X161,'シフト記号表（従来型・ユニット型共通）'!$C$6:$L$47,10,FALSE))</f>
        <v/>
      </c>
      <c r="Y162" s="163" t="str">
        <f>IF(Y161="","",VLOOKUP(Y161,'シフト記号表（従来型・ユニット型共通）'!$C$6:$L$47,10,FALSE))</f>
        <v/>
      </c>
      <c r="Z162" s="163" t="str">
        <f>IF(Z161="","",VLOOKUP(Z161,'シフト記号表（従来型・ユニット型共通）'!$C$6:$L$47,10,FALSE))</f>
        <v/>
      </c>
      <c r="AA162" s="163" t="str">
        <f>IF(AA161="","",VLOOKUP(AA161,'シフト記号表（従来型・ユニット型共通）'!$C$6:$L$47,10,FALSE))</f>
        <v/>
      </c>
      <c r="AB162" s="163" t="str">
        <f>IF(AB161="","",VLOOKUP(AB161,'シフト記号表（従来型・ユニット型共通）'!$C$6:$L$47,10,FALSE))</f>
        <v/>
      </c>
      <c r="AC162" s="164" t="str">
        <f>IF(AC161="","",VLOOKUP(AC161,'シフト記号表（従来型・ユニット型共通）'!$C$6:$L$47,10,FALSE))</f>
        <v/>
      </c>
      <c r="AD162" s="162" t="str">
        <f>IF(AD161="","",VLOOKUP(AD161,'シフト記号表（従来型・ユニット型共通）'!$C$6:$L$47,10,FALSE))</f>
        <v/>
      </c>
      <c r="AE162" s="163" t="str">
        <f>IF(AE161="","",VLOOKUP(AE161,'シフト記号表（従来型・ユニット型共通）'!$C$6:$L$47,10,FALSE))</f>
        <v/>
      </c>
      <c r="AF162" s="163" t="str">
        <f>IF(AF161="","",VLOOKUP(AF161,'シフト記号表（従来型・ユニット型共通）'!$C$6:$L$47,10,FALSE))</f>
        <v/>
      </c>
      <c r="AG162" s="163" t="str">
        <f>IF(AG161="","",VLOOKUP(AG161,'シフト記号表（従来型・ユニット型共通）'!$C$6:$L$47,10,FALSE))</f>
        <v/>
      </c>
      <c r="AH162" s="163" t="str">
        <f>IF(AH161="","",VLOOKUP(AH161,'シフト記号表（従来型・ユニット型共通）'!$C$6:$L$47,10,FALSE))</f>
        <v/>
      </c>
      <c r="AI162" s="163" t="str">
        <f>IF(AI161="","",VLOOKUP(AI161,'シフト記号表（従来型・ユニット型共通）'!$C$6:$L$47,10,FALSE))</f>
        <v/>
      </c>
      <c r="AJ162" s="164" t="str">
        <f>IF(AJ161="","",VLOOKUP(AJ161,'シフト記号表（従来型・ユニット型共通）'!$C$6:$L$47,10,FALSE))</f>
        <v/>
      </c>
      <c r="AK162" s="162" t="str">
        <f>IF(AK161="","",VLOOKUP(AK161,'シフト記号表（従来型・ユニット型共通）'!$C$6:$L$47,10,FALSE))</f>
        <v/>
      </c>
      <c r="AL162" s="163" t="str">
        <f>IF(AL161="","",VLOOKUP(AL161,'シフト記号表（従来型・ユニット型共通）'!$C$6:$L$47,10,FALSE))</f>
        <v/>
      </c>
      <c r="AM162" s="163" t="str">
        <f>IF(AM161="","",VLOOKUP(AM161,'シフト記号表（従来型・ユニット型共通）'!$C$6:$L$47,10,FALSE))</f>
        <v/>
      </c>
      <c r="AN162" s="163" t="str">
        <f>IF(AN161="","",VLOOKUP(AN161,'シフト記号表（従来型・ユニット型共通）'!$C$6:$L$47,10,FALSE))</f>
        <v/>
      </c>
      <c r="AO162" s="163" t="str">
        <f>IF(AO161="","",VLOOKUP(AO161,'シフト記号表（従来型・ユニット型共通）'!$C$6:$L$47,10,FALSE))</f>
        <v/>
      </c>
      <c r="AP162" s="163" t="str">
        <f>IF(AP161="","",VLOOKUP(AP161,'シフト記号表（従来型・ユニット型共通）'!$C$6:$L$47,10,FALSE))</f>
        <v/>
      </c>
      <c r="AQ162" s="164" t="str">
        <f>IF(AQ161="","",VLOOKUP(AQ161,'シフト記号表（従来型・ユニット型共通）'!$C$6:$L$47,10,FALSE))</f>
        <v/>
      </c>
      <c r="AR162" s="162" t="str">
        <f>IF(AR161="","",VLOOKUP(AR161,'シフト記号表（従来型・ユニット型共通）'!$C$6:$L$47,10,FALSE))</f>
        <v/>
      </c>
      <c r="AS162" s="163" t="str">
        <f>IF(AS161="","",VLOOKUP(AS161,'シフト記号表（従来型・ユニット型共通）'!$C$6:$L$47,10,FALSE))</f>
        <v/>
      </c>
      <c r="AT162" s="163" t="str">
        <f>IF(AT161="","",VLOOKUP(AT161,'シフト記号表（従来型・ユニット型共通）'!$C$6:$L$47,10,FALSE))</f>
        <v/>
      </c>
      <c r="AU162" s="163" t="str">
        <f>IF(AU161="","",VLOOKUP(AU161,'シフト記号表（従来型・ユニット型共通）'!$C$6:$L$47,10,FALSE))</f>
        <v/>
      </c>
      <c r="AV162" s="163" t="str">
        <f>IF(AV161="","",VLOOKUP(AV161,'シフト記号表（従来型・ユニット型共通）'!$C$6:$L$47,10,FALSE))</f>
        <v/>
      </c>
      <c r="AW162" s="163" t="str">
        <f>IF(AW161="","",VLOOKUP(AW161,'シフト記号表（従来型・ユニット型共通）'!$C$6:$L$47,10,FALSE))</f>
        <v/>
      </c>
      <c r="AX162" s="164" t="str">
        <f>IF(AX161="","",VLOOKUP(AX161,'シフト記号表（従来型・ユニット型共通）'!$C$6:$L$47,10,FALSE))</f>
        <v/>
      </c>
      <c r="AY162" s="162" t="str">
        <f>IF(AY161="","",VLOOKUP(AY161,'シフト記号表（従来型・ユニット型共通）'!$C$6:$L$47,10,FALSE))</f>
        <v/>
      </c>
      <c r="AZ162" s="163" t="str">
        <f>IF(AZ161="","",VLOOKUP(AZ161,'シフト記号表（従来型・ユニット型共通）'!$C$6:$L$47,10,FALSE))</f>
        <v/>
      </c>
      <c r="BA162" s="163" t="str">
        <f>IF(BA161="","",VLOOKUP(BA161,'シフト記号表（従来型・ユニット型共通）'!$C$6:$L$47,10,FALSE))</f>
        <v/>
      </c>
      <c r="BB162" s="369">
        <f>IF($BE$3="４週",SUM(W162:AX162),IF($BE$3="暦月",SUM(W162:BA162),""))</f>
        <v>0</v>
      </c>
      <c r="BC162" s="370"/>
      <c r="BD162" s="371">
        <f>IF($BE$3="４週",BB162/4,IF($BE$3="暦月",(BB162/($BE$8/7)),""))</f>
        <v>0</v>
      </c>
      <c r="BE162" s="370"/>
      <c r="BF162" s="366"/>
      <c r="BG162" s="367"/>
      <c r="BH162" s="367"/>
      <c r="BI162" s="367"/>
      <c r="BJ162" s="368"/>
    </row>
    <row r="163" spans="2:62" ht="20.25" customHeight="1" x14ac:dyDescent="0.45">
      <c r="B163" s="306">
        <f>B161+1</f>
        <v>74</v>
      </c>
      <c r="C163" s="237"/>
      <c r="D163" s="238"/>
      <c r="E163" s="152"/>
      <c r="F163" s="153"/>
      <c r="G163" s="152"/>
      <c r="H163" s="153"/>
      <c r="I163" s="246"/>
      <c r="J163" s="247"/>
      <c r="K163" s="250"/>
      <c r="L163" s="251"/>
      <c r="M163" s="251"/>
      <c r="N163" s="238"/>
      <c r="O163" s="335"/>
      <c r="P163" s="336"/>
      <c r="Q163" s="336"/>
      <c r="R163" s="336"/>
      <c r="S163" s="337"/>
      <c r="T163" s="184" t="s">
        <v>18</v>
      </c>
      <c r="U163" s="108"/>
      <c r="V163" s="109"/>
      <c r="W163" s="95"/>
      <c r="X163" s="96"/>
      <c r="Y163" s="96"/>
      <c r="Z163" s="96"/>
      <c r="AA163" s="96"/>
      <c r="AB163" s="96"/>
      <c r="AC163" s="97"/>
      <c r="AD163" s="95"/>
      <c r="AE163" s="96"/>
      <c r="AF163" s="96"/>
      <c r="AG163" s="96"/>
      <c r="AH163" s="96"/>
      <c r="AI163" s="96"/>
      <c r="AJ163" s="97"/>
      <c r="AK163" s="95"/>
      <c r="AL163" s="96"/>
      <c r="AM163" s="96"/>
      <c r="AN163" s="96"/>
      <c r="AO163" s="96"/>
      <c r="AP163" s="96"/>
      <c r="AQ163" s="97"/>
      <c r="AR163" s="95"/>
      <c r="AS163" s="96"/>
      <c r="AT163" s="96"/>
      <c r="AU163" s="96"/>
      <c r="AV163" s="96"/>
      <c r="AW163" s="96"/>
      <c r="AX163" s="97"/>
      <c r="AY163" s="95"/>
      <c r="AZ163" s="96"/>
      <c r="BA163" s="98"/>
      <c r="BB163" s="242"/>
      <c r="BC163" s="243"/>
      <c r="BD163" s="244"/>
      <c r="BE163" s="245"/>
      <c r="BF163" s="303"/>
      <c r="BG163" s="304"/>
      <c r="BH163" s="304"/>
      <c r="BI163" s="304"/>
      <c r="BJ163" s="305"/>
    </row>
    <row r="164" spans="2:62" ht="20.25" customHeight="1" x14ac:dyDescent="0.45">
      <c r="B164" s="307"/>
      <c r="C164" s="341"/>
      <c r="D164" s="342"/>
      <c r="E164" s="196"/>
      <c r="F164" s="197">
        <f>C163</f>
        <v>0</v>
      </c>
      <c r="G164" s="196"/>
      <c r="H164" s="197">
        <f>I163</f>
        <v>0</v>
      </c>
      <c r="I164" s="343"/>
      <c r="J164" s="344"/>
      <c r="K164" s="345"/>
      <c r="L164" s="346"/>
      <c r="M164" s="346"/>
      <c r="N164" s="342"/>
      <c r="O164" s="335"/>
      <c r="P164" s="336"/>
      <c r="Q164" s="336"/>
      <c r="R164" s="336"/>
      <c r="S164" s="337"/>
      <c r="T164" s="185" t="s">
        <v>189</v>
      </c>
      <c r="U164" s="110"/>
      <c r="V164" s="186"/>
      <c r="W164" s="162" t="str">
        <f>IF(W163="","",VLOOKUP(W163,'シフト記号表（従来型・ユニット型共通）'!$C$6:$L$47,10,FALSE))</f>
        <v/>
      </c>
      <c r="X164" s="163" t="str">
        <f>IF(X163="","",VLOOKUP(X163,'シフト記号表（従来型・ユニット型共通）'!$C$6:$L$47,10,FALSE))</f>
        <v/>
      </c>
      <c r="Y164" s="163" t="str">
        <f>IF(Y163="","",VLOOKUP(Y163,'シフト記号表（従来型・ユニット型共通）'!$C$6:$L$47,10,FALSE))</f>
        <v/>
      </c>
      <c r="Z164" s="163" t="str">
        <f>IF(Z163="","",VLOOKUP(Z163,'シフト記号表（従来型・ユニット型共通）'!$C$6:$L$47,10,FALSE))</f>
        <v/>
      </c>
      <c r="AA164" s="163" t="str">
        <f>IF(AA163="","",VLOOKUP(AA163,'シフト記号表（従来型・ユニット型共通）'!$C$6:$L$47,10,FALSE))</f>
        <v/>
      </c>
      <c r="AB164" s="163" t="str">
        <f>IF(AB163="","",VLOOKUP(AB163,'シフト記号表（従来型・ユニット型共通）'!$C$6:$L$47,10,FALSE))</f>
        <v/>
      </c>
      <c r="AC164" s="164" t="str">
        <f>IF(AC163="","",VLOOKUP(AC163,'シフト記号表（従来型・ユニット型共通）'!$C$6:$L$47,10,FALSE))</f>
        <v/>
      </c>
      <c r="AD164" s="162" t="str">
        <f>IF(AD163="","",VLOOKUP(AD163,'シフト記号表（従来型・ユニット型共通）'!$C$6:$L$47,10,FALSE))</f>
        <v/>
      </c>
      <c r="AE164" s="163" t="str">
        <f>IF(AE163="","",VLOOKUP(AE163,'シフト記号表（従来型・ユニット型共通）'!$C$6:$L$47,10,FALSE))</f>
        <v/>
      </c>
      <c r="AF164" s="163" t="str">
        <f>IF(AF163="","",VLOOKUP(AF163,'シフト記号表（従来型・ユニット型共通）'!$C$6:$L$47,10,FALSE))</f>
        <v/>
      </c>
      <c r="AG164" s="163" t="str">
        <f>IF(AG163="","",VLOOKUP(AG163,'シフト記号表（従来型・ユニット型共通）'!$C$6:$L$47,10,FALSE))</f>
        <v/>
      </c>
      <c r="AH164" s="163" t="str">
        <f>IF(AH163="","",VLOOKUP(AH163,'シフト記号表（従来型・ユニット型共通）'!$C$6:$L$47,10,FALSE))</f>
        <v/>
      </c>
      <c r="AI164" s="163" t="str">
        <f>IF(AI163="","",VLOOKUP(AI163,'シフト記号表（従来型・ユニット型共通）'!$C$6:$L$47,10,FALSE))</f>
        <v/>
      </c>
      <c r="AJ164" s="164" t="str">
        <f>IF(AJ163="","",VLOOKUP(AJ163,'シフト記号表（従来型・ユニット型共通）'!$C$6:$L$47,10,FALSE))</f>
        <v/>
      </c>
      <c r="AK164" s="162" t="str">
        <f>IF(AK163="","",VLOOKUP(AK163,'シフト記号表（従来型・ユニット型共通）'!$C$6:$L$47,10,FALSE))</f>
        <v/>
      </c>
      <c r="AL164" s="163" t="str">
        <f>IF(AL163="","",VLOOKUP(AL163,'シフト記号表（従来型・ユニット型共通）'!$C$6:$L$47,10,FALSE))</f>
        <v/>
      </c>
      <c r="AM164" s="163" t="str">
        <f>IF(AM163="","",VLOOKUP(AM163,'シフト記号表（従来型・ユニット型共通）'!$C$6:$L$47,10,FALSE))</f>
        <v/>
      </c>
      <c r="AN164" s="163" t="str">
        <f>IF(AN163="","",VLOOKUP(AN163,'シフト記号表（従来型・ユニット型共通）'!$C$6:$L$47,10,FALSE))</f>
        <v/>
      </c>
      <c r="AO164" s="163" t="str">
        <f>IF(AO163="","",VLOOKUP(AO163,'シフト記号表（従来型・ユニット型共通）'!$C$6:$L$47,10,FALSE))</f>
        <v/>
      </c>
      <c r="AP164" s="163" t="str">
        <f>IF(AP163="","",VLOOKUP(AP163,'シフト記号表（従来型・ユニット型共通）'!$C$6:$L$47,10,FALSE))</f>
        <v/>
      </c>
      <c r="AQ164" s="164" t="str">
        <f>IF(AQ163="","",VLOOKUP(AQ163,'シフト記号表（従来型・ユニット型共通）'!$C$6:$L$47,10,FALSE))</f>
        <v/>
      </c>
      <c r="AR164" s="162" t="str">
        <f>IF(AR163="","",VLOOKUP(AR163,'シフト記号表（従来型・ユニット型共通）'!$C$6:$L$47,10,FALSE))</f>
        <v/>
      </c>
      <c r="AS164" s="163" t="str">
        <f>IF(AS163="","",VLOOKUP(AS163,'シフト記号表（従来型・ユニット型共通）'!$C$6:$L$47,10,FALSE))</f>
        <v/>
      </c>
      <c r="AT164" s="163" t="str">
        <f>IF(AT163="","",VLOOKUP(AT163,'シフト記号表（従来型・ユニット型共通）'!$C$6:$L$47,10,FALSE))</f>
        <v/>
      </c>
      <c r="AU164" s="163" t="str">
        <f>IF(AU163="","",VLOOKUP(AU163,'シフト記号表（従来型・ユニット型共通）'!$C$6:$L$47,10,FALSE))</f>
        <v/>
      </c>
      <c r="AV164" s="163" t="str">
        <f>IF(AV163="","",VLOOKUP(AV163,'シフト記号表（従来型・ユニット型共通）'!$C$6:$L$47,10,FALSE))</f>
        <v/>
      </c>
      <c r="AW164" s="163" t="str">
        <f>IF(AW163="","",VLOOKUP(AW163,'シフト記号表（従来型・ユニット型共通）'!$C$6:$L$47,10,FALSE))</f>
        <v/>
      </c>
      <c r="AX164" s="164" t="str">
        <f>IF(AX163="","",VLOOKUP(AX163,'シフト記号表（従来型・ユニット型共通）'!$C$6:$L$47,10,FALSE))</f>
        <v/>
      </c>
      <c r="AY164" s="162" t="str">
        <f>IF(AY163="","",VLOOKUP(AY163,'シフト記号表（従来型・ユニット型共通）'!$C$6:$L$47,10,FALSE))</f>
        <v/>
      </c>
      <c r="AZ164" s="163" t="str">
        <f>IF(AZ163="","",VLOOKUP(AZ163,'シフト記号表（従来型・ユニット型共通）'!$C$6:$L$47,10,FALSE))</f>
        <v/>
      </c>
      <c r="BA164" s="163" t="str">
        <f>IF(BA163="","",VLOOKUP(BA163,'シフト記号表（従来型・ユニット型共通）'!$C$6:$L$47,10,FALSE))</f>
        <v/>
      </c>
      <c r="BB164" s="369">
        <f>IF($BE$3="４週",SUM(W164:AX164),IF($BE$3="暦月",SUM(W164:BA164),""))</f>
        <v>0</v>
      </c>
      <c r="BC164" s="370"/>
      <c r="BD164" s="371">
        <f>IF($BE$3="４週",BB164/4,IF($BE$3="暦月",(BB164/($BE$8/7)),""))</f>
        <v>0</v>
      </c>
      <c r="BE164" s="370"/>
      <c r="BF164" s="366"/>
      <c r="BG164" s="367"/>
      <c r="BH164" s="367"/>
      <c r="BI164" s="367"/>
      <c r="BJ164" s="368"/>
    </row>
    <row r="165" spans="2:62" ht="20.25" customHeight="1" x14ac:dyDescent="0.45">
      <c r="B165" s="306">
        <f>B163+1</f>
        <v>75</v>
      </c>
      <c r="C165" s="237"/>
      <c r="D165" s="238"/>
      <c r="E165" s="152"/>
      <c r="F165" s="153"/>
      <c r="G165" s="152"/>
      <c r="H165" s="153"/>
      <c r="I165" s="246"/>
      <c r="J165" s="247"/>
      <c r="K165" s="250"/>
      <c r="L165" s="251"/>
      <c r="M165" s="251"/>
      <c r="N165" s="238"/>
      <c r="O165" s="335"/>
      <c r="P165" s="336"/>
      <c r="Q165" s="336"/>
      <c r="R165" s="336"/>
      <c r="S165" s="337"/>
      <c r="T165" s="184" t="s">
        <v>18</v>
      </c>
      <c r="U165" s="108"/>
      <c r="V165" s="109"/>
      <c r="W165" s="95"/>
      <c r="X165" s="96"/>
      <c r="Y165" s="96"/>
      <c r="Z165" s="96"/>
      <c r="AA165" s="96"/>
      <c r="AB165" s="96"/>
      <c r="AC165" s="97"/>
      <c r="AD165" s="95"/>
      <c r="AE165" s="96"/>
      <c r="AF165" s="96"/>
      <c r="AG165" s="96"/>
      <c r="AH165" s="96"/>
      <c r="AI165" s="96"/>
      <c r="AJ165" s="97"/>
      <c r="AK165" s="95"/>
      <c r="AL165" s="96"/>
      <c r="AM165" s="96"/>
      <c r="AN165" s="96"/>
      <c r="AO165" s="96"/>
      <c r="AP165" s="96"/>
      <c r="AQ165" s="97"/>
      <c r="AR165" s="95"/>
      <c r="AS165" s="96"/>
      <c r="AT165" s="96"/>
      <c r="AU165" s="96"/>
      <c r="AV165" s="96"/>
      <c r="AW165" s="96"/>
      <c r="AX165" s="97"/>
      <c r="AY165" s="95"/>
      <c r="AZ165" s="96"/>
      <c r="BA165" s="98"/>
      <c r="BB165" s="242"/>
      <c r="BC165" s="243"/>
      <c r="BD165" s="244"/>
      <c r="BE165" s="245"/>
      <c r="BF165" s="303"/>
      <c r="BG165" s="304"/>
      <c r="BH165" s="304"/>
      <c r="BI165" s="304"/>
      <c r="BJ165" s="305"/>
    </row>
    <row r="166" spans="2:62" ht="20.25" customHeight="1" x14ac:dyDescent="0.45">
      <c r="B166" s="307"/>
      <c r="C166" s="341"/>
      <c r="D166" s="342"/>
      <c r="E166" s="196"/>
      <c r="F166" s="197">
        <f>C165</f>
        <v>0</v>
      </c>
      <c r="G166" s="196"/>
      <c r="H166" s="197">
        <f>I165</f>
        <v>0</v>
      </c>
      <c r="I166" s="343"/>
      <c r="J166" s="344"/>
      <c r="K166" s="345"/>
      <c r="L166" s="346"/>
      <c r="M166" s="346"/>
      <c r="N166" s="342"/>
      <c r="O166" s="335"/>
      <c r="P166" s="336"/>
      <c r="Q166" s="336"/>
      <c r="R166" s="336"/>
      <c r="S166" s="337"/>
      <c r="T166" s="185" t="s">
        <v>189</v>
      </c>
      <c r="U166" s="110"/>
      <c r="V166" s="186"/>
      <c r="W166" s="162" t="str">
        <f>IF(W165="","",VLOOKUP(W165,'シフト記号表（従来型・ユニット型共通）'!$C$6:$L$47,10,FALSE))</f>
        <v/>
      </c>
      <c r="X166" s="163" t="str">
        <f>IF(X165="","",VLOOKUP(X165,'シフト記号表（従来型・ユニット型共通）'!$C$6:$L$47,10,FALSE))</f>
        <v/>
      </c>
      <c r="Y166" s="163" t="str">
        <f>IF(Y165="","",VLOOKUP(Y165,'シフト記号表（従来型・ユニット型共通）'!$C$6:$L$47,10,FALSE))</f>
        <v/>
      </c>
      <c r="Z166" s="163" t="str">
        <f>IF(Z165="","",VLOOKUP(Z165,'シフト記号表（従来型・ユニット型共通）'!$C$6:$L$47,10,FALSE))</f>
        <v/>
      </c>
      <c r="AA166" s="163" t="str">
        <f>IF(AA165="","",VLOOKUP(AA165,'シフト記号表（従来型・ユニット型共通）'!$C$6:$L$47,10,FALSE))</f>
        <v/>
      </c>
      <c r="AB166" s="163" t="str">
        <f>IF(AB165="","",VLOOKUP(AB165,'シフト記号表（従来型・ユニット型共通）'!$C$6:$L$47,10,FALSE))</f>
        <v/>
      </c>
      <c r="AC166" s="164" t="str">
        <f>IF(AC165="","",VLOOKUP(AC165,'シフト記号表（従来型・ユニット型共通）'!$C$6:$L$47,10,FALSE))</f>
        <v/>
      </c>
      <c r="AD166" s="162" t="str">
        <f>IF(AD165="","",VLOOKUP(AD165,'シフト記号表（従来型・ユニット型共通）'!$C$6:$L$47,10,FALSE))</f>
        <v/>
      </c>
      <c r="AE166" s="163" t="str">
        <f>IF(AE165="","",VLOOKUP(AE165,'シフト記号表（従来型・ユニット型共通）'!$C$6:$L$47,10,FALSE))</f>
        <v/>
      </c>
      <c r="AF166" s="163" t="str">
        <f>IF(AF165="","",VLOOKUP(AF165,'シフト記号表（従来型・ユニット型共通）'!$C$6:$L$47,10,FALSE))</f>
        <v/>
      </c>
      <c r="AG166" s="163" t="str">
        <f>IF(AG165="","",VLOOKUP(AG165,'シフト記号表（従来型・ユニット型共通）'!$C$6:$L$47,10,FALSE))</f>
        <v/>
      </c>
      <c r="AH166" s="163" t="str">
        <f>IF(AH165="","",VLOOKUP(AH165,'シフト記号表（従来型・ユニット型共通）'!$C$6:$L$47,10,FALSE))</f>
        <v/>
      </c>
      <c r="AI166" s="163" t="str">
        <f>IF(AI165="","",VLOOKUP(AI165,'シフト記号表（従来型・ユニット型共通）'!$C$6:$L$47,10,FALSE))</f>
        <v/>
      </c>
      <c r="AJ166" s="164" t="str">
        <f>IF(AJ165="","",VLOOKUP(AJ165,'シフト記号表（従来型・ユニット型共通）'!$C$6:$L$47,10,FALSE))</f>
        <v/>
      </c>
      <c r="AK166" s="162" t="str">
        <f>IF(AK165="","",VLOOKUP(AK165,'シフト記号表（従来型・ユニット型共通）'!$C$6:$L$47,10,FALSE))</f>
        <v/>
      </c>
      <c r="AL166" s="163" t="str">
        <f>IF(AL165="","",VLOOKUP(AL165,'シフト記号表（従来型・ユニット型共通）'!$C$6:$L$47,10,FALSE))</f>
        <v/>
      </c>
      <c r="AM166" s="163" t="str">
        <f>IF(AM165="","",VLOOKUP(AM165,'シフト記号表（従来型・ユニット型共通）'!$C$6:$L$47,10,FALSE))</f>
        <v/>
      </c>
      <c r="AN166" s="163" t="str">
        <f>IF(AN165="","",VLOOKUP(AN165,'シフト記号表（従来型・ユニット型共通）'!$C$6:$L$47,10,FALSE))</f>
        <v/>
      </c>
      <c r="AO166" s="163" t="str">
        <f>IF(AO165="","",VLOOKUP(AO165,'シフト記号表（従来型・ユニット型共通）'!$C$6:$L$47,10,FALSE))</f>
        <v/>
      </c>
      <c r="AP166" s="163" t="str">
        <f>IF(AP165="","",VLOOKUP(AP165,'シフト記号表（従来型・ユニット型共通）'!$C$6:$L$47,10,FALSE))</f>
        <v/>
      </c>
      <c r="AQ166" s="164" t="str">
        <f>IF(AQ165="","",VLOOKUP(AQ165,'シフト記号表（従来型・ユニット型共通）'!$C$6:$L$47,10,FALSE))</f>
        <v/>
      </c>
      <c r="AR166" s="162" t="str">
        <f>IF(AR165="","",VLOOKUP(AR165,'シフト記号表（従来型・ユニット型共通）'!$C$6:$L$47,10,FALSE))</f>
        <v/>
      </c>
      <c r="AS166" s="163" t="str">
        <f>IF(AS165="","",VLOOKUP(AS165,'シフト記号表（従来型・ユニット型共通）'!$C$6:$L$47,10,FALSE))</f>
        <v/>
      </c>
      <c r="AT166" s="163" t="str">
        <f>IF(AT165="","",VLOOKUP(AT165,'シフト記号表（従来型・ユニット型共通）'!$C$6:$L$47,10,FALSE))</f>
        <v/>
      </c>
      <c r="AU166" s="163" t="str">
        <f>IF(AU165="","",VLOOKUP(AU165,'シフト記号表（従来型・ユニット型共通）'!$C$6:$L$47,10,FALSE))</f>
        <v/>
      </c>
      <c r="AV166" s="163" t="str">
        <f>IF(AV165="","",VLOOKUP(AV165,'シフト記号表（従来型・ユニット型共通）'!$C$6:$L$47,10,FALSE))</f>
        <v/>
      </c>
      <c r="AW166" s="163" t="str">
        <f>IF(AW165="","",VLOOKUP(AW165,'シフト記号表（従来型・ユニット型共通）'!$C$6:$L$47,10,FALSE))</f>
        <v/>
      </c>
      <c r="AX166" s="164" t="str">
        <f>IF(AX165="","",VLOOKUP(AX165,'シフト記号表（従来型・ユニット型共通）'!$C$6:$L$47,10,FALSE))</f>
        <v/>
      </c>
      <c r="AY166" s="162" t="str">
        <f>IF(AY165="","",VLOOKUP(AY165,'シフト記号表（従来型・ユニット型共通）'!$C$6:$L$47,10,FALSE))</f>
        <v/>
      </c>
      <c r="AZ166" s="163" t="str">
        <f>IF(AZ165="","",VLOOKUP(AZ165,'シフト記号表（従来型・ユニット型共通）'!$C$6:$L$47,10,FALSE))</f>
        <v/>
      </c>
      <c r="BA166" s="163" t="str">
        <f>IF(BA165="","",VLOOKUP(BA165,'シフト記号表（従来型・ユニット型共通）'!$C$6:$L$47,10,FALSE))</f>
        <v/>
      </c>
      <c r="BB166" s="369">
        <f>IF($BE$3="４週",SUM(W166:AX166),IF($BE$3="暦月",SUM(W166:BA166),""))</f>
        <v>0</v>
      </c>
      <c r="BC166" s="370"/>
      <c r="BD166" s="371">
        <f>IF($BE$3="４週",BB166/4,IF($BE$3="暦月",(BB166/($BE$8/7)),""))</f>
        <v>0</v>
      </c>
      <c r="BE166" s="370"/>
      <c r="BF166" s="366"/>
      <c r="BG166" s="367"/>
      <c r="BH166" s="367"/>
      <c r="BI166" s="367"/>
      <c r="BJ166" s="368"/>
    </row>
    <row r="167" spans="2:62" ht="20.25" customHeight="1" x14ac:dyDescent="0.45">
      <c r="B167" s="306">
        <f>B165+1</f>
        <v>76</v>
      </c>
      <c r="C167" s="237"/>
      <c r="D167" s="238"/>
      <c r="E167" s="152"/>
      <c r="F167" s="153"/>
      <c r="G167" s="152"/>
      <c r="H167" s="153"/>
      <c r="I167" s="246"/>
      <c r="J167" s="247"/>
      <c r="K167" s="250"/>
      <c r="L167" s="251"/>
      <c r="M167" s="251"/>
      <c r="N167" s="238"/>
      <c r="O167" s="335"/>
      <c r="P167" s="336"/>
      <c r="Q167" s="336"/>
      <c r="R167" s="336"/>
      <c r="S167" s="337"/>
      <c r="T167" s="184" t="s">
        <v>18</v>
      </c>
      <c r="U167" s="108"/>
      <c r="V167" s="109"/>
      <c r="W167" s="95"/>
      <c r="X167" s="96"/>
      <c r="Y167" s="96"/>
      <c r="Z167" s="96"/>
      <c r="AA167" s="96"/>
      <c r="AB167" s="96"/>
      <c r="AC167" s="97"/>
      <c r="AD167" s="95"/>
      <c r="AE167" s="96"/>
      <c r="AF167" s="96"/>
      <c r="AG167" s="96"/>
      <c r="AH167" s="96"/>
      <c r="AI167" s="96"/>
      <c r="AJ167" s="97"/>
      <c r="AK167" s="95"/>
      <c r="AL167" s="96"/>
      <c r="AM167" s="96"/>
      <c r="AN167" s="96"/>
      <c r="AO167" s="96"/>
      <c r="AP167" s="96"/>
      <c r="AQ167" s="97"/>
      <c r="AR167" s="95"/>
      <c r="AS167" s="96"/>
      <c r="AT167" s="96"/>
      <c r="AU167" s="96"/>
      <c r="AV167" s="96"/>
      <c r="AW167" s="96"/>
      <c r="AX167" s="97"/>
      <c r="AY167" s="95"/>
      <c r="AZ167" s="96"/>
      <c r="BA167" s="98"/>
      <c r="BB167" s="242"/>
      <c r="BC167" s="243"/>
      <c r="BD167" s="244"/>
      <c r="BE167" s="245"/>
      <c r="BF167" s="303"/>
      <c r="BG167" s="304"/>
      <c r="BH167" s="304"/>
      <c r="BI167" s="304"/>
      <c r="BJ167" s="305"/>
    </row>
    <row r="168" spans="2:62" ht="20.25" customHeight="1" x14ac:dyDescent="0.45">
      <c r="B168" s="307"/>
      <c r="C168" s="341"/>
      <c r="D168" s="342"/>
      <c r="E168" s="196"/>
      <c r="F168" s="197">
        <f>C167</f>
        <v>0</v>
      </c>
      <c r="G168" s="196"/>
      <c r="H168" s="197">
        <f>I167</f>
        <v>0</v>
      </c>
      <c r="I168" s="343"/>
      <c r="J168" s="344"/>
      <c r="K168" s="345"/>
      <c r="L168" s="346"/>
      <c r="M168" s="346"/>
      <c r="N168" s="342"/>
      <c r="O168" s="335"/>
      <c r="P168" s="336"/>
      <c r="Q168" s="336"/>
      <c r="R168" s="336"/>
      <c r="S168" s="337"/>
      <c r="T168" s="185" t="s">
        <v>189</v>
      </c>
      <c r="U168" s="110"/>
      <c r="V168" s="186"/>
      <c r="W168" s="162" t="str">
        <f>IF(W167="","",VLOOKUP(W167,'シフト記号表（従来型・ユニット型共通）'!$C$6:$L$47,10,FALSE))</f>
        <v/>
      </c>
      <c r="X168" s="163" t="str">
        <f>IF(X167="","",VLOOKUP(X167,'シフト記号表（従来型・ユニット型共通）'!$C$6:$L$47,10,FALSE))</f>
        <v/>
      </c>
      <c r="Y168" s="163" t="str">
        <f>IF(Y167="","",VLOOKUP(Y167,'シフト記号表（従来型・ユニット型共通）'!$C$6:$L$47,10,FALSE))</f>
        <v/>
      </c>
      <c r="Z168" s="163" t="str">
        <f>IF(Z167="","",VLOOKUP(Z167,'シフト記号表（従来型・ユニット型共通）'!$C$6:$L$47,10,FALSE))</f>
        <v/>
      </c>
      <c r="AA168" s="163" t="str">
        <f>IF(AA167="","",VLOOKUP(AA167,'シフト記号表（従来型・ユニット型共通）'!$C$6:$L$47,10,FALSE))</f>
        <v/>
      </c>
      <c r="AB168" s="163" t="str">
        <f>IF(AB167="","",VLOOKUP(AB167,'シフト記号表（従来型・ユニット型共通）'!$C$6:$L$47,10,FALSE))</f>
        <v/>
      </c>
      <c r="AC168" s="164" t="str">
        <f>IF(AC167="","",VLOOKUP(AC167,'シフト記号表（従来型・ユニット型共通）'!$C$6:$L$47,10,FALSE))</f>
        <v/>
      </c>
      <c r="AD168" s="162" t="str">
        <f>IF(AD167="","",VLOOKUP(AD167,'シフト記号表（従来型・ユニット型共通）'!$C$6:$L$47,10,FALSE))</f>
        <v/>
      </c>
      <c r="AE168" s="163" t="str">
        <f>IF(AE167="","",VLOOKUP(AE167,'シフト記号表（従来型・ユニット型共通）'!$C$6:$L$47,10,FALSE))</f>
        <v/>
      </c>
      <c r="AF168" s="163" t="str">
        <f>IF(AF167="","",VLOOKUP(AF167,'シフト記号表（従来型・ユニット型共通）'!$C$6:$L$47,10,FALSE))</f>
        <v/>
      </c>
      <c r="AG168" s="163" t="str">
        <f>IF(AG167="","",VLOOKUP(AG167,'シフト記号表（従来型・ユニット型共通）'!$C$6:$L$47,10,FALSE))</f>
        <v/>
      </c>
      <c r="AH168" s="163" t="str">
        <f>IF(AH167="","",VLOOKUP(AH167,'シフト記号表（従来型・ユニット型共通）'!$C$6:$L$47,10,FALSE))</f>
        <v/>
      </c>
      <c r="AI168" s="163" t="str">
        <f>IF(AI167="","",VLOOKUP(AI167,'シフト記号表（従来型・ユニット型共通）'!$C$6:$L$47,10,FALSE))</f>
        <v/>
      </c>
      <c r="AJ168" s="164" t="str">
        <f>IF(AJ167="","",VLOOKUP(AJ167,'シフト記号表（従来型・ユニット型共通）'!$C$6:$L$47,10,FALSE))</f>
        <v/>
      </c>
      <c r="AK168" s="162" t="str">
        <f>IF(AK167="","",VLOOKUP(AK167,'シフト記号表（従来型・ユニット型共通）'!$C$6:$L$47,10,FALSE))</f>
        <v/>
      </c>
      <c r="AL168" s="163" t="str">
        <f>IF(AL167="","",VLOOKUP(AL167,'シフト記号表（従来型・ユニット型共通）'!$C$6:$L$47,10,FALSE))</f>
        <v/>
      </c>
      <c r="AM168" s="163" t="str">
        <f>IF(AM167="","",VLOOKUP(AM167,'シフト記号表（従来型・ユニット型共通）'!$C$6:$L$47,10,FALSE))</f>
        <v/>
      </c>
      <c r="AN168" s="163" t="str">
        <f>IF(AN167="","",VLOOKUP(AN167,'シフト記号表（従来型・ユニット型共通）'!$C$6:$L$47,10,FALSE))</f>
        <v/>
      </c>
      <c r="AO168" s="163" t="str">
        <f>IF(AO167="","",VLOOKUP(AO167,'シフト記号表（従来型・ユニット型共通）'!$C$6:$L$47,10,FALSE))</f>
        <v/>
      </c>
      <c r="AP168" s="163" t="str">
        <f>IF(AP167="","",VLOOKUP(AP167,'シフト記号表（従来型・ユニット型共通）'!$C$6:$L$47,10,FALSE))</f>
        <v/>
      </c>
      <c r="AQ168" s="164" t="str">
        <f>IF(AQ167="","",VLOOKUP(AQ167,'シフト記号表（従来型・ユニット型共通）'!$C$6:$L$47,10,FALSE))</f>
        <v/>
      </c>
      <c r="AR168" s="162" t="str">
        <f>IF(AR167="","",VLOOKUP(AR167,'シフト記号表（従来型・ユニット型共通）'!$C$6:$L$47,10,FALSE))</f>
        <v/>
      </c>
      <c r="AS168" s="163" t="str">
        <f>IF(AS167="","",VLOOKUP(AS167,'シフト記号表（従来型・ユニット型共通）'!$C$6:$L$47,10,FALSE))</f>
        <v/>
      </c>
      <c r="AT168" s="163" t="str">
        <f>IF(AT167="","",VLOOKUP(AT167,'シフト記号表（従来型・ユニット型共通）'!$C$6:$L$47,10,FALSE))</f>
        <v/>
      </c>
      <c r="AU168" s="163" t="str">
        <f>IF(AU167="","",VLOOKUP(AU167,'シフト記号表（従来型・ユニット型共通）'!$C$6:$L$47,10,FALSE))</f>
        <v/>
      </c>
      <c r="AV168" s="163" t="str">
        <f>IF(AV167="","",VLOOKUP(AV167,'シフト記号表（従来型・ユニット型共通）'!$C$6:$L$47,10,FALSE))</f>
        <v/>
      </c>
      <c r="AW168" s="163" t="str">
        <f>IF(AW167="","",VLOOKUP(AW167,'シフト記号表（従来型・ユニット型共通）'!$C$6:$L$47,10,FALSE))</f>
        <v/>
      </c>
      <c r="AX168" s="164" t="str">
        <f>IF(AX167="","",VLOOKUP(AX167,'シフト記号表（従来型・ユニット型共通）'!$C$6:$L$47,10,FALSE))</f>
        <v/>
      </c>
      <c r="AY168" s="162" t="str">
        <f>IF(AY167="","",VLOOKUP(AY167,'シフト記号表（従来型・ユニット型共通）'!$C$6:$L$47,10,FALSE))</f>
        <v/>
      </c>
      <c r="AZ168" s="163" t="str">
        <f>IF(AZ167="","",VLOOKUP(AZ167,'シフト記号表（従来型・ユニット型共通）'!$C$6:$L$47,10,FALSE))</f>
        <v/>
      </c>
      <c r="BA168" s="163" t="str">
        <f>IF(BA167="","",VLOOKUP(BA167,'シフト記号表（従来型・ユニット型共通）'!$C$6:$L$47,10,FALSE))</f>
        <v/>
      </c>
      <c r="BB168" s="369">
        <f>IF($BE$3="４週",SUM(W168:AX168),IF($BE$3="暦月",SUM(W168:BA168),""))</f>
        <v>0</v>
      </c>
      <c r="BC168" s="370"/>
      <c r="BD168" s="371">
        <f>IF($BE$3="４週",BB168/4,IF($BE$3="暦月",(BB168/($BE$8/7)),""))</f>
        <v>0</v>
      </c>
      <c r="BE168" s="370"/>
      <c r="BF168" s="366"/>
      <c r="BG168" s="367"/>
      <c r="BH168" s="367"/>
      <c r="BI168" s="367"/>
      <c r="BJ168" s="368"/>
    </row>
    <row r="169" spans="2:62" ht="20.25" customHeight="1" x14ac:dyDescent="0.45">
      <c r="B169" s="306">
        <f>B167+1</f>
        <v>77</v>
      </c>
      <c r="C169" s="237"/>
      <c r="D169" s="238"/>
      <c r="E169" s="152"/>
      <c r="F169" s="153"/>
      <c r="G169" s="152"/>
      <c r="H169" s="153"/>
      <c r="I169" s="246"/>
      <c r="J169" s="247"/>
      <c r="K169" s="250"/>
      <c r="L169" s="251"/>
      <c r="M169" s="251"/>
      <c r="N169" s="238"/>
      <c r="O169" s="335"/>
      <c r="P169" s="336"/>
      <c r="Q169" s="336"/>
      <c r="R169" s="336"/>
      <c r="S169" s="337"/>
      <c r="T169" s="184" t="s">
        <v>18</v>
      </c>
      <c r="U169" s="108"/>
      <c r="V169" s="109"/>
      <c r="W169" s="95"/>
      <c r="X169" s="96"/>
      <c r="Y169" s="96"/>
      <c r="Z169" s="96"/>
      <c r="AA169" s="96"/>
      <c r="AB169" s="96"/>
      <c r="AC169" s="97"/>
      <c r="AD169" s="95"/>
      <c r="AE169" s="96"/>
      <c r="AF169" s="96"/>
      <c r="AG169" s="96"/>
      <c r="AH169" s="96"/>
      <c r="AI169" s="96"/>
      <c r="AJ169" s="97"/>
      <c r="AK169" s="95"/>
      <c r="AL169" s="96"/>
      <c r="AM169" s="96"/>
      <c r="AN169" s="96"/>
      <c r="AO169" s="96"/>
      <c r="AP169" s="96"/>
      <c r="AQ169" s="97"/>
      <c r="AR169" s="95"/>
      <c r="AS169" s="96"/>
      <c r="AT169" s="96"/>
      <c r="AU169" s="96"/>
      <c r="AV169" s="96"/>
      <c r="AW169" s="96"/>
      <c r="AX169" s="97"/>
      <c r="AY169" s="95"/>
      <c r="AZ169" s="96"/>
      <c r="BA169" s="98"/>
      <c r="BB169" s="242"/>
      <c r="BC169" s="243"/>
      <c r="BD169" s="244"/>
      <c r="BE169" s="245"/>
      <c r="BF169" s="303"/>
      <c r="BG169" s="304"/>
      <c r="BH169" s="304"/>
      <c r="BI169" s="304"/>
      <c r="BJ169" s="305"/>
    </row>
    <row r="170" spans="2:62" ht="20.25" customHeight="1" x14ac:dyDescent="0.45">
      <c r="B170" s="307"/>
      <c r="C170" s="341"/>
      <c r="D170" s="342"/>
      <c r="E170" s="196"/>
      <c r="F170" s="197">
        <f>C169</f>
        <v>0</v>
      </c>
      <c r="G170" s="196"/>
      <c r="H170" s="197">
        <f>I169</f>
        <v>0</v>
      </c>
      <c r="I170" s="343"/>
      <c r="J170" s="344"/>
      <c r="K170" s="345"/>
      <c r="L170" s="346"/>
      <c r="M170" s="346"/>
      <c r="N170" s="342"/>
      <c r="O170" s="335"/>
      <c r="P170" s="336"/>
      <c r="Q170" s="336"/>
      <c r="R170" s="336"/>
      <c r="S170" s="337"/>
      <c r="T170" s="185" t="s">
        <v>189</v>
      </c>
      <c r="U170" s="110"/>
      <c r="V170" s="186"/>
      <c r="W170" s="162" t="str">
        <f>IF(W169="","",VLOOKUP(W169,'シフト記号表（従来型・ユニット型共通）'!$C$6:$L$47,10,FALSE))</f>
        <v/>
      </c>
      <c r="X170" s="163" t="str">
        <f>IF(X169="","",VLOOKUP(X169,'シフト記号表（従来型・ユニット型共通）'!$C$6:$L$47,10,FALSE))</f>
        <v/>
      </c>
      <c r="Y170" s="163" t="str">
        <f>IF(Y169="","",VLOOKUP(Y169,'シフト記号表（従来型・ユニット型共通）'!$C$6:$L$47,10,FALSE))</f>
        <v/>
      </c>
      <c r="Z170" s="163" t="str">
        <f>IF(Z169="","",VLOOKUP(Z169,'シフト記号表（従来型・ユニット型共通）'!$C$6:$L$47,10,FALSE))</f>
        <v/>
      </c>
      <c r="AA170" s="163" t="str">
        <f>IF(AA169="","",VLOOKUP(AA169,'シフト記号表（従来型・ユニット型共通）'!$C$6:$L$47,10,FALSE))</f>
        <v/>
      </c>
      <c r="AB170" s="163" t="str">
        <f>IF(AB169="","",VLOOKUP(AB169,'シフト記号表（従来型・ユニット型共通）'!$C$6:$L$47,10,FALSE))</f>
        <v/>
      </c>
      <c r="AC170" s="164" t="str">
        <f>IF(AC169="","",VLOOKUP(AC169,'シフト記号表（従来型・ユニット型共通）'!$C$6:$L$47,10,FALSE))</f>
        <v/>
      </c>
      <c r="AD170" s="162" t="str">
        <f>IF(AD169="","",VLOOKUP(AD169,'シフト記号表（従来型・ユニット型共通）'!$C$6:$L$47,10,FALSE))</f>
        <v/>
      </c>
      <c r="AE170" s="163" t="str">
        <f>IF(AE169="","",VLOOKUP(AE169,'シフト記号表（従来型・ユニット型共通）'!$C$6:$L$47,10,FALSE))</f>
        <v/>
      </c>
      <c r="AF170" s="163" t="str">
        <f>IF(AF169="","",VLOOKUP(AF169,'シフト記号表（従来型・ユニット型共通）'!$C$6:$L$47,10,FALSE))</f>
        <v/>
      </c>
      <c r="AG170" s="163" t="str">
        <f>IF(AG169="","",VLOOKUP(AG169,'シフト記号表（従来型・ユニット型共通）'!$C$6:$L$47,10,FALSE))</f>
        <v/>
      </c>
      <c r="AH170" s="163" t="str">
        <f>IF(AH169="","",VLOOKUP(AH169,'シフト記号表（従来型・ユニット型共通）'!$C$6:$L$47,10,FALSE))</f>
        <v/>
      </c>
      <c r="AI170" s="163" t="str">
        <f>IF(AI169="","",VLOOKUP(AI169,'シフト記号表（従来型・ユニット型共通）'!$C$6:$L$47,10,FALSE))</f>
        <v/>
      </c>
      <c r="AJ170" s="164" t="str">
        <f>IF(AJ169="","",VLOOKUP(AJ169,'シフト記号表（従来型・ユニット型共通）'!$C$6:$L$47,10,FALSE))</f>
        <v/>
      </c>
      <c r="AK170" s="162" t="str">
        <f>IF(AK169="","",VLOOKUP(AK169,'シフト記号表（従来型・ユニット型共通）'!$C$6:$L$47,10,FALSE))</f>
        <v/>
      </c>
      <c r="AL170" s="163" t="str">
        <f>IF(AL169="","",VLOOKUP(AL169,'シフト記号表（従来型・ユニット型共通）'!$C$6:$L$47,10,FALSE))</f>
        <v/>
      </c>
      <c r="AM170" s="163" t="str">
        <f>IF(AM169="","",VLOOKUP(AM169,'シフト記号表（従来型・ユニット型共通）'!$C$6:$L$47,10,FALSE))</f>
        <v/>
      </c>
      <c r="AN170" s="163" t="str">
        <f>IF(AN169="","",VLOOKUP(AN169,'シフト記号表（従来型・ユニット型共通）'!$C$6:$L$47,10,FALSE))</f>
        <v/>
      </c>
      <c r="AO170" s="163" t="str">
        <f>IF(AO169="","",VLOOKUP(AO169,'シフト記号表（従来型・ユニット型共通）'!$C$6:$L$47,10,FALSE))</f>
        <v/>
      </c>
      <c r="AP170" s="163" t="str">
        <f>IF(AP169="","",VLOOKUP(AP169,'シフト記号表（従来型・ユニット型共通）'!$C$6:$L$47,10,FALSE))</f>
        <v/>
      </c>
      <c r="AQ170" s="164" t="str">
        <f>IF(AQ169="","",VLOOKUP(AQ169,'シフト記号表（従来型・ユニット型共通）'!$C$6:$L$47,10,FALSE))</f>
        <v/>
      </c>
      <c r="AR170" s="162" t="str">
        <f>IF(AR169="","",VLOOKUP(AR169,'シフト記号表（従来型・ユニット型共通）'!$C$6:$L$47,10,FALSE))</f>
        <v/>
      </c>
      <c r="AS170" s="163" t="str">
        <f>IF(AS169="","",VLOOKUP(AS169,'シフト記号表（従来型・ユニット型共通）'!$C$6:$L$47,10,FALSE))</f>
        <v/>
      </c>
      <c r="AT170" s="163" t="str">
        <f>IF(AT169="","",VLOOKUP(AT169,'シフト記号表（従来型・ユニット型共通）'!$C$6:$L$47,10,FALSE))</f>
        <v/>
      </c>
      <c r="AU170" s="163" t="str">
        <f>IF(AU169="","",VLOOKUP(AU169,'シフト記号表（従来型・ユニット型共通）'!$C$6:$L$47,10,FALSE))</f>
        <v/>
      </c>
      <c r="AV170" s="163" t="str">
        <f>IF(AV169="","",VLOOKUP(AV169,'シフト記号表（従来型・ユニット型共通）'!$C$6:$L$47,10,FALSE))</f>
        <v/>
      </c>
      <c r="AW170" s="163" t="str">
        <f>IF(AW169="","",VLOOKUP(AW169,'シフト記号表（従来型・ユニット型共通）'!$C$6:$L$47,10,FALSE))</f>
        <v/>
      </c>
      <c r="AX170" s="164" t="str">
        <f>IF(AX169="","",VLOOKUP(AX169,'シフト記号表（従来型・ユニット型共通）'!$C$6:$L$47,10,FALSE))</f>
        <v/>
      </c>
      <c r="AY170" s="162" t="str">
        <f>IF(AY169="","",VLOOKUP(AY169,'シフト記号表（従来型・ユニット型共通）'!$C$6:$L$47,10,FALSE))</f>
        <v/>
      </c>
      <c r="AZ170" s="163" t="str">
        <f>IF(AZ169="","",VLOOKUP(AZ169,'シフト記号表（従来型・ユニット型共通）'!$C$6:$L$47,10,FALSE))</f>
        <v/>
      </c>
      <c r="BA170" s="163" t="str">
        <f>IF(BA169="","",VLOOKUP(BA169,'シフト記号表（従来型・ユニット型共通）'!$C$6:$L$47,10,FALSE))</f>
        <v/>
      </c>
      <c r="BB170" s="369">
        <f>IF($BE$3="４週",SUM(W170:AX170),IF($BE$3="暦月",SUM(W170:BA170),""))</f>
        <v>0</v>
      </c>
      <c r="BC170" s="370"/>
      <c r="BD170" s="371">
        <f>IF($BE$3="４週",BB170/4,IF($BE$3="暦月",(BB170/($BE$8/7)),""))</f>
        <v>0</v>
      </c>
      <c r="BE170" s="370"/>
      <c r="BF170" s="366"/>
      <c r="BG170" s="367"/>
      <c r="BH170" s="367"/>
      <c r="BI170" s="367"/>
      <c r="BJ170" s="368"/>
    </row>
    <row r="171" spans="2:62" ht="20.25" customHeight="1" x14ac:dyDescent="0.45">
      <c r="B171" s="306">
        <f>B169+1</f>
        <v>78</v>
      </c>
      <c r="C171" s="237"/>
      <c r="D171" s="238"/>
      <c r="E171" s="152"/>
      <c r="F171" s="153"/>
      <c r="G171" s="152"/>
      <c r="H171" s="153"/>
      <c r="I171" s="246"/>
      <c r="J171" s="247"/>
      <c r="K171" s="250"/>
      <c r="L171" s="251"/>
      <c r="M171" s="251"/>
      <c r="N171" s="238"/>
      <c r="O171" s="335"/>
      <c r="P171" s="336"/>
      <c r="Q171" s="336"/>
      <c r="R171" s="336"/>
      <c r="S171" s="337"/>
      <c r="T171" s="184" t="s">
        <v>18</v>
      </c>
      <c r="U171" s="108"/>
      <c r="V171" s="109"/>
      <c r="W171" s="95"/>
      <c r="X171" s="96"/>
      <c r="Y171" s="96"/>
      <c r="Z171" s="96"/>
      <c r="AA171" s="96"/>
      <c r="AB171" s="96"/>
      <c r="AC171" s="97"/>
      <c r="AD171" s="95"/>
      <c r="AE171" s="96"/>
      <c r="AF171" s="96"/>
      <c r="AG171" s="96"/>
      <c r="AH171" s="96"/>
      <c r="AI171" s="96"/>
      <c r="AJ171" s="97"/>
      <c r="AK171" s="95"/>
      <c r="AL171" s="96"/>
      <c r="AM171" s="96"/>
      <c r="AN171" s="96"/>
      <c r="AO171" s="96"/>
      <c r="AP171" s="96"/>
      <c r="AQ171" s="97"/>
      <c r="AR171" s="95"/>
      <c r="AS171" s="96"/>
      <c r="AT171" s="96"/>
      <c r="AU171" s="96"/>
      <c r="AV171" s="96"/>
      <c r="AW171" s="96"/>
      <c r="AX171" s="97"/>
      <c r="AY171" s="95"/>
      <c r="AZ171" s="96"/>
      <c r="BA171" s="98"/>
      <c r="BB171" s="242"/>
      <c r="BC171" s="243"/>
      <c r="BD171" s="244"/>
      <c r="BE171" s="245"/>
      <c r="BF171" s="303"/>
      <c r="BG171" s="304"/>
      <c r="BH171" s="304"/>
      <c r="BI171" s="304"/>
      <c r="BJ171" s="305"/>
    </row>
    <row r="172" spans="2:62" ht="20.25" customHeight="1" x14ac:dyDescent="0.45">
      <c r="B172" s="307"/>
      <c r="C172" s="341"/>
      <c r="D172" s="342"/>
      <c r="E172" s="196"/>
      <c r="F172" s="197">
        <f>C171</f>
        <v>0</v>
      </c>
      <c r="G172" s="196"/>
      <c r="H172" s="197">
        <f>I171</f>
        <v>0</v>
      </c>
      <c r="I172" s="343"/>
      <c r="J172" s="344"/>
      <c r="K172" s="345"/>
      <c r="L172" s="346"/>
      <c r="M172" s="346"/>
      <c r="N172" s="342"/>
      <c r="O172" s="335"/>
      <c r="P172" s="336"/>
      <c r="Q172" s="336"/>
      <c r="R172" s="336"/>
      <c r="S172" s="337"/>
      <c r="T172" s="185" t="s">
        <v>189</v>
      </c>
      <c r="U172" s="110"/>
      <c r="V172" s="186"/>
      <c r="W172" s="162" t="str">
        <f>IF(W171="","",VLOOKUP(W171,'シフト記号表（従来型・ユニット型共通）'!$C$6:$L$47,10,FALSE))</f>
        <v/>
      </c>
      <c r="X172" s="163" t="str">
        <f>IF(X171="","",VLOOKUP(X171,'シフト記号表（従来型・ユニット型共通）'!$C$6:$L$47,10,FALSE))</f>
        <v/>
      </c>
      <c r="Y172" s="163" t="str">
        <f>IF(Y171="","",VLOOKUP(Y171,'シフト記号表（従来型・ユニット型共通）'!$C$6:$L$47,10,FALSE))</f>
        <v/>
      </c>
      <c r="Z172" s="163" t="str">
        <f>IF(Z171="","",VLOOKUP(Z171,'シフト記号表（従来型・ユニット型共通）'!$C$6:$L$47,10,FALSE))</f>
        <v/>
      </c>
      <c r="AA172" s="163" t="str">
        <f>IF(AA171="","",VLOOKUP(AA171,'シフト記号表（従来型・ユニット型共通）'!$C$6:$L$47,10,FALSE))</f>
        <v/>
      </c>
      <c r="AB172" s="163" t="str">
        <f>IF(AB171="","",VLOOKUP(AB171,'シフト記号表（従来型・ユニット型共通）'!$C$6:$L$47,10,FALSE))</f>
        <v/>
      </c>
      <c r="AC172" s="164" t="str">
        <f>IF(AC171="","",VLOOKUP(AC171,'シフト記号表（従来型・ユニット型共通）'!$C$6:$L$47,10,FALSE))</f>
        <v/>
      </c>
      <c r="AD172" s="162" t="str">
        <f>IF(AD171="","",VLOOKUP(AD171,'シフト記号表（従来型・ユニット型共通）'!$C$6:$L$47,10,FALSE))</f>
        <v/>
      </c>
      <c r="AE172" s="163" t="str">
        <f>IF(AE171="","",VLOOKUP(AE171,'シフト記号表（従来型・ユニット型共通）'!$C$6:$L$47,10,FALSE))</f>
        <v/>
      </c>
      <c r="AF172" s="163" t="str">
        <f>IF(AF171="","",VLOOKUP(AF171,'シフト記号表（従来型・ユニット型共通）'!$C$6:$L$47,10,FALSE))</f>
        <v/>
      </c>
      <c r="AG172" s="163" t="str">
        <f>IF(AG171="","",VLOOKUP(AG171,'シフト記号表（従来型・ユニット型共通）'!$C$6:$L$47,10,FALSE))</f>
        <v/>
      </c>
      <c r="AH172" s="163" t="str">
        <f>IF(AH171="","",VLOOKUP(AH171,'シフト記号表（従来型・ユニット型共通）'!$C$6:$L$47,10,FALSE))</f>
        <v/>
      </c>
      <c r="AI172" s="163" t="str">
        <f>IF(AI171="","",VLOOKUP(AI171,'シフト記号表（従来型・ユニット型共通）'!$C$6:$L$47,10,FALSE))</f>
        <v/>
      </c>
      <c r="AJ172" s="164" t="str">
        <f>IF(AJ171="","",VLOOKUP(AJ171,'シフト記号表（従来型・ユニット型共通）'!$C$6:$L$47,10,FALSE))</f>
        <v/>
      </c>
      <c r="AK172" s="162" t="str">
        <f>IF(AK171="","",VLOOKUP(AK171,'シフト記号表（従来型・ユニット型共通）'!$C$6:$L$47,10,FALSE))</f>
        <v/>
      </c>
      <c r="AL172" s="163" t="str">
        <f>IF(AL171="","",VLOOKUP(AL171,'シフト記号表（従来型・ユニット型共通）'!$C$6:$L$47,10,FALSE))</f>
        <v/>
      </c>
      <c r="AM172" s="163" t="str">
        <f>IF(AM171="","",VLOOKUP(AM171,'シフト記号表（従来型・ユニット型共通）'!$C$6:$L$47,10,FALSE))</f>
        <v/>
      </c>
      <c r="AN172" s="163" t="str">
        <f>IF(AN171="","",VLOOKUP(AN171,'シフト記号表（従来型・ユニット型共通）'!$C$6:$L$47,10,FALSE))</f>
        <v/>
      </c>
      <c r="AO172" s="163" t="str">
        <f>IF(AO171="","",VLOOKUP(AO171,'シフト記号表（従来型・ユニット型共通）'!$C$6:$L$47,10,FALSE))</f>
        <v/>
      </c>
      <c r="AP172" s="163" t="str">
        <f>IF(AP171="","",VLOOKUP(AP171,'シフト記号表（従来型・ユニット型共通）'!$C$6:$L$47,10,FALSE))</f>
        <v/>
      </c>
      <c r="AQ172" s="164" t="str">
        <f>IF(AQ171="","",VLOOKUP(AQ171,'シフト記号表（従来型・ユニット型共通）'!$C$6:$L$47,10,FALSE))</f>
        <v/>
      </c>
      <c r="AR172" s="162" t="str">
        <f>IF(AR171="","",VLOOKUP(AR171,'シフト記号表（従来型・ユニット型共通）'!$C$6:$L$47,10,FALSE))</f>
        <v/>
      </c>
      <c r="AS172" s="163" t="str">
        <f>IF(AS171="","",VLOOKUP(AS171,'シフト記号表（従来型・ユニット型共通）'!$C$6:$L$47,10,FALSE))</f>
        <v/>
      </c>
      <c r="AT172" s="163" t="str">
        <f>IF(AT171="","",VLOOKUP(AT171,'シフト記号表（従来型・ユニット型共通）'!$C$6:$L$47,10,FALSE))</f>
        <v/>
      </c>
      <c r="AU172" s="163" t="str">
        <f>IF(AU171="","",VLOOKUP(AU171,'シフト記号表（従来型・ユニット型共通）'!$C$6:$L$47,10,FALSE))</f>
        <v/>
      </c>
      <c r="AV172" s="163" t="str">
        <f>IF(AV171="","",VLOOKUP(AV171,'シフト記号表（従来型・ユニット型共通）'!$C$6:$L$47,10,FALSE))</f>
        <v/>
      </c>
      <c r="AW172" s="163" t="str">
        <f>IF(AW171="","",VLOOKUP(AW171,'シフト記号表（従来型・ユニット型共通）'!$C$6:$L$47,10,FALSE))</f>
        <v/>
      </c>
      <c r="AX172" s="164" t="str">
        <f>IF(AX171="","",VLOOKUP(AX171,'シフト記号表（従来型・ユニット型共通）'!$C$6:$L$47,10,FALSE))</f>
        <v/>
      </c>
      <c r="AY172" s="162" t="str">
        <f>IF(AY171="","",VLOOKUP(AY171,'シフト記号表（従来型・ユニット型共通）'!$C$6:$L$47,10,FALSE))</f>
        <v/>
      </c>
      <c r="AZ172" s="163" t="str">
        <f>IF(AZ171="","",VLOOKUP(AZ171,'シフト記号表（従来型・ユニット型共通）'!$C$6:$L$47,10,FALSE))</f>
        <v/>
      </c>
      <c r="BA172" s="163" t="str">
        <f>IF(BA171="","",VLOOKUP(BA171,'シフト記号表（従来型・ユニット型共通）'!$C$6:$L$47,10,FALSE))</f>
        <v/>
      </c>
      <c r="BB172" s="369">
        <f>IF($BE$3="４週",SUM(W172:AX172),IF($BE$3="暦月",SUM(W172:BA172),""))</f>
        <v>0</v>
      </c>
      <c r="BC172" s="370"/>
      <c r="BD172" s="371">
        <f>IF($BE$3="４週",BB172/4,IF($BE$3="暦月",(BB172/($BE$8/7)),""))</f>
        <v>0</v>
      </c>
      <c r="BE172" s="370"/>
      <c r="BF172" s="366"/>
      <c r="BG172" s="367"/>
      <c r="BH172" s="367"/>
      <c r="BI172" s="367"/>
      <c r="BJ172" s="368"/>
    </row>
    <row r="173" spans="2:62" ht="20.25" customHeight="1" x14ac:dyDescent="0.45">
      <c r="B173" s="306">
        <f>B171+1</f>
        <v>79</v>
      </c>
      <c r="C173" s="237"/>
      <c r="D173" s="238"/>
      <c r="E173" s="152"/>
      <c r="F173" s="153"/>
      <c r="G173" s="152"/>
      <c r="H173" s="153"/>
      <c r="I173" s="246"/>
      <c r="J173" s="247"/>
      <c r="K173" s="250"/>
      <c r="L173" s="251"/>
      <c r="M173" s="251"/>
      <c r="N173" s="238"/>
      <c r="O173" s="335"/>
      <c r="P173" s="336"/>
      <c r="Q173" s="336"/>
      <c r="R173" s="336"/>
      <c r="S173" s="337"/>
      <c r="T173" s="184" t="s">
        <v>18</v>
      </c>
      <c r="U173" s="108"/>
      <c r="V173" s="109"/>
      <c r="W173" s="95"/>
      <c r="X173" s="96"/>
      <c r="Y173" s="96"/>
      <c r="Z173" s="96"/>
      <c r="AA173" s="96"/>
      <c r="AB173" s="96"/>
      <c r="AC173" s="97"/>
      <c r="AD173" s="95"/>
      <c r="AE173" s="96"/>
      <c r="AF173" s="96"/>
      <c r="AG173" s="96"/>
      <c r="AH173" s="96"/>
      <c r="AI173" s="96"/>
      <c r="AJ173" s="97"/>
      <c r="AK173" s="95"/>
      <c r="AL173" s="96"/>
      <c r="AM173" s="96"/>
      <c r="AN173" s="96"/>
      <c r="AO173" s="96"/>
      <c r="AP173" s="96"/>
      <c r="AQ173" s="97"/>
      <c r="AR173" s="95"/>
      <c r="AS173" s="96"/>
      <c r="AT173" s="96"/>
      <c r="AU173" s="96"/>
      <c r="AV173" s="96"/>
      <c r="AW173" s="96"/>
      <c r="AX173" s="97"/>
      <c r="AY173" s="95"/>
      <c r="AZ173" s="96"/>
      <c r="BA173" s="98"/>
      <c r="BB173" s="242"/>
      <c r="BC173" s="243"/>
      <c r="BD173" s="244"/>
      <c r="BE173" s="245"/>
      <c r="BF173" s="303"/>
      <c r="BG173" s="304"/>
      <c r="BH173" s="304"/>
      <c r="BI173" s="304"/>
      <c r="BJ173" s="305"/>
    </row>
    <row r="174" spans="2:62" ht="20.25" customHeight="1" x14ac:dyDescent="0.45">
      <c r="B174" s="307"/>
      <c r="C174" s="341"/>
      <c r="D174" s="342"/>
      <c r="E174" s="196"/>
      <c r="F174" s="197">
        <f>C173</f>
        <v>0</v>
      </c>
      <c r="G174" s="196"/>
      <c r="H174" s="197">
        <f>I173</f>
        <v>0</v>
      </c>
      <c r="I174" s="343"/>
      <c r="J174" s="344"/>
      <c r="K174" s="345"/>
      <c r="L174" s="346"/>
      <c r="M174" s="346"/>
      <c r="N174" s="342"/>
      <c r="O174" s="335"/>
      <c r="P174" s="336"/>
      <c r="Q174" s="336"/>
      <c r="R174" s="336"/>
      <c r="S174" s="337"/>
      <c r="T174" s="185" t="s">
        <v>189</v>
      </c>
      <c r="U174" s="110"/>
      <c r="V174" s="186"/>
      <c r="W174" s="162" t="str">
        <f>IF(W173="","",VLOOKUP(W173,'シフト記号表（従来型・ユニット型共通）'!$C$6:$L$47,10,FALSE))</f>
        <v/>
      </c>
      <c r="X174" s="163" t="str">
        <f>IF(X173="","",VLOOKUP(X173,'シフト記号表（従来型・ユニット型共通）'!$C$6:$L$47,10,FALSE))</f>
        <v/>
      </c>
      <c r="Y174" s="163" t="str">
        <f>IF(Y173="","",VLOOKUP(Y173,'シフト記号表（従来型・ユニット型共通）'!$C$6:$L$47,10,FALSE))</f>
        <v/>
      </c>
      <c r="Z174" s="163" t="str">
        <f>IF(Z173="","",VLOOKUP(Z173,'シフト記号表（従来型・ユニット型共通）'!$C$6:$L$47,10,FALSE))</f>
        <v/>
      </c>
      <c r="AA174" s="163" t="str">
        <f>IF(AA173="","",VLOOKUP(AA173,'シフト記号表（従来型・ユニット型共通）'!$C$6:$L$47,10,FALSE))</f>
        <v/>
      </c>
      <c r="AB174" s="163" t="str">
        <f>IF(AB173="","",VLOOKUP(AB173,'シフト記号表（従来型・ユニット型共通）'!$C$6:$L$47,10,FALSE))</f>
        <v/>
      </c>
      <c r="AC174" s="164" t="str">
        <f>IF(AC173="","",VLOOKUP(AC173,'シフト記号表（従来型・ユニット型共通）'!$C$6:$L$47,10,FALSE))</f>
        <v/>
      </c>
      <c r="AD174" s="162" t="str">
        <f>IF(AD173="","",VLOOKUP(AD173,'シフト記号表（従来型・ユニット型共通）'!$C$6:$L$47,10,FALSE))</f>
        <v/>
      </c>
      <c r="AE174" s="163" t="str">
        <f>IF(AE173="","",VLOOKUP(AE173,'シフト記号表（従来型・ユニット型共通）'!$C$6:$L$47,10,FALSE))</f>
        <v/>
      </c>
      <c r="AF174" s="163" t="str">
        <f>IF(AF173="","",VLOOKUP(AF173,'シフト記号表（従来型・ユニット型共通）'!$C$6:$L$47,10,FALSE))</f>
        <v/>
      </c>
      <c r="AG174" s="163" t="str">
        <f>IF(AG173="","",VLOOKUP(AG173,'シフト記号表（従来型・ユニット型共通）'!$C$6:$L$47,10,FALSE))</f>
        <v/>
      </c>
      <c r="AH174" s="163" t="str">
        <f>IF(AH173="","",VLOOKUP(AH173,'シフト記号表（従来型・ユニット型共通）'!$C$6:$L$47,10,FALSE))</f>
        <v/>
      </c>
      <c r="AI174" s="163" t="str">
        <f>IF(AI173="","",VLOOKUP(AI173,'シフト記号表（従来型・ユニット型共通）'!$C$6:$L$47,10,FALSE))</f>
        <v/>
      </c>
      <c r="AJ174" s="164" t="str">
        <f>IF(AJ173="","",VLOOKUP(AJ173,'シフト記号表（従来型・ユニット型共通）'!$C$6:$L$47,10,FALSE))</f>
        <v/>
      </c>
      <c r="AK174" s="162" t="str">
        <f>IF(AK173="","",VLOOKUP(AK173,'シフト記号表（従来型・ユニット型共通）'!$C$6:$L$47,10,FALSE))</f>
        <v/>
      </c>
      <c r="AL174" s="163" t="str">
        <f>IF(AL173="","",VLOOKUP(AL173,'シフト記号表（従来型・ユニット型共通）'!$C$6:$L$47,10,FALSE))</f>
        <v/>
      </c>
      <c r="AM174" s="163" t="str">
        <f>IF(AM173="","",VLOOKUP(AM173,'シフト記号表（従来型・ユニット型共通）'!$C$6:$L$47,10,FALSE))</f>
        <v/>
      </c>
      <c r="AN174" s="163" t="str">
        <f>IF(AN173="","",VLOOKUP(AN173,'シフト記号表（従来型・ユニット型共通）'!$C$6:$L$47,10,FALSE))</f>
        <v/>
      </c>
      <c r="AO174" s="163" t="str">
        <f>IF(AO173="","",VLOOKUP(AO173,'シフト記号表（従来型・ユニット型共通）'!$C$6:$L$47,10,FALSE))</f>
        <v/>
      </c>
      <c r="AP174" s="163" t="str">
        <f>IF(AP173="","",VLOOKUP(AP173,'シフト記号表（従来型・ユニット型共通）'!$C$6:$L$47,10,FALSE))</f>
        <v/>
      </c>
      <c r="AQ174" s="164" t="str">
        <f>IF(AQ173="","",VLOOKUP(AQ173,'シフト記号表（従来型・ユニット型共通）'!$C$6:$L$47,10,FALSE))</f>
        <v/>
      </c>
      <c r="AR174" s="162" t="str">
        <f>IF(AR173="","",VLOOKUP(AR173,'シフト記号表（従来型・ユニット型共通）'!$C$6:$L$47,10,FALSE))</f>
        <v/>
      </c>
      <c r="AS174" s="163" t="str">
        <f>IF(AS173="","",VLOOKUP(AS173,'シフト記号表（従来型・ユニット型共通）'!$C$6:$L$47,10,FALSE))</f>
        <v/>
      </c>
      <c r="AT174" s="163" t="str">
        <f>IF(AT173="","",VLOOKUP(AT173,'シフト記号表（従来型・ユニット型共通）'!$C$6:$L$47,10,FALSE))</f>
        <v/>
      </c>
      <c r="AU174" s="163" t="str">
        <f>IF(AU173="","",VLOOKUP(AU173,'シフト記号表（従来型・ユニット型共通）'!$C$6:$L$47,10,FALSE))</f>
        <v/>
      </c>
      <c r="AV174" s="163" t="str">
        <f>IF(AV173="","",VLOOKUP(AV173,'シフト記号表（従来型・ユニット型共通）'!$C$6:$L$47,10,FALSE))</f>
        <v/>
      </c>
      <c r="AW174" s="163" t="str">
        <f>IF(AW173="","",VLOOKUP(AW173,'シフト記号表（従来型・ユニット型共通）'!$C$6:$L$47,10,FALSE))</f>
        <v/>
      </c>
      <c r="AX174" s="164" t="str">
        <f>IF(AX173="","",VLOOKUP(AX173,'シフト記号表（従来型・ユニット型共通）'!$C$6:$L$47,10,FALSE))</f>
        <v/>
      </c>
      <c r="AY174" s="162" t="str">
        <f>IF(AY173="","",VLOOKUP(AY173,'シフト記号表（従来型・ユニット型共通）'!$C$6:$L$47,10,FALSE))</f>
        <v/>
      </c>
      <c r="AZ174" s="163" t="str">
        <f>IF(AZ173="","",VLOOKUP(AZ173,'シフト記号表（従来型・ユニット型共通）'!$C$6:$L$47,10,FALSE))</f>
        <v/>
      </c>
      <c r="BA174" s="163" t="str">
        <f>IF(BA173="","",VLOOKUP(BA173,'シフト記号表（従来型・ユニット型共通）'!$C$6:$L$47,10,FALSE))</f>
        <v/>
      </c>
      <c r="BB174" s="369">
        <f>IF($BE$3="４週",SUM(W174:AX174),IF($BE$3="暦月",SUM(W174:BA174),""))</f>
        <v>0</v>
      </c>
      <c r="BC174" s="370"/>
      <c r="BD174" s="371">
        <f>IF($BE$3="４週",BB174/4,IF($BE$3="暦月",(BB174/($BE$8/7)),""))</f>
        <v>0</v>
      </c>
      <c r="BE174" s="370"/>
      <c r="BF174" s="366"/>
      <c r="BG174" s="367"/>
      <c r="BH174" s="367"/>
      <c r="BI174" s="367"/>
      <c r="BJ174" s="368"/>
    </row>
    <row r="175" spans="2:62" ht="20.25" customHeight="1" x14ac:dyDescent="0.45">
      <c r="B175" s="306">
        <f>B173+1</f>
        <v>80</v>
      </c>
      <c r="C175" s="237"/>
      <c r="D175" s="238"/>
      <c r="E175" s="152"/>
      <c r="F175" s="153"/>
      <c r="G175" s="152"/>
      <c r="H175" s="153"/>
      <c r="I175" s="246"/>
      <c r="J175" s="247"/>
      <c r="K175" s="250"/>
      <c r="L175" s="251"/>
      <c r="M175" s="251"/>
      <c r="N175" s="238"/>
      <c r="O175" s="335"/>
      <c r="P175" s="336"/>
      <c r="Q175" s="336"/>
      <c r="R175" s="336"/>
      <c r="S175" s="337"/>
      <c r="T175" s="184" t="s">
        <v>18</v>
      </c>
      <c r="U175" s="108"/>
      <c r="V175" s="109"/>
      <c r="W175" s="95"/>
      <c r="X175" s="96"/>
      <c r="Y175" s="96"/>
      <c r="Z175" s="96"/>
      <c r="AA175" s="96"/>
      <c r="AB175" s="96"/>
      <c r="AC175" s="97"/>
      <c r="AD175" s="95"/>
      <c r="AE175" s="96"/>
      <c r="AF175" s="96"/>
      <c r="AG175" s="96"/>
      <c r="AH175" s="96"/>
      <c r="AI175" s="96"/>
      <c r="AJ175" s="97"/>
      <c r="AK175" s="95"/>
      <c r="AL175" s="96"/>
      <c r="AM175" s="96"/>
      <c r="AN175" s="96"/>
      <c r="AO175" s="96"/>
      <c r="AP175" s="96"/>
      <c r="AQ175" s="97"/>
      <c r="AR175" s="95"/>
      <c r="AS175" s="96"/>
      <c r="AT175" s="96"/>
      <c r="AU175" s="96"/>
      <c r="AV175" s="96"/>
      <c r="AW175" s="96"/>
      <c r="AX175" s="97"/>
      <c r="AY175" s="95"/>
      <c r="AZ175" s="96"/>
      <c r="BA175" s="98"/>
      <c r="BB175" s="242"/>
      <c r="BC175" s="243"/>
      <c r="BD175" s="244"/>
      <c r="BE175" s="245"/>
      <c r="BF175" s="303"/>
      <c r="BG175" s="304"/>
      <c r="BH175" s="304"/>
      <c r="BI175" s="304"/>
      <c r="BJ175" s="305"/>
    </row>
    <row r="176" spans="2:62" ht="20.25" customHeight="1" x14ac:dyDescent="0.45">
      <c r="B176" s="307"/>
      <c r="C176" s="341"/>
      <c r="D176" s="342"/>
      <c r="E176" s="196"/>
      <c r="F176" s="197">
        <f>C175</f>
        <v>0</v>
      </c>
      <c r="G176" s="196"/>
      <c r="H176" s="197">
        <f>I175</f>
        <v>0</v>
      </c>
      <c r="I176" s="343"/>
      <c r="J176" s="344"/>
      <c r="K176" s="345"/>
      <c r="L176" s="346"/>
      <c r="M176" s="346"/>
      <c r="N176" s="342"/>
      <c r="O176" s="335"/>
      <c r="P176" s="336"/>
      <c r="Q176" s="336"/>
      <c r="R176" s="336"/>
      <c r="S176" s="337"/>
      <c r="T176" s="185" t="s">
        <v>189</v>
      </c>
      <c r="U176" s="110"/>
      <c r="V176" s="186"/>
      <c r="W176" s="162" t="str">
        <f>IF(W175="","",VLOOKUP(W175,'シフト記号表（従来型・ユニット型共通）'!$C$6:$L$47,10,FALSE))</f>
        <v/>
      </c>
      <c r="X176" s="163" t="str">
        <f>IF(X175="","",VLOOKUP(X175,'シフト記号表（従来型・ユニット型共通）'!$C$6:$L$47,10,FALSE))</f>
        <v/>
      </c>
      <c r="Y176" s="163" t="str">
        <f>IF(Y175="","",VLOOKUP(Y175,'シフト記号表（従来型・ユニット型共通）'!$C$6:$L$47,10,FALSE))</f>
        <v/>
      </c>
      <c r="Z176" s="163" t="str">
        <f>IF(Z175="","",VLOOKUP(Z175,'シフト記号表（従来型・ユニット型共通）'!$C$6:$L$47,10,FALSE))</f>
        <v/>
      </c>
      <c r="AA176" s="163" t="str">
        <f>IF(AA175="","",VLOOKUP(AA175,'シフト記号表（従来型・ユニット型共通）'!$C$6:$L$47,10,FALSE))</f>
        <v/>
      </c>
      <c r="AB176" s="163" t="str">
        <f>IF(AB175="","",VLOOKUP(AB175,'シフト記号表（従来型・ユニット型共通）'!$C$6:$L$47,10,FALSE))</f>
        <v/>
      </c>
      <c r="AC176" s="164" t="str">
        <f>IF(AC175="","",VLOOKUP(AC175,'シフト記号表（従来型・ユニット型共通）'!$C$6:$L$47,10,FALSE))</f>
        <v/>
      </c>
      <c r="AD176" s="162" t="str">
        <f>IF(AD175="","",VLOOKUP(AD175,'シフト記号表（従来型・ユニット型共通）'!$C$6:$L$47,10,FALSE))</f>
        <v/>
      </c>
      <c r="AE176" s="163" t="str">
        <f>IF(AE175="","",VLOOKUP(AE175,'シフト記号表（従来型・ユニット型共通）'!$C$6:$L$47,10,FALSE))</f>
        <v/>
      </c>
      <c r="AF176" s="163" t="str">
        <f>IF(AF175="","",VLOOKUP(AF175,'シフト記号表（従来型・ユニット型共通）'!$C$6:$L$47,10,FALSE))</f>
        <v/>
      </c>
      <c r="AG176" s="163" t="str">
        <f>IF(AG175="","",VLOOKUP(AG175,'シフト記号表（従来型・ユニット型共通）'!$C$6:$L$47,10,FALSE))</f>
        <v/>
      </c>
      <c r="AH176" s="163" t="str">
        <f>IF(AH175="","",VLOOKUP(AH175,'シフト記号表（従来型・ユニット型共通）'!$C$6:$L$47,10,FALSE))</f>
        <v/>
      </c>
      <c r="AI176" s="163" t="str">
        <f>IF(AI175="","",VLOOKUP(AI175,'シフト記号表（従来型・ユニット型共通）'!$C$6:$L$47,10,FALSE))</f>
        <v/>
      </c>
      <c r="AJ176" s="164" t="str">
        <f>IF(AJ175="","",VLOOKUP(AJ175,'シフト記号表（従来型・ユニット型共通）'!$C$6:$L$47,10,FALSE))</f>
        <v/>
      </c>
      <c r="AK176" s="162" t="str">
        <f>IF(AK175="","",VLOOKUP(AK175,'シフト記号表（従来型・ユニット型共通）'!$C$6:$L$47,10,FALSE))</f>
        <v/>
      </c>
      <c r="AL176" s="163" t="str">
        <f>IF(AL175="","",VLOOKUP(AL175,'シフト記号表（従来型・ユニット型共通）'!$C$6:$L$47,10,FALSE))</f>
        <v/>
      </c>
      <c r="AM176" s="163" t="str">
        <f>IF(AM175="","",VLOOKUP(AM175,'シフト記号表（従来型・ユニット型共通）'!$C$6:$L$47,10,FALSE))</f>
        <v/>
      </c>
      <c r="AN176" s="163" t="str">
        <f>IF(AN175="","",VLOOKUP(AN175,'シフト記号表（従来型・ユニット型共通）'!$C$6:$L$47,10,FALSE))</f>
        <v/>
      </c>
      <c r="AO176" s="163" t="str">
        <f>IF(AO175="","",VLOOKUP(AO175,'シフト記号表（従来型・ユニット型共通）'!$C$6:$L$47,10,FALSE))</f>
        <v/>
      </c>
      <c r="AP176" s="163" t="str">
        <f>IF(AP175="","",VLOOKUP(AP175,'シフト記号表（従来型・ユニット型共通）'!$C$6:$L$47,10,FALSE))</f>
        <v/>
      </c>
      <c r="AQ176" s="164" t="str">
        <f>IF(AQ175="","",VLOOKUP(AQ175,'シフト記号表（従来型・ユニット型共通）'!$C$6:$L$47,10,FALSE))</f>
        <v/>
      </c>
      <c r="AR176" s="162" t="str">
        <f>IF(AR175="","",VLOOKUP(AR175,'シフト記号表（従来型・ユニット型共通）'!$C$6:$L$47,10,FALSE))</f>
        <v/>
      </c>
      <c r="AS176" s="163" t="str">
        <f>IF(AS175="","",VLOOKUP(AS175,'シフト記号表（従来型・ユニット型共通）'!$C$6:$L$47,10,FALSE))</f>
        <v/>
      </c>
      <c r="AT176" s="163" t="str">
        <f>IF(AT175="","",VLOOKUP(AT175,'シフト記号表（従来型・ユニット型共通）'!$C$6:$L$47,10,FALSE))</f>
        <v/>
      </c>
      <c r="AU176" s="163" t="str">
        <f>IF(AU175="","",VLOOKUP(AU175,'シフト記号表（従来型・ユニット型共通）'!$C$6:$L$47,10,FALSE))</f>
        <v/>
      </c>
      <c r="AV176" s="163" t="str">
        <f>IF(AV175="","",VLOOKUP(AV175,'シフト記号表（従来型・ユニット型共通）'!$C$6:$L$47,10,FALSE))</f>
        <v/>
      </c>
      <c r="AW176" s="163" t="str">
        <f>IF(AW175="","",VLOOKUP(AW175,'シフト記号表（従来型・ユニット型共通）'!$C$6:$L$47,10,FALSE))</f>
        <v/>
      </c>
      <c r="AX176" s="164" t="str">
        <f>IF(AX175="","",VLOOKUP(AX175,'シフト記号表（従来型・ユニット型共通）'!$C$6:$L$47,10,FALSE))</f>
        <v/>
      </c>
      <c r="AY176" s="162" t="str">
        <f>IF(AY175="","",VLOOKUP(AY175,'シフト記号表（従来型・ユニット型共通）'!$C$6:$L$47,10,FALSE))</f>
        <v/>
      </c>
      <c r="AZ176" s="163" t="str">
        <f>IF(AZ175="","",VLOOKUP(AZ175,'シフト記号表（従来型・ユニット型共通）'!$C$6:$L$47,10,FALSE))</f>
        <v/>
      </c>
      <c r="BA176" s="163" t="str">
        <f>IF(BA175="","",VLOOKUP(BA175,'シフト記号表（従来型・ユニット型共通）'!$C$6:$L$47,10,FALSE))</f>
        <v/>
      </c>
      <c r="BB176" s="369">
        <f>IF($BE$3="４週",SUM(W176:AX176),IF($BE$3="暦月",SUM(W176:BA176),""))</f>
        <v>0</v>
      </c>
      <c r="BC176" s="370"/>
      <c r="BD176" s="371">
        <f>IF($BE$3="４週",BB176/4,IF($BE$3="暦月",(BB176/($BE$8/7)),""))</f>
        <v>0</v>
      </c>
      <c r="BE176" s="370"/>
      <c r="BF176" s="366"/>
      <c r="BG176" s="367"/>
      <c r="BH176" s="367"/>
      <c r="BI176" s="367"/>
      <c r="BJ176" s="368"/>
    </row>
    <row r="177" spans="2:62" ht="20.25" customHeight="1" x14ac:dyDescent="0.45">
      <c r="B177" s="306">
        <f>B175+1</f>
        <v>81</v>
      </c>
      <c r="C177" s="237"/>
      <c r="D177" s="238"/>
      <c r="E177" s="152"/>
      <c r="F177" s="153"/>
      <c r="G177" s="152"/>
      <c r="H177" s="153"/>
      <c r="I177" s="246"/>
      <c r="J177" s="247"/>
      <c r="K177" s="250"/>
      <c r="L177" s="251"/>
      <c r="M177" s="251"/>
      <c r="N177" s="238"/>
      <c r="O177" s="335"/>
      <c r="P177" s="336"/>
      <c r="Q177" s="336"/>
      <c r="R177" s="336"/>
      <c r="S177" s="337"/>
      <c r="T177" s="184" t="s">
        <v>18</v>
      </c>
      <c r="U177" s="108"/>
      <c r="V177" s="109"/>
      <c r="W177" s="95"/>
      <c r="X177" s="96"/>
      <c r="Y177" s="96"/>
      <c r="Z177" s="96"/>
      <c r="AA177" s="96"/>
      <c r="AB177" s="96"/>
      <c r="AC177" s="97"/>
      <c r="AD177" s="95"/>
      <c r="AE177" s="96"/>
      <c r="AF177" s="96"/>
      <c r="AG177" s="96"/>
      <c r="AH177" s="96"/>
      <c r="AI177" s="96"/>
      <c r="AJ177" s="97"/>
      <c r="AK177" s="95"/>
      <c r="AL177" s="96"/>
      <c r="AM177" s="96"/>
      <c r="AN177" s="96"/>
      <c r="AO177" s="96"/>
      <c r="AP177" s="96"/>
      <c r="AQ177" s="97"/>
      <c r="AR177" s="95"/>
      <c r="AS177" s="96"/>
      <c r="AT177" s="96"/>
      <c r="AU177" s="96"/>
      <c r="AV177" s="96"/>
      <c r="AW177" s="96"/>
      <c r="AX177" s="97"/>
      <c r="AY177" s="95"/>
      <c r="AZ177" s="96"/>
      <c r="BA177" s="98"/>
      <c r="BB177" s="242"/>
      <c r="BC177" s="243"/>
      <c r="BD177" s="244"/>
      <c r="BE177" s="245"/>
      <c r="BF177" s="303"/>
      <c r="BG177" s="304"/>
      <c r="BH177" s="304"/>
      <c r="BI177" s="304"/>
      <c r="BJ177" s="305"/>
    </row>
    <row r="178" spans="2:62" ht="20.25" customHeight="1" x14ac:dyDescent="0.45">
      <c r="B178" s="307"/>
      <c r="C178" s="341"/>
      <c r="D178" s="342"/>
      <c r="E178" s="196"/>
      <c r="F178" s="197">
        <f>C177</f>
        <v>0</v>
      </c>
      <c r="G178" s="196"/>
      <c r="H178" s="197">
        <f>I177</f>
        <v>0</v>
      </c>
      <c r="I178" s="343"/>
      <c r="J178" s="344"/>
      <c r="K178" s="345"/>
      <c r="L178" s="346"/>
      <c r="M178" s="346"/>
      <c r="N178" s="342"/>
      <c r="O178" s="335"/>
      <c r="P178" s="336"/>
      <c r="Q178" s="336"/>
      <c r="R178" s="336"/>
      <c r="S178" s="337"/>
      <c r="T178" s="185" t="s">
        <v>189</v>
      </c>
      <c r="U178" s="110"/>
      <c r="V178" s="186"/>
      <c r="W178" s="162" t="str">
        <f>IF(W177="","",VLOOKUP(W177,'シフト記号表（従来型・ユニット型共通）'!$C$6:$L$47,10,FALSE))</f>
        <v/>
      </c>
      <c r="X178" s="163" t="str">
        <f>IF(X177="","",VLOOKUP(X177,'シフト記号表（従来型・ユニット型共通）'!$C$6:$L$47,10,FALSE))</f>
        <v/>
      </c>
      <c r="Y178" s="163" t="str">
        <f>IF(Y177="","",VLOOKUP(Y177,'シフト記号表（従来型・ユニット型共通）'!$C$6:$L$47,10,FALSE))</f>
        <v/>
      </c>
      <c r="Z178" s="163" t="str">
        <f>IF(Z177="","",VLOOKUP(Z177,'シフト記号表（従来型・ユニット型共通）'!$C$6:$L$47,10,FALSE))</f>
        <v/>
      </c>
      <c r="AA178" s="163" t="str">
        <f>IF(AA177="","",VLOOKUP(AA177,'シフト記号表（従来型・ユニット型共通）'!$C$6:$L$47,10,FALSE))</f>
        <v/>
      </c>
      <c r="AB178" s="163" t="str">
        <f>IF(AB177="","",VLOOKUP(AB177,'シフト記号表（従来型・ユニット型共通）'!$C$6:$L$47,10,FALSE))</f>
        <v/>
      </c>
      <c r="AC178" s="164" t="str">
        <f>IF(AC177="","",VLOOKUP(AC177,'シフト記号表（従来型・ユニット型共通）'!$C$6:$L$47,10,FALSE))</f>
        <v/>
      </c>
      <c r="AD178" s="162" t="str">
        <f>IF(AD177="","",VLOOKUP(AD177,'シフト記号表（従来型・ユニット型共通）'!$C$6:$L$47,10,FALSE))</f>
        <v/>
      </c>
      <c r="AE178" s="163" t="str">
        <f>IF(AE177="","",VLOOKUP(AE177,'シフト記号表（従来型・ユニット型共通）'!$C$6:$L$47,10,FALSE))</f>
        <v/>
      </c>
      <c r="AF178" s="163" t="str">
        <f>IF(AF177="","",VLOOKUP(AF177,'シフト記号表（従来型・ユニット型共通）'!$C$6:$L$47,10,FALSE))</f>
        <v/>
      </c>
      <c r="AG178" s="163" t="str">
        <f>IF(AG177="","",VLOOKUP(AG177,'シフト記号表（従来型・ユニット型共通）'!$C$6:$L$47,10,FALSE))</f>
        <v/>
      </c>
      <c r="AH178" s="163" t="str">
        <f>IF(AH177="","",VLOOKUP(AH177,'シフト記号表（従来型・ユニット型共通）'!$C$6:$L$47,10,FALSE))</f>
        <v/>
      </c>
      <c r="AI178" s="163" t="str">
        <f>IF(AI177="","",VLOOKUP(AI177,'シフト記号表（従来型・ユニット型共通）'!$C$6:$L$47,10,FALSE))</f>
        <v/>
      </c>
      <c r="AJ178" s="164" t="str">
        <f>IF(AJ177="","",VLOOKUP(AJ177,'シフト記号表（従来型・ユニット型共通）'!$C$6:$L$47,10,FALSE))</f>
        <v/>
      </c>
      <c r="AK178" s="162" t="str">
        <f>IF(AK177="","",VLOOKUP(AK177,'シフト記号表（従来型・ユニット型共通）'!$C$6:$L$47,10,FALSE))</f>
        <v/>
      </c>
      <c r="AL178" s="163" t="str">
        <f>IF(AL177="","",VLOOKUP(AL177,'シフト記号表（従来型・ユニット型共通）'!$C$6:$L$47,10,FALSE))</f>
        <v/>
      </c>
      <c r="AM178" s="163" t="str">
        <f>IF(AM177="","",VLOOKUP(AM177,'シフト記号表（従来型・ユニット型共通）'!$C$6:$L$47,10,FALSE))</f>
        <v/>
      </c>
      <c r="AN178" s="163" t="str">
        <f>IF(AN177="","",VLOOKUP(AN177,'シフト記号表（従来型・ユニット型共通）'!$C$6:$L$47,10,FALSE))</f>
        <v/>
      </c>
      <c r="AO178" s="163" t="str">
        <f>IF(AO177="","",VLOOKUP(AO177,'シフト記号表（従来型・ユニット型共通）'!$C$6:$L$47,10,FALSE))</f>
        <v/>
      </c>
      <c r="AP178" s="163" t="str">
        <f>IF(AP177="","",VLOOKUP(AP177,'シフト記号表（従来型・ユニット型共通）'!$C$6:$L$47,10,FALSE))</f>
        <v/>
      </c>
      <c r="AQ178" s="164" t="str">
        <f>IF(AQ177="","",VLOOKUP(AQ177,'シフト記号表（従来型・ユニット型共通）'!$C$6:$L$47,10,FALSE))</f>
        <v/>
      </c>
      <c r="AR178" s="162" t="str">
        <f>IF(AR177="","",VLOOKUP(AR177,'シフト記号表（従来型・ユニット型共通）'!$C$6:$L$47,10,FALSE))</f>
        <v/>
      </c>
      <c r="AS178" s="163" t="str">
        <f>IF(AS177="","",VLOOKUP(AS177,'シフト記号表（従来型・ユニット型共通）'!$C$6:$L$47,10,FALSE))</f>
        <v/>
      </c>
      <c r="AT178" s="163" t="str">
        <f>IF(AT177="","",VLOOKUP(AT177,'シフト記号表（従来型・ユニット型共通）'!$C$6:$L$47,10,FALSE))</f>
        <v/>
      </c>
      <c r="AU178" s="163" t="str">
        <f>IF(AU177="","",VLOOKUP(AU177,'シフト記号表（従来型・ユニット型共通）'!$C$6:$L$47,10,FALSE))</f>
        <v/>
      </c>
      <c r="AV178" s="163" t="str">
        <f>IF(AV177="","",VLOOKUP(AV177,'シフト記号表（従来型・ユニット型共通）'!$C$6:$L$47,10,FALSE))</f>
        <v/>
      </c>
      <c r="AW178" s="163" t="str">
        <f>IF(AW177="","",VLOOKUP(AW177,'シフト記号表（従来型・ユニット型共通）'!$C$6:$L$47,10,FALSE))</f>
        <v/>
      </c>
      <c r="AX178" s="164" t="str">
        <f>IF(AX177="","",VLOOKUP(AX177,'シフト記号表（従来型・ユニット型共通）'!$C$6:$L$47,10,FALSE))</f>
        <v/>
      </c>
      <c r="AY178" s="162" t="str">
        <f>IF(AY177="","",VLOOKUP(AY177,'シフト記号表（従来型・ユニット型共通）'!$C$6:$L$47,10,FALSE))</f>
        <v/>
      </c>
      <c r="AZ178" s="163" t="str">
        <f>IF(AZ177="","",VLOOKUP(AZ177,'シフト記号表（従来型・ユニット型共通）'!$C$6:$L$47,10,FALSE))</f>
        <v/>
      </c>
      <c r="BA178" s="163" t="str">
        <f>IF(BA177="","",VLOOKUP(BA177,'シフト記号表（従来型・ユニット型共通）'!$C$6:$L$47,10,FALSE))</f>
        <v/>
      </c>
      <c r="BB178" s="369">
        <f>IF($BE$3="４週",SUM(W178:AX178),IF($BE$3="暦月",SUM(W178:BA178),""))</f>
        <v>0</v>
      </c>
      <c r="BC178" s="370"/>
      <c r="BD178" s="371">
        <f>IF($BE$3="４週",BB178/4,IF($BE$3="暦月",(BB178/($BE$8/7)),""))</f>
        <v>0</v>
      </c>
      <c r="BE178" s="370"/>
      <c r="BF178" s="366"/>
      <c r="BG178" s="367"/>
      <c r="BH178" s="367"/>
      <c r="BI178" s="367"/>
      <c r="BJ178" s="368"/>
    </row>
    <row r="179" spans="2:62" ht="20.25" customHeight="1" x14ac:dyDescent="0.45">
      <c r="B179" s="306">
        <f>B177+1</f>
        <v>82</v>
      </c>
      <c r="C179" s="237"/>
      <c r="D179" s="238"/>
      <c r="E179" s="152"/>
      <c r="F179" s="153"/>
      <c r="G179" s="152"/>
      <c r="H179" s="153"/>
      <c r="I179" s="246"/>
      <c r="J179" s="247"/>
      <c r="K179" s="250"/>
      <c r="L179" s="251"/>
      <c r="M179" s="251"/>
      <c r="N179" s="238"/>
      <c r="O179" s="335"/>
      <c r="P179" s="336"/>
      <c r="Q179" s="336"/>
      <c r="R179" s="336"/>
      <c r="S179" s="337"/>
      <c r="T179" s="184" t="s">
        <v>18</v>
      </c>
      <c r="U179" s="108"/>
      <c r="V179" s="109"/>
      <c r="W179" s="95"/>
      <c r="X179" s="96"/>
      <c r="Y179" s="96"/>
      <c r="Z179" s="96"/>
      <c r="AA179" s="96"/>
      <c r="AB179" s="96"/>
      <c r="AC179" s="97"/>
      <c r="AD179" s="95"/>
      <c r="AE179" s="96"/>
      <c r="AF179" s="96"/>
      <c r="AG179" s="96"/>
      <c r="AH179" s="96"/>
      <c r="AI179" s="96"/>
      <c r="AJ179" s="97"/>
      <c r="AK179" s="95"/>
      <c r="AL179" s="96"/>
      <c r="AM179" s="96"/>
      <c r="AN179" s="96"/>
      <c r="AO179" s="96"/>
      <c r="AP179" s="96"/>
      <c r="AQ179" s="97"/>
      <c r="AR179" s="95"/>
      <c r="AS179" s="96"/>
      <c r="AT179" s="96"/>
      <c r="AU179" s="96"/>
      <c r="AV179" s="96"/>
      <c r="AW179" s="96"/>
      <c r="AX179" s="97"/>
      <c r="AY179" s="95"/>
      <c r="AZ179" s="96"/>
      <c r="BA179" s="98"/>
      <c r="BB179" s="242"/>
      <c r="BC179" s="243"/>
      <c r="BD179" s="244"/>
      <c r="BE179" s="245"/>
      <c r="BF179" s="303"/>
      <c r="BG179" s="304"/>
      <c r="BH179" s="304"/>
      <c r="BI179" s="304"/>
      <c r="BJ179" s="305"/>
    </row>
    <row r="180" spans="2:62" ht="20.25" customHeight="1" x14ac:dyDescent="0.45">
      <c r="B180" s="307"/>
      <c r="C180" s="341"/>
      <c r="D180" s="342"/>
      <c r="E180" s="196"/>
      <c r="F180" s="197">
        <f>C179</f>
        <v>0</v>
      </c>
      <c r="G180" s="196"/>
      <c r="H180" s="197">
        <f>I179</f>
        <v>0</v>
      </c>
      <c r="I180" s="343"/>
      <c r="J180" s="344"/>
      <c r="K180" s="345"/>
      <c r="L180" s="346"/>
      <c r="M180" s="346"/>
      <c r="N180" s="342"/>
      <c r="O180" s="335"/>
      <c r="P180" s="336"/>
      <c r="Q180" s="336"/>
      <c r="R180" s="336"/>
      <c r="S180" s="337"/>
      <c r="T180" s="185" t="s">
        <v>189</v>
      </c>
      <c r="U180" s="110"/>
      <c r="V180" s="186"/>
      <c r="W180" s="162" t="str">
        <f>IF(W179="","",VLOOKUP(W179,'シフト記号表（従来型・ユニット型共通）'!$C$6:$L$47,10,FALSE))</f>
        <v/>
      </c>
      <c r="X180" s="163" t="str">
        <f>IF(X179="","",VLOOKUP(X179,'シフト記号表（従来型・ユニット型共通）'!$C$6:$L$47,10,FALSE))</f>
        <v/>
      </c>
      <c r="Y180" s="163" t="str">
        <f>IF(Y179="","",VLOOKUP(Y179,'シフト記号表（従来型・ユニット型共通）'!$C$6:$L$47,10,FALSE))</f>
        <v/>
      </c>
      <c r="Z180" s="163" t="str">
        <f>IF(Z179="","",VLOOKUP(Z179,'シフト記号表（従来型・ユニット型共通）'!$C$6:$L$47,10,FALSE))</f>
        <v/>
      </c>
      <c r="AA180" s="163" t="str">
        <f>IF(AA179="","",VLOOKUP(AA179,'シフト記号表（従来型・ユニット型共通）'!$C$6:$L$47,10,FALSE))</f>
        <v/>
      </c>
      <c r="AB180" s="163" t="str">
        <f>IF(AB179="","",VLOOKUP(AB179,'シフト記号表（従来型・ユニット型共通）'!$C$6:$L$47,10,FALSE))</f>
        <v/>
      </c>
      <c r="AC180" s="164" t="str">
        <f>IF(AC179="","",VLOOKUP(AC179,'シフト記号表（従来型・ユニット型共通）'!$C$6:$L$47,10,FALSE))</f>
        <v/>
      </c>
      <c r="AD180" s="162" t="str">
        <f>IF(AD179="","",VLOOKUP(AD179,'シフト記号表（従来型・ユニット型共通）'!$C$6:$L$47,10,FALSE))</f>
        <v/>
      </c>
      <c r="AE180" s="163" t="str">
        <f>IF(AE179="","",VLOOKUP(AE179,'シフト記号表（従来型・ユニット型共通）'!$C$6:$L$47,10,FALSE))</f>
        <v/>
      </c>
      <c r="AF180" s="163" t="str">
        <f>IF(AF179="","",VLOOKUP(AF179,'シフト記号表（従来型・ユニット型共通）'!$C$6:$L$47,10,FALSE))</f>
        <v/>
      </c>
      <c r="AG180" s="163" t="str">
        <f>IF(AG179="","",VLOOKUP(AG179,'シフト記号表（従来型・ユニット型共通）'!$C$6:$L$47,10,FALSE))</f>
        <v/>
      </c>
      <c r="AH180" s="163" t="str">
        <f>IF(AH179="","",VLOOKUP(AH179,'シフト記号表（従来型・ユニット型共通）'!$C$6:$L$47,10,FALSE))</f>
        <v/>
      </c>
      <c r="AI180" s="163" t="str">
        <f>IF(AI179="","",VLOOKUP(AI179,'シフト記号表（従来型・ユニット型共通）'!$C$6:$L$47,10,FALSE))</f>
        <v/>
      </c>
      <c r="AJ180" s="164" t="str">
        <f>IF(AJ179="","",VLOOKUP(AJ179,'シフト記号表（従来型・ユニット型共通）'!$C$6:$L$47,10,FALSE))</f>
        <v/>
      </c>
      <c r="AK180" s="162" t="str">
        <f>IF(AK179="","",VLOOKUP(AK179,'シフト記号表（従来型・ユニット型共通）'!$C$6:$L$47,10,FALSE))</f>
        <v/>
      </c>
      <c r="AL180" s="163" t="str">
        <f>IF(AL179="","",VLOOKUP(AL179,'シフト記号表（従来型・ユニット型共通）'!$C$6:$L$47,10,FALSE))</f>
        <v/>
      </c>
      <c r="AM180" s="163" t="str">
        <f>IF(AM179="","",VLOOKUP(AM179,'シフト記号表（従来型・ユニット型共通）'!$C$6:$L$47,10,FALSE))</f>
        <v/>
      </c>
      <c r="AN180" s="163" t="str">
        <f>IF(AN179="","",VLOOKUP(AN179,'シフト記号表（従来型・ユニット型共通）'!$C$6:$L$47,10,FALSE))</f>
        <v/>
      </c>
      <c r="AO180" s="163" t="str">
        <f>IF(AO179="","",VLOOKUP(AO179,'シフト記号表（従来型・ユニット型共通）'!$C$6:$L$47,10,FALSE))</f>
        <v/>
      </c>
      <c r="AP180" s="163" t="str">
        <f>IF(AP179="","",VLOOKUP(AP179,'シフト記号表（従来型・ユニット型共通）'!$C$6:$L$47,10,FALSE))</f>
        <v/>
      </c>
      <c r="AQ180" s="164" t="str">
        <f>IF(AQ179="","",VLOOKUP(AQ179,'シフト記号表（従来型・ユニット型共通）'!$C$6:$L$47,10,FALSE))</f>
        <v/>
      </c>
      <c r="AR180" s="162" t="str">
        <f>IF(AR179="","",VLOOKUP(AR179,'シフト記号表（従来型・ユニット型共通）'!$C$6:$L$47,10,FALSE))</f>
        <v/>
      </c>
      <c r="AS180" s="163" t="str">
        <f>IF(AS179="","",VLOOKUP(AS179,'シフト記号表（従来型・ユニット型共通）'!$C$6:$L$47,10,FALSE))</f>
        <v/>
      </c>
      <c r="AT180" s="163" t="str">
        <f>IF(AT179="","",VLOOKUP(AT179,'シフト記号表（従来型・ユニット型共通）'!$C$6:$L$47,10,FALSE))</f>
        <v/>
      </c>
      <c r="AU180" s="163" t="str">
        <f>IF(AU179="","",VLOOKUP(AU179,'シフト記号表（従来型・ユニット型共通）'!$C$6:$L$47,10,FALSE))</f>
        <v/>
      </c>
      <c r="AV180" s="163" t="str">
        <f>IF(AV179="","",VLOOKUP(AV179,'シフト記号表（従来型・ユニット型共通）'!$C$6:$L$47,10,FALSE))</f>
        <v/>
      </c>
      <c r="AW180" s="163" t="str">
        <f>IF(AW179="","",VLOOKUP(AW179,'シフト記号表（従来型・ユニット型共通）'!$C$6:$L$47,10,FALSE))</f>
        <v/>
      </c>
      <c r="AX180" s="164" t="str">
        <f>IF(AX179="","",VLOOKUP(AX179,'シフト記号表（従来型・ユニット型共通）'!$C$6:$L$47,10,FALSE))</f>
        <v/>
      </c>
      <c r="AY180" s="162" t="str">
        <f>IF(AY179="","",VLOOKUP(AY179,'シフト記号表（従来型・ユニット型共通）'!$C$6:$L$47,10,FALSE))</f>
        <v/>
      </c>
      <c r="AZ180" s="163" t="str">
        <f>IF(AZ179="","",VLOOKUP(AZ179,'シフト記号表（従来型・ユニット型共通）'!$C$6:$L$47,10,FALSE))</f>
        <v/>
      </c>
      <c r="BA180" s="163" t="str">
        <f>IF(BA179="","",VLOOKUP(BA179,'シフト記号表（従来型・ユニット型共通）'!$C$6:$L$47,10,FALSE))</f>
        <v/>
      </c>
      <c r="BB180" s="369">
        <f>IF($BE$3="４週",SUM(W180:AX180),IF($BE$3="暦月",SUM(W180:BA180),""))</f>
        <v>0</v>
      </c>
      <c r="BC180" s="370"/>
      <c r="BD180" s="371">
        <f>IF($BE$3="４週",BB180/4,IF($BE$3="暦月",(BB180/($BE$8/7)),""))</f>
        <v>0</v>
      </c>
      <c r="BE180" s="370"/>
      <c r="BF180" s="366"/>
      <c r="BG180" s="367"/>
      <c r="BH180" s="367"/>
      <c r="BI180" s="367"/>
      <c r="BJ180" s="368"/>
    </row>
    <row r="181" spans="2:62" ht="20.25" customHeight="1" x14ac:dyDescent="0.45">
      <c r="B181" s="306">
        <f>B179+1</f>
        <v>83</v>
      </c>
      <c r="C181" s="237"/>
      <c r="D181" s="238"/>
      <c r="E181" s="152"/>
      <c r="F181" s="153"/>
      <c r="G181" s="152"/>
      <c r="H181" s="153"/>
      <c r="I181" s="246"/>
      <c r="J181" s="247"/>
      <c r="K181" s="250"/>
      <c r="L181" s="251"/>
      <c r="M181" s="251"/>
      <c r="N181" s="238"/>
      <c r="O181" s="335"/>
      <c r="P181" s="336"/>
      <c r="Q181" s="336"/>
      <c r="R181" s="336"/>
      <c r="S181" s="337"/>
      <c r="T181" s="184" t="s">
        <v>18</v>
      </c>
      <c r="U181" s="108"/>
      <c r="V181" s="109"/>
      <c r="W181" s="95"/>
      <c r="X181" s="96"/>
      <c r="Y181" s="96"/>
      <c r="Z181" s="96"/>
      <c r="AA181" s="96"/>
      <c r="AB181" s="96"/>
      <c r="AC181" s="97"/>
      <c r="AD181" s="95"/>
      <c r="AE181" s="96"/>
      <c r="AF181" s="96"/>
      <c r="AG181" s="96"/>
      <c r="AH181" s="96"/>
      <c r="AI181" s="96"/>
      <c r="AJ181" s="97"/>
      <c r="AK181" s="95"/>
      <c r="AL181" s="96"/>
      <c r="AM181" s="96"/>
      <c r="AN181" s="96"/>
      <c r="AO181" s="96"/>
      <c r="AP181" s="96"/>
      <c r="AQ181" s="97"/>
      <c r="AR181" s="95"/>
      <c r="AS181" s="96"/>
      <c r="AT181" s="96"/>
      <c r="AU181" s="96"/>
      <c r="AV181" s="96"/>
      <c r="AW181" s="96"/>
      <c r="AX181" s="97"/>
      <c r="AY181" s="95"/>
      <c r="AZ181" s="96"/>
      <c r="BA181" s="98"/>
      <c r="BB181" s="242"/>
      <c r="BC181" s="243"/>
      <c r="BD181" s="244"/>
      <c r="BE181" s="245"/>
      <c r="BF181" s="303"/>
      <c r="BG181" s="304"/>
      <c r="BH181" s="304"/>
      <c r="BI181" s="304"/>
      <c r="BJ181" s="305"/>
    </row>
    <row r="182" spans="2:62" ht="20.25" customHeight="1" x14ac:dyDescent="0.45">
      <c r="B182" s="307"/>
      <c r="C182" s="341"/>
      <c r="D182" s="342"/>
      <c r="E182" s="196"/>
      <c r="F182" s="197">
        <f>C181</f>
        <v>0</v>
      </c>
      <c r="G182" s="196"/>
      <c r="H182" s="197">
        <f>I181</f>
        <v>0</v>
      </c>
      <c r="I182" s="343"/>
      <c r="J182" s="344"/>
      <c r="K182" s="345"/>
      <c r="L182" s="346"/>
      <c r="M182" s="346"/>
      <c r="N182" s="342"/>
      <c r="O182" s="335"/>
      <c r="P182" s="336"/>
      <c r="Q182" s="336"/>
      <c r="R182" s="336"/>
      <c r="S182" s="337"/>
      <c r="T182" s="185" t="s">
        <v>189</v>
      </c>
      <c r="U182" s="110"/>
      <c r="V182" s="186"/>
      <c r="W182" s="162" t="str">
        <f>IF(W181="","",VLOOKUP(W181,'シフト記号表（従来型・ユニット型共通）'!$C$6:$L$47,10,FALSE))</f>
        <v/>
      </c>
      <c r="X182" s="163" t="str">
        <f>IF(X181="","",VLOOKUP(X181,'シフト記号表（従来型・ユニット型共通）'!$C$6:$L$47,10,FALSE))</f>
        <v/>
      </c>
      <c r="Y182" s="163" t="str">
        <f>IF(Y181="","",VLOOKUP(Y181,'シフト記号表（従来型・ユニット型共通）'!$C$6:$L$47,10,FALSE))</f>
        <v/>
      </c>
      <c r="Z182" s="163" t="str">
        <f>IF(Z181="","",VLOOKUP(Z181,'シフト記号表（従来型・ユニット型共通）'!$C$6:$L$47,10,FALSE))</f>
        <v/>
      </c>
      <c r="AA182" s="163" t="str">
        <f>IF(AA181="","",VLOOKUP(AA181,'シフト記号表（従来型・ユニット型共通）'!$C$6:$L$47,10,FALSE))</f>
        <v/>
      </c>
      <c r="AB182" s="163" t="str">
        <f>IF(AB181="","",VLOOKUP(AB181,'シフト記号表（従来型・ユニット型共通）'!$C$6:$L$47,10,FALSE))</f>
        <v/>
      </c>
      <c r="AC182" s="164" t="str">
        <f>IF(AC181="","",VLOOKUP(AC181,'シフト記号表（従来型・ユニット型共通）'!$C$6:$L$47,10,FALSE))</f>
        <v/>
      </c>
      <c r="AD182" s="162" t="str">
        <f>IF(AD181="","",VLOOKUP(AD181,'シフト記号表（従来型・ユニット型共通）'!$C$6:$L$47,10,FALSE))</f>
        <v/>
      </c>
      <c r="AE182" s="163" t="str">
        <f>IF(AE181="","",VLOOKUP(AE181,'シフト記号表（従来型・ユニット型共通）'!$C$6:$L$47,10,FALSE))</f>
        <v/>
      </c>
      <c r="AF182" s="163" t="str">
        <f>IF(AF181="","",VLOOKUP(AF181,'シフト記号表（従来型・ユニット型共通）'!$C$6:$L$47,10,FALSE))</f>
        <v/>
      </c>
      <c r="AG182" s="163" t="str">
        <f>IF(AG181="","",VLOOKUP(AG181,'シフト記号表（従来型・ユニット型共通）'!$C$6:$L$47,10,FALSE))</f>
        <v/>
      </c>
      <c r="AH182" s="163" t="str">
        <f>IF(AH181="","",VLOOKUP(AH181,'シフト記号表（従来型・ユニット型共通）'!$C$6:$L$47,10,FALSE))</f>
        <v/>
      </c>
      <c r="AI182" s="163" t="str">
        <f>IF(AI181="","",VLOOKUP(AI181,'シフト記号表（従来型・ユニット型共通）'!$C$6:$L$47,10,FALSE))</f>
        <v/>
      </c>
      <c r="AJ182" s="164" t="str">
        <f>IF(AJ181="","",VLOOKUP(AJ181,'シフト記号表（従来型・ユニット型共通）'!$C$6:$L$47,10,FALSE))</f>
        <v/>
      </c>
      <c r="AK182" s="162" t="str">
        <f>IF(AK181="","",VLOOKUP(AK181,'シフト記号表（従来型・ユニット型共通）'!$C$6:$L$47,10,FALSE))</f>
        <v/>
      </c>
      <c r="AL182" s="163" t="str">
        <f>IF(AL181="","",VLOOKUP(AL181,'シフト記号表（従来型・ユニット型共通）'!$C$6:$L$47,10,FALSE))</f>
        <v/>
      </c>
      <c r="AM182" s="163" t="str">
        <f>IF(AM181="","",VLOOKUP(AM181,'シフト記号表（従来型・ユニット型共通）'!$C$6:$L$47,10,FALSE))</f>
        <v/>
      </c>
      <c r="AN182" s="163" t="str">
        <f>IF(AN181="","",VLOOKUP(AN181,'シフト記号表（従来型・ユニット型共通）'!$C$6:$L$47,10,FALSE))</f>
        <v/>
      </c>
      <c r="AO182" s="163" t="str">
        <f>IF(AO181="","",VLOOKUP(AO181,'シフト記号表（従来型・ユニット型共通）'!$C$6:$L$47,10,FALSE))</f>
        <v/>
      </c>
      <c r="AP182" s="163" t="str">
        <f>IF(AP181="","",VLOOKUP(AP181,'シフト記号表（従来型・ユニット型共通）'!$C$6:$L$47,10,FALSE))</f>
        <v/>
      </c>
      <c r="AQ182" s="164" t="str">
        <f>IF(AQ181="","",VLOOKUP(AQ181,'シフト記号表（従来型・ユニット型共通）'!$C$6:$L$47,10,FALSE))</f>
        <v/>
      </c>
      <c r="AR182" s="162" t="str">
        <f>IF(AR181="","",VLOOKUP(AR181,'シフト記号表（従来型・ユニット型共通）'!$C$6:$L$47,10,FALSE))</f>
        <v/>
      </c>
      <c r="AS182" s="163" t="str">
        <f>IF(AS181="","",VLOOKUP(AS181,'シフト記号表（従来型・ユニット型共通）'!$C$6:$L$47,10,FALSE))</f>
        <v/>
      </c>
      <c r="AT182" s="163" t="str">
        <f>IF(AT181="","",VLOOKUP(AT181,'シフト記号表（従来型・ユニット型共通）'!$C$6:$L$47,10,FALSE))</f>
        <v/>
      </c>
      <c r="AU182" s="163" t="str">
        <f>IF(AU181="","",VLOOKUP(AU181,'シフト記号表（従来型・ユニット型共通）'!$C$6:$L$47,10,FALSE))</f>
        <v/>
      </c>
      <c r="AV182" s="163" t="str">
        <f>IF(AV181="","",VLOOKUP(AV181,'シフト記号表（従来型・ユニット型共通）'!$C$6:$L$47,10,FALSE))</f>
        <v/>
      </c>
      <c r="AW182" s="163" t="str">
        <f>IF(AW181="","",VLOOKUP(AW181,'シフト記号表（従来型・ユニット型共通）'!$C$6:$L$47,10,FALSE))</f>
        <v/>
      </c>
      <c r="AX182" s="164" t="str">
        <f>IF(AX181="","",VLOOKUP(AX181,'シフト記号表（従来型・ユニット型共通）'!$C$6:$L$47,10,FALSE))</f>
        <v/>
      </c>
      <c r="AY182" s="162" t="str">
        <f>IF(AY181="","",VLOOKUP(AY181,'シフト記号表（従来型・ユニット型共通）'!$C$6:$L$47,10,FALSE))</f>
        <v/>
      </c>
      <c r="AZ182" s="163" t="str">
        <f>IF(AZ181="","",VLOOKUP(AZ181,'シフト記号表（従来型・ユニット型共通）'!$C$6:$L$47,10,FALSE))</f>
        <v/>
      </c>
      <c r="BA182" s="163" t="str">
        <f>IF(BA181="","",VLOOKUP(BA181,'シフト記号表（従来型・ユニット型共通）'!$C$6:$L$47,10,FALSE))</f>
        <v/>
      </c>
      <c r="BB182" s="369">
        <f>IF($BE$3="４週",SUM(W182:AX182),IF($BE$3="暦月",SUM(W182:BA182),""))</f>
        <v>0</v>
      </c>
      <c r="BC182" s="370"/>
      <c r="BD182" s="371">
        <f>IF($BE$3="４週",BB182/4,IF($BE$3="暦月",(BB182/($BE$8/7)),""))</f>
        <v>0</v>
      </c>
      <c r="BE182" s="370"/>
      <c r="BF182" s="366"/>
      <c r="BG182" s="367"/>
      <c r="BH182" s="367"/>
      <c r="BI182" s="367"/>
      <c r="BJ182" s="368"/>
    </row>
    <row r="183" spans="2:62" ht="20.25" customHeight="1" x14ac:dyDescent="0.45">
      <c r="B183" s="306">
        <f>B181+1</f>
        <v>84</v>
      </c>
      <c r="C183" s="237"/>
      <c r="D183" s="238"/>
      <c r="E183" s="152"/>
      <c r="F183" s="153"/>
      <c r="G183" s="152"/>
      <c r="H183" s="153"/>
      <c r="I183" s="246"/>
      <c r="J183" s="247"/>
      <c r="K183" s="250"/>
      <c r="L183" s="251"/>
      <c r="M183" s="251"/>
      <c r="N183" s="238"/>
      <c r="O183" s="335"/>
      <c r="P183" s="336"/>
      <c r="Q183" s="336"/>
      <c r="R183" s="336"/>
      <c r="S183" s="337"/>
      <c r="T183" s="184" t="s">
        <v>18</v>
      </c>
      <c r="U183" s="108"/>
      <c r="V183" s="109"/>
      <c r="W183" s="95"/>
      <c r="X183" s="96"/>
      <c r="Y183" s="96"/>
      <c r="Z183" s="96"/>
      <c r="AA183" s="96"/>
      <c r="AB183" s="96"/>
      <c r="AC183" s="97"/>
      <c r="AD183" s="95"/>
      <c r="AE183" s="96"/>
      <c r="AF183" s="96"/>
      <c r="AG183" s="96"/>
      <c r="AH183" s="96"/>
      <c r="AI183" s="96"/>
      <c r="AJ183" s="97"/>
      <c r="AK183" s="95"/>
      <c r="AL183" s="96"/>
      <c r="AM183" s="96"/>
      <c r="AN183" s="96"/>
      <c r="AO183" s="96"/>
      <c r="AP183" s="96"/>
      <c r="AQ183" s="97"/>
      <c r="AR183" s="95"/>
      <c r="AS183" s="96"/>
      <c r="AT183" s="96"/>
      <c r="AU183" s="96"/>
      <c r="AV183" s="96"/>
      <c r="AW183" s="96"/>
      <c r="AX183" s="97"/>
      <c r="AY183" s="95"/>
      <c r="AZ183" s="96"/>
      <c r="BA183" s="98"/>
      <c r="BB183" s="242"/>
      <c r="BC183" s="243"/>
      <c r="BD183" s="244"/>
      <c r="BE183" s="245"/>
      <c r="BF183" s="303"/>
      <c r="BG183" s="304"/>
      <c r="BH183" s="304"/>
      <c r="BI183" s="304"/>
      <c r="BJ183" s="305"/>
    </row>
    <row r="184" spans="2:62" ht="20.25" customHeight="1" x14ac:dyDescent="0.45">
      <c r="B184" s="307"/>
      <c r="C184" s="341"/>
      <c r="D184" s="342"/>
      <c r="E184" s="196"/>
      <c r="F184" s="197">
        <f>C183</f>
        <v>0</v>
      </c>
      <c r="G184" s="196"/>
      <c r="H184" s="197">
        <f>I183</f>
        <v>0</v>
      </c>
      <c r="I184" s="343"/>
      <c r="J184" s="344"/>
      <c r="K184" s="345"/>
      <c r="L184" s="346"/>
      <c r="M184" s="346"/>
      <c r="N184" s="342"/>
      <c r="O184" s="335"/>
      <c r="P184" s="336"/>
      <c r="Q184" s="336"/>
      <c r="R184" s="336"/>
      <c r="S184" s="337"/>
      <c r="T184" s="185" t="s">
        <v>189</v>
      </c>
      <c r="U184" s="110"/>
      <c r="V184" s="186"/>
      <c r="W184" s="162" t="str">
        <f>IF(W183="","",VLOOKUP(W183,'シフト記号表（従来型・ユニット型共通）'!$C$6:$L$47,10,FALSE))</f>
        <v/>
      </c>
      <c r="X184" s="163" t="str">
        <f>IF(X183="","",VLOOKUP(X183,'シフト記号表（従来型・ユニット型共通）'!$C$6:$L$47,10,FALSE))</f>
        <v/>
      </c>
      <c r="Y184" s="163" t="str">
        <f>IF(Y183="","",VLOOKUP(Y183,'シフト記号表（従来型・ユニット型共通）'!$C$6:$L$47,10,FALSE))</f>
        <v/>
      </c>
      <c r="Z184" s="163" t="str">
        <f>IF(Z183="","",VLOOKUP(Z183,'シフト記号表（従来型・ユニット型共通）'!$C$6:$L$47,10,FALSE))</f>
        <v/>
      </c>
      <c r="AA184" s="163" t="str">
        <f>IF(AA183="","",VLOOKUP(AA183,'シフト記号表（従来型・ユニット型共通）'!$C$6:$L$47,10,FALSE))</f>
        <v/>
      </c>
      <c r="AB184" s="163" t="str">
        <f>IF(AB183="","",VLOOKUP(AB183,'シフト記号表（従来型・ユニット型共通）'!$C$6:$L$47,10,FALSE))</f>
        <v/>
      </c>
      <c r="AC184" s="164" t="str">
        <f>IF(AC183="","",VLOOKUP(AC183,'シフト記号表（従来型・ユニット型共通）'!$C$6:$L$47,10,FALSE))</f>
        <v/>
      </c>
      <c r="AD184" s="162" t="str">
        <f>IF(AD183="","",VLOOKUP(AD183,'シフト記号表（従来型・ユニット型共通）'!$C$6:$L$47,10,FALSE))</f>
        <v/>
      </c>
      <c r="AE184" s="163" t="str">
        <f>IF(AE183="","",VLOOKUP(AE183,'シフト記号表（従来型・ユニット型共通）'!$C$6:$L$47,10,FALSE))</f>
        <v/>
      </c>
      <c r="AF184" s="163" t="str">
        <f>IF(AF183="","",VLOOKUP(AF183,'シフト記号表（従来型・ユニット型共通）'!$C$6:$L$47,10,FALSE))</f>
        <v/>
      </c>
      <c r="AG184" s="163" t="str">
        <f>IF(AG183="","",VLOOKUP(AG183,'シフト記号表（従来型・ユニット型共通）'!$C$6:$L$47,10,FALSE))</f>
        <v/>
      </c>
      <c r="AH184" s="163" t="str">
        <f>IF(AH183="","",VLOOKUP(AH183,'シフト記号表（従来型・ユニット型共通）'!$C$6:$L$47,10,FALSE))</f>
        <v/>
      </c>
      <c r="AI184" s="163" t="str">
        <f>IF(AI183="","",VLOOKUP(AI183,'シフト記号表（従来型・ユニット型共通）'!$C$6:$L$47,10,FALSE))</f>
        <v/>
      </c>
      <c r="AJ184" s="164" t="str">
        <f>IF(AJ183="","",VLOOKUP(AJ183,'シフト記号表（従来型・ユニット型共通）'!$C$6:$L$47,10,FALSE))</f>
        <v/>
      </c>
      <c r="AK184" s="162" t="str">
        <f>IF(AK183="","",VLOOKUP(AK183,'シフト記号表（従来型・ユニット型共通）'!$C$6:$L$47,10,FALSE))</f>
        <v/>
      </c>
      <c r="AL184" s="163" t="str">
        <f>IF(AL183="","",VLOOKUP(AL183,'シフト記号表（従来型・ユニット型共通）'!$C$6:$L$47,10,FALSE))</f>
        <v/>
      </c>
      <c r="AM184" s="163" t="str">
        <f>IF(AM183="","",VLOOKUP(AM183,'シフト記号表（従来型・ユニット型共通）'!$C$6:$L$47,10,FALSE))</f>
        <v/>
      </c>
      <c r="AN184" s="163" t="str">
        <f>IF(AN183="","",VLOOKUP(AN183,'シフト記号表（従来型・ユニット型共通）'!$C$6:$L$47,10,FALSE))</f>
        <v/>
      </c>
      <c r="AO184" s="163" t="str">
        <f>IF(AO183="","",VLOOKUP(AO183,'シフト記号表（従来型・ユニット型共通）'!$C$6:$L$47,10,FALSE))</f>
        <v/>
      </c>
      <c r="AP184" s="163" t="str">
        <f>IF(AP183="","",VLOOKUP(AP183,'シフト記号表（従来型・ユニット型共通）'!$C$6:$L$47,10,FALSE))</f>
        <v/>
      </c>
      <c r="AQ184" s="164" t="str">
        <f>IF(AQ183="","",VLOOKUP(AQ183,'シフト記号表（従来型・ユニット型共通）'!$C$6:$L$47,10,FALSE))</f>
        <v/>
      </c>
      <c r="AR184" s="162" t="str">
        <f>IF(AR183="","",VLOOKUP(AR183,'シフト記号表（従来型・ユニット型共通）'!$C$6:$L$47,10,FALSE))</f>
        <v/>
      </c>
      <c r="AS184" s="163" t="str">
        <f>IF(AS183="","",VLOOKUP(AS183,'シフト記号表（従来型・ユニット型共通）'!$C$6:$L$47,10,FALSE))</f>
        <v/>
      </c>
      <c r="AT184" s="163" t="str">
        <f>IF(AT183="","",VLOOKUP(AT183,'シフト記号表（従来型・ユニット型共通）'!$C$6:$L$47,10,FALSE))</f>
        <v/>
      </c>
      <c r="AU184" s="163" t="str">
        <f>IF(AU183="","",VLOOKUP(AU183,'シフト記号表（従来型・ユニット型共通）'!$C$6:$L$47,10,FALSE))</f>
        <v/>
      </c>
      <c r="AV184" s="163" t="str">
        <f>IF(AV183="","",VLOOKUP(AV183,'シフト記号表（従来型・ユニット型共通）'!$C$6:$L$47,10,FALSE))</f>
        <v/>
      </c>
      <c r="AW184" s="163" t="str">
        <f>IF(AW183="","",VLOOKUP(AW183,'シフト記号表（従来型・ユニット型共通）'!$C$6:$L$47,10,FALSE))</f>
        <v/>
      </c>
      <c r="AX184" s="164" t="str">
        <f>IF(AX183="","",VLOOKUP(AX183,'シフト記号表（従来型・ユニット型共通）'!$C$6:$L$47,10,FALSE))</f>
        <v/>
      </c>
      <c r="AY184" s="162" t="str">
        <f>IF(AY183="","",VLOOKUP(AY183,'シフト記号表（従来型・ユニット型共通）'!$C$6:$L$47,10,FALSE))</f>
        <v/>
      </c>
      <c r="AZ184" s="163" t="str">
        <f>IF(AZ183="","",VLOOKUP(AZ183,'シフト記号表（従来型・ユニット型共通）'!$C$6:$L$47,10,FALSE))</f>
        <v/>
      </c>
      <c r="BA184" s="163" t="str">
        <f>IF(BA183="","",VLOOKUP(BA183,'シフト記号表（従来型・ユニット型共通）'!$C$6:$L$47,10,FALSE))</f>
        <v/>
      </c>
      <c r="BB184" s="369">
        <f>IF($BE$3="４週",SUM(W184:AX184),IF($BE$3="暦月",SUM(W184:BA184),""))</f>
        <v>0</v>
      </c>
      <c r="BC184" s="370"/>
      <c r="BD184" s="371">
        <f>IF($BE$3="４週",BB184/4,IF($BE$3="暦月",(BB184/($BE$8/7)),""))</f>
        <v>0</v>
      </c>
      <c r="BE184" s="370"/>
      <c r="BF184" s="366"/>
      <c r="BG184" s="367"/>
      <c r="BH184" s="367"/>
      <c r="BI184" s="367"/>
      <c r="BJ184" s="368"/>
    </row>
    <row r="185" spans="2:62" ht="20.25" customHeight="1" x14ac:dyDescent="0.45">
      <c r="B185" s="306">
        <f>B183+1</f>
        <v>85</v>
      </c>
      <c r="C185" s="237"/>
      <c r="D185" s="238"/>
      <c r="E185" s="152"/>
      <c r="F185" s="153"/>
      <c r="G185" s="152"/>
      <c r="H185" s="153"/>
      <c r="I185" s="246"/>
      <c r="J185" s="247"/>
      <c r="K185" s="250"/>
      <c r="L185" s="251"/>
      <c r="M185" s="251"/>
      <c r="N185" s="238"/>
      <c r="O185" s="335"/>
      <c r="P185" s="336"/>
      <c r="Q185" s="336"/>
      <c r="R185" s="336"/>
      <c r="S185" s="337"/>
      <c r="T185" s="184" t="s">
        <v>18</v>
      </c>
      <c r="U185" s="108"/>
      <c r="V185" s="109"/>
      <c r="W185" s="95"/>
      <c r="X185" s="96"/>
      <c r="Y185" s="96"/>
      <c r="Z185" s="96"/>
      <c r="AA185" s="96"/>
      <c r="AB185" s="96"/>
      <c r="AC185" s="97"/>
      <c r="AD185" s="95"/>
      <c r="AE185" s="96"/>
      <c r="AF185" s="96"/>
      <c r="AG185" s="96"/>
      <c r="AH185" s="96"/>
      <c r="AI185" s="96"/>
      <c r="AJ185" s="97"/>
      <c r="AK185" s="95"/>
      <c r="AL185" s="96"/>
      <c r="AM185" s="96"/>
      <c r="AN185" s="96"/>
      <c r="AO185" s="96"/>
      <c r="AP185" s="96"/>
      <c r="AQ185" s="97"/>
      <c r="AR185" s="95"/>
      <c r="AS185" s="96"/>
      <c r="AT185" s="96"/>
      <c r="AU185" s="96"/>
      <c r="AV185" s="96"/>
      <c r="AW185" s="96"/>
      <c r="AX185" s="97"/>
      <c r="AY185" s="95"/>
      <c r="AZ185" s="96"/>
      <c r="BA185" s="98"/>
      <c r="BB185" s="242"/>
      <c r="BC185" s="243"/>
      <c r="BD185" s="244"/>
      <c r="BE185" s="245"/>
      <c r="BF185" s="303"/>
      <c r="BG185" s="304"/>
      <c r="BH185" s="304"/>
      <c r="BI185" s="304"/>
      <c r="BJ185" s="305"/>
    </row>
    <row r="186" spans="2:62" ht="20.25" customHeight="1" x14ac:dyDescent="0.45">
      <c r="B186" s="307"/>
      <c r="C186" s="341"/>
      <c r="D186" s="342"/>
      <c r="E186" s="196"/>
      <c r="F186" s="197">
        <f>C185</f>
        <v>0</v>
      </c>
      <c r="G186" s="196"/>
      <c r="H186" s="197">
        <f>I185</f>
        <v>0</v>
      </c>
      <c r="I186" s="343"/>
      <c r="J186" s="344"/>
      <c r="K186" s="345"/>
      <c r="L186" s="346"/>
      <c r="M186" s="346"/>
      <c r="N186" s="342"/>
      <c r="O186" s="335"/>
      <c r="P186" s="336"/>
      <c r="Q186" s="336"/>
      <c r="R186" s="336"/>
      <c r="S186" s="337"/>
      <c r="T186" s="185" t="s">
        <v>189</v>
      </c>
      <c r="U186" s="110"/>
      <c r="V186" s="186"/>
      <c r="W186" s="162" t="str">
        <f>IF(W185="","",VLOOKUP(W185,'シフト記号表（従来型・ユニット型共通）'!$C$6:$L$47,10,FALSE))</f>
        <v/>
      </c>
      <c r="X186" s="163" t="str">
        <f>IF(X185="","",VLOOKUP(X185,'シフト記号表（従来型・ユニット型共通）'!$C$6:$L$47,10,FALSE))</f>
        <v/>
      </c>
      <c r="Y186" s="163" t="str">
        <f>IF(Y185="","",VLOOKUP(Y185,'シフト記号表（従来型・ユニット型共通）'!$C$6:$L$47,10,FALSE))</f>
        <v/>
      </c>
      <c r="Z186" s="163" t="str">
        <f>IF(Z185="","",VLOOKUP(Z185,'シフト記号表（従来型・ユニット型共通）'!$C$6:$L$47,10,FALSE))</f>
        <v/>
      </c>
      <c r="AA186" s="163" t="str">
        <f>IF(AA185="","",VLOOKUP(AA185,'シフト記号表（従来型・ユニット型共通）'!$C$6:$L$47,10,FALSE))</f>
        <v/>
      </c>
      <c r="AB186" s="163" t="str">
        <f>IF(AB185="","",VLOOKUP(AB185,'シフト記号表（従来型・ユニット型共通）'!$C$6:$L$47,10,FALSE))</f>
        <v/>
      </c>
      <c r="AC186" s="164" t="str">
        <f>IF(AC185="","",VLOOKUP(AC185,'シフト記号表（従来型・ユニット型共通）'!$C$6:$L$47,10,FALSE))</f>
        <v/>
      </c>
      <c r="AD186" s="162" t="str">
        <f>IF(AD185="","",VLOOKUP(AD185,'シフト記号表（従来型・ユニット型共通）'!$C$6:$L$47,10,FALSE))</f>
        <v/>
      </c>
      <c r="AE186" s="163" t="str">
        <f>IF(AE185="","",VLOOKUP(AE185,'シフト記号表（従来型・ユニット型共通）'!$C$6:$L$47,10,FALSE))</f>
        <v/>
      </c>
      <c r="AF186" s="163" t="str">
        <f>IF(AF185="","",VLOOKUP(AF185,'シフト記号表（従来型・ユニット型共通）'!$C$6:$L$47,10,FALSE))</f>
        <v/>
      </c>
      <c r="AG186" s="163" t="str">
        <f>IF(AG185="","",VLOOKUP(AG185,'シフト記号表（従来型・ユニット型共通）'!$C$6:$L$47,10,FALSE))</f>
        <v/>
      </c>
      <c r="AH186" s="163" t="str">
        <f>IF(AH185="","",VLOOKUP(AH185,'シフト記号表（従来型・ユニット型共通）'!$C$6:$L$47,10,FALSE))</f>
        <v/>
      </c>
      <c r="AI186" s="163" t="str">
        <f>IF(AI185="","",VLOOKUP(AI185,'シフト記号表（従来型・ユニット型共通）'!$C$6:$L$47,10,FALSE))</f>
        <v/>
      </c>
      <c r="AJ186" s="164" t="str">
        <f>IF(AJ185="","",VLOOKUP(AJ185,'シフト記号表（従来型・ユニット型共通）'!$C$6:$L$47,10,FALSE))</f>
        <v/>
      </c>
      <c r="AK186" s="162" t="str">
        <f>IF(AK185="","",VLOOKUP(AK185,'シフト記号表（従来型・ユニット型共通）'!$C$6:$L$47,10,FALSE))</f>
        <v/>
      </c>
      <c r="AL186" s="163" t="str">
        <f>IF(AL185="","",VLOOKUP(AL185,'シフト記号表（従来型・ユニット型共通）'!$C$6:$L$47,10,FALSE))</f>
        <v/>
      </c>
      <c r="AM186" s="163" t="str">
        <f>IF(AM185="","",VLOOKUP(AM185,'シフト記号表（従来型・ユニット型共通）'!$C$6:$L$47,10,FALSE))</f>
        <v/>
      </c>
      <c r="AN186" s="163" t="str">
        <f>IF(AN185="","",VLOOKUP(AN185,'シフト記号表（従来型・ユニット型共通）'!$C$6:$L$47,10,FALSE))</f>
        <v/>
      </c>
      <c r="AO186" s="163" t="str">
        <f>IF(AO185="","",VLOOKUP(AO185,'シフト記号表（従来型・ユニット型共通）'!$C$6:$L$47,10,FALSE))</f>
        <v/>
      </c>
      <c r="AP186" s="163" t="str">
        <f>IF(AP185="","",VLOOKUP(AP185,'シフト記号表（従来型・ユニット型共通）'!$C$6:$L$47,10,FALSE))</f>
        <v/>
      </c>
      <c r="AQ186" s="164" t="str">
        <f>IF(AQ185="","",VLOOKUP(AQ185,'シフト記号表（従来型・ユニット型共通）'!$C$6:$L$47,10,FALSE))</f>
        <v/>
      </c>
      <c r="AR186" s="162" t="str">
        <f>IF(AR185="","",VLOOKUP(AR185,'シフト記号表（従来型・ユニット型共通）'!$C$6:$L$47,10,FALSE))</f>
        <v/>
      </c>
      <c r="AS186" s="163" t="str">
        <f>IF(AS185="","",VLOOKUP(AS185,'シフト記号表（従来型・ユニット型共通）'!$C$6:$L$47,10,FALSE))</f>
        <v/>
      </c>
      <c r="AT186" s="163" t="str">
        <f>IF(AT185="","",VLOOKUP(AT185,'シフト記号表（従来型・ユニット型共通）'!$C$6:$L$47,10,FALSE))</f>
        <v/>
      </c>
      <c r="AU186" s="163" t="str">
        <f>IF(AU185="","",VLOOKUP(AU185,'シフト記号表（従来型・ユニット型共通）'!$C$6:$L$47,10,FALSE))</f>
        <v/>
      </c>
      <c r="AV186" s="163" t="str">
        <f>IF(AV185="","",VLOOKUP(AV185,'シフト記号表（従来型・ユニット型共通）'!$C$6:$L$47,10,FALSE))</f>
        <v/>
      </c>
      <c r="AW186" s="163" t="str">
        <f>IF(AW185="","",VLOOKUP(AW185,'シフト記号表（従来型・ユニット型共通）'!$C$6:$L$47,10,FALSE))</f>
        <v/>
      </c>
      <c r="AX186" s="164" t="str">
        <f>IF(AX185="","",VLOOKUP(AX185,'シフト記号表（従来型・ユニット型共通）'!$C$6:$L$47,10,FALSE))</f>
        <v/>
      </c>
      <c r="AY186" s="162" t="str">
        <f>IF(AY185="","",VLOOKUP(AY185,'シフト記号表（従来型・ユニット型共通）'!$C$6:$L$47,10,FALSE))</f>
        <v/>
      </c>
      <c r="AZ186" s="163" t="str">
        <f>IF(AZ185="","",VLOOKUP(AZ185,'シフト記号表（従来型・ユニット型共通）'!$C$6:$L$47,10,FALSE))</f>
        <v/>
      </c>
      <c r="BA186" s="163" t="str">
        <f>IF(BA185="","",VLOOKUP(BA185,'シフト記号表（従来型・ユニット型共通）'!$C$6:$L$47,10,FALSE))</f>
        <v/>
      </c>
      <c r="BB186" s="369">
        <f>IF($BE$3="４週",SUM(W186:AX186),IF($BE$3="暦月",SUM(W186:BA186),""))</f>
        <v>0</v>
      </c>
      <c r="BC186" s="370"/>
      <c r="BD186" s="371">
        <f>IF($BE$3="４週",BB186/4,IF($BE$3="暦月",(BB186/($BE$8/7)),""))</f>
        <v>0</v>
      </c>
      <c r="BE186" s="370"/>
      <c r="BF186" s="366"/>
      <c r="BG186" s="367"/>
      <c r="BH186" s="367"/>
      <c r="BI186" s="367"/>
      <c r="BJ186" s="368"/>
    </row>
    <row r="187" spans="2:62" ht="20.25" customHeight="1" x14ac:dyDescent="0.45">
      <c r="B187" s="306">
        <f>B185+1</f>
        <v>86</v>
      </c>
      <c r="C187" s="237"/>
      <c r="D187" s="238"/>
      <c r="E187" s="152"/>
      <c r="F187" s="153"/>
      <c r="G187" s="152"/>
      <c r="H187" s="153"/>
      <c r="I187" s="246"/>
      <c r="J187" s="247"/>
      <c r="K187" s="250"/>
      <c r="L187" s="251"/>
      <c r="M187" s="251"/>
      <c r="N187" s="238"/>
      <c r="O187" s="335"/>
      <c r="P187" s="336"/>
      <c r="Q187" s="336"/>
      <c r="R187" s="336"/>
      <c r="S187" s="337"/>
      <c r="T187" s="184" t="s">
        <v>18</v>
      </c>
      <c r="U187" s="108"/>
      <c r="V187" s="109"/>
      <c r="W187" s="95"/>
      <c r="X187" s="96"/>
      <c r="Y187" s="96"/>
      <c r="Z187" s="96"/>
      <c r="AA187" s="96"/>
      <c r="AB187" s="96"/>
      <c r="AC187" s="97"/>
      <c r="AD187" s="95"/>
      <c r="AE187" s="96"/>
      <c r="AF187" s="96"/>
      <c r="AG187" s="96"/>
      <c r="AH187" s="96"/>
      <c r="AI187" s="96"/>
      <c r="AJ187" s="97"/>
      <c r="AK187" s="95"/>
      <c r="AL187" s="96"/>
      <c r="AM187" s="96"/>
      <c r="AN187" s="96"/>
      <c r="AO187" s="96"/>
      <c r="AP187" s="96"/>
      <c r="AQ187" s="97"/>
      <c r="AR187" s="95"/>
      <c r="AS187" s="96"/>
      <c r="AT187" s="96"/>
      <c r="AU187" s="96"/>
      <c r="AV187" s="96"/>
      <c r="AW187" s="96"/>
      <c r="AX187" s="97"/>
      <c r="AY187" s="95"/>
      <c r="AZ187" s="96"/>
      <c r="BA187" s="98"/>
      <c r="BB187" s="242"/>
      <c r="BC187" s="243"/>
      <c r="BD187" s="244"/>
      <c r="BE187" s="245"/>
      <c r="BF187" s="303"/>
      <c r="BG187" s="304"/>
      <c r="BH187" s="304"/>
      <c r="BI187" s="304"/>
      <c r="BJ187" s="305"/>
    </row>
    <row r="188" spans="2:62" ht="20.25" customHeight="1" x14ac:dyDescent="0.45">
      <c r="B188" s="307"/>
      <c r="C188" s="341"/>
      <c r="D188" s="342"/>
      <c r="E188" s="196"/>
      <c r="F188" s="197">
        <f>C187</f>
        <v>0</v>
      </c>
      <c r="G188" s="196"/>
      <c r="H188" s="197">
        <f>I187</f>
        <v>0</v>
      </c>
      <c r="I188" s="343"/>
      <c r="J188" s="344"/>
      <c r="K188" s="345"/>
      <c r="L188" s="346"/>
      <c r="M188" s="346"/>
      <c r="N188" s="342"/>
      <c r="O188" s="335"/>
      <c r="P188" s="336"/>
      <c r="Q188" s="336"/>
      <c r="R188" s="336"/>
      <c r="S188" s="337"/>
      <c r="T188" s="185" t="s">
        <v>189</v>
      </c>
      <c r="U188" s="110"/>
      <c r="V188" s="186"/>
      <c r="W188" s="162" t="str">
        <f>IF(W187="","",VLOOKUP(W187,'シフト記号表（従来型・ユニット型共通）'!$C$6:$L$47,10,FALSE))</f>
        <v/>
      </c>
      <c r="X188" s="163" t="str">
        <f>IF(X187="","",VLOOKUP(X187,'シフト記号表（従来型・ユニット型共通）'!$C$6:$L$47,10,FALSE))</f>
        <v/>
      </c>
      <c r="Y188" s="163" t="str">
        <f>IF(Y187="","",VLOOKUP(Y187,'シフト記号表（従来型・ユニット型共通）'!$C$6:$L$47,10,FALSE))</f>
        <v/>
      </c>
      <c r="Z188" s="163" t="str">
        <f>IF(Z187="","",VLOOKUP(Z187,'シフト記号表（従来型・ユニット型共通）'!$C$6:$L$47,10,FALSE))</f>
        <v/>
      </c>
      <c r="AA188" s="163" t="str">
        <f>IF(AA187="","",VLOOKUP(AA187,'シフト記号表（従来型・ユニット型共通）'!$C$6:$L$47,10,FALSE))</f>
        <v/>
      </c>
      <c r="AB188" s="163" t="str">
        <f>IF(AB187="","",VLOOKUP(AB187,'シフト記号表（従来型・ユニット型共通）'!$C$6:$L$47,10,FALSE))</f>
        <v/>
      </c>
      <c r="AC188" s="164" t="str">
        <f>IF(AC187="","",VLOOKUP(AC187,'シフト記号表（従来型・ユニット型共通）'!$C$6:$L$47,10,FALSE))</f>
        <v/>
      </c>
      <c r="AD188" s="162" t="str">
        <f>IF(AD187="","",VLOOKUP(AD187,'シフト記号表（従来型・ユニット型共通）'!$C$6:$L$47,10,FALSE))</f>
        <v/>
      </c>
      <c r="AE188" s="163" t="str">
        <f>IF(AE187="","",VLOOKUP(AE187,'シフト記号表（従来型・ユニット型共通）'!$C$6:$L$47,10,FALSE))</f>
        <v/>
      </c>
      <c r="AF188" s="163" t="str">
        <f>IF(AF187="","",VLOOKUP(AF187,'シフト記号表（従来型・ユニット型共通）'!$C$6:$L$47,10,FALSE))</f>
        <v/>
      </c>
      <c r="AG188" s="163" t="str">
        <f>IF(AG187="","",VLOOKUP(AG187,'シフト記号表（従来型・ユニット型共通）'!$C$6:$L$47,10,FALSE))</f>
        <v/>
      </c>
      <c r="AH188" s="163" t="str">
        <f>IF(AH187="","",VLOOKUP(AH187,'シフト記号表（従来型・ユニット型共通）'!$C$6:$L$47,10,FALSE))</f>
        <v/>
      </c>
      <c r="AI188" s="163" t="str">
        <f>IF(AI187="","",VLOOKUP(AI187,'シフト記号表（従来型・ユニット型共通）'!$C$6:$L$47,10,FALSE))</f>
        <v/>
      </c>
      <c r="AJ188" s="164" t="str">
        <f>IF(AJ187="","",VLOOKUP(AJ187,'シフト記号表（従来型・ユニット型共通）'!$C$6:$L$47,10,FALSE))</f>
        <v/>
      </c>
      <c r="AK188" s="162" t="str">
        <f>IF(AK187="","",VLOOKUP(AK187,'シフト記号表（従来型・ユニット型共通）'!$C$6:$L$47,10,FALSE))</f>
        <v/>
      </c>
      <c r="AL188" s="163" t="str">
        <f>IF(AL187="","",VLOOKUP(AL187,'シフト記号表（従来型・ユニット型共通）'!$C$6:$L$47,10,FALSE))</f>
        <v/>
      </c>
      <c r="AM188" s="163" t="str">
        <f>IF(AM187="","",VLOOKUP(AM187,'シフト記号表（従来型・ユニット型共通）'!$C$6:$L$47,10,FALSE))</f>
        <v/>
      </c>
      <c r="AN188" s="163" t="str">
        <f>IF(AN187="","",VLOOKUP(AN187,'シフト記号表（従来型・ユニット型共通）'!$C$6:$L$47,10,FALSE))</f>
        <v/>
      </c>
      <c r="AO188" s="163" t="str">
        <f>IF(AO187="","",VLOOKUP(AO187,'シフト記号表（従来型・ユニット型共通）'!$C$6:$L$47,10,FALSE))</f>
        <v/>
      </c>
      <c r="AP188" s="163" t="str">
        <f>IF(AP187="","",VLOOKUP(AP187,'シフト記号表（従来型・ユニット型共通）'!$C$6:$L$47,10,FALSE))</f>
        <v/>
      </c>
      <c r="AQ188" s="164" t="str">
        <f>IF(AQ187="","",VLOOKUP(AQ187,'シフト記号表（従来型・ユニット型共通）'!$C$6:$L$47,10,FALSE))</f>
        <v/>
      </c>
      <c r="AR188" s="162" t="str">
        <f>IF(AR187="","",VLOOKUP(AR187,'シフト記号表（従来型・ユニット型共通）'!$C$6:$L$47,10,FALSE))</f>
        <v/>
      </c>
      <c r="AS188" s="163" t="str">
        <f>IF(AS187="","",VLOOKUP(AS187,'シフト記号表（従来型・ユニット型共通）'!$C$6:$L$47,10,FALSE))</f>
        <v/>
      </c>
      <c r="AT188" s="163" t="str">
        <f>IF(AT187="","",VLOOKUP(AT187,'シフト記号表（従来型・ユニット型共通）'!$C$6:$L$47,10,FALSE))</f>
        <v/>
      </c>
      <c r="AU188" s="163" t="str">
        <f>IF(AU187="","",VLOOKUP(AU187,'シフト記号表（従来型・ユニット型共通）'!$C$6:$L$47,10,FALSE))</f>
        <v/>
      </c>
      <c r="AV188" s="163" t="str">
        <f>IF(AV187="","",VLOOKUP(AV187,'シフト記号表（従来型・ユニット型共通）'!$C$6:$L$47,10,FALSE))</f>
        <v/>
      </c>
      <c r="AW188" s="163" t="str">
        <f>IF(AW187="","",VLOOKUP(AW187,'シフト記号表（従来型・ユニット型共通）'!$C$6:$L$47,10,FALSE))</f>
        <v/>
      </c>
      <c r="AX188" s="164" t="str">
        <f>IF(AX187="","",VLOOKUP(AX187,'シフト記号表（従来型・ユニット型共通）'!$C$6:$L$47,10,FALSE))</f>
        <v/>
      </c>
      <c r="AY188" s="162" t="str">
        <f>IF(AY187="","",VLOOKUP(AY187,'シフト記号表（従来型・ユニット型共通）'!$C$6:$L$47,10,FALSE))</f>
        <v/>
      </c>
      <c r="AZ188" s="163" t="str">
        <f>IF(AZ187="","",VLOOKUP(AZ187,'シフト記号表（従来型・ユニット型共通）'!$C$6:$L$47,10,FALSE))</f>
        <v/>
      </c>
      <c r="BA188" s="163" t="str">
        <f>IF(BA187="","",VLOOKUP(BA187,'シフト記号表（従来型・ユニット型共通）'!$C$6:$L$47,10,FALSE))</f>
        <v/>
      </c>
      <c r="BB188" s="369">
        <f>IF($BE$3="４週",SUM(W188:AX188),IF($BE$3="暦月",SUM(W188:BA188),""))</f>
        <v>0</v>
      </c>
      <c r="BC188" s="370"/>
      <c r="BD188" s="371">
        <f>IF($BE$3="４週",BB188/4,IF($BE$3="暦月",(BB188/($BE$8/7)),""))</f>
        <v>0</v>
      </c>
      <c r="BE188" s="370"/>
      <c r="BF188" s="366"/>
      <c r="BG188" s="367"/>
      <c r="BH188" s="367"/>
      <c r="BI188" s="367"/>
      <c r="BJ188" s="368"/>
    </row>
    <row r="189" spans="2:62" ht="20.25" customHeight="1" x14ac:dyDescent="0.45">
      <c r="B189" s="306">
        <f>B187+1</f>
        <v>87</v>
      </c>
      <c r="C189" s="237"/>
      <c r="D189" s="238"/>
      <c r="E189" s="152"/>
      <c r="F189" s="153"/>
      <c r="G189" s="152"/>
      <c r="H189" s="153"/>
      <c r="I189" s="246"/>
      <c r="J189" s="247"/>
      <c r="K189" s="250"/>
      <c r="L189" s="251"/>
      <c r="M189" s="251"/>
      <c r="N189" s="238"/>
      <c r="O189" s="335"/>
      <c r="P189" s="336"/>
      <c r="Q189" s="336"/>
      <c r="R189" s="336"/>
      <c r="S189" s="337"/>
      <c r="T189" s="184" t="s">
        <v>18</v>
      </c>
      <c r="U189" s="108"/>
      <c r="V189" s="109"/>
      <c r="W189" s="95"/>
      <c r="X189" s="96"/>
      <c r="Y189" s="96"/>
      <c r="Z189" s="96"/>
      <c r="AA189" s="96"/>
      <c r="AB189" s="96"/>
      <c r="AC189" s="97"/>
      <c r="AD189" s="95"/>
      <c r="AE189" s="96"/>
      <c r="AF189" s="96"/>
      <c r="AG189" s="96"/>
      <c r="AH189" s="96"/>
      <c r="AI189" s="96"/>
      <c r="AJ189" s="97"/>
      <c r="AK189" s="95"/>
      <c r="AL189" s="96"/>
      <c r="AM189" s="96"/>
      <c r="AN189" s="96"/>
      <c r="AO189" s="96"/>
      <c r="AP189" s="96"/>
      <c r="AQ189" s="97"/>
      <c r="AR189" s="95"/>
      <c r="AS189" s="96"/>
      <c r="AT189" s="96"/>
      <c r="AU189" s="96"/>
      <c r="AV189" s="96"/>
      <c r="AW189" s="96"/>
      <c r="AX189" s="97"/>
      <c r="AY189" s="95"/>
      <c r="AZ189" s="96"/>
      <c r="BA189" s="98"/>
      <c r="BB189" s="242"/>
      <c r="BC189" s="243"/>
      <c r="BD189" s="244"/>
      <c r="BE189" s="245"/>
      <c r="BF189" s="303"/>
      <c r="BG189" s="304"/>
      <c r="BH189" s="304"/>
      <c r="BI189" s="304"/>
      <c r="BJ189" s="305"/>
    </row>
    <row r="190" spans="2:62" ht="20.25" customHeight="1" x14ac:dyDescent="0.45">
      <c r="B190" s="307"/>
      <c r="C190" s="341"/>
      <c r="D190" s="342"/>
      <c r="E190" s="196"/>
      <c r="F190" s="197">
        <f>C189</f>
        <v>0</v>
      </c>
      <c r="G190" s="196"/>
      <c r="H190" s="197">
        <f>I189</f>
        <v>0</v>
      </c>
      <c r="I190" s="343"/>
      <c r="J190" s="344"/>
      <c r="K190" s="345"/>
      <c r="L190" s="346"/>
      <c r="M190" s="346"/>
      <c r="N190" s="342"/>
      <c r="O190" s="335"/>
      <c r="P190" s="336"/>
      <c r="Q190" s="336"/>
      <c r="R190" s="336"/>
      <c r="S190" s="337"/>
      <c r="T190" s="185" t="s">
        <v>189</v>
      </c>
      <c r="U190" s="110"/>
      <c r="V190" s="186"/>
      <c r="W190" s="162" t="str">
        <f>IF(W189="","",VLOOKUP(W189,'シフト記号表（従来型・ユニット型共通）'!$C$6:$L$47,10,FALSE))</f>
        <v/>
      </c>
      <c r="X190" s="163" t="str">
        <f>IF(X189="","",VLOOKUP(X189,'シフト記号表（従来型・ユニット型共通）'!$C$6:$L$47,10,FALSE))</f>
        <v/>
      </c>
      <c r="Y190" s="163" t="str">
        <f>IF(Y189="","",VLOOKUP(Y189,'シフト記号表（従来型・ユニット型共通）'!$C$6:$L$47,10,FALSE))</f>
        <v/>
      </c>
      <c r="Z190" s="163" t="str">
        <f>IF(Z189="","",VLOOKUP(Z189,'シフト記号表（従来型・ユニット型共通）'!$C$6:$L$47,10,FALSE))</f>
        <v/>
      </c>
      <c r="AA190" s="163" t="str">
        <f>IF(AA189="","",VLOOKUP(AA189,'シフト記号表（従来型・ユニット型共通）'!$C$6:$L$47,10,FALSE))</f>
        <v/>
      </c>
      <c r="AB190" s="163" t="str">
        <f>IF(AB189="","",VLOOKUP(AB189,'シフト記号表（従来型・ユニット型共通）'!$C$6:$L$47,10,FALSE))</f>
        <v/>
      </c>
      <c r="AC190" s="164" t="str">
        <f>IF(AC189="","",VLOOKUP(AC189,'シフト記号表（従来型・ユニット型共通）'!$C$6:$L$47,10,FALSE))</f>
        <v/>
      </c>
      <c r="AD190" s="162" t="str">
        <f>IF(AD189="","",VLOOKUP(AD189,'シフト記号表（従来型・ユニット型共通）'!$C$6:$L$47,10,FALSE))</f>
        <v/>
      </c>
      <c r="AE190" s="163" t="str">
        <f>IF(AE189="","",VLOOKUP(AE189,'シフト記号表（従来型・ユニット型共通）'!$C$6:$L$47,10,FALSE))</f>
        <v/>
      </c>
      <c r="AF190" s="163" t="str">
        <f>IF(AF189="","",VLOOKUP(AF189,'シフト記号表（従来型・ユニット型共通）'!$C$6:$L$47,10,FALSE))</f>
        <v/>
      </c>
      <c r="AG190" s="163" t="str">
        <f>IF(AG189="","",VLOOKUP(AG189,'シフト記号表（従来型・ユニット型共通）'!$C$6:$L$47,10,FALSE))</f>
        <v/>
      </c>
      <c r="AH190" s="163" t="str">
        <f>IF(AH189="","",VLOOKUP(AH189,'シフト記号表（従来型・ユニット型共通）'!$C$6:$L$47,10,FALSE))</f>
        <v/>
      </c>
      <c r="AI190" s="163" t="str">
        <f>IF(AI189="","",VLOOKUP(AI189,'シフト記号表（従来型・ユニット型共通）'!$C$6:$L$47,10,FALSE))</f>
        <v/>
      </c>
      <c r="AJ190" s="164" t="str">
        <f>IF(AJ189="","",VLOOKUP(AJ189,'シフト記号表（従来型・ユニット型共通）'!$C$6:$L$47,10,FALSE))</f>
        <v/>
      </c>
      <c r="AK190" s="162" t="str">
        <f>IF(AK189="","",VLOOKUP(AK189,'シフト記号表（従来型・ユニット型共通）'!$C$6:$L$47,10,FALSE))</f>
        <v/>
      </c>
      <c r="AL190" s="163" t="str">
        <f>IF(AL189="","",VLOOKUP(AL189,'シフト記号表（従来型・ユニット型共通）'!$C$6:$L$47,10,FALSE))</f>
        <v/>
      </c>
      <c r="AM190" s="163" t="str">
        <f>IF(AM189="","",VLOOKUP(AM189,'シフト記号表（従来型・ユニット型共通）'!$C$6:$L$47,10,FALSE))</f>
        <v/>
      </c>
      <c r="AN190" s="163" t="str">
        <f>IF(AN189="","",VLOOKUP(AN189,'シフト記号表（従来型・ユニット型共通）'!$C$6:$L$47,10,FALSE))</f>
        <v/>
      </c>
      <c r="AO190" s="163" t="str">
        <f>IF(AO189="","",VLOOKUP(AO189,'シフト記号表（従来型・ユニット型共通）'!$C$6:$L$47,10,FALSE))</f>
        <v/>
      </c>
      <c r="AP190" s="163" t="str">
        <f>IF(AP189="","",VLOOKUP(AP189,'シフト記号表（従来型・ユニット型共通）'!$C$6:$L$47,10,FALSE))</f>
        <v/>
      </c>
      <c r="AQ190" s="164" t="str">
        <f>IF(AQ189="","",VLOOKUP(AQ189,'シフト記号表（従来型・ユニット型共通）'!$C$6:$L$47,10,FALSE))</f>
        <v/>
      </c>
      <c r="AR190" s="162" t="str">
        <f>IF(AR189="","",VLOOKUP(AR189,'シフト記号表（従来型・ユニット型共通）'!$C$6:$L$47,10,FALSE))</f>
        <v/>
      </c>
      <c r="AS190" s="163" t="str">
        <f>IF(AS189="","",VLOOKUP(AS189,'シフト記号表（従来型・ユニット型共通）'!$C$6:$L$47,10,FALSE))</f>
        <v/>
      </c>
      <c r="AT190" s="163" t="str">
        <f>IF(AT189="","",VLOOKUP(AT189,'シフト記号表（従来型・ユニット型共通）'!$C$6:$L$47,10,FALSE))</f>
        <v/>
      </c>
      <c r="AU190" s="163" t="str">
        <f>IF(AU189="","",VLOOKUP(AU189,'シフト記号表（従来型・ユニット型共通）'!$C$6:$L$47,10,FALSE))</f>
        <v/>
      </c>
      <c r="AV190" s="163" t="str">
        <f>IF(AV189="","",VLOOKUP(AV189,'シフト記号表（従来型・ユニット型共通）'!$C$6:$L$47,10,FALSE))</f>
        <v/>
      </c>
      <c r="AW190" s="163" t="str">
        <f>IF(AW189="","",VLOOKUP(AW189,'シフト記号表（従来型・ユニット型共通）'!$C$6:$L$47,10,FALSE))</f>
        <v/>
      </c>
      <c r="AX190" s="164" t="str">
        <f>IF(AX189="","",VLOOKUP(AX189,'シフト記号表（従来型・ユニット型共通）'!$C$6:$L$47,10,FALSE))</f>
        <v/>
      </c>
      <c r="AY190" s="162" t="str">
        <f>IF(AY189="","",VLOOKUP(AY189,'シフト記号表（従来型・ユニット型共通）'!$C$6:$L$47,10,FALSE))</f>
        <v/>
      </c>
      <c r="AZ190" s="163" t="str">
        <f>IF(AZ189="","",VLOOKUP(AZ189,'シフト記号表（従来型・ユニット型共通）'!$C$6:$L$47,10,FALSE))</f>
        <v/>
      </c>
      <c r="BA190" s="163" t="str">
        <f>IF(BA189="","",VLOOKUP(BA189,'シフト記号表（従来型・ユニット型共通）'!$C$6:$L$47,10,FALSE))</f>
        <v/>
      </c>
      <c r="BB190" s="369">
        <f>IF($BE$3="４週",SUM(W190:AX190),IF($BE$3="暦月",SUM(W190:BA190),""))</f>
        <v>0</v>
      </c>
      <c r="BC190" s="370"/>
      <c r="BD190" s="371">
        <f>IF($BE$3="４週",BB190/4,IF($BE$3="暦月",(BB190/($BE$8/7)),""))</f>
        <v>0</v>
      </c>
      <c r="BE190" s="370"/>
      <c r="BF190" s="366"/>
      <c r="BG190" s="367"/>
      <c r="BH190" s="367"/>
      <c r="BI190" s="367"/>
      <c r="BJ190" s="368"/>
    </row>
    <row r="191" spans="2:62" ht="20.25" customHeight="1" x14ac:dyDescent="0.45">
      <c r="B191" s="306">
        <f>B189+1</f>
        <v>88</v>
      </c>
      <c r="C191" s="237"/>
      <c r="D191" s="238"/>
      <c r="E191" s="152"/>
      <c r="F191" s="153"/>
      <c r="G191" s="152"/>
      <c r="H191" s="153"/>
      <c r="I191" s="246"/>
      <c r="J191" s="247"/>
      <c r="K191" s="250"/>
      <c r="L191" s="251"/>
      <c r="M191" s="251"/>
      <c r="N191" s="238"/>
      <c r="O191" s="335"/>
      <c r="P191" s="336"/>
      <c r="Q191" s="336"/>
      <c r="R191" s="336"/>
      <c r="S191" s="337"/>
      <c r="T191" s="184" t="s">
        <v>18</v>
      </c>
      <c r="U191" s="108"/>
      <c r="V191" s="109"/>
      <c r="W191" s="95"/>
      <c r="X191" s="96"/>
      <c r="Y191" s="96"/>
      <c r="Z191" s="96"/>
      <c r="AA191" s="96"/>
      <c r="AB191" s="96"/>
      <c r="AC191" s="97"/>
      <c r="AD191" s="95"/>
      <c r="AE191" s="96"/>
      <c r="AF191" s="96"/>
      <c r="AG191" s="96"/>
      <c r="AH191" s="96"/>
      <c r="AI191" s="96"/>
      <c r="AJ191" s="97"/>
      <c r="AK191" s="95"/>
      <c r="AL191" s="96"/>
      <c r="AM191" s="96"/>
      <c r="AN191" s="96"/>
      <c r="AO191" s="96"/>
      <c r="AP191" s="96"/>
      <c r="AQ191" s="97"/>
      <c r="AR191" s="95"/>
      <c r="AS191" s="96"/>
      <c r="AT191" s="96"/>
      <c r="AU191" s="96"/>
      <c r="AV191" s="96"/>
      <c r="AW191" s="96"/>
      <c r="AX191" s="97"/>
      <c r="AY191" s="95"/>
      <c r="AZ191" s="96"/>
      <c r="BA191" s="98"/>
      <c r="BB191" s="242"/>
      <c r="BC191" s="243"/>
      <c r="BD191" s="244"/>
      <c r="BE191" s="245"/>
      <c r="BF191" s="303"/>
      <c r="BG191" s="304"/>
      <c r="BH191" s="304"/>
      <c r="BI191" s="304"/>
      <c r="BJ191" s="305"/>
    </row>
    <row r="192" spans="2:62" ht="20.25" customHeight="1" x14ac:dyDescent="0.45">
      <c r="B192" s="307"/>
      <c r="C192" s="341"/>
      <c r="D192" s="342"/>
      <c r="E192" s="196"/>
      <c r="F192" s="197">
        <f>C191</f>
        <v>0</v>
      </c>
      <c r="G192" s="196"/>
      <c r="H192" s="197">
        <f>I191</f>
        <v>0</v>
      </c>
      <c r="I192" s="343"/>
      <c r="J192" s="344"/>
      <c r="K192" s="345"/>
      <c r="L192" s="346"/>
      <c r="M192" s="346"/>
      <c r="N192" s="342"/>
      <c r="O192" s="335"/>
      <c r="P192" s="336"/>
      <c r="Q192" s="336"/>
      <c r="R192" s="336"/>
      <c r="S192" s="337"/>
      <c r="T192" s="185" t="s">
        <v>189</v>
      </c>
      <c r="U192" s="110"/>
      <c r="V192" s="186"/>
      <c r="W192" s="162" t="str">
        <f>IF(W191="","",VLOOKUP(W191,'シフト記号表（従来型・ユニット型共通）'!$C$6:$L$47,10,FALSE))</f>
        <v/>
      </c>
      <c r="X192" s="163" t="str">
        <f>IF(X191="","",VLOOKUP(X191,'シフト記号表（従来型・ユニット型共通）'!$C$6:$L$47,10,FALSE))</f>
        <v/>
      </c>
      <c r="Y192" s="163" t="str">
        <f>IF(Y191="","",VLOOKUP(Y191,'シフト記号表（従来型・ユニット型共通）'!$C$6:$L$47,10,FALSE))</f>
        <v/>
      </c>
      <c r="Z192" s="163" t="str">
        <f>IF(Z191="","",VLOOKUP(Z191,'シフト記号表（従来型・ユニット型共通）'!$C$6:$L$47,10,FALSE))</f>
        <v/>
      </c>
      <c r="AA192" s="163" t="str">
        <f>IF(AA191="","",VLOOKUP(AA191,'シフト記号表（従来型・ユニット型共通）'!$C$6:$L$47,10,FALSE))</f>
        <v/>
      </c>
      <c r="AB192" s="163" t="str">
        <f>IF(AB191="","",VLOOKUP(AB191,'シフト記号表（従来型・ユニット型共通）'!$C$6:$L$47,10,FALSE))</f>
        <v/>
      </c>
      <c r="AC192" s="164" t="str">
        <f>IF(AC191="","",VLOOKUP(AC191,'シフト記号表（従来型・ユニット型共通）'!$C$6:$L$47,10,FALSE))</f>
        <v/>
      </c>
      <c r="AD192" s="162" t="str">
        <f>IF(AD191="","",VLOOKUP(AD191,'シフト記号表（従来型・ユニット型共通）'!$C$6:$L$47,10,FALSE))</f>
        <v/>
      </c>
      <c r="AE192" s="163" t="str">
        <f>IF(AE191="","",VLOOKUP(AE191,'シフト記号表（従来型・ユニット型共通）'!$C$6:$L$47,10,FALSE))</f>
        <v/>
      </c>
      <c r="AF192" s="163" t="str">
        <f>IF(AF191="","",VLOOKUP(AF191,'シフト記号表（従来型・ユニット型共通）'!$C$6:$L$47,10,FALSE))</f>
        <v/>
      </c>
      <c r="AG192" s="163" t="str">
        <f>IF(AG191="","",VLOOKUP(AG191,'シフト記号表（従来型・ユニット型共通）'!$C$6:$L$47,10,FALSE))</f>
        <v/>
      </c>
      <c r="AH192" s="163" t="str">
        <f>IF(AH191="","",VLOOKUP(AH191,'シフト記号表（従来型・ユニット型共通）'!$C$6:$L$47,10,FALSE))</f>
        <v/>
      </c>
      <c r="AI192" s="163" t="str">
        <f>IF(AI191="","",VLOOKUP(AI191,'シフト記号表（従来型・ユニット型共通）'!$C$6:$L$47,10,FALSE))</f>
        <v/>
      </c>
      <c r="AJ192" s="164" t="str">
        <f>IF(AJ191="","",VLOOKUP(AJ191,'シフト記号表（従来型・ユニット型共通）'!$C$6:$L$47,10,FALSE))</f>
        <v/>
      </c>
      <c r="AK192" s="162" t="str">
        <f>IF(AK191="","",VLOOKUP(AK191,'シフト記号表（従来型・ユニット型共通）'!$C$6:$L$47,10,FALSE))</f>
        <v/>
      </c>
      <c r="AL192" s="163" t="str">
        <f>IF(AL191="","",VLOOKUP(AL191,'シフト記号表（従来型・ユニット型共通）'!$C$6:$L$47,10,FALSE))</f>
        <v/>
      </c>
      <c r="AM192" s="163" t="str">
        <f>IF(AM191="","",VLOOKUP(AM191,'シフト記号表（従来型・ユニット型共通）'!$C$6:$L$47,10,FALSE))</f>
        <v/>
      </c>
      <c r="AN192" s="163" t="str">
        <f>IF(AN191="","",VLOOKUP(AN191,'シフト記号表（従来型・ユニット型共通）'!$C$6:$L$47,10,FALSE))</f>
        <v/>
      </c>
      <c r="AO192" s="163" t="str">
        <f>IF(AO191="","",VLOOKUP(AO191,'シフト記号表（従来型・ユニット型共通）'!$C$6:$L$47,10,FALSE))</f>
        <v/>
      </c>
      <c r="AP192" s="163" t="str">
        <f>IF(AP191="","",VLOOKUP(AP191,'シフト記号表（従来型・ユニット型共通）'!$C$6:$L$47,10,FALSE))</f>
        <v/>
      </c>
      <c r="AQ192" s="164" t="str">
        <f>IF(AQ191="","",VLOOKUP(AQ191,'シフト記号表（従来型・ユニット型共通）'!$C$6:$L$47,10,FALSE))</f>
        <v/>
      </c>
      <c r="AR192" s="162" t="str">
        <f>IF(AR191="","",VLOOKUP(AR191,'シフト記号表（従来型・ユニット型共通）'!$C$6:$L$47,10,FALSE))</f>
        <v/>
      </c>
      <c r="AS192" s="163" t="str">
        <f>IF(AS191="","",VLOOKUP(AS191,'シフト記号表（従来型・ユニット型共通）'!$C$6:$L$47,10,FALSE))</f>
        <v/>
      </c>
      <c r="AT192" s="163" t="str">
        <f>IF(AT191="","",VLOOKUP(AT191,'シフト記号表（従来型・ユニット型共通）'!$C$6:$L$47,10,FALSE))</f>
        <v/>
      </c>
      <c r="AU192" s="163" t="str">
        <f>IF(AU191="","",VLOOKUP(AU191,'シフト記号表（従来型・ユニット型共通）'!$C$6:$L$47,10,FALSE))</f>
        <v/>
      </c>
      <c r="AV192" s="163" t="str">
        <f>IF(AV191="","",VLOOKUP(AV191,'シフト記号表（従来型・ユニット型共通）'!$C$6:$L$47,10,FALSE))</f>
        <v/>
      </c>
      <c r="AW192" s="163" t="str">
        <f>IF(AW191="","",VLOOKUP(AW191,'シフト記号表（従来型・ユニット型共通）'!$C$6:$L$47,10,FALSE))</f>
        <v/>
      </c>
      <c r="AX192" s="164" t="str">
        <f>IF(AX191="","",VLOOKUP(AX191,'シフト記号表（従来型・ユニット型共通）'!$C$6:$L$47,10,FALSE))</f>
        <v/>
      </c>
      <c r="AY192" s="162" t="str">
        <f>IF(AY191="","",VLOOKUP(AY191,'シフト記号表（従来型・ユニット型共通）'!$C$6:$L$47,10,FALSE))</f>
        <v/>
      </c>
      <c r="AZ192" s="163" t="str">
        <f>IF(AZ191="","",VLOOKUP(AZ191,'シフト記号表（従来型・ユニット型共通）'!$C$6:$L$47,10,FALSE))</f>
        <v/>
      </c>
      <c r="BA192" s="163" t="str">
        <f>IF(BA191="","",VLOOKUP(BA191,'シフト記号表（従来型・ユニット型共通）'!$C$6:$L$47,10,FALSE))</f>
        <v/>
      </c>
      <c r="BB192" s="369">
        <f>IF($BE$3="４週",SUM(W192:AX192),IF($BE$3="暦月",SUM(W192:BA192),""))</f>
        <v>0</v>
      </c>
      <c r="BC192" s="370"/>
      <c r="BD192" s="371">
        <f>IF($BE$3="４週",BB192/4,IF($BE$3="暦月",(BB192/($BE$8/7)),""))</f>
        <v>0</v>
      </c>
      <c r="BE192" s="370"/>
      <c r="BF192" s="366"/>
      <c r="BG192" s="367"/>
      <c r="BH192" s="367"/>
      <c r="BI192" s="367"/>
      <c r="BJ192" s="368"/>
    </row>
    <row r="193" spans="2:62" ht="20.25" customHeight="1" x14ac:dyDescent="0.45">
      <c r="B193" s="306">
        <f>B191+1</f>
        <v>89</v>
      </c>
      <c r="C193" s="237"/>
      <c r="D193" s="238"/>
      <c r="E193" s="152"/>
      <c r="F193" s="153"/>
      <c r="G193" s="152"/>
      <c r="H193" s="153"/>
      <c r="I193" s="246"/>
      <c r="J193" s="247"/>
      <c r="K193" s="250"/>
      <c r="L193" s="251"/>
      <c r="M193" s="251"/>
      <c r="N193" s="238"/>
      <c r="O193" s="335"/>
      <c r="P193" s="336"/>
      <c r="Q193" s="336"/>
      <c r="R193" s="336"/>
      <c r="S193" s="337"/>
      <c r="T193" s="184" t="s">
        <v>18</v>
      </c>
      <c r="U193" s="108"/>
      <c r="V193" s="109"/>
      <c r="W193" s="95"/>
      <c r="X193" s="96"/>
      <c r="Y193" s="96"/>
      <c r="Z193" s="96"/>
      <c r="AA193" s="96"/>
      <c r="AB193" s="96"/>
      <c r="AC193" s="97"/>
      <c r="AD193" s="95"/>
      <c r="AE193" s="96"/>
      <c r="AF193" s="96"/>
      <c r="AG193" s="96"/>
      <c r="AH193" s="96"/>
      <c r="AI193" s="96"/>
      <c r="AJ193" s="97"/>
      <c r="AK193" s="95"/>
      <c r="AL193" s="96"/>
      <c r="AM193" s="96"/>
      <c r="AN193" s="96"/>
      <c r="AO193" s="96"/>
      <c r="AP193" s="96"/>
      <c r="AQ193" s="97"/>
      <c r="AR193" s="95"/>
      <c r="AS193" s="96"/>
      <c r="AT193" s="96"/>
      <c r="AU193" s="96"/>
      <c r="AV193" s="96"/>
      <c r="AW193" s="96"/>
      <c r="AX193" s="97"/>
      <c r="AY193" s="95"/>
      <c r="AZ193" s="96"/>
      <c r="BA193" s="98"/>
      <c r="BB193" s="242"/>
      <c r="BC193" s="243"/>
      <c r="BD193" s="244"/>
      <c r="BE193" s="245"/>
      <c r="BF193" s="303"/>
      <c r="BG193" s="304"/>
      <c r="BH193" s="304"/>
      <c r="BI193" s="304"/>
      <c r="BJ193" s="305"/>
    </row>
    <row r="194" spans="2:62" ht="20.25" customHeight="1" x14ac:dyDescent="0.45">
      <c r="B194" s="307"/>
      <c r="C194" s="341"/>
      <c r="D194" s="342"/>
      <c r="E194" s="196"/>
      <c r="F194" s="197">
        <f>C193</f>
        <v>0</v>
      </c>
      <c r="G194" s="196"/>
      <c r="H194" s="197">
        <f>I193</f>
        <v>0</v>
      </c>
      <c r="I194" s="343"/>
      <c r="J194" s="344"/>
      <c r="K194" s="345"/>
      <c r="L194" s="346"/>
      <c r="M194" s="346"/>
      <c r="N194" s="342"/>
      <c r="O194" s="335"/>
      <c r="P194" s="336"/>
      <c r="Q194" s="336"/>
      <c r="R194" s="336"/>
      <c r="S194" s="337"/>
      <c r="T194" s="185" t="s">
        <v>189</v>
      </c>
      <c r="U194" s="110"/>
      <c r="V194" s="186"/>
      <c r="W194" s="162" t="str">
        <f>IF(W193="","",VLOOKUP(W193,'シフト記号表（従来型・ユニット型共通）'!$C$6:$L$47,10,FALSE))</f>
        <v/>
      </c>
      <c r="X194" s="163" t="str">
        <f>IF(X193="","",VLOOKUP(X193,'シフト記号表（従来型・ユニット型共通）'!$C$6:$L$47,10,FALSE))</f>
        <v/>
      </c>
      <c r="Y194" s="163" t="str">
        <f>IF(Y193="","",VLOOKUP(Y193,'シフト記号表（従来型・ユニット型共通）'!$C$6:$L$47,10,FALSE))</f>
        <v/>
      </c>
      <c r="Z194" s="163" t="str">
        <f>IF(Z193="","",VLOOKUP(Z193,'シフト記号表（従来型・ユニット型共通）'!$C$6:$L$47,10,FALSE))</f>
        <v/>
      </c>
      <c r="AA194" s="163" t="str">
        <f>IF(AA193="","",VLOOKUP(AA193,'シフト記号表（従来型・ユニット型共通）'!$C$6:$L$47,10,FALSE))</f>
        <v/>
      </c>
      <c r="AB194" s="163" t="str">
        <f>IF(AB193="","",VLOOKUP(AB193,'シフト記号表（従来型・ユニット型共通）'!$C$6:$L$47,10,FALSE))</f>
        <v/>
      </c>
      <c r="AC194" s="164" t="str">
        <f>IF(AC193="","",VLOOKUP(AC193,'シフト記号表（従来型・ユニット型共通）'!$C$6:$L$47,10,FALSE))</f>
        <v/>
      </c>
      <c r="AD194" s="162" t="str">
        <f>IF(AD193="","",VLOOKUP(AD193,'シフト記号表（従来型・ユニット型共通）'!$C$6:$L$47,10,FALSE))</f>
        <v/>
      </c>
      <c r="AE194" s="163" t="str">
        <f>IF(AE193="","",VLOOKUP(AE193,'シフト記号表（従来型・ユニット型共通）'!$C$6:$L$47,10,FALSE))</f>
        <v/>
      </c>
      <c r="AF194" s="163" t="str">
        <f>IF(AF193="","",VLOOKUP(AF193,'シフト記号表（従来型・ユニット型共通）'!$C$6:$L$47,10,FALSE))</f>
        <v/>
      </c>
      <c r="AG194" s="163" t="str">
        <f>IF(AG193="","",VLOOKUP(AG193,'シフト記号表（従来型・ユニット型共通）'!$C$6:$L$47,10,FALSE))</f>
        <v/>
      </c>
      <c r="AH194" s="163" t="str">
        <f>IF(AH193="","",VLOOKUP(AH193,'シフト記号表（従来型・ユニット型共通）'!$C$6:$L$47,10,FALSE))</f>
        <v/>
      </c>
      <c r="AI194" s="163" t="str">
        <f>IF(AI193="","",VLOOKUP(AI193,'シフト記号表（従来型・ユニット型共通）'!$C$6:$L$47,10,FALSE))</f>
        <v/>
      </c>
      <c r="AJ194" s="164" t="str">
        <f>IF(AJ193="","",VLOOKUP(AJ193,'シフト記号表（従来型・ユニット型共通）'!$C$6:$L$47,10,FALSE))</f>
        <v/>
      </c>
      <c r="AK194" s="162" t="str">
        <f>IF(AK193="","",VLOOKUP(AK193,'シフト記号表（従来型・ユニット型共通）'!$C$6:$L$47,10,FALSE))</f>
        <v/>
      </c>
      <c r="AL194" s="163" t="str">
        <f>IF(AL193="","",VLOOKUP(AL193,'シフト記号表（従来型・ユニット型共通）'!$C$6:$L$47,10,FALSE))</f>
        <v/>
      </c>
      <c r="AM194" s="163" t="str">
        <f>IF(AM193="","",VLOOKUP(AM193,'シフト記号表（従来型・ユニット型共通）'!$C$6:$L$47,10,FALSE))</f>
        <v/>
      </c>
      <c r="AN194" s="163" t="str">
        <f>IF(AN193="","",VLOOKUP(AN193,'シフト記号表（従来型・ユニット型共通）'!$C$6:$L$47,10,FALSE))</f>
        <v/>
      </c>
      <c r="AO194" s="163" t="str">
        <f>IF(AO193="","",VLOOKUP(AO193,'シフト記号表（従来型・ユニット型共通）'!$C$6:$L$47,10,FALSE))</f>
        <v/>
      </c>
      <c r="AP194" s="163" t="str">
        <f>IF(AP193="","",VLOOKUP(AP193,'シフト記号表（従来型・ユニット型共通）'!$C$6:$L$47,10,FALSE))</f>
        <v/>
      </c>
      <c r="AQ194" s="164" t="str">
        <f>IF(AQ193="","",VLOOKUP(AQ193,'シフト記号表（従来型・ユニット型共通）'!$C$6:$L$47,10,FALSE))</f>
        <v/>
      </c>
      <c r="AR194" s="162" t="str">
        <f>IF(AR193="","",VLOOKUP(AR193,'シフト記号表（従来型・ユニット型共通）'!$C$6:$L$47,10,FALSE))</f>
        <v/>
      </c>
      <c r="AS194" s="163" t="str">
        <f>IF(AS193="","",VLOOKUP(AS193,'シフト記号表（従来型・ユニット型共通）'!$C$6:$L$47,10,FALSE))</f>
        <v/>
      </c>
      <c r="AT194" s="163" t="str">
        <f>IF(AT193="","",VLOOKUP(AT193,'シフト記号表（従来型・ユニット型共通）'!$C$6:$L$47,10,FALSE))</f>
        <v/>
      </c>
      <c r="AU194" s="163" t="str">
        <f>IF(AU193="","",VLOOKUP(AU193,'シフト記号表（従来型・ユニット型共通）'!$C$6:$L$47,10,FALSE))</f>
        <v/>
      </c>
      <c r="AV194" s="163" t="str">
        <f>IF(AV193="","",VLOOKUP(AV193,'シフト記号表（従来型・ユニット型共通）'!$C$6:$L$47,10,FALSE))</f>
        <v/>
      </c>
      <c r="AW194" s="163" t="str">
        <f>IF(AW193="","",VLOOKUP(AW193,'シフト記号表（従来型・ユニット型共通）'!$C$6:$L$47,10,FALSE))</f>
        <v/>
      </c>
      <c r="AX194" s="164" t="str">
        <f>IF(AX193="","",VLOOKUP(AX193,'シフト記号表（従来型・ユニット型共通）'!$C$6:$L$47,10,FALSE))</f>
        <v/>
      </c>
      <c r="AY194" s="162" t="str">
        <f>IF(AY193="","",VLOOKUP(AY193,'シフト記号表（従来型・ユニット型共通）'!$C$6:$L$47,10,FALSE))</f>
        <v/>
      </c>
      <c r="AZ194" s="163" t="str">
        <f>IF(AZ193="","",VLOOKUP(AZ193,'シフト記号表（従来型・ユニット型共通）'!$C$6:$L$47,10,FALSE))</f>
        <v/>
      </c>
      <c r="BA194" s="163" t="str">
        <f>IF(BA193="","",VLOOKUP(BA193,'シフト記号表（従来型・ユニット型共通）'!$C$6:$L$47,10,FALSE))</f>
        <v/>
      </c>
      <c r="BB194" s="369">
        <f>IF($BE$3="４週",SUM(W194:AX194),IF($BE$3="暦月",SUM(W194:BA194),""))</f>
        <v>0</v>
      </c>
      <c r="BC194" s="370"/>
      <c r="BD194" s="371">
        <f>IF($BE$3="４週",BB194/4,IF($BE$3="暦月",(BB194/($BE$8/7)),""))</f>
        <v>0</v>
      </c>
      <c r="BE194" s="370"/>
      <c r="BF194" s="366"/>
      <c r="BG194" s="367"/>
      <c r="BH194" s="367"/>
      <c r="BI194" s="367"/>
      <c r="BJ194" s="368"/>
    </row>
    <row r="195" spans="2:62" ht="20.25" customHeight="1" x14ac:dyDescent="0.45">
      <c r="B195" s="306">
        <f>B193+1</f>
        <v>90</v>
      </c>
      <c r="C195" s="237"/>
      <c r="D195" s="238"/>
      <c r="E195" s="152"/>
      <c r="F195" s="153"/>
      <c r="G195" s="152"/>
      <c r="H195" s="153"/>
      <c r="I195" s="246"/>
      <c r="J195" s="247"/>
      <c r="K195" s="250"/>
      <c r="L195" s="251"/>
      <c r="M195" s="251"/>
      <c r="N195" s="238"/>
      <c r="O195" s="335"/>
      <c r="P195" s="336"/>
      <c r="Q195" s="336"/>
      <c r="R195" s="336"/>
      <c r="S195" s="337"/>
      <c r="T195" s="184" t="s">
        <v>18</v>
      </c>
      <c r="U195" s="108"/>
      <c r="V195" s="109"/>
      <c r="W195" s="95"/>
      <c r="X195" s="96"/>
      <c r="Y195" s="96"/>
      <c r="Z195" s="96"/>
      <c r="AA195" s="96"/>
      <c r="AB195" s="96"/>
      <c r="AC195" s="97"/>
      <c r="AD195" s="95"/>
      <c r="AE195" s="96"/>
      <c r="AF195" s="96"/>
      <c r="AG195" s="96"/>
      <c r="AH195" s="96"/>
      <c r="AI195" s="96"/>
      <c r="AJ195" s="97"/>
      <c r="AK195" s="95"/>
      <c r="AL195" s="96"/>
      <c r="AM195" s="96"/>
      <c r="AN195" s="96"/>
      <c r="AO195" s="96"/>
      <c r="AP195" s="96"/>
      <c r="AQ195" s="97"/>
      <c r="AR195" s="95"/>
      <c r="AS195" s="96"/>
      <c r="AT195" s="96"/>
      <c r="AU195" s="96"/>
      <c r="AV195" s="96"/>
      <c r="AW195" s="96"/>
      <c r="AX195" s="97"/>
      <c r="AY195" s="95"/>
      <c r="AZ195" s="96"/>
      <c r="BA195" s="98"/>
      <c r="BB195" s="242"/>
      <c r="BC195" s="243"/>
      <c r="BD195" s="244"/>
      <c r="BE195" s="245"/>
      <c r="BF195" s="303"/>
      <c r="BG195" s="304"/>
      <c r="BH195" s="304"/>
      <c r="BI195" s="304"/>
      <c r="BJ195" s="305"/>
    </row>
    <row r="196" spans="2:62" ht="20.25" customHeight="1" x14ac:dyDescent="0.45">
      <c r="B196" s="307"/>
      <c r="C196" s="341"/>
      <c r="D196" s="342"/>
      <c r="E196" s="196"/>
      <c r="F196" s="197">
        <f>C195</f>
        <v>0</v>
      </c>
      <c r="G196" s="196"/>
      <c r="H196" s="197">
        <f>I195</f>
        <v>0</v>
      </c>
      <c r="I196" s="343"/>
      <c r="J196" s="344"/>
      <c r="K196" s="345"/>
      <c r="L196" s="346"/>
      <c r="M196" s="346"/>
      <c r="N196" s="342"/>
      <c r="O196" s="335"/>
      <c r="P196" s="336"/>
      <c r="Q196" s="336"/>
      <c r="R196" s="336"/>
      <c r="S196" s="337"/>
      <c r="T196" s="185" t="s">
        <v>189</v>
      </c>
      <c r="U196" s="110"/>
      <c r="V196" s="186"/>
      <c r="W196" s="162" t="str">
        <f>IF(W195="","",VLOOKUP(W195,'シフト記号表（従来型・ユニット型共通）'!$C$6:$L$47,10,FALSE))</f>
        <v/>
      </c>
      <c r="X196" s="163" t="str">
        <f>IF(X195="","",VLOOKUP(X195,'シフト記号表（従来型・ユニット型共通）'!$C$6:$L$47,10,FALSE))</f>
        <v/>
      </c>
      <c r="Y196" s="163" t="str">
        <f>IF(Y195="","",VLOOKUP(Y195,'シフト記号表（従来型・ユニット型共通）'!$C$6:$L$47,10,FALSE))</f>
        <v/>
      </c>
      <c r="Z196" s="163" t="str">
        <f>IF(Z195="","",VLOOKUP(Z195,'シフト記号表（従来型・ユニット型共通）'!$C$6:$L$47,10,FALSE))</f>
        <v/>
      </c>
      <c r="AA196" s="163" t="str">
        <f>IF(AA195="","",VLOOKUP(AA195,'シフト記号表（従来型・ユニット型共通）'!$C$6:$L$47,10,FALSE))</f>
        <v/>
      </c>
      <c r="AB196" s="163" t="str">
        <f>IF(AB195="","",VLOOKUP(AB195,'シフト記号表（従来型・ユニット型共通）'!$C$6:$L$47,10,FALSE))</f>
        <v/>
      </c>
      <c r="AC196" s="164" t="str">
        <f>IF(AC195="","",VLOOKUP(AC195,'シフト記号表（従来型・ユニット型共通）'!$C$6:$L$47,10,FALSE))</f>
        <v/>
      </c>
      <c r="AD196" s="162" t="str">
        <f>IF(AD195="","",VLOOKUP(AD195,'シフト記号表（従来型・ユニット型共通）'!$C$6:$L$47,10,FALSE))</f>
        <v/>
      </c>
      <c r="AE196" s="163" t="str">
        <f>IF(AE195="","",VLOOKUP(AE195,'シフト記号表（従来型・ユニット型共通）'!$C$6:$L$47,10,FALSE))</f>
        <v/>
      </c>
      <c r="AF196" s="163" t="str">
        <f>IF(AF195="","",VLOOKUP(AF195,'シフト記号表（従来型・ユニット型共通）'!$C$6:$L$47,10,FALSE))</f>
        <v/>
      </c>
      <c r="AG196" s="163" t="str">
        <f>IF(AG195="","",VLOOKUP(AG195,'シフト記号表（従来型・ユニット型共通）'!$C$6:$L$47,10,FALSE))</f>
        <v/>
      </c>
      <c r="AH196" s="163" t="str">
        <f>IF(AH195="","",VLOOKUP(AH195,'シフト記号表（従来型・ユニット型共通）'!$C$6:$L$47,10,FALSE))</f>
        <v/>
      </c>
      <c r="AI196" s="163" t="str">
        <f>IF(AI195="","",VLOOKUP(AI195,'シフト記号表（従来型・ユニット型共通）'!$C$6:$L$47,10,FALSE))</f>
        <v/>
      </c>
      <c r="AJ196" s="164" t="str">
        <f>IF(AJ195="","",VLOOKUP(AJ195,'シフト記号表（従来型・ユニット型共通）'!$C$6:$L$47,10,FALSE))</f>
        <v/>
      </c>
      <c r="AK196" s="162" t="str">
        <f>IF(AK195="","",VLOOKUP(AK195,'シフト記号表（従来型・ユニット型共通）'!$C$6:$L$47,10,FALSE))</f>
        <v/>
      </c>
      <c r="AL196" s="163" t="str">
        <f>IF(AL195="","",VLOOKUP(AL195,'シフト記号表（従来型・ユニット型共通）'!$C$6:$L$47,10,FALSE))</f>
        <v/>
      </c>
      <c r="AM196" s="163" t="str">
        <f>IF(AM195="","",VLOOKUP(AM195,'シフト記号表（従来型・ユニット型共通）'!$C$6:$L$47,10,FALSE))</f>
        <v/>
      </c>
      <c r="AN196" s="163" t="str">
        <f>IF(AN195="","",VLOOKUP(AN195,'シフト記号表（従来型・ユニット型共通）'!$C$6:$L$47,10,FALSE))</f>
        <v/>
      </c>
      <c r="AO196" s="163" t="str">
        <f>IF(AO195="","",VLOOKUP(AO195,'シフト記号表（従来型・ユニット型共通）'!$C$6:$L$47,10,FALSE))</f>
        <v/>
      </c>
      <c r="AP196" s="163" t="str">
        <f>IF(AP195="","",VLOOKUP(AP195,'シフト記号表（従来型・ユニット型共通）'!$C$6:$L$47,10,FALSE))</f>
        <v/>
      </c>
      <c r="AQ196" s="164" t="str">
        <f>IF(AQ195="","",VLOOKUP(AQ195,'シフト記号表（従来型・ユニット型共通）'!$C$6:$L$47,10,FALSE))</f>
        <v/>
      </c>
      <c r="AR196" s="162" t="str">
        <f>IF(AR195="","",VLOOKUP(AR195,'シフト記号表（従来型・ユニット型共通）'!$C$6:$L$47,10,FALSE))</f>
        <v/>
      </c>
      <c r="AS196" s="163" t="str">
        <f>IF(AS195="","",VLOOKUP(AS195,'シフト記号表（従来型・ユニット型共通）'!$C$6:$L$47,10,FALSE))</f>
        <v/>
      </c>
      <c r="AT196" s="163" t="str">
        <f>IF(AT195="","",VLOOKUP(AT195,'シフト記号表（従来型・ユニット型共通）'!$C$6:$L$47,10,FALSE))</f>
        <v/>
      </c>
      <c r="AU196" s="163" t="str">
        <f>IF(AU195="","",VLOOKUP(AU195,'シフト記号表（従来型・ユニット型共通）'!$C$6:$L$47,10,FALSE))</f>
        <v/>
      </c>
      <c r="AV196" s="163" t="str">
        <f>IF(AV195="","",VLOOKUP(AV195,'シフト記号表（従来型・ユニット型共通）'!$C$6:$L$47,10,FALSE))</f>
        <v/>
      </c>
      <c r="AW196" s="163" t="str">
        <f>IF(AW195="","",VLOOKUP(AW195,'シフト記号表（従来型・ユニット型共通）'!$C$6:$L$47,10,FALSE))</f>
        <v/>
      </c>
      <c r="AX196" s="164" t="str">
        <f>IF(AX195="","",VLOOKUP(AX195,'シフト記号表（従来型・ユニット型共通）'!$C$6:$L$47,10,FALSE))</f>
        <v/>
      </c>
      <c r="AY196" s="162" t="str">
        <f>IF(AY195="","",VLOOKUP(AY195,'シフト記号表（従来型・ユニット型共通）'!$C$6:$L$47,10,FALSE))</f>
        <v/>
      </c>
      <c r="AZ196" s="163" t="str">
        <f>IF(AZ195="","",VLOOKUP(AZ195,'シフト記号表（従来型・ユニット型共通）'!$C$6:$L$47,10,FALSE))</f>
        <v/>
      </c>
      <c r="BA196" s="163" t="str">
        <f>IF(BA195="","",VLOOKUP(BA195,'シフト記号表（従来型・ユニット型共通）'!$C$6:$L$47,10,FALSE))</f>
        <v/>
      </c>
      <c r="BB196" s="369">
        <f>IF($BE$3="４週",SUM(W196:AX196),IF($BE$3="暦月",SUM(W196:BA196),""))</f>
        <v>0</v>
      </c>
      <c r="BC196" s="370"/>
      <c r="BD196" s="371">
        <f>IF($BE$3="４週",BB196/4,IF($BE$3="暦月",(BB196/($BE$8/7)),""))</f>
        <v>0</v>
      </c>
      <c r="BE196" s="370"/>
      <c r="BF196" s="366"/>
      <c r="BG196" s="367"/>
      <c r="BH196" s="367"/>
      <c r="BI196" s="367"/>
      <c r="BJ196" s="368"/>
    </row>
    <row r="197" spans="2:62" ht="20.25" customHeight="1" x14ac:dyDescent="0.45">
      <c r="B197" s="306">
        <f>B195+1</f>
        <v>91</v>
      </c>
      <c r="C197" s="237"/>
      <c r="D197" s="238"/>
      <c r="E197" s="152"/>
      <c r="F197" s="153"/>
      <c r="G197" s="152"/>
      <c r="H197" s="153"/>
      <c r="I197" s="246"/>
      <c r="J197" s="247"/>
      <c r="K197" s="250"/>
      <c r="L197" s="251"/>
      <c r="M197" s="251"/>
      <c r="N197" s="238"/>
      <c r="O197" s="335"/>
      <c r="P197" s="336"/>
      <c r="Q197" s="336"/>
      <c r="R197" s="336"/>
      <c r="S197" s="337"/>
      <c r="T197" s="184" t="s">
        <v>18</v>
      </c>
      <c r="U197" s="108"/>
      <c r="V197" s="109"/>
      <c r="W197" s="95"/>
      <c r="X197" s="96"/>
      <c r="Y197" s="96"/>
      <c r="Z197" s="96"/>
      <c r="AA197" s="96"/>
      <c r="AB197" s="96"/>
      <c r="AC197" s="97"/>
      <c r="AD197" s="95"/>
      <c r="AE197" s="96"/>
      <c r="AF197" s="96"/>
      <c r="AG197" s="96"/>
      <c r="AH197" s="96"/>
      <c r="AI197" s="96"/>
      <c r="AJ197" s="97"/>
      <c r="AK197" s="95"/>
      <c r="AL197" s="96"/>
      <c r="AM197" s="96"/>
      <c r="AN197" s="96"/>
      <c r="AO197" s="96"/>
      <c r="AP197" s="96"/>
      <c r="AQ197" s="97"/>
      <c r="AR197" s="95"/>
      <c r="AS197" s="96"/>
      <c r="AT197" s="96"/>
      <c r="AU197" s="96"/>
      <c r="AV197" s="96"/>
      <c r="AW197" s="96"/>
      <c r="AX197" s="97"/>
      <c r="AY197" s="95"/>
      <c r="AZ197" s="96"/>
      <c r="BA197" s="98"/>
      <c r="BB197" s="242"/>
      <c r="BC197" s="243"/>
      <c r="BD197" s="244"/>
      <c r="BE197" s="245"/>
      <c r="BF197" s="303"/>
      <c r="BG197" s="304"/>
      <c r="BH197" s="304"/>
      <c r="BI197" s="304"/>
      <c r="BJ197" s="305"/>
    </row>
    <row r="198" spans="2:62" ht="20.25" customHeight="1" x14ac:dyDescent="0.45">
      <c r="B198" s="307"/>
      <c r="C198" s="341"/>
      <c r="D198" s="342"/>
      <c r="E198" s="196"/>
      <c r="F198" s="197">
        <f>C197</f>
        <v>0</v>
      </c>
      <c r="G198" s="196"/>
      <c r="H198" s="197">
        <f>I197</f>
        <v>0</v>
      </c>
      <c r="I198" s="343"/>
      <c r="J198" s="344"/>
      <c r="K198" s="345"/>
      <c r="L198" s="346"/>
      <c r="M198" s="346"/>
      <c r="N198" s="342"/>
      <c r="O198" s="335"/>
      <c r="P198" s="336"/>
      <c r="Q198" s="336"/>
      <c r="R198" s="336"/>
      <c r="S198" s="337"/>
      <c r="T198" s="185" t="s">
        <v>189</v>
      </c>
      <c r="U198" s="110"/>
      <c r="V198" s="186"/>
      <c r="W198" s="162" t="str">
        <f>IF(W197="","",VLOOKUP(W197,'シフト記号表（従来型・ユニット型共通）'!$C$6:$L$47,10,FALSE))</f>
        <v/>
      </c>
      <c r="X198" s="163" t="str">
        <f>IF(X197="","",VLOOKUP(X197,'シフト記号表（従来型・ユニット型共通）'!$C$6:$L$47,10,FALSE))</f>
        <v/>
      </c>
      <c r="Y198" s="163" t="str">
        <f>IF(Y197="","",VLOOKUP(Y197,'シフト記号表（従来型・ユニット型共通）'!$C$6:$L$47,10,FALSE))</f>
        <v/>
      </c>
      <c r="Z198" s="163" t="str">
        <f>IF(Z197="","",VLOOKUP(Z197,'シフト記号表（従来型・ユニット型共通）'!$C$6:$L$47,10,FALSE))</f>
        <v/>
      </c>
      <c r="AA198" s="163" t="str">
        <f>IF(AA197="","",VLOOKUP(AA197,'シフト記号表（従来型・ユニット型共通）'!$C$6:$L$47,10,FALSE))</f>
        <v/>
      </c>
      <c r="AB198" s="163" t="str">
        <f>IF(AB197="","",VLOOKUP(AB197,'シフト記号表（従来型・ユニット型共通）'!$C$6:$L$47,10,FALSE))</f>
        <v/>
      </c>
      <c r="AC198" s="164" t="str">
        <f>IF(AC197="","",VLOOKUP(AC197,'シフト記号表（従来型・ユニット型共通）'!$C$6:$L$47,10,FALSE))</f>
        <v/>
      </c>
      <c r="AD198" s="162" t="str">
        <f>IF(AD197="","",VLOOKUP(AD197,'シフト記号表（従来型・ユニット型共通）'!$C$6:$L$47,10,FALSE))</f>
        <v/>
      </c>
      <c r="AE198" s="163" t="str">
        <f>IF(AE197="","",VLOOKUP(AE197,'シフト記号表（従来型・ユニット型共通）'!$C$6:$L$47,10,FALSE))</f>
        <v/>
      </c>
      <c r="AF198" s="163" t="str">
        <f>IF(AF197="","",VLOOKUP(AF197,'シフト記号表（従来型・ユニット型共通）'!$C$6:$L$47,10,FALSE))</f>
        <v/>
      </c>
      <c r="AG198" s="163" t="str">
        <f>IF(AG197="","",VLOOKUP(AG197,'シフト記号表（従来型・ユニット型共通）'!$C$6:$L$47,10,FALSE))</f>
        <v/>
      </c>
      <c r="AH198" s="163" t="str">
        <f>IF(AH197="","",VLOOKUP(AH197,'シフト記号表（従来型・ユニット型共通）'!$C$6:$L$47,10,FALSE))</f>
        <v/>
      </c>
      <c r="AI198" s="163" t="str">
        <f>IF(AI197="","",VLOOKUP(AI197,'シフト記号表（従来型・ユニット型共通）'!$C$6:$L$47,10,FALSE))</f>
        <v/>
      </c>
      <c r="AJ198" s="164" t="str">
        <f>IF(AJ197="","",VLOOKUP(AJ197,'シフト記号表（従来型・ユニット型共通）'!$C$6:$L$47,10,FALSE))</f>
        <v/>
      </c>
      <c r="AK198" s="162" t="str">
        <f>IF(AK197="","",VLOOKUP(AK197,'シフト記号表（従来型・ユニット型共通）'!$C$6:$L$47,10,FALSE))</f>
        <v/>
      </c>
      <c r="AL198" s="163" t="str">
        <f>IF(AL197="","",VLOOKUP(AL197,'シフト記号表（従来型・ユニット型共通）'!$C$6:$L$47,10,FALSE))</f>
        <v/>
      </c>
      <c r="AM198" s="163" t="str">
        <f>IF(AM197="","",VLOOKUP(AM197,'シフト記号表（従来型・ユニット型共通）'!$C$6:$L$47,10,FALSE))</f>
        <v/>
      </c>
      <c r="AN198" s="163" t="str">
        <f>IF(AN197="","",VLOOKUP(AN197,'シフト記号表（従来型・ユニット型共通）'!$C$6:$L$47,10,FALSE))</f>
        <v/>
      </c>
      <c r="AO198" s="163" t="str">
        <f>IF(AO197="","",VLOOKUP(AO197,'シフト記号表（従来型・ユニット型共通）'!$C$6:$L$47,10,FALSE))</f>
        <v/>
      </c>
      <c r="AP198" s="163" t="str">
        <f>IF(AP197="","",VLOOKUP(AP197,'シフト記号表（従来型・ユニット型共通）'!$C$6:$L$47,10,FALSE))</f>
        <v/>
      </c>
      <c r="AQ198" s="164" t="str">
        <f>IF(AQ197="","",VLOOKUP(AQ197,'シフト記号表（従来型・ユニット型共通）'!$C$6:$L$47,10,FALSE))</f>
        <v/>
      </c>
      <c r="AR198" s="162" t="str">
        <f>IF(AR197="","",VLOOKUP(AR197,'シフト記号表（従来型・ユニット型共通）'!$C$6:$L$47,10,FALSE))</f>
        <v/>
      </c>
      <c r="AS198" s="163" t="str">
        <f>IF(AS197="","",VLOOKUP(AS197,'シフト記号表（従来型・ユニット型共通）'!$C$6:$L$47,10,FALSE))</f>
        <v/>
      </c>
      <c r="AT198" s="163" t="str">
        <f>IF(AT197="","",VLOOKUP(AT197,'シフト記号表（従来型・ユニット型共通）'!$C$6:$L$47,10,FALSE))</f>
        <v/>
      </c>
      <c r="AU198" s="163" t="str">
        <f>IF(AU197="","",VLOOKUP(AU197,'シフト記号表（従来型・ユニット型共通）'!$C$6:$L$47,10,FALSE))</f>
        <v/>
      </c>
      <c r="AV198" s="163" t="str">
        <f>IF(AV197="","",VLOOKUP(AV197,'シフト記号表（従来型・ユニット型共通）'!$C$6:$L$47,10,FALSE))</f>
        <v/>
      </c>
      <c r="AW198" s="163" t="str">
        <f>IF(AW197="","",VLOOKUP(AW197,'シフト記号表（従来型・ユニット型共通）'!$C$6:$L$47,10,FALSE))</f>
        <v/>
      </c>
      <c r="AX198" s="164" t="str">
        <f>IF(AX197="","",VLOOKUP(AX197,'シフト記号表（従来型・ユニット型共通）'!$C$6:$L$47,10,FALSE))</f>
        <v/>
      </c>
      <c r="AY198" s="162" t="str">
        <f>IF(AY197="","",VLOOKUP(AY197,'シフト記号表（従来型・ユニット型共通）'!$C$6:$L$47,10,FALSE))</f>
        <v/>
      </c>
      <c r="AZ198" s="163" t="str">
        <f>IF(AZ197="","",VLOOKUP(AZ197,'シフト記号表（従来型・ユニット型共通）'!$C$6:$L$47,10,FALSE))</f>
        <v/>
      </c>
      <c r="BA198" s="163" t="str">
        <f>IF(BA197="","",VLOOKUP(BA197,'シフト記号表（従来型・ユニット型共通）'!$C$6:$L$47,10,FALSE))</f>
        <v/>
      </c>
      <c r="BB198" s="369">
        <f>IF($BE$3="４週",SUM(W198:AX198),IF($BE$3="暦月",SUM(W198:BA198),""))</f>
        <v>0</v>
      </c>
      <c r="BC198" s="370"/>
      <c r="BD198" s="371">
        <f>IF($BE$3="４週",BB198/4,IF($BE$3="暦月",(BB198/($BE$8/7)),""))</f>
        <v>0</v>
      </c>
      <c r="BE198" s="370"/>
      <c r="BF198" s="366"/>
      <c r="BG198" s="367"/>
      <c r="BH198" s="367"/>
      <c r="BI198" s="367"/>
      <c r="BJ198" s="368"/>
    </row>
    <row r="199" spans="2:62" ht="20.25" customHeight="1" x14ac:dyDescent="0.45">
      <c r="B199" s="306">
        <f>B197+1</f>
        <v>92</v>
      </c>
      <c r="C199" s="237"/>
      <c r="D199" s="238"/>
      <c r="E199" s="152"/>
      <c r="F199" s="153"/>
      <c r="G199" s="152"/>
      <c r="H199" s="153"/>
      <c r="I199" s="246"/>
      <c r="J199" s="247"/>
      <c r="K199" s="250"/>
      <c r="L199" s="251"/>
      <c r="M199" s="251"/>
      <c r="N199" s="238"/>
      <c r="O199" s="335"/>
      <c r="P199" s="336"/>
      <c r="Q199" s="336"/>
      <c r="R199" s="336"/>
      <c r="S199" s="337"/>
      <c r="T199" s="184" t="s">
        <v>18</v>
      </c>
      <c r="U199" s="108"/>
      <c r="V199" s="109"/>
      <c r="W199" s="95"/>
      <c r="X199" s="96"/>
      <c r="Y199" s="96"/>
      <c r="Z199" s="96"/>
      <c r="AA199" s="96"/>
      <c r="AB199" s="96"/>
      <c r="AC199" s="97"/>
      <c r="AD199" s="95"/>
      <c r="AE199" s="96"/>
      <c r="AF199" s="96"/>
      <c r="AG199" s="96"/>
      <c r="AH199" s="96"/>
      <c r="AI199" s="96"/>
      <c r="AJ199" s="97"/>
      <c r="AK199" s="95"/>
      <c r="AL199" s="96"/>
      <c r="AM199" s="96"/>
      <c r="AN199" s="96"/>
      <c r="AO199" s="96"/>
      <c r="AP199" s="96"/>
      <c r="AQ199" s="97"/>
      <c r="AR199" s="95"/>
      <c r="AS199" s="96"/>
      <c r="AT199" s="96"/>
      <c r="AU199" s="96"/>
      <c r="AV199" s="96"/>
      <c r="AW199" s="96"/>
      <c r="AX199" s="97"/>
      <c r="AY199" s="95"/>
      <c r="AZ199" s="96"/>
      <c r="BA199" s="98"/>
      <c r="BB199" s="242"/>
      <c r="BC199" s="243"/>
      <c r="BD199" s="244"/>
      <c r="BE199" s="245"/>
      <c r="BF199" s="303"/>
      <c r="BG199" s="304"/>
      <c r="BH199" s="304"/>
      <c r="BI199" s="304"/>
      <c r="BJ199" s="305"/>
    </row>
    <row r="200" spans="2:62" ht="20.25" customHeight="1" x14ac:dyDescent="0.45">
      <c r="B200" s="307"/>
      <c r="C200" s="341"/>
      <c r="D200" s="342"/>
      <c r="E200" s="196"/>
      <c r="F200" s="197">
        <f>C199</f>
        <v>0</v>
      </c>
      <c r="G200" s="196"/>
      <c r="H200" s="197">
        <f>I199</f>
        <v>0</v>
      </c>
      <c r="I200" s="343"/>
      <c r="J200" s="344"/>
      <c r="K200" s="345"/>
      <c r="L200" s="346"/>
      <c r="M200" s="346"/>
      <c r="N200" s="342"/>
      <c r="O200" s="335"/>
      <c r="P200" s="336"/>
      <c r="Q200" s="336"/>
      <c r="R200" s="336"/>
      <c r="S200" s="337"/>
      <c r="T200" s="185" t="s">
        <v>189</v>
      </c>
      <c r="U200" s="110"/>
      <c r="V200" s="186"/>
      <c r="W200" s="162" t="str">
        <f>IF(W199="","",VLOOKUP(W199,'シフト記号表（従来型・ユニット型共通）'!$C$6:$L$47,10,FALSE))</f>
        <v/>
      </c>
      <c r="X200" s="163" t="str">
        <f>IF(X199="","",VLOOKUP(X199,'シフト記号表（従来型・ユニット型共通）'!$C$6:$L$47,10,FALSE))</f>
        <v/>
      </c>
      <c r="Y200" s="163" t="str">
        <f>IF(Y199="","",VLOOKUP(Y199,'シフト記号表（従来型・ユニット型共通）'!$C$6:$L$47,10,FALSE))</f>
        <v/>
      </c>
      <c r="Z200" s="163" t="str">
        <f>IF(Z199="","",VLOOKUP(Z199,'シフト記号表（従来型・ユニット型共通）'!$C$6:$L$47,10,FALSE))</f>
        <v/>
      </c>
      <c r="AA200" s="163" t="str">
        <f>IF(AA199="","",VLOOKUP(AA199,'シフト記号表（従来型・ユニット型共通）'!$C$6:$L$47,10,FALSE))</f>
        <v/>
      </c>
      <c r="AB200" s="163" t="str">
        <f>IF(AB199="","",VLOOKUP(AB199,'シフト記号表（従来型・ユニット型共通）'!$C$6:$L$47,10,FALSE))</f>
        <v/>
      </c>
      <c r="AC200" s="164" t="str">
        <f>IF(AC199="","",VLOOKUP(AC199,'シフト記号表（従来型・ユニット型共通）'!$C$6:$L$47,10,FALSE))</f>
        <v/>
      </c>
      <c r="AD200" s="162" t="str">
        <f>IF(AD199="","",VLOOKUP(AD199,'シフト記号表（従来型・ユニット型共通）'!$C$6:$L$47,10,FALSE))</f>
        <v/>
      </c>
      <c r="AE200" s="163" t="str">
        <f>IF(AE199="","",VLOOKUP(AE199,'シフト記号表（従来型・ユニット型共通）'!$C$6:$L$47,10,FALSE))</f>
        <v/>
      </c>
      <c r="AF200" s="163" t="str">
        <f>IF(AF199="","",VLOOKUP(AF199,'シフト記号表（従来型・ユニット型共通）'!$C$6:$L$47,10,FALSE))</f>
        <v/>
      </c>
      <c r="AG200" s="163" t="str">
        <f>IF(AG199="","",VLOOKUP(AG199,'シフト記号表（従来型・ユニット型共通）'!$C$6:$L$47,10,FALSE))</f>
        <v/>
      </c>
      <c r="AH200" s="163" t="str">
        <f>IF(AH199="","",VLOOKUP(AH199,'シフト記号表（従来型・ユニット型共通）'!$C$6:$L$47,10,FALSE))</f>
        <v/>
      </c>
      <c r="AI200" s="163" t="str">
        <f>IF(AI199="","",VLOOKUP(AI199,'シフト記号表（従来型・ユニット型共通）'!$C$6:$L$47,10,FALSE))</f>
        <v/>
      </c>
      <c r="AJ200" s="164" t="str">
        <f>IF(AJ199="","",VLOOKUP(AJ199,'シフト記号表（従来型・ユニット型共通）'!$C$6:$L$47,10,FALSE))</f>
        <v/>
      </c>
      <c r="AK200" s="162" t="str">
        <f>IF(AK199="","",VLOOKUP(AK199,'シフト記号表（従来型・ユニット型共通）'!$C$6:$L$47,10,FALSE))</f>
        <v/>
      </c>
      <c r="AL200" s="163" t="str">
        <f>IF(AL199="","",VLOOKUP(AL199,'シフト記号表（従来型・ユニット型共通）'!$C$6:$L$47,10,FALSE))</f>
        <v/>
      </c>
      <c r="AM200" s="163" t="str">
        <f>IF(AM199="","",VLOOKUP(AM199,'シフト記号表（従来型・ユニット型共通）'!$C$6:$L$47,10,FALSE))</f>
        <v/>
      </c>
      <c r="AN200" s="163" t="str">
        <f>IF(AN199="","",VLOOKUP(AN199,'シフト記号表（従来型・ユニット型共通）'!$C$6:$L$47,10,FALSE))</f>
        <v/>
      </c>
      <c r="AO200" s="163" t="str">
        <f>IF(AO199="","",VLOOKUP(AO199,'シフト記号表（従来型・ユニット型共通）'!$C$6:$L$47,10,FALSE))</f>
        <v/>
      </c>
      <c r="AP200" s="163" t="str">
        <f>IF(AP199="","",VLOOKUP(AP199,'シフト記号表（従来型・ユニット型共通）'!$C$6:$L$47,10,FALSE))</f>
        <v/>
      </c>
      <c r="AQ200" s="164" t="str">
        <f>IF(AQ199="","",VLOOKUP(AQ199,'シフト記号表（従来型・ユニット型共通）'!$C$6:$L$47,10,FALSE))</f>
        <v/>
      </c>
      <c r="AR200" s="162" t="str">
        <f>IF(AR199="","",VLOOKUP(AR199,'シフト記号表（従来型・ユニット型共通）'!$C$6:$L$47,10,FALSE))</f>
        <v/>
      </c>
      <c r="AS200" s="163" t="str">
        <f>IF(AS199="","",VLOOKUP(AS199,'シフト記号表（従来型・ユニット型共通）'!$C$6:$L$47,10,FALSE))</f>
        <v/>
      </c>
      <c r="AT200" s="163" t="str">
        <f>IF(AT199="","",VLOOKUP(AT199,'シフト記号表（従来型・ユニット型共通）'!$C$6:$L$47,10,FALSE))</f>
        <v/>
      </c>
      <c r="AU200" s="163" t="str">
        <f>IF(AU199="","",VLOOKUP(AU199,'シフト記号表（従来型・ユニット型共通）'!$C$6:$L$47,10,FALSE))</f>
        <v/>
      </c>
      <c r="AV200" s="163" t="str">
        <f>IF(AV199="","",VLOOKUP(AV199,'シフト記号表（従来型・ユニット型共通）'!$C$6:$L$47,10,FALSE))</f>
        <v/>
      </c>
      <c r="AW200" s="163" t="str">
        <f>IF(AW199="","",VLOOKUP(AW199,'シフト記号表（従来型・ユニット型共通）'!$C$6:$L$47,10,FALSE))</f>
        <v/>
      </c>
      <c r="AX200" s="164" t="str">
        <f>IF(AX199="","",VLOOKUP(AX199,'シフト記号表（従来型・ユニット型共通）'!$C$6:$L$47,10,FALSE))</f>
        <v/>
      </c>
      <c r="AY200" s="162" t="str">
        <f>IF(AY199="","",VLOOKUP(AY199,'シフト記号表（従来型・ユニット型共通）'!$C$6:$L$47,10,FALSE))</f>
        <v/>
      </c>
      <c r="AZ200" s="163" t="str">
        <f>IF(AZ199="","",VLOOKUP(AZ199,'シフト記号表（従来型・ユニット型共通）'!$C$6:$L$47,10,FALSE))</f>
        <v/>
      </c>
      <c r="BA200" s="163" t="str">
        <f>IF(BA199="","",VLOOKUP(BA199,'シフト記号表（従来型・ユニット型共通）'!$C$6:$L$47,10,FALSE))</f>
        <v/>
      </c>
      <c r="BB200" s="369">
        <f>IF($BE$3="４週",SUM(W200:AX200),IF($BE$3="暦月",SUM(W200:BA200),""))</f>
        <v>0</v>
      </c>
      <c r="BC200" s="370"/>
      <c r="BD200" s="371">
        <f>IF($BE$3="４週",BB200/4,IF($BE$3="暦月",(BB200/($BE$8/7)),""))</f>
        <v>0</v>
      </c>
      <c r="BE200" s="370"/>
      <c r="BF200" s="366"/>
      <c r="BG200" s="367"/>
      <c r="BH200" s="367"/>
      <c r="BI200" s="367"/>
      <c r="BJ200" s="368"/>
    </row>
    <row r="201" spans="2:62" ht="20.25" customHeight="1" x14ac:dyDescent="0.45">
      <c r="B201" s="306">
        <f>B199+1</f>
        <v>93</v>
      </c>
      <c r="C201" s="237"/>
      <c r="D201" s="238"/>
      <c r="E201" s="152"/>
      <c r="F201" s="153"/>
      <c r="G201" s="152"/>
      <c r="H201" s="153"/>
      <c r="I201" s="246"/>
      <c r="J201" s="247"/>
      <c r="K201" s="250"/>
      <c r="L201" s="251"/>
      <c r="M201" s="251"/>
      <c r="N201" s="238"/>
      <c r="O201" s="335"/>
      <c r="P201" s="336"/>
      <c r="Q201" s="336"/>
      <c r="R201" s="336"/>
      <c r="S201" s="337"/>
      <c r="T201" s="184" t="s">
        <v>18</v>
      </c>
      <c r="U201" s="108"/>
      <c r="V201" s="109"/>
      <c r="W201" s="95"/>
      <c r="X201" s="96"/>
      <c r="Y201" s="96"/>
      <c r="Z201" s="96"/>
      <c r="AA201" s="96"/>
      <c r="AB201" s="96"/>
      <c r="AC201" s="97"/>
      <c r="AD201" s="95"/>
      <c r="AE201" s="96"/>
      <c r="AF201" s="96"/>
      <c r="AG201" s="96"/>
      <c r="AH201" s="96"/>
      <c r="AI201" s="96"/>
      <c r="AJ201" s="97"/>
      <c r="AK201" s="95"/>
      <c r="AL201" s="96"/>
      <c r="AM201" s="96"/>
      <c r="AN201" s="96"/>
      <c r="AO201" s="96"/>
      <c r="AP201" s="96"/>
      <c r="AQ201" s="97"/>
      <c r="AR201" s="95"/>
      <c r="AS201" s="96"/>
      <c r="AT201" s="96"/>
      <c r="AU201" s="96"/>
      <c r="AV201" s="96"/>
      <c r="AW201" s="96"/>
      <c r="AX201" s="97"/>
      <c r="AY201" s="95"/>
      <c r="AZ201" s="96"/>
      <c r="BA201" s="98"/>
      <c r="BB201" s="242"/>
      <c r="BC201" s="243"/>
      <c r="BD201" s="244"/>
      <c r="BE201" s="245"/>
      <c r="BF201" s="303"/>
      <c r="BG201" s="304"/>
      <c r="BH201" s="304"/>
      <c r="BI201" s="304"/>
      <c r="BJ201" s="305"/>
    </row>
    <row r="202" spans="2:62" ht="20.25" customHeight="1" x14ac:dyDescent="0.45">
      <c r="B202" s="307"/>
      <c r="C202" s="341"/>
      <c r="D202" s="342"/>
      <c r="E202" s="196"/>
      <c r="F202" s="197">
        <f>C201</f>
        <v>0</v>
      </c>
      <c r="G202" s="196"/>
      <c r="H202" s="197">
        <f>I201</f>
        <v>0</v>
      </c>
      <c r="I202" s="343"/>
      <c r="J202" s="344"/>
      <c r="K202" s="345"/>
      <c r="L202" s="346"/>
      <c r="M202" s="346"/>
      <c r="N202" s="342"/>
      <c r="O202" s="335"/>
      <c r="P202" s="336"/>
      <c r="Q202" s="336"/>
      <c r="R202" s="336"/>
      <c r="S202" s="337"/>
      <c r="T202" s="185" t="s">
        <v>189</v>
      </c>
      <c r="U202" s="110"/>
      <c r="V202" s="186"/>
      <c r="W202" s="162" t="str">
        <f>IF(W201="","",VLOOKUP(W201,'シフト記号表（従来型・ユニット型共通）'!$C$6:$L$47,10,FALSE))</f>
        <v/>
      </c>
      <c r="X202" s="163" t="str">
        <f>IF(X201="","",VLOOKUP(X201,'シフト記号表（従来型・ユニット型共通）'!$C$6:$L$47,10,FALSE))</f>
        <v/>
      </c>
      <c r="Y202" s="163" t="str">
        <f>IF(Y201="","",VLOOKUP(Y201,'シフト記号表（従来型・ユニット型共通）'!$C$6:$L$47,10,FALSE))</f>
        <v/>
      </c>
      <c r="Z202" s="163" t="str">
        <f>IF(Z201="","",VLOOKUP(Z201,'シフト記号表（従来型・ユニット型共通）'!$C$6:$L$47,10,FALSE))</f>
        <v/>
      </c>
      <c r="AA202" s="163" t="str">
        <f>IF(AA201="","",VLOOKUP(AA201,'シフト記号表（従来型・ユニット型共通）'!$C$6:$L$47,10,FALSE))</f>
        <v/>
      </c>
      <c r="AB202" s="163" t="str">
        <f>IF(AB201="","",VLOOKUP(AB201,'シフト記号表（従来型・ユニット型共通）'!$C$6:$L$47,10,FALSE))</f>
        <v/>
      </c>
      <c r="AC202" s="164" t="str">
        <f>IF(AC201="","",VLOOKUP(AC201,'シフト記号表（従来型・ユニット型共通）'!$C$6:$L$47,10,FALSE))</f>
        <v/>
      </c>
      <c r="AD202" s="162" t="str">
        <f>IF(AD201="","",VLOOKUP(AD201,'シフト記号表（従来型・ユニット型共通）'!$C$6:$L$47,10,FALSE))</f>
        <v/>
      </c>
      <c r="AE202" s="163" t="str">
        <f>IF(AE201="","",VLOOKUP(AE201,'シフト記号表（従来型・ユニット型共通）'!$C$6:$L$47,10,FALSE))</f>
        <v/>
      </c>
      <c r="AF202" s="163" t="str">
        <f>IF(AF201="","",VLOOKUP(AF201,'シフト記号表（従来型・ユニット型共通）'!$C$6:$L$47,10,FALSE))</f>
        <v/>
      </c>
      <c r="AG202" s="163" t="str">
        <f>IF(AG201="","",VLOOKUP(AG201,'シフト記号表（従来型・ユニット型共通）'!$C$6:$L$47,10,FALSE))</f>
        <v/>
      </c>
      <c r="AH202" s="163" t="str">
        <f>IF(AH201="","",VLOOKUP(AH201,'シフト記号表（従来型・ユニット型共通）'!$C$6:$L$47,10,FALSE))</f>
        <v/>
      </c>
      <c r="AI202" s="163" t="str">
        <f>IF(AI201="","",VLOOKUP(AI201,'シフト記号表（従来型・ユニット型共通）'!$C$6:$L$47,10,FALSE))</f>
        <v/>
      </c>
      <c r="AJ202" s="164" t="str">
        <f>IF(AJ201="","",VLOOKUP(AJ201,'シフト記号表（従来型・ユニット型共通）'!$C$6:$L$47,10,FALSE))</f>
        <v/>
      </c>
      <c r="AK202" s="162" t="str">
        <f>IF(AK201="","",VLOOKUP(AK201,'シフト記号表（従来型・ユニット型共通）'!$C$6:$L$47,10,FALSE))</f>
        <v/>
      </c>
      <c r="AL202" s="163" t="str">
        <f>IF(AL201="","",VLOOKUP(AL201,'シフト記号表（従来型・ユニット型共通）'!$C$6:$L$47,10,FALSE))</f>
        <v/>
      </c>
      <c r="AM202" s="163" t="str">
        <f>IF(AM201="","",VLOOKUP(AM201,'シフト記号表（従来型・ユニット型共通）'!$C$6:$L$47,10,FALSE))</f>
        <v/>
      </c>
      <c r="AN202" s="163" t="str">
        <f>IF(AN201="","",VLOOKUP(AN201,'シフト記号表（従来型・ユニット型共通）'!$C$6:$L$47,10,FALSE))</f>
        <v/>
      </c>
      <c r="AO202" s="163" t="str">
        <f>IF(AO201="","",VLOOKUP(AO201,'シフト記号表（従来型・ユニット型共通）'!$C$6:$L$47,10,FALSE))</f>
        <v/>
      </c>
      <c r="AP202" s="163" t="str">
        <f>IF(AP201="","",VLOOKUP(AP201,'シフト記号表（従来型・ユニット型共通）'!$C$6:$L$47,10,FALSE))</f>
        <v/>
      </c>
      <c r="AQ202" s="164" t="str">
        <f>IF(AQ201="","",VLOOKUP(AQ201,'シフト記号表（従来型・ユニット型共通）'!$C$6:$L$47,10,FALSE))</f>
        <v/>
      </c>
      <c r="AR202" s="162" t="str">
        <f>IF(AR201="","",VLOOKUP(AR201,'シフト記号表（従来型・ユニット型共通）'!$C$6:$L$47,10,FALSE))</f>
        <v/>
      </c>
      <c r="AS202" s="163" t="str">
        <f>IF(AS201="","",VLOOKUP(AS201,'シフト記号表（従来型・ユニット型共通）'!$C$6:$L$47,10,FALSE))</f>
        <v/>
      </c>
      <c r="AT202" s="163" t="str">
        <f>IF(AT201="","",VLOOKUP(AT201,'シフト記号表（従来型・ユニット型共通）'!$C$6:$L$47,10,FALSE))</f>
        <v/>
      </c>
      <c r="AU202" s="163" t="str">
        <f>IF(AU201="","",VLOOKUP(AU201,'シフト記号表（従来型・ユニット型共通）'!$C$6:$L$47,10,FALSE))</f>
        <v/>
      </c>
      <c r="AV202" s="163" t="str">
        <f>IF(AV201="","",VLOOKUP(AV201,'シフト記号表（従来型・ユニット型共通）'!$C$6:$L$47,10,FALSE))</f>
        <v/>
      </c>
      <c r="AW202" s="163" t="str">
        <f>IF(AW201="","",VLOOKUP(AW201,'シフト記号表（従来型・ユニット型共通）'!$C$6:$L$47,10,FALSE))</f>
        <v/>
      </c>
      <c r="AX202" s="164" t="str">
        <f>IF(AX201="","",VLOOKUP(AX201,'シフト記号表（従来型・ユニット型共通）'!$C$6:$L$47,10,FALSE))</f>
        <v/>
      </c>
      <c r="AY202" s="162" t="str">
        <f>IF(AY201="","",VLOOKUP(AY201,'シフト記号表（従来型・ユニット型共通）'!$C$6:$L$47,10,FALSE))</f>
        <v/>
      </c>
      <c r="AZ202" s="163" t="str">
        <f>IF(AZ201="","",VLOOKUP(AZ201,'シフト記号表（従来型・ユニット型共通）'!$C$6:$L$47,10,FALSE))</f>
        <v/>
      </c>
      <c r="BA202" s="163" t="str">
        <f>IF(BA201="","",VLOOKUP(BA201,'シフト記号表（従来型・ユニット型共通）'!$C$6:$L$47,10,FALSE))</f>
        <v/>
      </c>
      <c r="BB202" s="369">
        <f>IF($BE$3="４週",SUM(W202:AX202),IF($BE$3="暦月",SUM(W202:BA202),""))</f>
        <v>0</v>
      </c>
      <c r="BC202" s="370"/>
      <c r="BD202" s="371">
        <f>IF($BE$3="４週",BB202/4,IF($BE$3="暦月",(BB202/($BE$8/7)),""))</f>
        <v>0</v>
      </c>
      <c r="BE202" s="370"/>
      <c r="BF202" s="366"/>
      <c r="BG202" s="367"/>
      <c r="BH202" s="367"/>
      <c r="BI202" s="367"/>
      <c r="BJ202" s="368"/>
    </row>
    <row r="203" spans="2:62" ht="20.25" customHeight="1" x14ac:dyDescent="0.45">
      <c r="B203" s="306">
        <f>B201+1</f>
        <v>94</v>
      </c>
      <c r="C203" s="237"/>
      <c r="D203" s="238"/>
      <c r="E203" s="152"/>
      <c r="F203" s="153"/>
      <c r="G203" s="152"/>
      <c r="H203" s="153"/>
      <c r="I203" s="246"/>
      <c r="J203" s="247"/>
      <c r="K203" s="250"/>
      <c r="L203" s="251"/>
      <c r="M203" s="251"/>
      <c r="N203" s="238"/>
      <c r="O203" s="335"/>
      <c r="P203" s="336"/>
      <c r="Q203" s="336"/>
      <c r="R203" s="336"/>
      <c r="S203" s="337"/>
      <c r="T203" s="184" t="s">
        <v>18</v>
      </c>
      <c r="U203" s="108"/>
      <c r="V203" s="109"/>
      <c r="W203" s="95"/>
      <c r="X203" s="96"/>
      <c r="Y203" s="96"/>
      <c r="Z203" s="96"/>
      <c r="AA203" s="96"/>
      <c r="AB203" s="96"/>
      <c r="AC203" s="97"/>
      <c r="AD203" s="95"/>
      <c r="AE203" s="96"/>
      <c r="AF203" s="96"/>
      <c r="AG203" s="96"/>
      <c r="AH203" s="96"/>
      <c r="AI203" s="96"/>
      <c r="AJ203" s="97"/>
      <c r="AK203" s="95"/>
      <c r="AL203" s="96"/>
      <c r="AM203" s="96"/>
      <c r="AN203" s="96"/>
      <c r="AO203" s="96"/>
      <c r="AP203" s="96"/>
      <c r="AQ203" s="97"/>
      <c r="AR203" s="95"/>
      <c r="AS203" s="96"/>
      <c r="AT203" s="96"/>
      <c r="AU203" s="96"/>
      <c r="AV203" s="96"/>
      <c r="AW203" s="96"/>
      <c r="AX203" s="97"/>
      <c r="AY203" s="95"/>
      <c r="AZ203" s="96"/>
      <c r="BA203" s="98"/>
      <c r="BB203" s="242"/>
      <c r="BC203" s="243"/>
      <c r="BD203" s="244"/>
      <c r="BE203" s="245"/>
      <c r="BF203" s="303"/>
      <c r="BG203" s="304"/>
      <c r="BH203" s="304"/>
      <c r="BI203" s="304"/>
      <c r="BJ203" s="305"/>
    </row>
    <row r="204" spans="2:62" ht="20.25" customHeight="1" x14ac:dyDescent="0.45">
      <c r="B204" s="307"/>
      <c r="C204" s="341"/>
      <c r="D204" s="342"/>
      <c r="E204" s="196"/>
      <c r="F204" s="197">
        <f>C203</f>
        <v>0</v>
      </c>
      <c r="G204" s="196"/>
      <c r="H204" s="197">
        <f>I203</f>
        <v>0</v>
      </c>
      <c r="I204" s="343"/>
      <c r="J204" s="344"/>
      <c r="K204" s="345"/>
      <c r="L204" s="346"/>
      <c r="M204" s="346"/>
      <c r="N204" s="342"/>
      <c r="O204" s="335"/>
      <c r="P204" s="336"/>
      <c r="Q204" s="336"/>
      <c r="R204" s="336"/>
      <c r="S204" s="337"/>
      <c r="T204" s="185" t="s">
        <v>189</v>
      </c>
      <c r="U204" s="110"/>
      <c r="V204" s="186"/>
      <c r="W204" s="162" t="str">
        <f>IF(W203="","",VLOOKUP(W203,'シフト記号表（従来型・ユニット型共通）'!$C$6:$L$47,10,FALSE))</f>
        <v/>
      </c>
      <c r="X204" s="163" t="str">
        <f>IF(X203="","",VLOOKUP(X203,'シフト記号表（従来型・ユニット型共通）'!$C$6:$L$47,10,FALSE))</f>
        <v/>
      </c>
      <c r="Y204" s="163" t="str">
        <f>IF(Y203="","",VLOOKUP(Y203,'シフト記号表（従来型・ユニット型共通）'!$C$6:$L$47,10,FALSE))</f>
        <v/>
      </c>
      <c r="Z204" s="163" t="str">
        <f>IF(Z203="","",VLOOKUP(Z203,'シフト記号表（従来型・ユニット型共通）'!$C$6:$L$47,10,FALSE))</f>
        <v/>
      </c>
      <c r="AA204" s="163" t="str">
        <f>IF(AA203="","",VLOOKUP(AA203,'シフト記号表（従来型・ユニット型共通）'!$C$6:$L$47,10,FALSE))</f>
        <v/>
      </c>
      <c r="AB204" s="163" t="str">
        <f>IF(AB203="","",VLOOKUP(AB203,'シフト記号表（従来型・ユニット型共通）'!$C$6:$L$47,10,FALSE))</f>
        <v/>
      </c>
      <c r="AC204" s="164" t="str">
        <f>IF(AC203="","",VLOOKUP(AC203,'シフト記号表（従来型・ユニット型共通）'!$C$6:$L$47,10,FALSE))</f>
        <v/>
      </c>
      <c r="AD204" s="162" t="str">
        <f>IF(AD203="","",VLOOKUP(AD203,'シフト記号表（従来型・ユニット型共通）'!$C$6:$L$47,10,FALSE))</f>
        <v/>
      </c>
      <c r="AE204" s="163" t="str">
        <f>IF(AE203="","",VLOOKUP(AE203,'シフト記号表（従来型・ユニット型共通）'!$C$6:$L$47,10,FALSE))</f>
        <v/>
      </c>
      <c r="AF204" s="163" t="str">
        <f>IF(AF203="","",VLOOKUP(AF203,'シフト記号表（従来型・ユニット型共通）'!$C$6:$L$47,10,FALSE))</f>
        <v/>
      </c>
      <c r="AG204" s="163" t="str">
        <f>IF(AG203="","",VLOOKUP(AG203,'シフト記号表（従来型・ユニット型共通）'!$C$6:$L$47,10,FALSE))</f>
        <v/>
      </c>
      <c r="AH204" s="163" t="str">
        <f>IF(AH203="","",VLOOKUP(AH203,'シフト記号表（従来型・ユニット型共通）'!$C$6:$L$47,10,FALSE))</f>
        <v/>
      </c>
      <c r="AI204" s="163" t="str">
        <f>IF(AI203="","",VLOOKUP(AI203,'シフト記号表（従来型・ユニット型共通）'!$C$6:$L$47,10,FALSE))</f>
        <v/>
      </c>
      <c r="AJ204" s="164" t="str">
        <f>IF(AJ203="","",VLOOKUP(AJ203,'シフト記号表（従来型・ユニット型共通）'!$C$6:$L$47,10,FALSE))</f>
        <v/>
      </c>
      <c r="AK204" s="162" t="str">
        <f>IF(AK203="","",VLOOKUP(AK203,'シフト記号表（従来型・ユニット型共通）'!$C$6:$L$47,10,FALSE))</f>
        <v/>
      </c>
      <c r="AL204" s="163" t="str">
        <f>IF(AL203="","",VLOOKUP(AL203,'シフト記号表（従来型・ユニット型共通）'!$C$6:$L$47,10,FALSE))</f>
        <v/>
      </c>
      <c r="AM204" s="163" t="str">
        <f>IF(AM203="","",VLOOKUP(AM203,'シフト記号表（従来型・ユニット型共通）'!$C$6:$L$47,10,FALSE))</f>
        <v/>
      </c>
      <c r="AN204" s="163" t="str">
        <f>IF(AN203="","",VLOOKUP(AN203,'シフト記号表（従来型・ユニット型共通）'!$C$6:$L$47,10,FALSE))</f>
        <v/>
      </c>
      <c r="AO204" s="163" t="str">
        <f>IF(AO203="","",VLOOKUP(AO203,'シフト記号表（従来型・ユニット型共通）'!$C$6:$L$47,10,FALSE))</f>
        <v/>
      </c>
      <c r="AP204" s="163" t="str">
        <f>IF(AP203="","",VLOOKUP(AP203,'シフト記号表（従来型・ユニット型共通）'!$C$6:$L$47,10,FALSE))</f>
        <v/>
      </c>
      <c r="AQ204" s="164" t="str">
        <f>IF(AQ203="","",VLOOKUP(AQ203,'シフト記号表（従来型・ユニット型共通）'!$C$6:$L$47,10,FALSE))</f>
        <v/>
      </c>
      <c r="AR204" s="162" t="str">
        <f>IF(AR203="","",VLOOKUP(AR203,'シフト記号表（従来型・ユニット型共通）'!$C$6:$L$47,10,FALSE))</f>
        <v/>
      </c>
      <c r="AS204" s="163" t="str">
        <f>IF(AS203="","",VLOOKUP(AS203,'シフト記号表（従来型・ユニット型共通）'!$C$6:$L$47,10,FALSE))</f>
        <v/>
      </c>
      <c r="AT204" s="163" t="str">
        <f>IF(AT203="","",VLOOKUP(AT203,'シフト記号表（従来型・ユニット型共通）'!$C$6:$L$47,10,FALSE))</f>
        <v/>
      </c>
      <c r="AU204" s="163" t="str">
        <f>IF(AU203="","",VLOOKUP(AU203,'シフト記号表（従来型・ユニット型共通）'!$C$6:$L$47,10,FALSE))</f>
        <v/>
      </c>
      <c r="AV204" s="163" t="str">
        <f>IF(AV203="","",VLOOKUP(AV203,'シフト記号表（従来型・ユニット型共通）'!$C$6:$L$47,10,FALSE))</f>
        <v/>
      </c>
      <c r="AW204" s="163" t="str">
        <f>IF(AW203="","",VLOOKUP(AW203,'シフト記号表（従来型・ユニット型共通）'!$C$6:$L$47,10,FALSE))</f>
        <v/>
      </c>
      <c r="AX204" s="164" t="str">
        <f>IF(AX203="","",VLOOKUP(AX203,'シフト記号表（従来型・ユニット型共通）'!$C$6:$L$47,10,FALSE))</f>
        <v/>
      </c>
      <c r="AY204" s="162" t="str">
        <f>IF(AY203="","",VLOOKUP(AY203,'シフト記号表（従来型・ユニット型共通）'!$C$6:$L$47,10,FALSE))</f>
        <v/>
      </c>
      <c r="AZ204" s="163" t="str">
        <f>IF(AZ203="","",VLOOKUP(AZ203,'シフト記号表（従来型・ユニット型共通）'!$C$6:$L$47,10,FALSE))</f>
        <v/>
      </c>
      <c r="BA204" s="163" t="str">
        <f>IF(BA203="","",VLOOKUP(BA203,'シフト記号表（従来型・ユニット型共通）'!$C$6:$L$47,10,FALSE))</f>
        <v/>
      </c>
      <c r="BB204" s="369">
        <f>IF($BE$3="４週",SUM(W204:AX204),IF($BE$3="暦月",SUM(W204:BA204),""))</f>
        <v>0</v>
      </c>
      <c r="BC204" s="370"/>
      <c r="BD204" s="371">
        <f>IF($BE$3="４週",BB204/4,IF($BE$3="暦月",(BB204/($BE$8/7)),""))</f>
        <v>0</v>
      </c>
      <c r="BE204" s="370"/>
      <c r="BF204" s="366"/>
      <c r="BG204" s="367"/>
      <c r="BH204" s="367"/>
      <c r="BI204" s="367"/>
      <c r="BJ204" s="368"/>
    </row>
    <row r="205" spans="2:62" ht="20.25" customHeight="1" x14ac:dyDescent="0.45">
      <c r="B205" s="306">
        <f>B203+1</f>
        <v>95</v>
      </c>
      <c r="C205" s="237"/>
      <c r="D205" s="238"/>
      <c r="E205" s="152"/>
      <c r="F205" s="153"/>
      <c r="G205" s="152"/>
      <c r="H205" s="153"/>
      <c r="I205" s="246"/>
      <c r="J205" s="247"/>
      <c r="K205" s="250"/>
      <c r="L205" s="251"/>
      <c r="M205" s="251"/>
      <c r="N205" s="238"/>
      <c r="O205" s="335"/>
      <c r="P205" s="336"/>
      <c r="Q205" s="336"/>
      <c r="R205" s="336"/>
      <c r="S205" s="337"/>
      <c r="T205" s="184" t="s">
        <v>18</v>
      </c>
      <c r="U205" s="108"/>
      <c r="V205" s="109"/>
      <c r="W205" s="95"/>
      <c r="X205" s="96"/>
      <c r="Y205" s="96"/>
      <c r="Z205" s="96"/>
      <c r="AA205" s="96"/>
      <c r="AB205" s="96"/>
      <c r="AC205" s="97"/>
      <c r="AD205" s="95"/>
      <c r="AE205" s="96"/>
      <c r="AF205" s="96"/>
      <c r="AG205" s="96"/>
      <c r="AH205" s="96"/>
      <c r="AI205" s="96"/>
      <c r="AJ205" s="97"/>
      <c r="AK205" s="95"/>
      <c r="AL205" s="96"/>
      <c r="AM205" s="96"/>
      <c r="AN205" s="96"/>
      <c r="AO205" s="96"/>
      <c r="AP205" s="96"/>
      <c r="AQ205" s="97"/>
      <c r="AR205" s="95"/>
      <c r="AS205" s="96"/>
      <c r="AT205" s="96"/>
      <c r="AU205" s="96"/>
      <c r="AV205" s="96"/>
      <c r="AW205" s="96"/>
      <c r="AX205" s="97"/>
      <c r="AY205" s="95"/>
      <c r="AZ205" s="96"/>
      <c r="BA205" s="98"/>
      <c r="BB205" s="242"/>
      <c r="BC205" s="243"/>
      <c r="BD205" s="244"/>
      <c r="BE205" s="245"/>
      <c r="BF205" s="303"/>
      <c r="BG205" s="304"/>
      <c r="BH205" s="304"/>
      <c r="BI205" s="304"/>
      <c r="BJ205" s="305"/>
    </row>
    <row r="206" spans="2:62" ht="20.25" customHeight="1" x14ac:dyDescent="0.45">
      <c r="B206" s="307"/>
      <c r="C206" s="341"/>
      <c r="D206" s="342"/>
      <c r="E206" s="196"/>
      <c r="F206" s="197">
        <f>C205</f>
        <v>0</v>
      </c>
      <c r="G206" s="196"/>
      <c r="H206" s="197">
        <f>I205</f>
        <v>0</v>
      </c>
      <c r="I206" s="343"/>
      <c r="J206" s="344"/>
      <c r="K206" s="345"/>
      <c r="L206" s="346"/>
      <c r="M206" s="346"/>
      <c r="N206" s="342"/>
      <c r="O206" s="335"/>
      <c r="P206" s="336"/>
      <c r="Q206" s="336"/>
      <c r="R206" s="336"/>
      <c r="S206" s="337"/>
      <c r="T206" s="185" t="s">
        <v>189</v>
      </c>
      <c r="U206" s="110"/>
      <c r="V206" s="186"/>
      <c r="W206" s="162" t="str">
        <f>IF(W205="","",VLOOKUP(W205,'シフト記号表（従来型・ユニット型共通）'!$C$6:$L$47,10,FALSE))</f>
        <v/>
      </c>
      <c r="X206" s="163" t="str">
        <f>IF(X205="","",VLOOKUP(X205,'シフト記号表（従来型・ユニット型共通）'!$C$6:$L$47,10,FALSE))</f>
        <v/>
      </c>
      <c r="Y206" s="163" t="str">
        <f>IF(Y205="","",VLOOKUP(Y205,'シフト記号表（従来型・ユニット型共通）'!$C$6:$L$47,10,FALSE))</f>
        <v/>
      </c>
      <c r="Z206" s="163" t="str">
        <f>IF(Z205="","",VLOOKUP(Z205,'シフト記号表（従来型・ユニット型共通）'!$C$6:$L$47,10,FALSE))</f>
        <v/>
      </c>
      <c r="AA206" s="163" t="str">
        <f>IF(AA205="","",VLOOKUP(AA205,'シフト記号表（従来型・ユニット型共通）'!$C$6:$L$47,10,FALSE))</f>
        <v/>
      </c>
      <c r="AB206" s="163" t="str">
        <f>IF(AB205="","",VLOOKUP(AB205,'シフト記号表（従来型・ユニット型共通）'!$C$6:$L$47,10,FALSE))</f>
        <v/>
      </c>
      <c r="AC206" s="164" t="str">
        <f>IF(AC205="","",VLOOKUP(AC205,'シフト記号表（従来型・ユニット型共通）'!$C$6:$L$47,10,FALSE))</f>
        <v/>
      </c>
      <c r="AD206" s="162" t="str">
        <f>IF(AD205="","",VLOOKUP(AD205,'シフト記号表（従来型・ユニット型共通）'!$C$6:$L$47,10,FALSE))</f>
        <v/>
      </c>
      <c r="AE206" s="163" t="str">
        <f>IF(AE205="","",VLOOKUP(AE205,'シフト記号表（従来型・ユニット型共通）'!$C$6:$L$47,10,FALSE))</f>
        <v/>
      </c>
      <c r="AF206" s="163" t="str">
        <f>IF(AF205="","",VLOOKUP(AF205,'シフト記号表（従来型・ユニット型共通）'!$C$6:$L$47,10,FALSE))</f>
        <v/>
      </c>
      <c r="AG206" s="163" t="str">
        <f>IF(AG205="","",VLOOKUP(AG205,'シフト記号表（従来型・ユニット型共通）'!$C$6:$L$47,10,FALSE))</f>
        <v/>
      </c>
      <c r="AH206" s="163" t="str">
        <f>IF(AH205="","",VLOOKUP(AH205,'シフト記号表（従来型・ユニット型共通）'!$C$6:$L$47,10,FALSE))</f>
        <v/>
      </c>
      <c r="AI206" s="163" t="str">
        <f>IF(AI205="","",VLOOKUP(AI205,'シフト記号表（従来型・ユニット型共通）'!$C$6:$L$47,10,FALSE))</f>
        <v/>
      </c>
      <c r="AJ206" s="164" t="str">
        <f>IF(AJ205="","",VLOOKUP(AJ205,'シフト記号表（従来型・ユニット型共通）'!$C$6:$L$47,10,FALSE))</f>
        <v/>
      </c>
      <c r="AK206" s="162" t="str">
        <f>IF(AK205="","",VLOOKUP(AK205,'シフト記号表（従来型・ユニット型共通）'!$C$6:$L$47,10,FALSE))</f>
        <v/>
      </c>
      <c r="AL206" s="163" t="str">
        <f>IF(AL205="","",VLOOKUP(AL205,'シフト記号表（従来型・ユニット型共通）'!$C$6:$L$47,10,FALSE))</f>
        <v/>
      </c>
      <c r="AM206" s="163" t="str">
        <f>IF(AM205="","",VLOOKUP(AM205,'シフト記号表（従来型・ユニット型共通）'!$C$6:$L$47,10,FALSE))</f>
        <v/>
      </c>
      <c r="AN206" s="163" t="str">
        <f>IF(AN205="","",VLOOKUP(AN205,'シフト記号表（従来型・ユニット型共通）'!$C$6:$L$47,10,FALSE))</f>
        <v/>
      </c>
      <c r="AO206" s="163" t="str">
        <f>IF(AO205="","",VLOOKUP(AO205,'シフト記号表（従来型・ユニット型共通）'!$C$6:$L$47,10,FALSE))</f>
        <v/>
      </c>
      <c r="AP206" s="163" t="str">
        <f>IF(AP205="","",VLOOKUP(AP205,'シフト記号表（従来型・ユニット型共通）'!$C$6:$L$47,10,FALSE))</f>
        <v/>
      </c>
      <c r="AQ206" s="164" t="str">
        <f>IF(AQ205="","",VLOOKUP(AQ205,'シフト記号表（従来型・ユニット型共通）'!$C$6:$L$47,10,FALSE))</f>
        <v/>
      </c>
      <c r="AR206" s="162" t="str">
        <f>IF(AR205="","",VLOOKUP(AR205,'シフト記号表（従来型・ユニット型共通）'!$C$6:$L$47,10,FALSE))</f>
        <v/>
      </c>
      <c r="AS206" s="163" t="str">
        <f>IF(AS205="","",VLOOKUP(AS205,'シフト記号表（従来型・ユニット型共通）'!$C$6:$L$47,10,FALSE))</f>
        <v/>
      </c>
      <c r="AT206" s="163" t="str">
        <f>IF(AT205="","",VLOOKUP(AT205,'シフト記号表（従来型・ユニット型共通）'!$C$6:$L$47,10,FALSE))</f>
        <v/>
      </c>
      <c r="AU206" s="163" t="str">
        <f>IF(AU205="","",VLOOKUP(AU205,'シフト記号表（従来型・ユニット型共通）'!$C$6:$L$47,10,FALSE))</f>
        <v/>
      </c>
      <c r="AV206" s="163" t="str">
        <f>IF(AV205="","",VLOOKUP(AV205,'シフト記号表（従来型・ユニット型共通）'!$C$6:$L$47,10,FALSE))</f>
        <v/>
      </c>
      <c r="AW206" s="163" t="str">
        <f>IF(AW205="","",VLOOKUP(AW205,'シフト記号表（従来型・ユニット型共通）'!$C$6:$L$47,10,FALSE))</f>
        <v/>
      </c>
      <c r="AX206" s="164" t="str">
        <f>IF(AX205="","",VLOOKUP(AX205,'シフト記号表（従来型・ユニット型共通）'!$C$6:$L$47,10,FALSE))</f>
        <v/>
      </c>
      <c r="AY206" s="162" t="str">
        <f>IF(AY205="","",VLOOKUP(AY205,'シフト記号表（従来型・ユニット型共通）'!$C$6:$L$47,10,FALSE))</f>
        <v/>
      </c>
      <c r="AZ206" s="163" t="str">
        <f>IF(AZ205="","",VLOOKUP(AZ205,'シフト記号表（従来型・ユニット型共通）'!$C$6:$L$47,10,FALSE))</f>
        <v/>
      </c>
      <c r="BA206" s="163" t="str">
        <f>IF(BA205="","",VLOOKUP(BA205,'シフト記号表（従来型・ユニット型共通）'!$C$6:$L$47,10,FALSE))</f>
        <v/>
      </c>
      <c r="BB206" s="369">
        <f>IF($BE$3="４週",SUM(W206:AX206),IF($BE$3="暦月",SUM(W206:BA206),""))</f>
        <v>0</v>
      </c>
      <c r="BC206" s="370"/>
      <c r="BD206" s="371">
        <f>IF($BE$3="４週",BB206/4,IF($BE$3="暦月",(BB206/($BE$8/7)),""))</f>
        <v>0</v>
      </c>
      <c r="BE206" s="370"/>
      <c r="BF206" s="366"/>
      <c r="BG206" s="367"/>
      <c r="BH206" s="367"/>
      <c r="BI206" s="367"/>
      <c r="BJ206" s="368"/>
    </row>
    <row r="207" spans="2:62" ht="20.25" customHeight="1" x14ac:dyDescent="0.45">
      <c r="B207" s="306">
        <f>B205+1</f>
        <v>96</v>
      </c>
      <c r="C207" s="237"/>
      <c r="D207" s="238"/>
      <c r="E207" s="152"/>
      <c r="F207" s="153"/>
      <c r="G207" s="152"/>
      <c r="H207" s="153"/>
      <c r="I207" s="246"/>
      <c r="J207" s="247"/>
      <c r="K207" s="250"/>
      <c r="L207" s="251"/>
      <c r="M207" s="251"/>
      <c r="N207" s="238"/>
      <c r="O207" s="335"/>
      <c r="P207" s="336"/>
      <c r="Q207" s="336"/>
      <c r="R207" s="336"/>
      <c r="S207" s="337"/>
      <c r="T207" s="184" t="s">
        <v>18</v>
      </c>
      <c r="U207" s="108"/>
      <c r="V207" s="109"/>
      <c r="W207" s="95"/>
      <c r="X207" s="96"/>
      <c r="Y207" s="96"/>
      <c r="Z207" s="96"/>
      <c r="AA207" s="96"/>
      <c r="AB207" s="96"/>
      <c r="AC207" s="97"/>
      <c r="AD207" s="95"/>
      <c r="AE207" s="96"/>
      <c r="AF207" s="96"/>
      <c r="AG207" s="96"/>
      <c r="AH207" s="96"/>
      <c r="AI207" s="96"/>
      <c r="AJ207" s="97"/>
      <c r="AK207" s="95"/>
      <c r="AL207" s="96"/>
      <c r="AM207" s="96"/>
      <c r="AN207" s="96"/>
      <c r="AO207" s="96"/>
      <c r="AP207" s="96"/>
      <c r="AQ207" s="97"/>
      <c r="AR207" s="95"/>
      <c r="AS207" s="96"/>
      <c r="AT207" s="96"/>
      <c r="AU207" s="96"/>
      <c r="AV207" s="96"/>
      <c r="AW207" s="96"/>
      <c r="AX207" s="97"/>
      <c r="AY207" s="95"/>
      <c r="AZ207" s="96"/>
      <c r="BA207" s="98"/>
      <c r="BB207" s="242"/>
      <c r="BC207" s="243"/>
      <c r="BD207" s="244"/>
      <c r="BE207" s="245"/>
      <c r="BF207" s="303"/>
      <c r="BG207" s="304"/>
      <c r="BH207" s="304"/>
      <c r="BI207" s="304"/>
      <c r="BJ207" s="305"/>
    </row>
    <row r="208" spans="2:62" ht="20.25" customHeight="1" x14ac:dyDescent="0.45">
      <c r="B208" s="307"/>
      <c r="C208" s="341"/>
      <c r="D208" s="342"/>
      <c r="E208" s="196"/>
      <c r="F208" s="197">
        <f>C207</f>
        <v>0</v>
      </c>
      <c r="G208" s="196"/>
      <c r="H208" s="197">
        <f>I207</f>
        <v>0</v>
      </c>
      <c r="I208" s="343"/>
      <c r="J208" s="344"/>
      <c r="K208" s="345"/>
      <c r="L208" s="346"/>
      <c r="M208" s="346"/>
      <c r="N208" s="342"/>
      <c r="O208" s="335"/>
      <c r="P208" s="336"/>
      <c r="Q208" s="336"/>
      <c r="R208" s="336"/>
      <c r="S208" s="337"/>
      <c r="T208" s="185" t="s">
        <v>189</v>
      </c>
      <c r="U208" s="110"/>
      <c r="V208" s="186"/>
      <c r="W208" s="162" t="str">
        <f>IF(W207="","",VLOOKUP(W207,'シフト記号表（従来型・ユニット型共通）'!$C$6:$L$47,10,FALSE))</f>
        <v/>
      </c>
      <c r="X208" s="163" t="str">
        <f>IF(X207="","",VLOOKUP(X207,'シフト記号表（従来型・ユニット型共通）'!$C$6:$L$47,10,FALSE))</f>
        <v/>
      </c>
      <c r="Y208" s="163" t="str">
        <f>IF(Y207="","",VLOOKUP(Y207,'シフト記号表（従来型・ユニット型共通）'!$C$6:$L$47,10,FALSE))</f>
        <v/>
      </c>
      <c r="Z208" s="163" t="str">
        <f>IF(Z207="","",VLOOKUP(Z207,'シフト記号表（従来型・ユニット型共通）'!$C$6:$L$47,10,FALSE))</f>
        <v/>
      </c>
      <c r="AA208" s="163" t="str">
        <f>IF(AA207="","",VLOOKUP(AA207,'シフト記号表（従来型・ユニット型共通）'!$C$6:$L$47,10,FALSE))</f>
        <v/>
      </c>
      <c r="AB208" s="163" t="str">
        <f>IF(AB207="","",VLOOKUP(AB207,'シフト記号表（従来型・ユニット型共通）'!$C$6:$L$47,10,FALSE))</f>
        <v/>
      </c>
      <c r="AC208" s="164" t="str">
        <f>IF(AC207="","",VLOOKUP(AC207,'シフト記号表（従来型・ユニット型共通）'!$C$6:$L$47,10,FALSE))</f>
        <v/>
      </c>
      <c r="AD208" s="162" t="str">
        <f>IF(AD207="","",VLOOKUP(AD207,'シフト記号表（従来型・ユニット型共通）'!$C$6:$L$47,10,FALSE))</f>
        <v/>
      </c>
      <c r="AE208" s="163" t="str">
        <f>IF(AE207="","",VLOOKUP(AE207,'シフト記号表（従来型・ユニット型共通）'!$C$6:$L$47,10,FALSE))</f>
        <v/>
      </c>
      <c r="AF208" s="163" t="str">
        <f>IF(AF207="","",VLOOKUP(AF207,'シフト記号表（従来型・ユニット型共通）'!$C$6:$L$47,10,FALSE))</f>
        <v/>
      </c>
      <c r="AG208" s="163" t="str">
        <f>IF(AG207="","",VLOOKUP(AG207,'シフト記号表（従来型・ユニット型共通）'!$C$6:$L$47,10,FALSE))</f>
        <v/>
      </c>
      <c r="AH208" s="163" t="str">
        <f>IF(AH207="","",VLOOKUP(AH207,'シフト記号表（従来型・ユニット型共通）'!$C$6:$L$47,10,FALSE))</f>
        <v/>
      </c>
      <c r="AI208" s="163" t="str">
        <f>IF(AI207="","",VLOOKUP(AI207,'シフト記号表（従来型・ユニット型共通）'!$C$6:$L$47,10,FALSE))</f>
        <v/>
      </c>
      <c r="AJ208" s="164" t="str">
        <f>IF(AJ207="","",VLOOKUP(AJ207,'シフト記号表（従来型・ユニット型共通）'!$C$6:$L$47,10,FALSE))</f>
        <v/>
      </c>
      <c r="AK208" s="162" t="str">
        <f>IF(AK207="","",VLOOKUP(AK207,'シフト記号表（従来型・ユニット型共通）'!$C$6:$L$47,10,FALSE))</f>
        <v/>
      </c>
      <c r="AL208" s="163" t="str">
        <f>IF(AL207="","",VLOOKUP(AL207,'シフト記号表（従来型・ユニット型共通）'!$C$6:$L$47,10,FALSE))</f>
        <v/>
      </c>
      <c r="AM208" s="163" t="str">
        <f>IF(AM207="","",VLOOKUP(AM207,'シフト記号表（従来型・ユニット型共通）'!$C$6:$L$47,10,FALSE))</f>
        <v/>
      </c>
      <c r="AN208" s="163" t="str">
        <f>IF(AN207="","",VLOOKUP(AN207,'シフト記号表（従来型・ユニット型共通）'!$C$6:$L$47,10,FALSE))</f>
        <v/>
      </c>
      <c r="AO208" s="163" t="str">
        <f>IF(AO207="","",VLOOKUP(AO207,'シフト記号表（従来型・ユニット型共通）'!$C$6:$L$47,10,FALSE))</f>
        <v/>
      </c>
      <c r="AP208" s="163" t="str">
        <f>IF(AP207="","",VLOOKUP(AP207,'シフト記号表（従来型・ユニット型共通）'!$C$6:$L$47,10,FALSE))</f>
        <v/>
      </c>
      <c r="AQ208" s="164" t="str">
        <f>IF(AQ207="","",VLOOKUP(AQ207,'シフト記号表（従来型・ユニット型共通）'!$C$6:$L$47,10,FALSE))</f>
        <v/>
      </c>
      <c r="AR208" s="162" t="str">
        <f>IF(AR207="","",VLOOKUP(AR207,'シフト記号表（従来型・ユニット型共通）'!$C$6:$L$47,10,FALSE))</f>
        <v/>
      </c>
      <c r="AS208" s="163" t="str">
        <f>IF(AS207="","",VLOOKUP(AS207,'シフト記号表（従来型・ユニット型共通）'!$C$6:$L$47,10,FALSE))</f>
        <v/>
      </c>
      <c r="AT208" s="163" t="str">
        <f>IF(AT207="","",VLOOKUP(AT207,'シフト記号表（従来型・ユニット型共通）'!$C$6:$L$47,10,FALSE))</f>
        <v/>
      </c>
      <c r="AU208" s="163" t="str">
        <f>IF(AU207="","",VLOOKUP(AU207,'シフト記号表（従来型・ユニット型共通）'!$C$6:$L$47,10,FALSE))</f>
        <v/>
      </c>
      <c r="AV208" s="163" t="str">
        <f>IF(AV207="","",VLOOKUP(AV207,'シフト記号表（従来型・ユニット型共通）'!$C$6:$L$47,10,FALSE))</f>
        <v/>
      </c>
      <c r="AW208" s="163" t="str">
        <f>IF(AW207="","",VLOOKUP(AW207,'シフト記号表（従来型・ユニット型共通）'!$C$6:$L$47,10,FALSE))</f>
        <v/>
      </c>
      <c r="AX208" s="164" t="str">
        <f>IF(AX207="","",VLOOKUP(AX207,'シフト記号表（従来型・ユニット型共通）'!$C$6:$L$47,10,FALSE))</f>
        <v/>
      </c>
      <c r="AY208" s="162" t="str">
        <f>IF(AY207="","",VLOOKUP(AY207,'シフト記号表（従来型・ユニット型共通）'!$C$6:$L$47,10,FALSE))</f>
        <v/>
      </c>
      <c r="AZ208" s="163" t="str">
        <f>IF(AZ207="","",VLOOKUP(AZ207,'シフト記号表（従来型・ユニット型共通）'!$C$6:$L$47,10,FALSE))</f>
        <v/>
      </c>
      <c r="BA208" s="163" t="str">
        <f>IF(BA207="","",VLOOKUP(BA207,'シフト記号表（従来型・ユニット型共通）'!$C$6:$L$47,10,FALSE))</f>
        <v/>
      </c>
      <c r="BB208" s="369">
        <f>IF($BE$3="４週",SUM(W208:AX208),IF($BE$3="暦月",SUM(W208:BA208),""))</f>
        <v>0</v>
      </c>
      <c r="BC208" s="370"/>
      <c r="BD208" s="371">
        <f>IF($BE$3="４週",BB208/4,IF($BE$3="暦月",(BB208/($BE$8/7)),""))</f>
        <v>0</v>
      </c>
      <c r="BE208" s="370"/>
      <c r="BF208" s="366"/>
      <c r="BG208" s="367"/>
      <c r="BH208" s="367"/>
      <c r="BI208" s="367"/>
      <c r="BJ208" s="368"/>
    </row>
    <row r="209" spans="2:62" ht="20.25" customHeight="1" x14ac:dyDescent="0.45">
      <c r="B209" s="306">
        <f>B207+1</f>
        <v>97</v>
      </c>
      <c r="C209" s="237"/>
      <c r="D209" s="238"/>
      <c r="E209" s="152"/>
      <c r="F209" s="153"/>
      <c r="G209" s="152"/>
      <c r="H209" s="153"/>
      <c r="I209" s="246"/>
      <c r="J209" s="247"/>
      <c r="K209" s="250"/>
      <c r="L209" s="251"/>
      <c r="M209" s="251"/>
      <c r="N209" s="238"/>
      <c r="O209" s="335"/>
      <c r="P209" s="336"/>
      <c r="Q209" s="336"/>
      <c r="R209" s="336"/>
      <c r="S209" s="337"/>
      <c r="T209" s="184" t="s">
        <v>18</v>
      </c>
      <c r="U209" s="108"/>
      <c r="V209" s="109"/>
      <c r="W209" s="95"/>
      <c r="X209" s="96"/>
      <c r="Y209" s="96"/>
      <c r="Z209" s="96"/>
      <c r="AA209" s="96"/>
      <c r="AB209" s="96"/>
      <c r="AC209" s="97"/>
      <c r="AD209" s="95"/>
      <c r="AE209" s="96"/>
      <c r="AF209" s="96"/>
      <c r="AG209" s="96"/>
      <c r="AH209" s="96"/>
      <c r="AI209" s="96"/>
      <c r="AJ209" s="97"/>
      <c r="AK209" s="95"/>
      <c r="AL209" s="96"/>
      <c r="AM209" s="96"/>
      <c r="AN209" s="96"/>
      <c r="AO209" s="96"/>
      <c r="AP209" s="96"/>
      <c r="AQ209" s="97"/>
      <c r="AR209" s="95"/>
      <c r="AS209" s="96"/>
      <c r="AT209" s="96"/>
      <c r="AU209" s="96"/>
      <c r="AV209" s="96"/>
      <c r="AW209" s="96"/>
      <c r="AX209" s="97"/>
      <c r="AY209" s="95"/>
      <c r="AZ209" s="96"/>
      <c r="BA209" s="98"/>
      <c r="BB209" s="242"/>
      <c r="BC209" s="243"/>
      <c r="BD209" s="244"/>
      <c r="BE209" s="245"/>
      <c r="BF209" s="303"/>
      <c r="BG209" s="304"/>
      <c r="BH209" s="304"/>
      <c r="BI209" s="304"/>
      <c r="BJ209" s="305"/>
    </row>
    <row r="210" spans="2:62" ht="20.25" customHeight="1" x14ac:dyDescent="0.45">
      <c r="B210" s="307"/>
      <c r="C210" s="341"/>
      <c r="D210" s="342"/>
      <c r="E210" s="196"/>
      <c r="F210" s="197">
        <f>C209</f>
        <v>0</v>
      </c>
      <c r="G210" s="196"/>
      <c r="H210" s="197">
        <f>I209</f>
        <v>0</v>
      </c>
      <c r="I210" s="343"/>
      <c r="J210" s="344"/>
      <c r="K210" s="345"/>
      <c r="L210" s="346"/>
      <c r="M210" s="346"/>
      <c r="N210" s="342"/>
      <c r="O210" s="335"/>
      <c r="P210" s="336"/>
      <c r="Q210" s="336"/>
      <c r="R210" s="336"/>
      <c r="S210" s="337"/>
      <c r="T210" s="185" t="s">
        <v>189</v>
      </c>
      <c r="U210" s="110"/>
      <c r="V210" s="186"/>
      <c r="W210" s="162" t="str">
        <f>IF(W209="","",VLOOKUP(W209,'シフト記号表（従来型・ユニット型共通）'!$C$6:$L$47,10,FALSE))</f>
        <v/>
      </c>
      <c r="X210" s="163" t="str">
        <f>IF(X209="","",VLOOKUP(X209,'シフト記号表（従来型・ユニット型共通）'!$C$6:$L$47,10,FALSE))</f>
        <v/>
      </c>
      <c r="Y210" s="163" t="str">
        <f>IF(Y209="","",VLOOKUP(Y209,'シフト記号表（従来型・ユニット型共通）'!$C$6:$L$47,10,FALSE))</f>
        <v/>
      </c>
      <c r="Z210" s="163" t="str">
        <f>IF(Z209="","",VLOOKUP(Z209,'シフト記号表（従来型・ユニット型共通）'!$C$6:$L$47,10,FALSE))</f>
        <v/>
      </c>
      <c r="AA210" s="163" t="str">
        <f>IF(AA209="","",VLOOKUP(AA209,'シフト記号表（従来型・ユニット型共通）'!$C$6:$L$47,10,FALSE))</f>
        <v/>
      </c>
      <c r="AB210" s="163" t="str">
        <f>IF(AB209="","",VLOOKUP(AB209,'シフト記号表（従来型・ユニット型共通）'!$C$6:$L$47,10,FALSE))</f>
        <v/>
      </c>
      <c r="AC210" s="164" t="str">
        <f>IF(AC209="","",VLOOKUP(AC209,'シフト記号表（従来型・ユニット型共通）'!$C$6:$L$47,10,FALSE))</f>
        <v/>
      </c>
      <c r="AD210" s="162" t="str">
        <f>IF(AD209="","",VLOOKUP(AD209,'シフト記号表（従来型・ユニット型共通）'!$C$6:$L$47,10,FALSE))</f>
        <v/>
      </c>
      <c r="AE210" s="163" t="str">
        <f>IF(AE209="","",VLOOKUP(AE209,'シフト記号表（従来型・ユニット型共通）'!$C$6:$L$47,10,FALSE))</f>
        <v/>
      </c>
      <c r="AF210" s="163" t="str">
        <f>IF(AF209="","",VLOOKUP(AF209,'シフト記号表（従来型・ユニット型共通）'!$C$6:$L$47,10,FALSE))</f>
        <v/>
      </c>
      <c r="AG210" s="163" t="str">
        <f>IF(AG209="","",VLOOKUP(AG209,'シフト記号表（従来型・ユニット型共通）'!$C$6:$L$47,10,FALSE))</f>
        <v/>
      </c>
      <c r="AH210" s="163" t="str">
        <f>IF(AH209="","",VLOOKUP(AH209,'シフト記号表（従来型・ユニット型共通）'!$C$6:$L$47,10,FALSE))</f>
        <v/>
      </c>
      <c r="AI210" s="163" t="str">
        <f>IF(AI209="","",VLOOKUP(AI209,'シフト記号表（従来型・ユニット型共通）'!$C$6:$L$47,10,FALSE))</f>
        <v/>
      </c>
      <c r="AJ210" s="164" t="str">
        <f>IF(AJ209="","",VLOOKUP(AJ209,'シフト記号表（従来型・ユニット型共通）'!$C$6:$L$47,10,FALSE))</f>
        <v/>
      </c>
      <c r="AK210" s="162" t="str">
        <f>IF(AK209="","",VLOOKUP(AK209,'シフト記号表（従来型・ユニット型共通）'!$C$6:$L$47,10,FALSE))</f>
        <v/>
      </c>
      <c r="AL210" s="163" t="str">
        <f>IF(AL209="","",VLOOKUP(AL209,'シフト記号表（従来型・ユニット型共通）'!$C$6:$L$47,10,FALSE))</f>
        <v/>
      </c>
      <c r="AM210" s="163" t="str">
        <f>IF(AM209="","",VLOOKUP(AM209,'シフト記号表（従来型・ユニット型共通）'!$C$6:$L$47,10,FALSE))</f>
        <v/>
      </c>
      <c r="AN210" s="163" t="str">
        <f>IF(AN209="","",VLOOKUP(AN209,'シフト記号表（従来型・ユニット型共通）'!$C$6:$L$47,10,FALSE))</f>
        <v/>
      </c>
      <c r="AO210" s="163" t="str">
        <f>IF(AO209="","",VLOOKUP(AO209,'シフト記号表（従来型・ユニット型共通）'!$C$6:$L$47,10,FALSE))</f>
        <v/>
      </c>
      <c r="AP210" s="163" t="str">
        <f>IF(AP209="","",VLOOKUP(AP209,'シフト記号表（従来型・ユニット型共通）'!$C$6:$L$47,10,FALSE))</f>
        <v/>
      </c>
      <c r="AQ210" s="164" t="str">
        <f>IF(AQ209="","",VLOOKUP(AQ209,'シフト記号表（従来型・ユニット型共通）'!$C$6:$L$47,10,FALSE))</f>
        <v/>
      </c>
      <c r="AR210" s="162" t="str">
        <f>IF(AR209="","",VLOOKUP(AR209,'シフト記号表（従来型・ユニット型共通）'!$C$6:$L$47,10,FALSE))</f>
        <v/>
      </c>
      <c r="AS210" s="163" t="str">
        <f>IF(AS209="","",VLOOKUP(AS209,'シフト記号表（従来型・ユニット型共通）'!$C$6:$L$47,10,FALSE))</f>
        <v/>
      </c>
      <c r="AT210" s="163" t="str">
        <f>IF(AT209="","",VLOOKUP(AT209,'シフト記号表（従来型・ユニット型共通）'!$C$6:$L$47,10,FALSE))</f>
        <v/>
      </c>
      <c r="AU210" s="163" t="str">
        <f>IF(AU209="","",VLOOKUP(AU209,'シフト記号表（従来型・ユニット型共通）'!$C$6:$L$47,10,FALSE))</f>
        <v/>
      </c>
      <c r="AV210" s="163" t="str">
        <f>IF(AV209="","",VLOOKUP(AV209,'シフト記号表（従来型・ユニット型共通）'!$C$6:$L$47,10,FALSE))</f>
        <v/>
      </c>
      <c r="AW210" s="163" t="str">
        <f>IF(AW209="","",VLOOKUP(AW209,'シフト記号表（従来型・ユニット型共通）'!$C$6:$L$47,10,FALSE))</f>
        <v/>
      </c>
      <c r="AX210" s="164" t="str">
        <f>IF(AX209="","",VLOOKUP(AX209,'シフト記号表（従来型・ユニット型共通）'!$C$6:$L$47,10,FALSE))</f>
        <v/>
      </c>
      <c r="AY210" s="162" t="str">
        <f>IF(AY209="","",VLOOKUP(AY209,'シフト記号表（従来型・ユニット型共通）'!$C$6:$L$47,10,FALSE))</f>
        <v/>
      </c>
      <c r="AZ210" s="163" t="str">
        <f>IF(AZ209="","",VLOOKUP(AZ209,'シフト記号表（従来型・ユニット型共通）'!$C$6:$L$47,10,FALSE))</f>
        <v/>
      </c>
      <c r="BA210" s="163" t="str">
        <f>IF(BA209="","",VLOOKUP(BA209,'シフト記号表（従来型・ユニット型共通）'!$C$6:$L$47,10,FALSE))</f>
        <v/>
      </c>
      <c r="BB210" s="369">
        <f>IF($BE$3="４週",SUM(W210:AX210),IF($BE$3="暦月",SUM(W210:BA210),""))</f>
        <v>0</v>
      </c>
      <c r="BC210" s="370"/>
      <c r="BD210" s="371">
        <f>IF($BE$3="４週",BB210/4,IF($BE$3="暦月",(BB210/($BE$8/7)),""))</f>
        <v>0</v>
      </c>
      <c r="BE210" s="370"/>
      <c r="BF210" s="366"/>
      <c r="BG210" s="367"/>
      <c r="BH210" s="367"/>
      <c r="BI210" s="367"/>
      <c r="BJ210" s="368"/>
    </row>
    <row r="211" spans="2:62" ht="20.25" customHeight="1" x14ac:dyDescent="0.45">
      <c r="B211" s="306">
        <f>B209+1</f>
        <v>98</v>
      </c>
      <c r="C211" s="237"/>
      <c r="D211" s="238"/>
      <c r="E211" s="152"/>
      <c r="F211" s="153"/>
      <c r="G211" s="152"/>
      <c r="H211" s="153"/>
      <c r="I211" s="246"/>
      <c r="J211" s="247"/>
      <c r="K211" s="250"/>
      <c r="L211" s="251"/>
      <c r="M211" s="251"/>
      <c r="N211" s="238"/>
      <c r="O211" s="335"/>
      <c r="P211" s="336"/>
      <c r="Q211" s="336"/>
      <c r="R211" s="336"/>
      <c r="S211" s="337"/>
      <c r="T211" s="184" t="s">
        <v>18</v>
      </c>
      <c r="U211" s="108"/>
      <c r="V211" s="109"/>
      <c r="W211" s="95"/>
      <c r="X211" s="96"/>
      <c r="Y211" s="96"/>
      <c r="Z211" s="96"/>
      <c r="AA211" s="96"/>
      <c r="AB211" s="96"/>
      <c r="AC211" s="97"/>
      <c r="AD211" s="95"/>
      <c r="AE211" s="96"/>
      <c r="AF211" s="96"/>
      <c r="AG211" s="96"/>
      <c r="AH211" s="96"/>
      <c r="AI211" s="96"/>
      <c r="AJ211" s="97"/>
      <c r="AK211" s="95"/>
      <c r="AL211" s="96"/>
      <c r="AM211" s="96"/>
      <c r="AN211" s="96"/>
      <c r="AO211" s="96"/>
      <c r="AP211" s="96"/>
      <c r="AQ211" s="97"/>
      <c r="AR211" s="95"/>
      <c r="AS211" s="96"/>
      <c r="AT211" s="96"/>
      <c r="AU211" s="96"/>
      <c r="AV211" s="96"/>
      <c r="AW211" s="96"/>
      <c r="AX211" s="97"/>
      <c r="AY211" s="95"/>
      <c r="AZ211" s="96"/>
      <c r="BA211" s="98"/>
      <c r="BB211" s="242"/>
      <c r="BC211" s="243"/>
      <c r="BD211" s="244"/>
      <c r="BE211" s="245"/>
      <c r="BF211" s="303"/>
      <c r="BG211" s="304"/>
      <c r="BH211" s="304"/>
      <c r="BI211" s="304"/>
      <c r="BJ211" s="305"/>
    </row>
    <row r="212" spans="2:62" ht="20.25" customHeight="1" x14ac:dyDescent="0.45">
      <c r="B212" s="307"/>
      <c r="C212" s="341"/>
      <c r="D212" s="342"/>
      <c r="E212" s="196"/>
      <c r="F212" s="197">
        <f>C211</f>
        <v>0</v>
      </c>
      <c r="G212" s="196"/>
      <c r="H212" s="197">
        <f>I211</f>
        <v>0</v>
      </c>
      <c r="I212" s="343"/>
      <c r="J212" s="344"/>
      <c r="K212" s="345"/>
      <c r="L212" s="346"/>
      <c r="M212" s="346"/>
      <c r="N212" s="342"/>
      <c r="O212" s="335"/>
      <c r="P212" s="336"/>
      <c r="Q212" s="336"/>
      <c r="R212" s="336"/>
      <c r="S212" s="337"/>
      <c r="T212" s="185" t="s">
        <v>189</v>
      </c>
      <c r="U212" s="110"/>
      <c r="V212" s="186"/>
      <c r="W212" s="162" t="str">
        <f>IF(W211="","",VLOOKUP(W211,'シフト記号表（従来型・ユニット型共通）'!$C$6:$L$47,10,FALSE))</f>
        <v/>
      </c>
      <c r="X212" s="163" t="str">
        <f>IF(X211="","",VLOOKUP(X211,'シフト記号表（従来型・ユニット型共通）'!$C$6:$L$47,10,FALSE))</f>
        <v/>
      </c>
      <c r="Y212" s="163" t="str">
        <f>IF(Y211="","",VLOOKUP(Y211,'シフト記号表（従来型・ユニット型共通）'!$C$6:$L$47,10,FALSE))</f>
        <v/>
      </c>
      <c r="Z212" s="163" t="str">
        <f>IF(Z211="","",VLOOKUP(Z211,'シフト記号表（従来型・ユニット型共通）'!$C$6:$L$47,10,FALSE))</f>
        <v/>
      </c>
      <c r="AA212" s="163" t="str">
        <f>IF(AA211="","",VLOOKUP(AA211,'シフト記号表（従来型・ユニット型共通）'!$C$6:$L$47,10,FALSE))</f>
        <v/>
      </c>
      <c r="AB212" s="163" t="str">
        <f>IF(AB211="","",VLOOKUP(AB211,'シフト記号表（従来型・ユニット型共通）'!$C$6:$L$47,10,FALSE))</f>
        <v/>
      </c>
      <c r="AC212" s="164" t="str">
        <f>IF(AC211="","",VLOOKUP(AC211,'シフト記号表（従来型・ユニット型共通）'!$C$6:$L$47,10,FALSE))</f>
        <v/>
      </c>
      <c r="AD212" s="162" t="str">
        <f>IF(AD211="","",VLOOKUP(AD211,'シフト記号表（従来型・ユニット型共通）'!$C$6:$L$47,10,FALSE))</f>
        <v/>
      </c>
      <c r="AE212" s="163" t="str">
        <f>IF(AE211="","",VLOOKUP(AE211,'シフト記号表（従来型・ユニット型共通）'!$C$6:$L$47,10,FALSE))</f>
        <v/>
      </c>
      <c r="AF212" s="163" t="str">
        <f>IF(AF211="","",VLOOKUP(AF211,'シフト記号表（従来型・ユニット型共通）'!$C$6:$L$47,10,FALSE))</f>
        <v/>
      </c>
      <c r="AG212" s="163" t="str">
        <f>IF(AG211="","",VLOOKUP(AG211,'シフト記号表（従来型・ユニット型共通）'!$C$6:$L$47,10,FALSE))</f>
        <v/>
      </c>
      <c r="AH212" s="163" t="str">
        <f>IF(AH211="","",VLOOKUP(AH211,'シフト記号表（従来型・ユニット型共通）'!$C$6:$L$47,10,FALSE))</f>
        <v/>
      </c>
      <c r="AI212" s="163" t="str">
        <f>IF(AI211="","",VLOOKUP(AI211,'シフト記号表（従来型・ユニット型共通）'!$C$6:$L$47,10,FALSE))</f>
        <v/>
      </c>
      <c r="AJ212" s="164" t="str">
        <f>IF(AJ211="","",VLOOKUP(AJ211,'シフト記号表（従来型・ユニット型共通）'!$C$6:$L$47,10,FALSE))</f>
        <v/>
      </c>
      <c r="AK212" s="162" t="str">
        <f>IF(AK211="","",VLOOKUP(AK211,'シフト記号表（従来型・ユニット型共通）'!$C$6:$L$47,10,FALSE))</f>
        <v/>
      </c>
      <c r="AL212" s="163" t="str">
        <f>IF(AL211="","",VLOOKUP(AL211,'シフト記号表（従来型・ユニット型共通）'!$C$6:$L$47,10,FALSE))</f>
        <v/>
      </c>
      <c r="AM212" s="163" t="str">
        <f>IF(AM211="","",VLOOKUP(AM211,'シフト記号表（従来型・ユニット型共通）'!$C$6:$L$47,10,FALSE))</f>
        <v/>
      </c>
      <c r="AN212" s="163" t="str">
        <f>IF(AN211="","",VLOOKUP(AN211,'シフト記号表（従来型・ユニット型共通）'!$C$6:$L$47,10,FALSE))</f>
        <v/>
      </c>
      <c r="AO212" s="163" t="str">
        <f>IF(AO211="","",VLOOKUP(AO211,'シフト記号表（従来型・ユニット型共通）'!$C$6:$L$47,10,FALSE))</f>
        <v/>
      </c>
      <c r="AP212" s="163" t="str">
        <f>IF(AP211="","",VLOOKUP(AP211,'シフト記号表（従来型・ユニット型共通）'!$C$6:$L$47,10,FALSE))</f>
        <v/>
      </c>
      <c r="AQ212" s="164" t="str">
        <f>IF(AQ211="","",VLOOKUP(AQ211,'シフト記号表（従来型・ユニット型共通）'!$C$6:$L$47,10,FALSE))</f>
        <v/>
      </c>
      <c r="AR212" s="162" t="str">
        <f>IF(AR211="","",VLOOKUP(AR211,'シフト記号表（従来型・ユニット型共通）'!$C$6:$L$47,10,FALSE))</f>
        <v/>
      </c>
      <c r="AS212" s="163" t="str">
        <f>IF(AS211="","",VLOOKUP(AS211,'シフト記号表（従来型・ユニット型共通）'!$C$6:$L$47,10,FALSE))</f>
        <v/>
      </c>
      <c r="AT212" s="163" t="str">
        <f>IF(AT211="","",VLOOKUP(AT211,'シフト記号表（従来型・ユニット型共通）'!$C$6:$L$47,10,FALSE))</f>
        <v/>
      </c>
      <c r="AU212" s="163" t="str">
        <f>IF(AU211="","",VLOOKUP(AU211,'シフト記号表（従来型・ユニット型共通）'!$C$6:$L$47,10,FALSE))</f>
        <v/>
      </c>
      <c r="AV212" s="163" t="str">
        <f>IF(AV211="","",VLOOKUP(AV211,'シフト記号表（従来型・ユニット型共通）'!$C$6:$L$47,10,FALSE))</f>
        <v/>
      </c>
      <c r="AW212" s="163" t="str">
        <f>IF(AW211="","",VLOOKUP(AW211,'シフト記号表（従来型・ユニット型共通）'!$C$6:$L$47,10,FALSE))</f>
        <v/>
      </c>
      <c r="AX212" s="164" t="str">
        <f>IF(AX211="","",VLOOKUP(AX211,'シフト記号表（従来型・ユニット型共通）'!$C$6:$L$47,10,FALSE))</f>
        <v/>
      </c>
      <c r="AY212" s="162" t="str">
        <f>IF(AY211="","",VLOOKUP(AY211,'シフト記号表（従来型・ユニット型共通）'!$C$6:$L$47,10,FALSE))</f>
        <v/>
      </c>
      <c r="AZ212" s="163" t="str">
        <f>IF(AZ211="","",VLOOKUP(AZ211,'シフト記号表（従来型・ユニット型共通）'!$C$6:$L$47,10,FALSE))</f>
        <v/>
      </c>
      <c r="BA212" s="163" t="str">
        <f>IF(BA211="","",VLOOKUP(BA211,'シフト記号表（従来型・ユニット型共通）'!$C$6:$L$47,10,FALSE))</f>
        <v/>
      </c>
      <c r="BB212" s="369">
        <f>IF($BE$3="４週",SUM(W212:AX212),IF($BE$3="暦月",SUM(W212:BA212),""))</f>
        <v>0</v>
      </c>
      <c r="BC212" s="370"/>
      <c r="BD212" s="371">
        <f>IF($BE$3="４週",BB212/4,IF($BE$3="暦月",(BB212/($BE$8/7)),""))</f>
        <v>0</v>
      </c>
      <c r="BE212" s="370"/>
      <c r="BF212" s="366"/>
      <c r="BG212" s="367"/>
      <c r="BH212" s="367"/>
      <c r="BI212" s="367"/>
      <c r="BJ212" s="368"/>
    </row>
    <row r="213" spans="2:62" ht="20.25" customHeight="1" x14ac:dyDescent="0.45">
      <c r="B213" s="306">
        <f>B211+1</f>
        <v>99</v>
      </c>
      <c r="C213" s="237"/>
      <c r="D213" s="238"/>
      <c r="E213" s="152"/>
      <c r="F213" s="153"/>
      <c r="G213" s="152"/>
      <c r="H213" s="153"/>
      <c r="I213" s="246"/>
      <c r="J213" s="247"/>
      <c r="K213" s="250"/>
      <c r="L213" s="251"/>
      <c r="M213" s="251"/>
      <c r="N213" s="238"/>
      <c r="O213" s="335"/>
      <c r="P213" s="336"/>
      <c r="Q213" s="336"/>
      <c r="R213" s="336"/>
      <c r="S213" s="337"/>
      <c r="T213" s="184" t="s">
        <v>18</v>
      </c>
      <c r="U213" s="108"/>
      <c r="V213" s="109"/>
      <c r="W213" s="95"/>
      <c r="X213" s="96"/>
      <c r="Y213" s="96"/>
      <c r="Z213" s="96"/>
      <c r="AA213" s="96"/>
      <c r="AB213" s="96"/>
      <c r="AC213" s="97"/>
      <c r="AD213" s="95"/>
      <c r="AE213" s="96"/>
      <c r="AF213" s="96"/>
      <c r="AG213" s="96"/>
      <c r="AH213" s="96"/>
      <c r="AI213" s="96"/>
      <c r="AJ213" s="97"/>
      <c r="AK213" s="95"/>
      <c r="AL213" s="96"/>
      <c r="AM213" s="96"/>
      <c r="AN213" s="96"/>
      <c r="AO213" s="96"/>
      <c r="AP213" s="96"/>
      <c r="AQ213" s="97"/>
      <c r="AR213" s="95"/>
      <c r="AS213" s="96"/>
      <c r="AT213" s="96"/>
      <c r="AU213" s="96"/>
      <c r="AV213" s="96"/>
      <c r="AW213" s="96"/>
      <c r="AX213" s="97"/>
      <c r="AY213" s="95"/>
      <c r="AZ213" s="96"/>
      <c r="BA213" s="98"/>
      <c r="BB213" s="242"/>
      <c r="BC213" s="243"/>
      <c r="BD213" s="244"/>
      <c r="BE213" s="245"/>
      <c r="BF213" s="303"/>
      <c r="BG213" s="304"/>
      <c r="BH213" s="304"/>
      <c r="BI213" s="304"/>
      <c r="BJ213" s="305"/>
    </row>
    <row r="214" spans="2:62" ht="20.25" customHeight="1" x14ac:dyDescent="0.45">
      <c r="B214" s="307"/>
      <c r="C214" s="341"/>
      <c r="D214" s="342"/>
      <c r="E214" s="196"/>
      <c r="F214" s="197">
        <f>C213</f>
        <v>0</v>
      </c>
      <c r="G214" s="196"/>
      <c r="H214" s="197">
        <f>I213</f>
        <v>0</v>
      </c>
      <c r="I214" s="343"/>
      <c r="J214" s="344"/>
      <c r="K214" s="345"/>
      <c r="L214" s="346"/>
      <c r="M214" s="346"/>
      <c r="N214" s="342"/>
      <c r="O214" s="335"/>
      <c r="P214" s="336"/>
      <c r="Q214" s="336"/>
      <c r="R214" s="336"/>
      <c r="S214" s="337"/>
      <c r="T214" s="185" t="s">
        <v>189</v>
      </c>
      <c r="U214" s="110"/>
      <c r="V214" s="186"/>
      <c r="W214" s="162" t="str">
        <f>IF(W213="","",VLOOKUP(W213,'シフト記号表（従来型・ユニット型共通）'!$C$6:$L$47,10,FALSE))</f>
        <v/>
      </c>
      <c r="X214" s="163" t="str">
        <f>IF(X213="","",VLOOKUP(X213,'シフト記号表（従来型・ユニット型共通）'!$C$6:$L$47,10,FALSE))</f>
        <v/>
      </c>
      <c r="Y214" s="163" t="str">
        <f>IF(Y213="","",VLOOKUP(Y213,'シフト記号表（従来型・ユニット型共通）'!$C$6:$L$47,10,FALSE))</f>
        <v/>
      </c>
      <c r="Z214" s="163" t="str">
        <f>IF(Z213="","",VLOOKUP(Z213,'シフト記号表（従来型・ユニット型共通）'!$C$6:$L$47,10,FALSE))</f>
        <v/>
      </c>
      <c r="AA214" s="163" t="str">
        <f>IF(AA213="","",VLOOKUP(AA213,'シフト記号表（従来型・ユニット型共通）'!$C$6:$L$47,10,FALSE))</f>
        <v/>
      </c>
      <c r="AB214" s="163" t="str">
        <f>IF(AB213="","",VLOOKUP(AB213,'シフト記号表（従来型・ユニット型共通）'!$C$6:$L$47,10,FALSE))</f>
        <v/>
      </c>
      <c r="AC214" s="164" t="str">
        <f>IF(AC213="","",VLOOKUP(AC213,'シフト記号表（従来型・ユニット型共通）'!$C$6:$L$47,10,FALSE))</f>
        <v/>
      </c>
      <c r="AD214" s="162" t="str">
        <f>IF(AD213="","",VLOOKUP(AD213,'シフト記号表（従来型・ユニット型共通）'!$C$6:$L$47,10,FALSE))</f>
        <v/>
      </c>
      <c r="AE214" s="163" t="str">
        <f>IF(AE213="","",VLOOKUP(AE213,'シフト記号表（従来型・ユニット型共通）'!$C$6:$L$47,10,FALSE))</f>
        <v/>
      </c>
      <c r="AF214" s="163" t="str">
        <f>IF(AF213="","",VLOOKUP(AF213,'シフト記号表（従来型・ユニット型共通）'!$C$6:$L$47,10,FALSE))</f>
        <v/>
      </c>
      <c r="AG214" s="163" t="str">
        <f>IF(AG213="","",VLOOKUP(AG213,'シフト記号表（従来型・ユニット型共通）'!$C$6:$L$47,10,FALSE))</f>
        <v/>
      </c>
      <c r="AH214" s="163" t="str">
        <f>IF(AH213="","",VLOOKUP(AH213,'シフト記号表（従来型・ユニット型共通）'!$C$6:$L$47,10,FALSE))</f>
        <v/>
      </c>
      <c r="AI214" s="163" t="str">
        <f>IF(AI213="","",VLOOKUP(AI213,'シフト記号表（従来型・ユニット型共通）'!$C$6:$L$47,10,FALSE))</f>
        <v/>
      </c>
      <c r="AJ214" s="164" t="str">
        <f>IF(AJ213="","",VLOOKUP(AJ213,'シフト記号表（従来型・ユニット型共通）'!$C$6:$L$47,10,FALSE))</f>
        <v/>
      </c>
      <c r="AK214" s="162" t="str">
        <f>IF(AK213="","",VLOOKUP(AK213,'シフト記号表（従来型・ユニット型共通）'!$C$6:$L$47,10,FALSE))</f>
        <v/>
      </c>
      <c r="AL214" s="163" t="str">
        <f>IF(AL213="","",VLOOKUP(AL213,'シフト記号表（従来型・ユニット型共通）'!$C$6:$L$47,10,FALSE))</f>
        <v/>
      </c>
      <c r="AM214" s="163" t="str">
        <f>IF(AM213="","",VLOOKUP(AM213,'シフト記号表（従来型・ユニット型共通）'!$C$6:$L$47,10,FALSE))</f>
        <v/>
      </c>
      <c r="AN214" s="163" t="str">
        <f>IF(AN213="","",VLOOKUP(AN213,'シフト記号表（従来型・ユニット型共通）'!$C$6:$L$47,10,FALSE))</f>
        <v/>
      </c>
      <c r="AO214" s="163" t="str">
        <f>IF(AO213="","",VLOOKUP(AO213,'シフト記号表（従来型・ユニット型共通）'!$C$6:$L$47,10,FALSE))</f>
        <v/>
      </c>
      <c r="AP214" s="163" t="str">
        <f>IF(AP213="","",VLOOKUP(AP213,'シフト記号表（従来型・ユニット型共通）'!$C$6:$L$47,10,FALSE))</f>
        <v/>
      </c>
      <c r="AQ214" s="164" t="str">
        <f>IF(AQ213="","",VLOOKUP(AQ213,'シフト記号表（従来型・ユニット型共通）'!$C$6:$L$47,10,FALSE))</f>
        <v/>
      </c>
      <c r="AR214" s="162" t="str">
        <f>IF(AR213="","",VLOOKUP(AR213,'シフト記号表（従来型・ユニット型共通）'!$C$6:$L$47,10,FALSE))</f>
        <v/>
      </c>
      <c r="AS214" s="163" t="str">
        <f>IF(AS213="","",VLOOKUP(AS213,'シフト記号表（従来型・ユニット型共通）'!$C$6:$L$47,10,FALSE))</f>
        <v/>
      </c>
      <c r="AT214" s="163" t="str">
        <f>IF(AT213="","",VLOOKUP(AT213,'シフト記号表（従来型・ユニット型共通）'!$C$6:$L$47,10,FALSE))</f>
        <v/>
      </c>
      <c r="AU214" s="163" t="str">
        <f>IF(AU213="","",VLOOKUP(AU213,'シフト記号表（従来型・ユニット型共通）'!$C$6:$L$47,10,FALSE))</f>
        <v/>
      </c>
      <c r="AV214" s="163" t="str">
        <f>IF(AV213="","",VLOOKUP(AV213,'シフト記号表（従来型・ユニット型共通）'!$C$6:$L$47,10,FALSE))</f>
        <v/>
      </c>
      <c r="AW214" s="163" t="str">
        <f>IF(AW213="","",VLOOKUP(AW213,'シフト記号表（従来型・ユニット型共通）'!$C$6:$L$47,10,FALSE))</f>
        <v/>
      </c>
      <c r="AX214" s="164" t="str">
        <f>IF(AX213="","",VLOOKUP(AX213,'シフト記号表（従来型・ユニット型共通）'!$C$6:$L$47,10,FALSE))</f>
        <v/>
      </c>
      <c r="AY214" s="162" t="str">
        <f>IF(AY213="","",VLOOKUP(AY213,'シフト記号表（従来型・ユニット型共通）'!$C$6:$L$47,10,FALSE))</f>
        <v/>
      </c>
      <c r="AZ214" s="163" t="str">
        <f>IF(AZ213="","",VLOOKUP(AZ213,'シフト記号表（従来型・ユニット型共通）'!$C$6:$L$47,10,FALSE))</f>
        <v/>
      </c>
      <c r="BA214" s="163" t="str">
        <f>IF(BA213="","",VLOOKUP(BA213,'シフト記号表（従来型・ユニット型共通）'!$C$6:$L$47,10,FALSE))</f>
        <v/>
      </c>
      <c r="BB214" s="369">
        <f>IF($BE$3="４週",SUM(W214:AX214),IF($BE$3="暦月",SUM(W214:BA214),""))</f>
        <v>0</v>
      </c>
      <c r="BC214" s="370"/>
      <c r="BD214" s="371">
        <f>IF($BE$3="４週",BB214/4,IF($BE$3="暦月",(BB214/($BE$8/7)),""))</f>
        <v>0</v>
      </c>
      <c r="BE214" s="370"/>
      <c r="BF214" s="366"/>
      <c r="BG214" s="367"/>
      <c r="BH214" s="367"/>
      <c r="BI214" s="367"/>
      <c r="BJ214" s="368"/>
    </row>
    <row r="215" spans="2:62" ht="20.25" customHeight="1" x14ac:dyDescent="0.45">
      <c r="B215" s="306">
        <f>B213+1</f>
        <v>100</v>
      </c>
      <c r="C215" s="237"/>
      <c r="D215" s="238"/>
      <c r="E215" s="154"/>
      <c r="F215" s="155"/>
      <c r="G215" s="154"/>
      <c r="H215" s="155"/>
      <c r="I215" s="246"/>
      <c r="J215" s="247"/>
      <c r="K215" s="250"/>
      <c r="L215" s="251"/>
      <c r="M215" s="251"/>
      <c r="N215" s="238"/>
      <c r="O215" s="335"/>
      <c r="P215" s="336"/>
      <c r="Q215" s="336"/>
      <c r="R215" s="336"/>
      <c r="S215" s="337"/>
      <c r="T215" s="105" t="s">
        <v>18</v>
      </c>
      <c r="U215" s="106"/>
      <c r="V215" s="107"/>
      <c r="W215" s="95"/>
      <c r="X215" s="96"/>
      <c r="Y215" s="96"/>
      <c r="Z215" s="96"/>
      <c r="AA215" s="96"/>
      <c r="AB215" s="96"/>
      <c r="AC215" s="97"/>
      <c r="AD215" s="95"/>
      <c r="AE215" s="96"/>
      <c r="AF215" s="96"/>
      <c r="AG215" s="96"/>
      <c r="AH215" s="96"/>
      <c r="AI215" s="96"/>
      <c r="AJ215" s="97"/>
      <c r="AK215" s="95"/>
      <c r="AL215" s="96"/>
      <c r="AM215" s="96"/>
      <c r="AN215" s="96"/>
      <c r="AO215" s="96"/>
      <c r="AP215" s="96"/>
      <c r="AQ215" s="97"/>
      <c r="AR215" s="95"/>
      <c r="AS215" s="96"/>
      <c r="AT215" s="96"/>
      <c r="AU215" s="96"/>
      <c r="AV215" s="96"/>
      <c r="AW215" s="96"/>
      <c r="AX215" s="97"/>
      <c r="AY215" s="95"/>
      <c r="AZ215" s="96"/>
      <c r="BA215" s="98"/>
      <c r="BB215" s="242"/>
      <c r="BC215" s="243"/>
      <c r="BD215" s="244"/>
      <c r="BE215" s="245"/>
      <c r="BF215" s="303"/>
      <c r="BG215" s="304"/>
      <c r="BH215" s="304"/>
      <c r="BI215" s="304"/>
      <c r="BJ215" s="305"/>
    </row>
    <row r="216" spans="2:62" ht="20.25" customHeight="1" thickBot="1" x14ac:dyDescent="0.5">
      <c r="B216" s="372"/>
      <c r="C216" s="329"/>
      <c r="D216" s="330"/>
      <c r="E216" s="179"/>
      <c r="F216" s="180">
        <f>C215</f>
        <v>0</v>
      </c>
      <c r="G216" s="179"/>
      <c r="H216" s="180">
        <f>I215</f>
        <v>0</v>
      </c>
      <c r="I216" s="331"/>
      <c r="J216" s="332"/>
      <c r="K216" s="333"/>
      <c r="L216" s="334"/>
      <c r="M216" s="334"/>
      <c r="N216" s="330"/>
      <c r="O216" s="338"/>
      <c r="P216" s="339"/>
      <c r="Q216" s="339"/>
      <c r="R216" s="339"/>
      <c r="S216" s="340"/>
      <c r="T216" s="181" t="s">
        <v>189</v>
      </c>
      <c r="U216" s="182"/>
      <c r="V216" s="183"/>
      <c r="W216" s="165" t="str">
        <f>IF(W215="","",VLOOKUP(W215,'シフト記号表（従来型・ユニット型共通）'!$C$6:$L$47,10,FALSE))</f>
        <v/>
      </c>
      <c r="X216" s="166" t="str">
        <f>IF(X215="","",VLOOKUP(X215,'シフト記号表（従来型・ユニット型共通）'!$C$6:$L$47,10,FALSE))</f>
        <v/>
      </c>
      <c r="Y216" s="166" t="str">
        <f>IF(Y215="","",VLOOKUP(Y215,'シフト記号表（従来型・ユニット型共通）'!$C$6:$L$47,10,FALSE))</f>
        <v/>
      </c>
      <c r="Z216" s="166" t="str">
        <f>IF(Z215="","",VLOOKUP(Z215,'シフト記号表（従来型・ユニット型共通）'!$C$6:$L$47,10,FALSE))</f>
        <v/>
      </c>
      <c r="AA216" s="166" t="str">
        <f>IF(AA215="","",VLOOKUP(AA215,'シフト記号表（従来型・ユニット型共通）'!$C$6:$L$47,10,FALSE))</f>
        <v/>
      </c>
      <c r="AB216" s="166" t="str">
        <f>IF(AB215="","",VLOOKUP(AB215,'シフト記号表（従来型・ユニット型共通）'!$C$6:$L$47,10,FALSE))</f>
        <v/>
      </c>
      <c r="AC216" s="167" t="str">
        <f>IF(AC215="","",VLOOKUP(AC215,'シフト記号表（従来型・ユニット型共通）'!$C$6:$L$47,10,FALSE))</f>
        <v/>
      </c>
      <c r="AD216" s="165" t="str">
        <f>IF(AD215="","",VLOOKUP(AD215,'シフト記号表（従来型・ユニット型共通）'!$C$6:$L$47,10,FALSE))</f>
        <v/>
      </c>
      <c r="AE216" s="166" t="str">
        <f>IF(AE215="","",VLOOKUP(AE215,'シフト記号表（従来型・ユニット型共通）'!$C$6:$L$47,10,FALSE))</f>
        <v/>
      </c>
      <c r="AF216" s="166" t="str">
        <f>IF(AF215="","",VLOOKUP(AF215,'シフト記号表（従来型・ユニット型共通）'!$C$6:$L$47,10,FALSE))</f>
        <v/>
      </c>
      <c r="AG216" s="166" t="str">
        <f>IF(AG215="","",VLOOKUP(AG215,'シフト記号表（従来型・ユニット型共通）'!$C$6:$L$47,10,FALSE))</f>
        <v/>
      </c>
      <c r="AH216" s="166" t="str">
        <f>IF(AH215="","",VLOOKUP(AH215,'シフト記号表（従来型・ユニット型共通）'!$C$6:$L$47,10,FALSE))</f>
        <v/>
      </c>
      <c r="AI216" s="166" t="str">
        <f>IF(AI215="","",VLOOKUP(AI215,'シフト記号表（従来型・ユニット型共通）'!$C$6:$L$47,10,FALSE))</f>
        <v/>
      </c>
      <c r="AJ216" s="167" t="str">
        <f>IF(AJ215="","",VLOOKUP(AJ215,'シフト記号表（従来型・ユニット型共通）'!$C$6:$L$47,10,FALSE))</f>
        <v/>
      </c>
      <c r="AK216" s="165" t="str">
        <f>IF(AK215="","",VLOOKUP(AK215,'シフト記号表（従来型・ユニット型共通）'!$C$6:$L$47,10,FALSE))</f>
        <v/>
      </c>
      <c r="AL216" s="166" t="str">
        <f>IF(AL215="","",VLOOKUP(AL215,'シフト記号表（従来型・ユニット型共通）'!$C$6:$L$47,10,FALSE))</f>
        <v/>
      </c>
      <c r="AM216" s="166" t="str">
        <f>IF(AM215="","",VLOOKUP(AM215,'シフト記号表（従来型・ユニット型共通）'!$C$6:$L$47,10,FALSE))</f>
        <v/>
      </c>
      <c r="AN216" s="166" t="str">
        <f>IF(AN215="","",VLOOKUP(AN215,'シフト記号表（従来型・ユニット型共通）'!$C$6:$L$47,10,FALSE))</f>
        <v/>
      </c>
      <c r="AO216" s="166" t="str">
        <f>IF(AO215="","",VLOOKUP(AO215,'シフト記号表（従来型・ユニット型共通）'!$C$6:$L$47,10,FALSE))</f>
        <v/>
      </c>
      <c r="AP216" s="166" t="str">
        <f>IF(AP215="","",VLOOKUP(AP215,'シフト記号表（従来型・ユニット型共通）'!$C$6:$L$47,10,FALSE))</f>
        <v/>
      </c>
      <c r="AQ216" s="167" t="str">
        <f>IF(AQ215="","",VLOOKUP(AQ215,'シフト記号表（従来型・ユニット型共通）'!$C$6:$L$47,10,FALSE))</f>
        <v/>
      </c>
      <c r="AR216" s="165" t="str">
        <f>IF(AR215="","",VLOOKUP(AR215,'シフト記号表（従来型・ユニット型共通）'!$C$6:$L$47,10,FALSE))</f>
        <v/>
      </c>
      <c r="AS216" s="166" t="str">
        <f>IF(AS215="","",VLOOKUP(AS215,'シフト記号表（従来型・ユニット型共通）'!$C$6:$L$47,10,FALSE))</f>
        <v/>
      </c>
      <c r="AT216" s="166" t="str">
        <f>IF(AT215="","",VLOOKUP(AT215,'シフト記号表（従来型・ユニット型共通）'!$C$6:$L$47,10,FALSE))</f>
        <v/>
      </c>
      <c r="AU216" s="166" t="str">
        <f>IF(AU215="","",VLOOKUP(AU215,'シフト記号表（従来型・ユニット型共通）'!$C$6:$L$47,10,FALSE))</f>
        <v/>
      </c>
      <c r="AV216" s="166" t="str">
        <f>IF(AV215="","",VLOOKUP(AV215,'シフト記号表（従来型・ユニット型共通）'!$C$6:$L$47,10,FALSE))</f>
        <v/>
      </c>
      <c r="AW216" s="166" t="str">
        <f>IF(AW215="","",VLOOKUP(AW215,'シフト記号表（従来型・ユニット型共通）'!$C$6:$L$47,10,FALSE))</f>
        <v/>
      </c>
      <c r="AX216" s="167" t="str">
        <f>IF(AX215="","",VLOOKUP(AX215,'シフト記号表（従来型・ユニット型共通）'!$C$6:$L$47,10,FALSE))</f>
        <v/>
      </c>
      <c r="AY216" s="165" t="str">
        <f>IF(AY215="","",VLOOKUP(AY215,'シフト記号表（従来型・ユニット型共通）'!$C$6:$L$47,10,FALSE))</f>
        <v/>
      </c>
      <c r="AZ216" s="166" t="str">
        <f>IF(AZ215="","",VLOOKUP(AZ215,'シフト記号表（従来型・ユニット型共通）'!$C$6:$L$47,10,FALSE))</f>
        <v/>
      </c>
      <c r="BA216" s="166" t="str">
        <f>IF(BA215="","",VLOOKUP(BA215,'シフト記号表（従来型・ユニット型共通）'!$C$6:$L$47,10,FALSE))</f>
        <v/>
      </c>
      <c r="BB216" s="326">
        <f>IF($BE$3="４週",SUM(W216:AX216),IF($BE$3="暦月",SUM(W216:BA216),""))</f>
        <v>0</v>
      </c>
      <c r="BC216" s="327"/>
      <c r="BD216" s="328">
        <f>IF($BE$3="４週",BB216/4,IF($BE$3="暦月",(BB216/($BE$8/7)),""))</f>
        <v>0</v>
      </c>
      <c r="BE216" s="327"/>
      <c r="BF216" s="323"/>
      <c r="BG216" s="324"/>
      <c r="BH216" s="324"/>
      <c r="BI216" s="324"/>
      <c r="BJ216" s="325"/>
    </row>
    <row r="217" spans="2:62" ht="20.25" customHeight="1" x14ac:dyDescent="0.45">
      <c r="B217" s="46"/>
      <c r="C217" s="59"/>
      <c r="D217" s="59"/>
      <c r="E217" s="59"/>
      <c r="F217" s="59"/>
      <c r="G217" s="59"/>
      <c r="H217" s="59"/>
      <c r="I217" s="208"/>
      <c r="J217" s="208"/>
      <c r="K217" s="59"/>
      <c r="L217" s="59"/>
      <c r="M217" s="59"/>
      <c r="N217" s="59"/>
      <c r="O217" s="209"/>
      <c r="P217" s="209"/>
      <c r="Q217" s="209"/>
      <c r="R217" s="62"/>
      <c r="S217" s="62"/>
      <c r="T217" s="62"/>
      <c r="U217" s="63"/>
      <c r="V217" s="64"/>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6"/>
      <c r="BE217" s="66"/>
      <c r="BF217" s="209"/>
      <c r="BG217" s="209"/>
      <c r="BH217" s="209"/>
      <c r="BI217" s="209"/>
      <c r="BJ217" s="209"/>
    </row>
    <row r="218" spans="2:62" ht="20.25" customHeight="1" x14ac:dyDescent="0.45">
      <c r="B218" s="46"/>
      <c r="C218" s="59"/>
      <c r="D218" s="59"/>
      <c r="E218" s="59"/>
      <c r="F218" s="59"/>
      <c r="G218" s="59"/>
      <c r="H218" s="59"/>
      <c r="I218" s="114"/>
      <c r="J218" s="115" t="s">
        <v>261</v>
      </c>
      <c r="K218" s="115"/>
      <c r="L218" s="115"/>
      <c r="M218" s="115"/>
      <c r="N218" s="115"/>
      <c r="O218" s="115"/>
      <c r="P218" s="115"/>
      <c r="Q218" s="115"/>
      <c r="R218" s="115"/>
      <c r="S218" s="115"/>
      <c r="T218" s="116"/>
      <c r="U218" s="115"/>
      <c r="V218" s="115"/>
      <c r="W218" s="115"/>
      <c r="X218" s="115"/>
      <c r="Y218" s="115"/>
      <c r="Z218" s="117"/>
      <c r="AA218" s="117"/>
      <c r="AB218" s="117"/>
      <c r="AC218" s="117"/>
      <c r="AD218" s="117"/>
      <c r="AE218" s="117"/>
      <c r="AF218" s="117"/>
      <c r="AG218" s="117"/>
      <c r="AH218" s="117"/>
      <c r="AI218" s="117"/>
      <c r="AJ218" s="117"/>
      <c r="AK218" s="117"/>
      <c r="AL218" s="117"/>
      <c r="AM218" s="117"/>
      <c r="AN218" s="117"/>
      <c r="AO218" s="117"/>
      <c r="AP218" s="117"/>
      <c r="AQ218" s="117"/>
      <c r="AR218" s="117"/>
      <c r="AS218" s="117"/>
      <c r="AT218" s="117"/>
      <c r="AU218" s="117"/>
      <c r="AV218" s="117"/>
      <c r="AW218" s="117"/>
      <c r="AX218" s="117"/>
      <c r="AY218" s="117"/>
      <c r="AZ218" s="117"/>
      <c r="BA218" s="117"/>
      <c r="BB218" s="117"/>
      <c r="BC218" s="117"/>
      <c r="BD218" s="118"/>
      <c r="BE218" s="66"/>
      <c r="BF218" s="209"/>
      <c r="BG218" s="209"/>
      <c r="BH218" s="209"/>
      <c r="BI218" s="209"/>
      <c r="BJ218" s="209"/>
    </row>
    <row r="219" spans="2:62" ht="20.25" customHeight="1" x14ac:dyDescent="0.45">
      <c r="B219" s="46"/>
      <c r="C219" s="59"/>
      <c r="D219" s="59"/>
      <c r="E219" s="59"/>
      <c r="F219" s="59"/>
      <c r="G219" s="59"/>
      <c r="H219" s="59"/>
      <c r="I219" s="114"/>
      <c r="J219" s="115"/>
      <c r="K219" s="115" t="s">
        <v>241</v>
      </c>
      <c r="L219" s="115"/>
      <c r="M219" s="115"/>
      <c r="N219" s="115"/>
      <c r="O219" s="115"/>
      <c r="P219" s="115"/>
      <c r="Q219" s="115"/>
      <c r="R219" s="115"/>
      <c r="S219" s="115"/>
      <c r="T219" s="116"/>
      <c r="U219" s="115"/>
      <c r="V219" s="115"/>
      <c r="W219" s="115"/>
      <c r="X219" s="115"/>
      <c r="Y219" s="115"/>
      <c r="Z219" s="117"/>
      <c r="AA219" s="115" t="s">
        <v>242</v>
      </c>
      <c r="AB219" s="115"/>
      <c r="AC219" s="115"/>
      <c r="AD219" s="115"/>
      <c r="AE219" s="115"/>
      <c r="AF219" s="115"/>
      <c r="AG219" s="115"/>
      <c r="AH219" s="115"/>
      <c r="AI219" s="115"/>
      <c r="AJ219" s="116"/>
      <c r="AK219" s="115"/>
      <c r="AL219" s="115"/>
      <c r="AM219" s="115"/>
      <c r="AN219" s="115"/>
      <c r="AO219" s="117"/>
      <c r="AP219" s="117"/>
      <c r="AQ219" s="115" t="s">
        <v>130</v>
      </c>
      <c r="AR219" s="115"/>
      <c r="AS219" s="115"/>
      <c r="AT219" s="115"/>
      <c r="AU219" s="115"/>
      <c r="AV219" s="115"/>
      <c r="AW219" s="117"/>
      <c r="AX219" s="117"/>
      <c r="AY219" s="117"/>
      <c r="AZ219" s="117"/>
      <c r="BA219" s="117"/>
      <c r="BB219" s="117"/>
      <c r="BC219" s="117"/>
      <c r="BD219" s="118"/>
      <c r="BE219" s="66"/>
      <c r="BF219" s="379"/>
      <c r="BG219" s="379"/>
      <c r="BH219" s="379"/>
      <c r="BI219" s="379"/>
      <c r="BJ219" s="209"/>
    </row>
    <row r="220" spans="2:62" ht="20.25" customHeight="1" x14ac:dyDescent="0.45">
      <c r="B220" s="46"/>
      <c r="C220" s="59"/>
      <c r="D220" s="59"/>
      <c r="E220" s="59"/>
      <c r="F220" s="59"/>
      <c r="G220" s="59"/>
      <c r="H220" s="59"/>
      <c r="I220" s="114"/>
      <c r="J220" s="115"/>
      <c r="K220" s="348" t="s">
        <v>112</v>
      </c>
      <c r="L220" s="348"/>
      <c r="M220" s="348" t="s">
        <v>113</v>
      </c>
      <c r="N220" s="348"/>
      <c r="O220" s="348"/>
      <c r="P220" s="348"/>
      <c r="Q220" s="115"/>
      <c r="R220" s="349" t="s">
        <v>114</v>
      </c>
      <c r="S220" s="349"/>
      <c r="T220" s="349"/>
      <c r="U220" s="349"/>
      <c r="V220" s="119"/>
      <c r="W220" s="120" t="s">
        <v>115</v>
      </c>
      <c r="X220" s="120"/>
      <c r="Y220" s="2"/>
      <c r="Z220" s="117"/>
      <c r="AA220" s="348" t="s">
        <v>112</v>
      </c>
      <c r="AB220" s="348"/>
      <c r="AC220" s="348" t="s">
        <v>113</v>
      </c>
      <c r="AD220" s="348"/>
      <c r="AE220" s="348"/>
      <c r="AF220" s="348"/>
      <c r="AG220" s="115"/>
      <c r="AH220" s="349" t="s">
        <v>114</v>
      </c>
      <c r="AI220" s="349"/>
      <c r="AJ220" s="349"/>
      <c r="AK220" s="349"/>
      <c r="AL220" s="119"/>
      <c r="AM220" s="120" t="s">
        <v>115</v>
      </c>
      <c r="AN220" s="120"/>
      <c r="AO220" s="117"/>
      <c r="AP220" s="117"/>
      <c r="AQ220" s="350" t="s">
        <v>4</v>
      </c>
      <c r="AR220" s="350"/>
      <c r="AS220" s="350" t="s">
        <v>5</v>
      </c>
      <c r="AT220" s="350"/>
      <c r="AU220" s="350"/>
      <c r="AV220" s="350"/>
      <c r="AW220" s="117"/>
      <c r="AX220" s="117"/>
      <c r="AY220" s="117"/>
      <c r="AZ220" s="117"/>
      <c r="BA220" s="117"/>
      <c r="BB220" s="117"/>
      <c r="BC220" s="117"/>
      <c r="BD220" s="118"/>
      <c r="BE220" s="66"/>
      <c r="BF220" s="377"/>
      <c r="BG220" s="377"/>
      <c r="BH220" s="377"/>
      <c r="BI220" s="377"/>
      <c r="BJ220" s="209"/>
    </row>
    <row r="221" spans="2:62" ht="20.25" customHeight="1" x14ac:dyDescent="0.45">
      <c r="B221" s="46"/>
      <c r="C221" s="59"/>
      <c r="D221" s="59"/>
      <c r="E221" s="59"/>
      <c r="F221" s="59"/>
      <c r="G221" s="59"/>
      <c r="H221" s="59"/>
      <c r="I221" s="114"/>
      <c r="J221" s="115"/>
      <c r="K221" s="347"/>
      <c r="L221" s="347"/>
      <c r="M221" s="347" t="s">
        <v>116</v>
      </c>
      <c r="N221" s="347"/>
      <c r="O221" s="347" t="s">
        <v>117</v>
      </c>
      <c r="P221" s="347"/>
      <c r="Q221" s="115"/>
      <c r="R221" s="347" t="s">
        <v>116</v>
      </c>
      <c r="S221" s="347"/>
      <c r="T221" s="347" t="s">
        <v>117</v>
      </c>
      <c r="U221" s="347"/>
      <c r="V221" s="119"/>
      <c r="W221" s="120" t="s">
        <v>118</v>
      </c>
      <c r="X221" s="120"/>
      <c r="Y221" s="2"/>
      <c r="Z221" s="117"/>
      <c r="AA221" s="347"/>
      <c r="AB221" s="347"/>
      <c r="AC221" s="347" t="s">
        <v>116</v>
      </c>
      <c r="AD221" s="347"/>
      <c r="AE221" s="347" t="s">
        <v>117</v>
      </c>
      <c r="AF221" s="347"/>
      <c r="AG221" s="115"/>
      <c r="AH221" s="347" t="s">
        <v>116</v>
      </c>
      <c r="AI221" s="347"/>
      <c r="AJ221" s="347" t="s">
        <v>117</v>
      </c>
      <c r="AK221" s="347"/>
      <c r="AL221" s="119"/>
      <c r="AM221" s="120" t="s">
        <v>118</v>
      </c>
      <c r="AN221" s="120"/>
      <c r="AO221" s="117"/>
      <c r="AP221" s="117"/>
      <c r="AQ221" s="350" t="s">
        <v>6</v>
      </c>
      <c r="AR221" s="350"/>
      <c r="AS221" s="350" t="s">
        <v>94</v>
      </c>
      <c r="AT221" s="350"/>
      <c r="AU221" s="350"/>
      <c r="AV221" s="350"/>
      <c r="AW221" s="117"/>
      <c r="AX221" s="117"/>
      <c r="AY221" s="117"/>
      <c r="AZ221" s="117"/>
      <c r="BA221" s="117"/>
      <c r="BB221" s="117"/>
      <c r="BC221" s="117"/>
      <c r="BD221" s="118"/>
      <c r="BE221" s="66"/>
      <c r="BF221" s="378"/>
      <c r="BG221" s="378"/>
      <c r="BH221" s="378"/>
      <c r="BI221" s="378"/>
      <c r="BJ221" s="209"/>
    </row>
    <row r="222" spans="2:62" ht="20.25" customHeight="1" x14ac:dyDescent="0.45">
      <c r="B222" s="46"/>
      <c r="C222" s="59"/>
      <c r="D222" s="59"/>
      <c r="E222" s="59"/>
      <c r="F222" s="59"/>
      <c r="G222" s="59"/>
      <c r="H222" s="59"/>
      <c r="I222" s="114"/>
      <c r="J222" s="115"/>
      <c r="K222" s="350" t="s">
        <v>6</v>
      </c>
      <c r="L222" s="350"/>
      <c r="M222" s="351">
        <f>SUMIFS($BB$17:$BB$216,$F$17:$F$216,"医師",$H$17:$H$216,"A")</f>
        <v>0</v>
      </c>
      <c r="N222" s="351"/>
      <c r="O222" s="352">
        <f>SUMIFS($BD$17:$BD$216,$F$17:$F$216,"医師",$H$17:$H$216,"A")</f>
        <v>0</v>
      </c>
      <c r="P222" s="352"/>
      <c r="Q222" s="128"/>
      <c r="R222" s="353">
        <v>0</v>
      </c>
      <c r="S222" s="353"/>
      <c r="T222" s="353">
        <v>0</v>
      </c>
      <c r="U222" s="353"/>
      <c r="V222" s="129"/>
      <c r="W222" s="354">
        <v>0</v>
      </c>
      <c r="X222" s="355"/>
      <c r="Y222" s="2"/>
      <c r="Z222" s="117"/>
      <c r="AA222" s="350" t="s">
        <v>6</v>
      </c>
      <c r="AB222" s="350"/>
      <c r="AC222" s="351">
        <f>SUMIFS($BB$17:$BB$216,$F$17:$F$216,"薬剤師",$H$17:$H$216,"A")</f>
        <v>0</v>
      </c>
      <c r="AD222" s="351"/>
      <c r="AE222" s="352">
        <f>SUMIFS($BD$17:$BD$216,$F$17:$F$216,"薬剤師",$H$17:$H$216,"A")</f>
        <v>0</v>
      </c>
      <c r="AF222" s="352"/>
      <c r="AG222" s="128"/>
      <c r="AH222" s="353">
        <v>0</v>
      </c>
      <c r="AI222" s="353"/>
      <c r="AJ222" s="353">
        <v>0</v>
      </c>
      <c r="AK222" s="353"/>
      <c r="AL222" s="129"/>
      <c r="AM222" s="354">
        <v>0</v>
      </c>
      <c r="AN222" s="355"/>
      <c r="AO222" s="117"/>
      <c r="AP222" s="117"/>
      <c r="AQ222" s="350" t="s">
        <v>7</v>
      </c>
      <c r="AR222" s="350"/>
      <c r="AS222" s="350" t="s">
        <v>95</v>
      </c>
      <c r="AT222" s="350"/>
      <c r="AU222" s="350"/>
      <c r="AV222" s="350"/>
      <c r="AW222" s="117"/>
      <c r="AX222" s="117"/>
      <c r="AY222" s="117"/>
      <c r="AZ222" s="117"/>
      <c r="BA222" s="117"/>
      <c r="BB222" s="117"/>
      <c r="BC222" s="117"/>
      <c r="BD222" s="118"/>
      <c r="BE222" s="66"/>
      <c r="BF222" s="69"/>
      <c r="BG222" s="69"/>
      <c r="BH222" s="69"/>
      <c r="BI222" s="69"/>
      <c r="BJ222" s="209"/>
    </row>
    <row r="223" spans="2:62" ht="20.25" customHeight="1" x14ac:dyDescent="0.45">
      <c r="B223" s="46"/>
      <c r="C223" s="59"/>
      <c r="D223" s="59"/>
      <c r="E223" s="59"/>
      <c r="F223" s="59"/>
      <c r="G223" s="59"/>
      <c r="H223" s="59"/>
      <c r="I223" s="114"/>
      <c r="J223" s="115"/>
      <c r="K223" s="350" t="s">
        <v>7</v>
      </c>
      <c r="L223" s="350"/>
      <c r="M223" s="351">
        <f>SUMIFS($BB$17:$BB$216,$F$17:$F$216,"医師",$H$17:$H$216,"B")</f>
        <v>0</v>
      </c>
      <c r="N223" s="351"/>
      <c r="O223" s="352">
        <f>SUMIFS($BD$17:$BD$216,$F$17:$F$216,"医師",$H$17:$H$216,"B")</f>
        <v>0</v>
      </c>
      <c r="P223" s="352"/>
      <c r="Q223" s="128"/>
      <c r="R223" s="353">
        <v>0</v>
      </c>
      <c r="S223" s="353"/>
      <c r="T223" s="353">
        <v>0</v>
      </c>
      <c r="U223" s="353"/>
      <c r="V223" s="129"/>
      <c r="W223" s="354">
        <v>0</v>
      </c>
      <c r="X223" s="355"/>
      <c r="Y223" s="2"/>
      <c r="Z223" s="117"/>
      <c r="AA223" s="350" t="s">
        <v>7</v>
      </c>
      <c r="AB223" s="350"/>
      <c r="AC223" s="351">
        <f>SUMIFS($BB$17:$BB$216,$F$17:$F$216,"薬剤師",$H$17:$H$216,"B")</f>
        <v>0</v>
      </c>
      <c r="AD223" s="351"/>
      <c r="AE223" s="352">
        <f>SUMIFS($BD$17:$BD$216,$F$17:$F$216,"薬剤師",$H$17:$H$216,"B")</f>
        <v>0</v>
      </c>
      <c r="AF223" s="352"/>
      <c r="AG223" s="128"/>
      <c r="AH223" s="353">
        <v>0</v>
      </c>
      <c r="AI223" s="353"/>
      <c r="AJ223" s="353">
        <v>0</v>
      </c>
      <c r="AK223" s="353"/>
      <c r="AL223" s="129"/>
      <c r="AM223" s="354">
        <v>0</v>
      </c>
      <c r="AN223" s="355"/>
      <c r="AO223" s="117"/>
      <c r="AP223" s="117"/>
      <c r="AQ223" s="350" t="s">
        <v>8</v>
      </c>
      <c r="AR223" s="350"/>
      <c r="AS223" s="350" t="s">
        <v>96</v>
      </c>
      <c r="AT223" s="350"/>
      <c r="AU223" s="350"/>
      <c r="AV223" s="350"/>
      <c r="AW223" s="117"/>
      <c r="AX223" s="117"/>
      <c r="AY223" s="117"/>
      <c r="AZ223" s="117"/>
      <c r="BA223" s="117"/>
      <c r="BB223" s="117"/>
      <c r="BC223" s="117"/>
      <c r="BD223" s="118"/>
      <c r="BE223" s="66"/>
      <c r="BF223" s="209"/>
      <c r="BG223" s="209"/>
      <c r="BH223" s="209"/>
      <c r="BI223" s="209"/>
      <c r="BJ223" s="209"/>
    </row>
    <row r="224" spans="2:62" ht="20.25" customHeight="1" x14ac:dyDescent="0.45">
      <c r="B224" s="46"/>
      <c r="C224" s="59"/>
      <c r="D224" s="59"/>
      <c r="E224" s="59"/>
      <c r="F224" s="59"/>
      <c r="G224" s="59"/>
      <c r="H224" s="59"/>
      <c r="I224" s="114"/>
      <c r="J224" s="115"/>
      <c r="K224" s="350" t="s">
        <v>8</v>
      </c>
      <c r="L224" s="350"/>
      <c r="M224" s="351">
        <f>SUMIFS($BB$17:$BB$216,$F$17:$F$216,"医師",$H$17:$H$216,"C")</f>
        <v>0</v>
      </c>
      <c r="N224" s="351"/>
      <c r="O224" s="352">
        <f>SUMIFS($BD$17:$BD$216,$F$17:$F$216,"医師",$H$17:$H$216,"C")</f>
        <v>0</v>
      </c>
      <c r="P224" s="352"/>
      <c r="Q224" s="128"/>
      <c r="R224" s="353">
        <v>0</v>
      </c>
      <c r="S224" s="353"/>
      <c r="T224" s="356">
        <v>0</v>
      </c>
      <c r="U224" s="356"/>
      <c r="V224" s="129"/>
      <c r="W224" s="357" t="s">
        <v>36</v>
      </c>
      <c r="X224" s="358"/>
      <c r="Y224" s="2"/>
      <c r="Z224" s="117"/>
      <c r="AA224" s="350" t="s">
        <v>8</v>
      </c>
      <c r="AB224" s="350"/>
      <c r="AC224" s="351">
        <f>SUMIFS($BB$17:$BB$216,$F$17:$F$216,"薬剤師",$H$17:$H$216,"C")</f>
        <v>0</v>
      </c>
      <c r="AD224" s="351"/>
      <c r="AE224" s="352">
        <f>SUMIFS($BD$17:$BD$216,$F$17:$F$216,"薬剤師",$H$17:$H$216,"C")</f>
        <v>0</v>
      </c>
      <c r="AF224" s="352"/>
      <c r="AG224" s="128"/>
      <c r="AH224" s="353">
        <v>0</v>
      </c>
      <c r="AI224" s="353"/>
      <c r="AJ224" s="356">
        <v>0</v>
      </c>
      <c r="AK224" s="356"/>
      <c r="AL224" s="129"/>
      <c r="AM224" s="357" t="s">
        <v>36</v>
      </c>
      <c r="AN224" s="358"/>
      <c r="AO224" s="117"/>
      <c r="AP224" s="117"/>
      <c r="AQ224" s="350" t="s">
        <v>9</v>
      </c>
      <c r="AR224" s="350"/>
      <c r="AS224" s="350" t="s">
        <v>131</v>
      </c>
      <c r="AT224" s="350"/>
      <c r="AU224" s="350"/>
      <c r="AV224" s="350"/>
      <c r="AW224" s="117"/>
      <c r="AX224" s="117"/>
      <c r="AY224" s="117"/>
      <c r="AZ224" s="117"/>
      <c r="BA224" s="117"/>
      <c r="BB224" s="117"/>
      <c r="BC224" s="117"/>
      <c r="BD224" s="118"/>
      <c r="BE224" s="66"/>
      <c r="BF224" s="209"/>
      <c r="BG224" s="209"/>
      <c r="BH224" s="209"/>
      <c r="BI224" s="209"/>
      <c r="BJ224" s="209"/>
    </row>
    <row r="225" spans="2:62" ht="20.25" customHeight="1" x14ac:dyDescent="0.45">
      <c r="B225" s="46"/>
      <c r="C225" s="59"/>
      <c r="D225" s="59"/>
      <c r="E225" s="59"/>
      <c r="F225" s="59"/>
      <c r="G225" s="59"/>
      <c r="H225" s="59"/>
      <c r="I225" s="114"/>
      <c r="J225" s="115"/>
      <c r="K225" s="350" t="s">
        <v>9</v>
      </c>
      <c r="L225" s="350"/>
      <c r="M225" s="351">
        <f>SUMIFS($BB$17:$BB$216,$F$17:$F$216,"医師",$H$17:$H$216,"D")</f>
        <v>0</v>
      </c>
      <c r="N225" s="351"/>
      <c r="O225" s="352">
        <f>SUMIFS($BD$17:$BD$216,$F$17:$F$216,"医師",$H$17:$H$216,"D")</f>
        <v>0</v>
      </c>
      <c r="P225" s="352"/>
      <c r="Q225" s="128"/>
      <c r="R225" s="353">
        <v>0</v>
      </c>
      <c r="S225" s="353"/>
      <c r="T225" s="356">
        <v>0</v>
      </c>
      <c r="U225" s="356"/>
      <c r="V225" s="129"/>
      <c r="W225" s="357" t="s">
        <v>36</v>
      </c>
      <c r="X225" s="358"/>
      <c r="Y225" s="2"/>
      <c r="Z225" s="117"/>
      <c r="AA225" s="350" t="s">
        <v>9</v>
      </c>
      <c r="AB225" s="350"/>
      <c r="AC225" s="351">
        <f>SUMIFS($BB$17:$BB$216,$F$17:$F$216,"薬剤師",$H$17:$H$216,"D")</f>
        <v>0</v>
      </c>
      <c r="AD225" s="351"/>
      <c r="AE225" s="352">
        <f>SUMIFS($BD$17:$BD$216,$F$17:$F$216,"薬剤師",$H$17:$H$216,"D")</f>
        <v>0</v>
      </c>
      <c r="AF225" s="352"/>
      <c r="AG225" s="128"/>
      <c r="AH225" s="353">
        <v>0</v>
      </c>
      <c r="AI225" s="353"/>
      <c r="AJ225" s="356">
        <v>0</v>
      </c>
      <c r="AK225" s="356"/>
      <c r="AL225" s="129"/>
      <c r="AM225" s="357" t="s">
        <v>36</v>
      </c>
      <c r="AN225" s="358"/>
      <c r="AO225" s="117"/>
      <c r="AP225" s="117"/>
      <c r="AQ225" s="2"/>
      <c r="AR225" s="2"/>
      <c r="AS225" s="2"/>
      <c r="AT225" s="2"/>
      <c r="AU225" s="2"/>
      <c r="AV225" s="2"/>
      <c r="AW225" s="2"/>
      <c r="AX225" s="2"/>
      <c r="AY225" s="2"/>
      <c r="AZ225" s="2"/>
      <c r="BA225" s="2"/>
      <c r="BB225" s="2"/>
      <c r="BC225" s="2"/>
      <c r="BD225" s="2"/>
      <c r="BF225" s="209"/>
      <c r="BG225" s="209"/>
      <c r="BH225" s="209"/>
      <c r="BI225" s="209"/>
      <c r="BJ225" s="209"/>
    </row>
    <row r="226" spans="2:62" ht="20.25" customHeight="1" x14ac:dyDescent="0.45">
      <c r="B226" s="46"/>
      <c r="C226" s="59"/>
      <c r="D226" s="59"/>
      <c r="E226" s="59"/>
      <c r="F226" s="59"/>
      <c r="G226" s="59"/>
      <c r="H226" s="59"/>
      <c r="I226" s="114"/>
      <c r="J226" s="115"/>
      <c r="K226" s="350" t="s">
        <v>119</v>
      </c>
      <c r="L226" s="350"/>
      <c r="M226" s="351">
        <f>SUM(M222:N225)</f>
        <v>0</v>
      </c>
      <c r="N226" s="351"/>
      <c r="O226" s="352">
        <f>SUM(O222:P225)</f>
        <v>0</v>
      </c>
      <c r="P226" s="352"/>
      <c r="Q226" s="128"/>
      <c r="R226" s="351">
        <f>SUM(R222:S225)</f>
        <v>0</v>
      </c>
      <c r="S226" s="351"/>
      <c r="T226" s="352">
        <f>SUM(T222:U225)</f>
        <v>0</v>
      </c>
      <c r="U226" s="352"/>
      <c r="V226" s="129"/>
      <c r="W226" s="364">
        <f>SUM(W222:X223)</f>
        <v>0</v>
      </c>
      <c r="X226" s="365"/>
      <c r="Y226" s="2"/>
      <c r="Z226" s="117"/>
      <c r="AA226" s="350" t="s">
        <v>119</v>
      </c>
      <c r="AB226" s="350"/>
      <c r="AC226" s="351">
        <f>SUM(AC222:AD225)</f>
        <v>0</v>
      </c>
      <c r="AD226" s="351"/>
      <c r="AE226" s="352">
        <f>SUM(AE222:AF225)</f>
        <v>0</v>
      </c>
      <c r="AF226" s="352"/>
      <c r="AG226" s="128"/>
      <c r="AH226" s="351">
        <f>SUM(AH222:AI225)</f>
        <v>0</v>
      </c>
      <c r="AI226" s="351"/>
      <c r="AJ226" s="352">
        <f>SUM(AJ222:AK225)</f>
        <v>0</v>
      </c>
      <c r="AK226" s="352"/>
      <c r="AL226" s="129"/>
      <c r="AM226" s="364">
        <f>SUM(AM222:AN223)</f>
        <v>0</v>
      </c>
      <c r="AN226" s="365"/>
      <c r="AO226" s="117"/>
      <c r="AP226" s="117"/>
      <c r="AQ226" s="2"/>
      <c r="AR226" s="2"/>
      <c r="AS226" s="2"/>
      <c r="AT226" s="2"/>
      <c r="AU226" s="2"/>
      <c r="AV226" s="2"/>
      <c r="AW226" s="2"/>
      <c r="AX226" s="2"/>
      <c r="AY226" s="2"/>
      <c r="AZ226" s="2"/>
      <c r="BA226" s="2"/>
      <c r="BB226" s="2"/>
      <c r="BC226" s="2"/>
      <c r="BD226" s="2"/>
      <c r="BF226" s="209"/>
      <c r="BG226" s="209"/>
      <c r="BH226" s="209"/>
      <c r="BI226" s="209"/>
      <c r="BJ226" s="209"/>
    </row>
    <row r="227" spans="2:62" ht="20.25" customHeight="1" x14ac:dyDescent="0.45">
      <c r="B227" s="46"/>
      <c r="C227" s="59"/>
      <c r="D227" s="59"/>
      <c r="E227" s="59"/>
      <c r="F227" s="59"/>
      <c r="G227" s="59"/>
      <c r="H227" s="59"/>
      <c r="I227" s="114"/>
      <c r="J227" s="114"/>
      <c r="K227" s="122"/>
      <c r="L227" s="122"/>
      <c r="M227" s="122"/>
      <c r="N227" s="122"/>
      <c r="O227" s="123"/>
      <c r="P227" s="123"/>
      <c r="Q227" s="123"/>
      <c r="R227" s="124"/>
      <c r="S227" s="124"/>
      <c r="T227" s="124"/>
      <c r="U227" s="124"/>
      <c r="V227" s="125"/>
      <c r="W227" s="117"/>
      <c r="X227" s="117"/>
      <c r="Y227" s="117"/>
      <c r="Z227" s="117"/>
      <c r="AA227" s="122"/>
      <c r="AB227" s="122"/>
      <c r="AC227" s="122"/>
      <c r="AD227" s="122"/>
      <c r="AE227" s="123"/>
      <c r="AF227" s="123"/>
      <c r="AG227" s="123"/>
      <c r="AH227" s="124"/>
      <c r="AI227" s="124"/>
      <c r="AJ227" s="124"/>
      <c r="AK227" s="124"/>
      <c r="AL227" s="125"/>
      <c r="AM227" s="117"/>
      <c r="AN227" s="117"/>
      <c r="AO227" s="117"/>
      <c r="AP227" s="117"/>
      <c r="AQ227" s="2"/>
      <c r="AR227" s="2"/>
      <c r="AS227" s="2"/>
      <c r="AT227" s="2"/>
      <c r="AU227" s="2"/>
      <c r="AV227" s="2"/>
      <c r="AW227" s="2"/>
      <c r="AX227" s="2"/>
      <c r="AY227" s="2"/>
      <c r="AZ227" s="2"/>
      <c r="BA227" s="2"/>
      <c r="BB227" s="2"/>
      <c r="BC227" s="2"/>
      <c r="BD227" s="2"/>
      <c r="BF227" s="209"/>
      <c r="BG227" s="209"/>
      <c r="BH227" s="209"/>
      <c r="BI227" s="209"/>
      <c r="BJ227" s="209"/>
    </row>
    <row r="228" spans="2:62" ht="20.25" customHeight="1" x14ac:dyDescent="0.45">
      <c r="B228" s="46"/>
      <c r="C228" s="59"/>
      <c r="D228" s="59"/>
      <c r="E228" s="59"/>
      <c r="F228" s="59"/>
      <c r="G228" s="59"/>
      <c r="H228" s="59"/>
      <c r="I228" s="114"/>
      <c r="J228" s="114"/>
      <c r="K228" s="116" t="s">
        <v>120</v>
      </c>
      <c r="L228" s="115"/>
      <c r="M228" s="115"/>
      <c r="N228" s="115"/>
      <c r="O228" s="115"/>
      <c r="P228" s="115"/>
      <c r="Q228" s="149" t="s">
        <v>181</v>
      </c>
      <c r="R228" s="229" t="s">
        <v>182</v>
      </c>
      <c r="S228" s="230"/>
      <c r="T228" s="126"/>
      <c r="U228" s="126"/>
      <c r="V228" s="115"/>
      <c r="W228" s="115"/>
      <c r="X228" s="115"/>
      <c r="Y228" s="117"/>
      <c r="Z228" s="117"/>
      <c r="AA228" s="116" t="s">
        <v>120</v>
      </c>
      <c r="AB228" s="115"/>
      <c r="AC228" s="115"/>
      <c r="AD228" s="115"/>
      <c r="AE228" s="115"/>
      <c r="AF228" s="115"/>
      <c r="AG228" s="149" t="s">
        <v>181</v>
      </c>
      <c r="AH228" s="231" t="str">
        <f>R228</f>
        <v>週</v>
      </c>
      <c r="AI228" s="232"/>
      <c r="AJ228" s="126"/>
      <c r="AK228" s="126"/>
      <c r="AL228" s="115"/>
      <c r="AM228" s="115"/>
      <c r="AN228" s="115"/>
      <c r="AO228" s="117"/>
      <c r="AP228" s="117"/>
      <c r="AQ228" s="2"/>
      <c r="AR228" s="2"/>
      <c r="AS228" s="2"/>
      <c r="AT228" s="2"/>
      <c r="AU228" s="2"/>
      <c r="AV228" s="2"/>
      <c r="AW228" s="2"/>
      <c r="AX228" s="2"/>
      <c r="AY228" s="2"/>
      <c r="AZ228" s="2"/>
      <c r="BA228" s="2"/>
      <c r="BB228" s="2"/>
      <c r="BC228" s="2"/>
      <c r="BD228" s="2"/>
      <c r="BF228" s="209"/>
      <c r="BG228" s="209"/>
      <c r="BH228" s="209"/>
      <c r="BI228" s="209"/>
      <c r="BJ228" s="209"/>
    </row>
    <row r="229" spans="2:62" ht="20.25" customHeight="1" x14ac:dyDescent="0.45">
      <c r="B229" s="46"/>
      <c r="C229" s="59"/>
      <c r="D229" s="59"/>
      <c r="E229" s="59"/>
      <c r="F229" s="59"/>
      <c r="G229" s="59"/>
      <c r="H229" s="59"/>
      <c r="I229" s="114"/>
      <c r="J229" s="114"/>
      <c r="K229" s="115" t="s">
        <v>121</v>
      </c>
      <c r="L229" s="115"/>
      <c r="M229" s="115"/>
      <c r="N229" s="115"/>
      <c r="O229" s="115"/>
      <c r="P229" s="115" t="s">
        <v>122</v>
      </c>
      <c r="Q229" s="115"/>
      <c r="R229" s="115"/>
      <c r="S229" s="115"/>
      <c r="T229" s="116"/>
      <c r="U229" s="115"/>
      <c r="V229" s="115"/>
      <c r="W229" s="115"/>
      <c r="X229" s="115"/>
      <c r="Y229" s="117"/>
      <c r="Z229" s="117"/>
      <c r="AA229" s="115" t="s">
        <v>121</v>
      </c>
      <c r="AB229" s="115"/>
      <c r="AC229" s="115"/>
      <c r="AD229" s="115"/>
      <c r="AE229" s="115"/>
      <c r="AF229" s="115" t="s">
        <v>122</v>
      </c>
      <c r="AG229" s="115"/>
      <c r="AH229" s="115"/>
      <c r="AI229" s="115"/>
      <c r="AJ229" s="116"/>
      <c r="AK229" s="115"/>
      <c r="AL229" s="115"/>
      <c r="AM229" s="115"/>
      <c r="AN229" s="115"/>
      <c r="AO229" s="117"/>
      <c r="AP229" s="117"/>
      <c r="AQ229" s="2"/>
      <c r="AR229" s="2"/>
      <c r="AS229" s="2"/>
      <c r="AT229" s="2"/>
      <c r="AU229" s="2"/>
      <c r="AV229" s="2"/>
      <c r="AW229" s="2"/>
      <c r="AX229" s="2"/>
      <c r="AY229" s="2"/>
      <c r="AZ229" s="2"/>
      <c r="BA229" s="2"/>
      <c r="BB229" s="2"/>
      <c r="BC229" s="2"/>
      <c r="BD229" s="2"/>
      <c r="BF229" s="209"/>
      <c r="BG229" s="209"/>
      <c r="BH229" s="209"/>
      <c r="BI229" s="209"/>
      <c r="BJ229" s="209"/>
    </row>
    <row r="230" spans="2:62" ht="20.25" customHeight="1" x14ac:dyDescent="0.45">
      <c r="B230" s="46"/>
      <c r="C230" s="59"/>
      <c r="D230" s="59"/>
      <c r="E230" s="59"/>
      <c r="F230" s="59"/>
      <c r="G230" s="59"/>
      <c r="H230" s="59"/>
      <c r="I230" s="114"/>
      <c r="J230" s="114"/>
      <c r="K230" s="115" t="str">
        <f>IF($R$228="週","対象時間数（週平均）","対象時間数（当月合計）")</f>
        <v>対象時間数（週平均）</v>
      </c>
      <c r="L230" s="115"/>
      <c r="M230" s="115"/>
      <c r="N230" s="115"/>
      <c r="O230" s="115"/>
      <c r="P230" s="115" t="str">
        <f>IF($R$228="週","週に勤務すべき時間数","当月に勤務すべき時間数")</f>
        <v>週に勤務すべき時間数</v>
      </c>
      <c r="Q230" s="115"/>
      <c r="R230" s="115"/>
      <c r="S230" s="115"/>
      <c r="T230" s="116"/>
      <c r="U230" s="115" t="s">
        <v>123</v>
      </c>
      <c r="V230" s="115"/>
      <c r="W230" s="115"/>
      <c r="X230" s="115"/>
      <c r="Y230" s="117"/>
      <c r="Z230" s="117"/>
      <c r="AA230" s="115" t="str">
        <f>IF(AH228="週","対象時間数（週平均）","対象時間数（当月合計）")</f>
        <v>対象時間数（週平均）</v>
      </c>
      <c r="AB230" s="115"/>
      <c r="AC230" s="115"/>
      <c r="AD230" s="115"/>
      <c r="AE230" s="115"/>
      <c r="AF230" s="115" t="str">
        <f>IF($AH$228="週","週に勤務すべき時間数","当月に勤務すべき時間数")</f>
        <v>週に勤務すべき時間数</v>
      </c>
      <c r="AG230" s="115"/>
      <c r="AH230" s="115"/>
      <c r="AI230" s="115"/>
      <c r="AJ230" s="116"/>
      <c r="AK230" s="115" t="s">
        <v>123</v>
      </c>
      <c r="AL230" s="115"/>
      <c r="AM230" s="115"/>
      <c r="AN230" s="115"/>
      <c r="AO230" s="117"/>
      <c r="AP230" s="117"/>
      <c r="AQ230" s="2"/>
      <c r="AR230" s="2"/>
      <c r="AS230" s="2"/>
      <c r="AT230" s="2"/>
      <c r="AU230" s="2"/>
      <c r="AV230" s="2"/>
      <c r="AW230" s="2"/>
      <c r="AX230" s="2"/>
      <c r="AY230" s="2"/>
      <c r="AZ230" s="2"/>
      <c r="BA230" s="2"/>
      <c r="BB230" s="2"/>
      <c r="BC230" s="2"/>
      <c r="BD230" s="2"/>
      <c r="BF230" s="209"/>
      <c r="BG230" s="209"/>
      <c r="BH230" s="209"/>
      <c r="BI230" s="209"/>
      <c r="BJ230" s="209"/>
    </row>
    <row r="231" spans="2:62" ht="20.25" customHeight="1" x14ac:dyDescent="0.45">
      <c r="I231" s="2"/>
      <c r="J231" s="2"/>
      <c r="K231" s="363">
        <f>IF($R$228="週",T226,R226)</f>
        <v>0</v>
      </c>
      <c r="L231" s="363"/>
      <c r="M231" s="363"/>
      <c r="N231" s="363"/>
      <c r="O231" s="206" t="s">
        <v>124</v>
      </c>
      <c r="P231" s="350">
        <f>IF($R$228="週",$BA$6,$BE$6)</f>
        <v>40</v>
      </c>
      <c r="Q231" s="350"/>
      <c r="R231" s="350"/>
      <c r="S231" s="350"/>
      <c r="T231" s="206" t="s">
        <v>125</v>
      </c>
      <c r="U231" s="359">
        <f>ROUNDDOWN(K231/P231,1)</f>
        <v>0</v>
      </c>
      <c r="V231" s="359"/>
      <c r="W231" s="359"/>
      <c r="X231" s="359"/>
      <c r="Y231" s="2"/>
      <c r="Z231" s="2"/>
      <c r="AA231" s="363">
        <f>IF($AH$228="週",AJ226,AH226)</f>
        <v>0</v>
      </c>
      <c r="AB231" s="363"/>
      <c r="AC231" s="363"/>
      <c r="AD231" s="363"/>
      <c r="AE231" s="206" t="s">
        <v>124</v>
      </c>
      <c r="AF231" s="350">
        <f>IF($AH$228="週",$BA$6,$BE$6)</f>
        <v>40</v>
      </c>
      <c r="AG231" s="350"/>
      <c r="AH231" s="350"/>
      <c r="AI231" s="350"/>
      <c r="AJ231" s="206" t="s">
        <v>125</v>
      </c>
      <c r="AK231" s="359">
        <f>ROUNDDOWN(AA231/AF231,1)</f>
        <v>0</v>
      </c>
      <c r="AL231" s="359"/>
      <c r="AM231" s="359"/>
      <c r="AN231" s="359"/>
      <c r="AO231" s="2"/>
      <c r="AP231" s="2"/>
    </row>
    <row r="232" spans="2:62" ht="20.25" customHeight="1" x14ac:dyDescent="0.45">
      <c r="I232" s="2"/>
      <c r="J232" s="2"/>
      <c r="K232" s="115"/>
      <c r="L232" s="115"/>
      <c r="M232" s="115"/>
      <c r="N232" s="115"/>
      <c r="O232" s="115"/>
      <c r="P232" s="115"/>
      <c r="Q232" s="115"/>
      <c r="R232" s="115"/>
      <c r="S232" s="115"/>
      <c r="T232" s="116"/>
      <c r="U232" s="115" t="s">
        <v>126</v>
      </c>
      <c r="V232" s="115"/>
      <c r="W232" s="115"/>
      <c r="X232" s="115"/>
      <c r="Y232" s="2"/>
      <c r="Z232" s="2"/>
      <c r="AA232" s="115"/>
      <c r="AB232" s="115"/>
      <c r="AC232" s="115"/>
      <c r="AD232" s="115"/>
      <c r="AE232" s="115"/>
      <c r="AF232" s="115"/>
      <c r="AG232" s="115"/>
      <c r="AH232" s="115"/>
      <c r="AI232" s="115"/>
      <c r="AJ232" s="116"/>
      <c r="AK232" s="115" t="s">
        <v>126</v>
      </c>
      <c r="AL232" s="115"/>
      <c r="AM232" s="115"/>
      <c r="AN232" s="115"/>
      <c r="AO232" s="2"/>
      <c r="AP232" s="2"/>
    </row>
    <row r="233" spans="2:62" ht="20.25" customHeight="1" x14ac:dyDescent="0.45">
      <c r="I233" s="2"/>
      <c r="J233" s="2"/>
      <c r="K233" s="115" t="s">
        <v>245</v>
      </c>
      <c r="L233" s="115"/>
      <c r="M233" s="115"/>
      <c r="N233" s="115"/>
      <c r="O233" s="115"/>
      <c r="P233" s="115"/>
      <c r="Q233" s="115"/>
      <c r="R233" s="115"/>
      <c r="S233" s="115"/>
      <c r="T233" s="116"/>
      <c r="U233" s="115"/>
      <c r="V233" s="115"/>
      <c r="W233" s="115"/>
      <c r="X233" s="115"/>
      <c r="Y233" s="2"/>
      <c r="Z233" s="2"/>
      <c r="AA233" s="115" t="s">
        <v>246</v>
      </c>
      <c r="AB233" s="115"/>
      <c r="AC233" s="115"/>
      <c r="AD233" s="115"/>
      <c r="AE233" s="115"/>
      <c r="AF233" s="115"/>
      <c r="AG233" s="115"/>
      <c r="AH233" s="115"/>
      <c r="AI233" s="115"/>
      <c r="AJ233" s="116"/>
      <c r="AK233" s="115"/>
      <c r="AL233" s="115"/>
      <c r="AM233" s="115"/>
      <c r="AN233" s="115"/>
      <c r="AO233" s="2"/>
      <c r="AP233" s="2"/>
    </row>
    <row r="234" spans="2:62" ht="20.25" customHeight="1" x14ac:dyDescent="0.45">
      <c r="I234" s="2"/>
      <c r="J234" s="2"/>
      <c r="K234" s="115" t="s">
        <v>115</v>
      </c>
      <c r="L234" s="115"/>
      <c r="M234" s="115"/>
      <c r="N234" s="115"/>
      <c r="O234" s="115"/>
      <c r="P234" s="115"/>
      <c r="Q234" s="115"/>
      <c r="R234" s="115"/>
      <c r="S234" s="115"/>
      <c r="T234" s="116"/>
      <c r="U234" s="348"/>
      <c r="V234" s="348"/>
      <c r="W234" s="348"/>
      <c r="X234" s="348"/>
      <c r="Y234" s="2"/>
      <c r="Z234" s="2"/>
      <c r="AA234" s="115" t="s">
        <v>115</v>
      </c>
      <c r="AB234" s="115"/>
      <c r="AC234" s="115"/>
      <c r="AD234" s="115"/>
      <c r="AE234" s="115"/>
      <c r="AF234" s="115"/>
      <c r="AG234" s="115"/>
      <c r="AH234" s="115"/>
      <c r="AI234" s="115"/>
      <c r="AJ234" s="116"/>
      <c r="AK234" s="348"/>
      <c r="AL234" s="348"/>
      <c r="AM234" s="348"/>
      <c r="AN234" s="348"/>
      <c r="AO234" s="2"/>
      <c r="AP234" s="2"/>
    </row>
    <row r="235" spans="2:62" ht="20.25" customHeight="1" x14ac:dyDescent="0.45">
      <c r="I235" s="2"/>
      <c r="J235" s="2"/>
      <c r="K235" s="119" t="s">
        <v>127</v>
      </c>
      <c r="L235" s="119"/>
      <c r="M235" s="119"/>
      <c r="N235" s="119"/>
      <c r="O235" s="119"/>
      <c r="P235" s="115" t="s">
        <v>128</v>
      </c>
      <c r="Q235" s="119"/>
      <c r="R235" s="119"/>
      <c r="S235" s="119"/>
      <c r="T235" s="119"/>
      <c r="U235" s="347" t="s">
        <v>119</v>
      </c>
      <c r="V235" s="347"/>
      <c r="W235" s="347"/>
      <c r="X235" s="347"/>
      <c r="Y235" s="2"/>
      <c r="Z235" s="2"/>
      <c r="AA235" s="119" t="s">
        <v>127</v>
      </c>
      <c r="AB235" s="119"/>
      <c r="AC235" s="119"/>
      <c r="AD235" s="119"/>
      <c r="AE235" s="119"/>
      <c r="AF235" s="115" t="s">
        <v>128</v>
      </c>
      <c r="AG235" s="119"/>
      <c r="AH235" s="119"/>
      <c r="AI235" s="119"/>
      <c r="AJ235" s="119"/>
      <c r="AK235" s="347" t="s">
        <v>119</v>
      </c>
      <c r="AL235" s="347"/>
      <c r="AM235" s="347"/>
      <c r="AN235" s="347"/>
      <c r="AO235" s="2"/>
      <c r="AP235" s="2"/>
    </row>
    <row r="236" spans="2:62" ht="20.25" customHeight="1" x14ac:dyDescent="0.45">
      <c r="I236" s="2"/>
      <c r="J236" s="2"/>
      <c r="K236" s="350">
        <f>W226</f>
        <v>0</v>
      </c>
      <c r="L236" s="350"/>
      <c r="M236" s="350"/>
      <c r="N236" s="350"/>
      <c r="O236" s="206" t="s">
        <v>129</v>
      </c>
      <c r="P236" s="359">
        <f>U231</f>
        <v>0</v>
      </c>
      <c r="Q236" s="359"/>
      <c r="R236" s="359"/>
      <c r="S236" s="359"/>
      <c r="T236" s="206" t="s">
        <v>125</v>
      </c>
      <c r="U236" s="360">
        <f>ROUNDDOWN(K236+P236,1)</f>
        <v>0</v>
      </c>
      <c r="V236" s="360"/>
      <c r="W236" s="360"/>
      <c r="X236" s="360"/>
      <c r="Y236" s="127"/>
      <c r="Z236" s="127"/>
      <c r="AA236" s="361">
        <f>AM226</f>
        <v>0</v>
      </c>
      <c r="AB236" s="361"/>
      <c r="AC236" s="361"/>
      <c r="AD236" s="361"/>
      <c r="AE236" s="125" t="s">
        <v>129</v>
      </c>
      <c r="AF236" s="362">
        <f>AK231</f>
        <v>0</v>
      </c>
      <c r="AG236" s="362"/>
      <c r="AH236" s="362"/>
      <c r="AI236" s="362"/>
      <c r="AJ236" s="125" t="s">
        <v>125</v>
      </c>
      <c r="AK236" s="360">
        <f>ROUNDDOWN(AA236+AF236,1)</f>
        <v>0</v>
      </c>
      <c r="AL236" s="360"/>
      <c r="AM236" s="360"/>
      <c r="AN236" s="360"/>
      <c r="AO236" s="2"/>
      <c r="AP236" s="2"/>
    </row>
    <row r="237" spans="2:62" ht="20.25" customHeight="1" x14ac:dyDescent="0.45"/>
    <row r="238" spans="2:62" ht="20.25" customHeight="1" x14ac:dyDescent="0.45">
      <c r="K238" s="115" t="s">
        <v>243</v>
      </c>
      <c r="L238" s="115"/>
      <c r="M238" s="115"/>
      <c r="N238" s="115"/>
      <c r="O238" s="115"/>
      <c r="P238" s="115"/>
      <c r="Q238" s="115"/>
      <c r="R238" s="115"/>
      <c r="S238" s="115"/>
      <c r="T238" s="116"/>
      <c r="U238" s="115"/>
      <c r="V238" s="115"/>
      <c r="W238" s="115"/>
      <c r="X238" s="115"/>
      <c r="Y238" s="115"/>
      <c r="Z238" s="117"/>
      <c r="AA238" s="115" t="s">
        <v>244</v>
      </c>
      <c r="AB238" s="115"/>
      <c r="AC238" s="115"/>
      <c r="AD238" s="115"/>
      <c r="AE238" s="115"/>
      <c r="AF238" s="115"/>
      <c r="AG238" s="115"/>
      <c r="AH238" s="115"/>
      <c r="AI238" s="115"/>
      <c r="AJ238" s="116"/>
      <c r="AK238" s="115"/>
      <c r="AL238" s="115"/>
      <c r="AM238" s="115"/>
      <c r="AN238" s="115"/>
      <c r="AO238" s="117"/>
      <c r="AP238" s="117"/>
    </row>
    <row r="239" spans="2:62" ht="20.25" customHeight="1" x14ac:dyDescent="0.45">
      <c r="K239" s="348" t="s">
        <v>112</v>
      </c>
      <c r="L239" s="348"/>
      <c r="M239" s="348" t="s">
        <v>113</v>
      </c>
      <c r="N239" s="348"/>
      <c r="O239" s="348"/>
      <c r="P239" s="348"/>
      <c r="Q239" s="115"/>
      <c r="R239" s="349" t="s">
        <v>114</v>
      </c>
      <c r="S239" s="349"/>
      <c r="T239" s="349"/>
      <c r="U239" s="349"/>
      <c r="V239" s="119"/>
      <c r="W239" s="120" t="s">
        <v>115</v>
      </c>
      <c r="X239" s="120"/>
      <c r="Y239" s="2"/>
      <c r="Z239" s="117"/>
      <c r="AA239" s="348" t="s">
        <v>112</v>
      </c>
      <c r="AB239" s="348"/>
      <c r="AC239" s="348" t="s">
        <v>113</v>
      </c>
      <c r="AD239" s="348"/>
      <c r="AE239" s="348"/>
      <c r="AF239" s="348"/>
      <c r="AG239" s="115"/>
      <c r="AH239" s="349" t="s">
        <v>114</v>
      </c>
      <c r="AI239" s="349"/>
      <c r="AJ239" s="349"/>
      <c r="AK239" s="349"/>
      <c r="AL239" s="119"/>
      <c r="AM239" s="120" t="s">
        <v>115</v>
      </c>
      <c r="AN239" s="120"/>
      <c r="AO239" s="117"/>
      <c r="AP239" s="117"/>
    </row>
    <row r="240" spans="2:62" ht="20.25" customHeight="1" x14ac:dyDescent="0.45">
      <c r="K240" s="347"/>
      <c r="L240" s="347"/>
      <c r="M240" s="347" t="s">
        <v>116</v>
      </c>
      <c r="N240" s="347"/>
      <c r="O240" s="347" t="s">
        <v>117</v>
      </c>
      <c r="P240" s="347"/>
      <c r="Q240" s="115"/>
      <c r="R240" s="347" t="s">
        <v>116</v>
      </c>
      <c r="S240" s="347"/>
      <c r="T240" s="347" t="s">
        <v>117</v>
      </c>
      <c r="U240" s="347"/>
      <c r="V240" s="119"/>
      <c r="W240" s="120" t="s">
        <v>118</v>
      </c>
      <c r="X240" s="120"/>
      <c r="Y240" s="2"/>
      <c r="Z240" s="117"/>
      <c r="AA240" s="347"/>
      <c r="AB240" s="347"/>
      <c r="AC240" s="347" t="s">
        <v>116</v>
      </c>
      <c r="AD240" s="347"/>
      <c r="AE240" s="347" t="s">
        <v>117</v>
      </c>
      <c r="AF240" s="347"/>
      <c r="AG240" s="115"/>
      <c r="AH240" s="347" t="s">
        <v>116</v>
      </c>
      <c r="AI240" s="347"/>
      <c r="AJ240" s="347" t="s">
        <v>117</v>
      </c>
      <c r="AK240" s="347"/>
      <c r="AL240" s="119"/>
      <c r="AM240" s="120" t="s">
        <v>118</v>
      </c>
      <c r="AN240" s="120"/>
      <c r="AO240" s="117"/>
      <c r="AP240" s="117"/>
    </row>
    <row r="241" spans="11:42" ht="20.25" customHeight="1" x14ac:dyDescent="0.45">
      <c r="K241" s="350" t="s">
        <v>6</v>
      </c>
      <c r="L241" s="350"/>
      <c r="M241" s="351">
        <f>SUMIFS($BB$17:$BB$216,$F$17:$F$216,"看護職員",$H$17:$H$216,"A")</f>
        <v>0</v>
      </c>
      <c r="N241" s="351"/>
      <c r="O241" s="352">
        <f>SUMIFS($BD$17:$BD$216,$F$17:$F$216,"看護職員",$H$17:$H$216,"A")</f>
        <v>0</v>
      </c>
      <c r="P241" s="352"/>
      <c r="Q241" s="128"/>
      <c r="R241" s="353">
        <v>0</v>
      </c>
      <c r="S241" s="353"/>
      <c r="T241" s="353">
        <v>0</v>
      </c>
      <c r="U241" s="353"/>
      <c r="V241" s="129"/>
      <c r="W241" s="354">
        <v>0</v>
      </c>
      <c r="X241" s="355"/>
      <c r="Y241" s="2"/>
      <c r="Z241" s="117"/>
      <c r="AA241" s="350" t="s">
        <v>6</v>
      </c>
      <c r="AB241" s="350"/>
      <c r="AC241" s="351">
        <f>SUMIFS($BB$17:$BB$216,$F$17:$F$216,"介護職員",$H$17:$H$216,"A")</f>
        <v>0</v>
      </c>
      <c r="AD241" s="351"/>
      <c r="AE241" s="352">
        <f>SUMIFS($BD$17:$BD$216,$F$17:$F$216,"介護職員",$H$17:$H$216,"A")</f>
        <v>0</v>
      </c>
      <c r="AF241" s="352"/>
      <c r="AG241" s="128"/>
      <c r="AH241" s="353">
        <v>0</v>
      </c>
      <c r="AI241" s="353"/>
      <c r="AJ241" s="353">
        <v>0</v>
      </c>
      <c r="AK241" s="353"/>
      <c r="AL241" s="129"/>
      <c r="AM241" s="354">
        <v>0</v>
      </c>
      <c r="AN241" s="355"/>
      <c r="AO241" s="117"/>
      <c r="AP241" s="117"/>
    </row>
    <row r="242" spans="11:42" ht="20.25" customHeight="1" x14ac:dyDescent="0.45">
      <c r="K242" s="350" t="s">
        <v>7</v>
      </c>
      <c r="L242" s="350"/>
      <c r="M242" s="351">
        <f>SUMIFS($BB$17:$BB$216,$F$17:$F$216,"看護職員",$H$17:$H$216,"B")</f>
        <v>0</v>
      </c>
      <c r="N242" s="351"/>
      <c r="O242" s="352">
        <f>SUMIFS($BD$17:$BD$216,$F$17:$F$216,"看護職員",$H$17:$H$216,"B")</f>
        <v>0</v>
      </c>
      <c r="P242" s="352"/>
      <c r="Q242" s="128"/>
      <c r="R242" s="353">
        <v>0</v>
      </c>
      <c r="S242" s="353"/>
      <c r="T242" s="353">
        <v>0</v>
      </c>
      <c r="U242" s="353"/>
      <c r="V242" s="129"/>
      <c r="W242" s="354">
        <v>0</v>
      </c>
      <c r="X242" s="355"/>
      <c r="Y242" s="2"/>
      <c r="Z242" s="117"/>
      <c r="AA242" s="350" t="s">
        <v>7</v>
      </c>
      <c r="AB242" s="350"/>
      <c r="AC242" s="351">
        <f>SUMIFS($BB$17:$BB$216,$F$17:$F$216,"介護職員",$H$17:$H$216,"B")</f>
        <v>0</v>
      </c>
      <c r="AD242" s="351"/>
      <c r="AE242" s="352">
        <f>SUMIFS($BD$17:$BD$216,$F$17:$F$216,"介護職員",$H$17:$H$216,"B")</f>
        <v>0</v>
      </c>
      <c r="AF242" s="352"/>
      <c r="AG242" s="128"/>
      <c r="AH242" s="353">
        <v>0</v>
      </c>
      <c r="AI242" s="353"/>
      <c r="AJ242" s="353">
        <v>0</v>
      </c>
      <c r="AK242" s="353"/>
      <c r="AL242" s="129"/>
      <c r="AM242" s="354">
        <v>0</v>
      </c>
      <c r="AN242" s="355"/>
      <c r="AO242" s="117"/>
      <c r="AP242" s="117"/>
    </row>
    <row r="243" spans="11:42" ht="20.25" customHeight="1" x14ac:dyDescent="0.45">
      <c r="K243" s="350" t="s">
        <v>8</v>
      </c>
      <c r="L243" s="350"/>
      <c r="M243" s="351">
        <f>SUMIFS($BB$17:$BB$216,$F$17:$F$216,"看護職員",$H$17:$H$216,"C")</f>
        <v>0</v>
      </c>
      <c r="N243" s="351"/>
      <c r="O243" s="352">
        <f>SUMIFS($BD$17:$BD$216,$F$17:$F$216,"看護職員",$H$17:$H$216,"C")</f>
        <v>0</v>
      </c>
      <c r="P243" s="352"/>
      <c r="Q243" s="128"/>
      <c r="R243" s="353">
        <v>0</v>
      </c>
      <c r="S243" s="353"/>
      <c r="T243" s="356">
        <v>0</v>
      </c>
      <c r="U243" s="356"/>
      <c r="V243" s="129"/>
      <c r="W243" s="357" t="s">
        <v>36</v>
      </c>
      <c r="X243" s="358"/>
      <c r="Y243" s="2"/>
      <c r="Z243" s="117"/>
      <c r="AA243" s="350" t="s">
        <v>8</v>
      </c>
      <c r="AB243" s="350"/>
      <c r="AC243" s="351">
        <f>SUMIFS($BB$17:$BB$216,$F$17:$F$216,"介護職員",$H$17:$H$216,"C")</f>
        <v>0</v>
      </c>
      <c r="AD243" s="351"/>
      <c r="AE243" s="352">
        <f>SUMIFS($BD$17:$BD$216,$F$17:$F$216,"介護職員",$H$17:$H$216,"C")</f>
        <v>0</v>
      </c>
      <c r="AF243" s="352"/>
      <c r="AG243" s="128"/>
      <c r="AH243" s="353">
        <v>0</v>
      </c>
      <c r="AI243" s="353"/>
      <c r="AJ243" s="356">
        <v>0</v>
      </c>
      <c r="AK243" s="356"/>
      <c r="AL243" s="129"/>
      <c r="AM243" s="357" t="s">
        <v>36</v>
      </c>
      <c r="AN243" s="358"/>
      <c r="AO243" s="117"/>
      <c r="AP243" s="117"/>
    </row>
    <row r="244" spans="11:42" ht="20.25" customHeight="1" x14ac:dyDescent="0.45">
      <c r="K244" s="350" t="s">
        <v>9</v>
      </c>
      <c r="L244" s="350"/>
      <c r="M244" s="351">
        <f>SUMIFS($BB$17:$BB$216,$F$17:$F$216,"看護職員",$H$17:$H$216,"D")</f>
        <v>0</v>
      </c>
      <c r="N244" s="351"/>
      <c r="O244" s="352">
        <f>SUMIFS($BD$17:$BD$216,$F$17:$F$216,"看護職員",$H$17:$H$216,"D")</f>
        <v>0</v>
      </c>
      <c r="P244" s="352"/>
      <c r="Q244" s="128"/>
      <c r="R244" s="353">
        <v>0</v>
      </c>
      <c r="S244" s="353"/>
      <c r="T244" s="356">
        <v>0</v>
      </c>
      <c r="U244" s="356"/>
      <c r="V244" s="129"/>
      <c r="W244" s="357" t="s">
        <v>36</v>
      </c>
      <c r="X244" s="358"/>
      <c r="Y244" s="2"/>
      <c r="Z244" s="117"/>
      <c r="AA244" s="350" t="s">
        <v>9</v>
      </c>
      <c r="AB244" s="350"/>
      <c r="AC244" s="351">
        <f>SUMIFS($BB$17:$BB$216,$F$17:$F$216,"介護職員",$H$17:$H$216,"D")</f>
        <v>0</v>
      </c>
      <c r="AD244" s="351"/>
      <c r="AE244" s="352">
        <f>SUMIFS($BD$17:$BD$216,$F$17:$F$216,"介護職員",$H$17:$H$216,"D")</f>
        <v>0</v>
      </c>
      <c r="AF244" s="352"/>
      <c r="AG244" s="128"/>
      <c r="AH244" s="353">
        <v>0</v>
      </c>
      <c r="AI244" s="353"/>
      <c r="AJ244" s="356">
        <v>0</v>
      </c>
      <c r="AK244" s="356"/>
      <c r="AL244" s="129"/>
      <c r="AM244" s="357" t="s">
        <v>36</v>
      </c>
      <c r="AN244" s="358"/>
      <c r="AO244" s="117"/>
      <c r="AP244" s="117"/>
    </row>
    <row r="245" spans="11:42" ht="20.25" customHeight="1" x14ac:dyDescent="0.45">
      <c r="K245" s="350" t="s">
        <v>119</v>
      </c>
      <c r="L245" s="350"/>
      <c r="M245" s="351">
        <f>SUM(M241:N244)</f>
        <v>0</v>
      </c>
      <c r="N245" s="351"/>
      <c r="O245" s="352">
        <f>SUM(O241:P244)</f>
        <v>0</v>
      </c>
      <c r="P245" s="352"/>
      <c r="Q245" s="128"/>
      <c r="R245" s="351">
        <f>SUM(R241:S244)</f>
        <v>0</v>
      </c>
      <c r="S245" s="351"/>
      <c r="T245" s="352">
        <f>SUM(T241:U244)</f>
        <v>0</v>
      </c>
      <c r="U245" s="352"/>
      <c r="V245" s="129"/>
      <c r="W245" s="364">
        <f>SUM(W241:X242)</f>
        <v>0</v>
      </c>
      <c r="X245" s="365"/>
      <c r="Y245" s="2"/>
      <c r="Z245" s="117"/>
      <c r="AA245" s="350" t="s">
        <v>119</v>
      </c>
      <c r="AB245" s="350"/>
      <c r="AC245" s="351">
        <f>SUM(AC241:AD244)</f>
        <v>0</v>
      </c>
      <c r="AD245" s="351"/>
      <c r="AE245" s="352">
        <f>SUM(AE241:AF244)</f>
        <v>0</v>
      </c>
      <c r="AF245" s="352"/>
      <c r="AG245" s="128"/>
      <c r="AH245" s="351">
        <f>SUM(AH241:AI244)</f>
        <v>0</v>
      </c>
      <c r="AI245" s="351"/>
      <c r="AJ245" s="352">
        <f>SUM(AJ241:AK244)</f>
        <v>0</v>
      </c>
      <c r="AK245" s="352"/>
      <c r="AL245" s="129"/>
      <c r="AM245" s="364">
        <f>SUM(AM241:AN242)</f>
        <v>0</v>
      </c>
      <c r="AN245" s="365"/>
      <c r="AO245" s="117"/>
      <c r="AP245" s="117"/>
    </row>
    <row r="246" spans="11:42" ht="20.25" customHeight="1" x14ac:dyDescent="0.45">
      <c r="K246" s="122"/>
      <c r="L246" s="122"/>
      <c r="M246" s="122"/>
      <c r="N246" s="122"/>
      <c r="O246" s="123"/>
      <c r="P246" s="123"/>
      <c r="Q246" s="123"/>
      <c r="R246" s="124"/>
      <c r="S246" s="124"/>
      <c r="T246" s="124"/>
      <c r="U246" s="124"/>
      <c r="V246" s="125"/>
      <c r="W246" s="117"/>
      <c r="X246" s="117"/>
      <c r="Y246" s="117"/>
      <c r="Z246" s="117"/>
      <c r="AA246" s="122"/>
      <c r="AB246" s="122"/>
      <c r="AC246" s="122"/>
      <c r="AD246" s="122"/>
      <c r="AE246" s="123"/>
      <c r="AF246" s="123"/>
      <c r="AG246" s="123"/>
      <c r="AH246" s="124"/>
      <c r="AI246" s="124"/>
      <c r="AJ246" s="124"/>
      <c r="AK246" s="124"/>
      <c r="AL246" s="125"/>
      <c r="AM246" s="117"/>
      <c r="AN246" s="117"/>
      <c r="AO246" s="117"/>
      <c r="AP246" s="117"/>
    </row>
    <row r="247" spans="11:42" ht="20.25" customHeight="1" x14ac:dyDescent="0.45">
      <c r="K247" s="116" t="s">
        <v>120</v>
      </c>
      <c r="L247" s="115"/>
      <c r="M247" s="115"/>
      <c r="N247" s="115"/>
      <c r="O247" s="115"/>
      <c r="P247" s="115"/>
      <c r="Q247" s="149" t="s">
        <v>181</v>
      </c>
      <c r="R247" s="231" t="str">
        <f>R228</f>
        <v>週</v>
      </c>
      <c r="S247" s="232"/>
      <c r="T247" s="126"/>
      <c r="U247" s="126"/>
      <c r="V247" s="115"/>
      <c r="W247" s="115"/>
      <c r="X247" s="115"/>
      <c r="Y247" s="117"/>
      <c r="Z247" s="117"/>
      <c r="AA247" s="116" t="s">
        <v>120</v>
      </c>
      <c r="AB247" s="115"/>
      <c r="AC247" s="115"/>
      <c r="AD247" s="115"/>
      <c r="AE247" s="115"/>
      <c r="AF247" s="115"/>
      <c r="AG247" s="149" t="s">
        <v>181</v>
      </c>
      <c r="AH247" s="231" t="str">
        <f>R247</f>
        <v>週</v>
      </c>
      <c r="AI247" s="232"/>
      <c r="AJ247" s="126"/>
      <c r="AK247" s="126"/>
      <c r="AL247" s="115"/>
      <c r="AM247" s="115"/>
      <c r="AN247" s="115"/>
      <c r="AO247" s="117"/>
      <c r="AP247" s="117"/>
    </row>
    <row r="248" spans="11:42" ht="20.25" customHeight="1" x14ac:dyDescent="0.45">
      <c r="K248" s="115" t="s">
        <v>121</v>
      </c>
      <c r="L248" s="115"/>
      <c r="M248" s="115"/>
      <c r="N248" s="115"/>
      <c r="O248" s="115"/>
      <c r="P248" s="115" t="s">
        <v>122</v>
      </c>
      <c r="Q248" s="115"/>
      <c r="R248" s="115"/>
      <c r="S248" s="115"/>
      <c r="T248" s="116"/>
      <c r="U248" s="115"/>
      <c r="V248" s="115"/>
      <c r="W248" s="115"/>
      <c r="X248" s="115"/>
      <c r="Y248" s="117"/>
      <c r="Z248" s="117"/>
      <c r="AA248" s="115" t="s">
        <v>121</v>
      </c>
      <c r="AB248" s="115"/>
      <c r="AC248" s="115"/>
      <c r="AD248" s="115"/>
      <c r="AE248" s="115"/>
      <c r="AF248" s="115" t="s">
        <v>122</v>
      </c>
      <c r="AG248" s="115"/>
      <c r="AH248" s="115"/>
      <c r="AI248" s="115"/>
      <c r="AJ248" s="116"/>
      <c r="AK248" s="115"/>
      <c r="AL248" s="115"/>
      <c r="AM248" s="115"/>
      <c r="AN248" s="115"/>
      <c r="AO248" s="117"/>
      <c r="AP248" s="117"/>
    </row>
    <row r="249" spans="11:42" ht="20.25" customHeight="1" x14ac:dyDescent="0.45">
      <c r="K249" s="115" t="str">
        <f>IF($R$247="週","対象時間数（週平均）","対象時間数（当月合計）")</f>
        <v>対象時間数（週平均）</v>
      </c>
      <c r="L249" s="115"/>
      <c r="M249" s="115"/>
      <c r="N249" s="115"/>
      <c r="O249" s="115"/>
      <c r="P249" s="115" t="str">
        <f>IF($R$228="週","週に勤務すべき時間数","当月に勤務すべき時間数")</f>
        <v>週に勤務すべき時間数</v>
      </c>
      <c r="Q249" s="115"/>
      <c r="R249" s="115"/>
      <c r="S249" s="115"/>
      <c r="T249" s="116"/>
      <c r="U249" s="115" t="s">
        <v>123</v>
      </c>
      <c r="V249" s="115"/>
      <c r="W249" s="115"/>
      <c r="X249" s="115"/>
      <c r="Y249" s="117"/>
      <c r="Z249" s="117"/>
      <c r="AA249" s="115" t="str">
        <f>IF(AH247="週","対象時間数（週平均）","対象時間数（当月合計）")</f>
        <v>対象時間数（週平均）</v>
      </c>
      <c r="AB249" s="115"/>
      <c r="AC249" s="115"/>
      <c r="AD249" s="115"/>
      <c r="AE249" s="115"/>
      <c r="AF249" s="115" t="str">
        <f>IF($AH$228="週","週に勤務すべき時間数","当月に勤務すべき時間数")</f>
        <v>週に勤務すべき時間数</v>
      </c>
      <c r="AG249" s="115"/>
      <c r="AH249" s="115"/>
      <c r="AI249" s="115"/>
      <c r="AJ249" s="116"/>
      <c r="AK249" s="115" t="s">
        <v>123</v>
      </c>
      <c r="AL249" s="115"/>
      <c r="AM249" s="115"/>
      <c r="AN249" s="115"/>
      <c r="AO249" s="117"/>
      <c r="AP249" s="117"/>
    </row>
    <row r="250" spans="11:42" ht="20.25" customHeight="1" x14ac:dyDescent="0.45">
      <c r="K250" s="363">
        <f>IF($R$228="週",T245,R245)</f>
        <v>0</v>
      </c>
      <c r="L250" s="363"/>
      <c r="M250" s="363"/>
      <c r="N250" s="363"/>
      <c r="O250" s="222" t="s">
        <v>124</v>
      </c>
      <c r="P250" s="350">
        <f>IF($R$228="週",$BA$6,$BE$6)</f>
        <v>40</v>
      </c>
      <c r="Q250" s="350"/>
      <c r="R250" s="350"/>
      <c r="S250" s="350"/>
      <c r="T250" s="222" t="s">
        <v>125</v>
      </c>
      <c r="U250" s="359">
        <f>ROUNDDOWN(K250/P250,1)</f>
        <v>0</v>
      </c>
      <c r="V250" s="359"/>
      <c r="W250" s="359"/>
      <c r="X250" s="359"/>
      <c r="Y250" s="2"/>
      <c r="Z250" s="2"/>
      <c r="AA250" s="363">
        <f>IF($AH$228="週",AJ245,AH245)</f>
        <v>0</v>
      </c>
      <c r="AB250" s="363"/>
      <c r="AC250" s="363"/>
      <c r="AD250" s="363"/>
      <c r="AE250" s="222" t="s">
        <v>124</v>
      </c>
      <c r="AF250" s="350">
        <f>IF($AH$228="週",$BA$6,$BE$6)</f>
        <v>40</v>
      </c>
      <c r="AG250" s="350"/>
      <c r="AH250" s="350"/>
      <c r="AI250" s="350"/>
      <c r="AJ250" s="222" t="s">
        <v>125</v>
      </c>
      <c r="AK250" s="359">
        <f>ROUNDDOWN(AA250/AF250,1)</f>
        <v>0</v>
      </c>
      <c r="AL250" s="359"/>
      <c r="AM250" s="359"/>
      <c r="AN250" s="359"/>
      <c r="AO250" s="2"/>
      <c r="AP250" s="2"/>
    </row>
    <row r="251" spans="11:42" ht="20.25" customHeight="1" x14ac:dyDescent="0.45">
      <c r="K251" s="115"/>
      <c r="L251" s="115"/>
      <c r="M251" s="115"/>
      <c r="N251" s="115"/>
      <c r="O251" s="115"/>
      <c r="P251" s="115"/>
      <c r="Q251" s="115"/>
      <c r="R251" s="115"/>
      <c r="S251" s="115"/>
      <c r="T251" s="116"/>
      <c r="U251" s="115" t="s">
        <v>126</v>
      </c>
      <c r="V251" s="115"/>
      <c r="W251" s="115"/>
      <c r="X251" s="115"/>
      <c r="Y251" s="2"/>
      <c r="Z251" s="2"/>
      <c r="AA251" s="115"/>
      <c r="AB251" s="115"/>
      <c r="AC251" s="115"/>
      <c r="AD251" s="115"/>
      <c r="AE251" s="115"/>
      <c r="AF251" s="115"/>
      <c r="AG251" s="115"/>
      <c r="AH251" s="115"/>
      <c r="AI251" s="115"/>
      <c r="AJ251" s="116"/>
      <c r="AK251" s="115" t="s">
        <v>126</v>
      </c>
      <c r="AL251" s="115"/>
      <c r="AM251" s="115"/>
      <c r="AN251" s="115"/>
      <c r="AO251" s="2"/>
      <c r="AP251" s="2"/>
    </row>
    <row r="252" spans="11:42" ht="20.25" customHeight="1" x14ac:dyDescent="0.45">
      <c r="K252" s="115" t="s">
        <v>154</v>
      </c>
      <c r="L252" s="115"/>
      <c r="M252" s="115"/>
      <c r="N252" s="115"/>
      <c r="O252" s="115"/>
      <c r="P252" s="115"/>
      <c r="Q252" s="115"/>
      <c r="R252" s="115"/>
      <c r="S252" s="115"/>
      <c r="T252" s="116"/>
      <c r="U252" s="115"/>
      <c r="V252" s="115"/>
      <c r="W252" s="115"/>
      <c r="X252" s="115"/>
      <c r="Y252" s="2"/>
      <c r="Z252" s="2"/>
      <c r="AA252" s="115" t="s">
        <v>155</v>
      </c>
      <c r="AB252" s="115"/>
      <c r="AC252" s="115"/>
      <c r="AD252" s="115"/>
      <c r="AE252" s="115"/>
      <c r="AF252" s="115"/>
      <c r="AG252" s="115"/>
      <c r="AH252" s="115"/>
      <c r="AI252" s="115"/>
      <c r="AJ252" s="116"/>
      <c r="AK252" s="115"/>
      <c r="AL252" s="115"/>
      <c r="AM252" s="115"/>
      <c r="AN252" s="115"/>
      <c r="AO252" s="2"/>
      <c r="AP252" s="2"/>
    </row>
    <row r="253" spans="11:42" ht="20.25" customHeight="1" x14ac:dyDescent="0.45">
      <c r="K253" s="115" t="s">
        <v>115</v>
      </c>
      <c r="L253" s="115"/>
      <c r="M253" s="115"/>
      <c r="N253" s="115"/>
      <c r="O253" s="115"/>
      <c r="P253" s="115"/>
      <c r="Q253" s="115"/>
      <c r="R253" s="115"/>
      <c r="S253" s="115"/>
      <c r="T253" s="116"/>
      <c r="U253" s="348"/>
      <c r="V253" s="348"/>
      <c r="W253" s="348"/>
      <c r="X253" s="348"/>
      <c r="Y253" s="2"/>
      <c r="Z253" s="2"/>
      <c r="AA253" s="115" t="s">
        <v>115</v>
      </c>
      <c r="AB253" s="115"/>
      <c r="AC253" s="115"/>
      <c r="AD253" s="115"/>
      <c r="AE253" s="115"/>
      <c r="AF253" s="115"/>
      <c r="AG253" s="115"/>
      <c r="AH253" s="115"/>
      <c r="AI253" s="115"/>
      <c r="AJ253" s="116"/>
      <c r="AK253" s="348"/>
      <c r="AL253" s="348"/>
      <c r="AM253" s="348"/>
      <c r="AN253" s="348"/>
      <c r="AO253" s="2"/>
      <c r="AP253" s="2"/>
    </row>
    <row r="254" spans="11:42" ht="20.25" customHeight="1" x14ac:dyDescent="0.45">
      <c r="K254" s="119" t="s">
        <v>127</v>
      </c>
      <c r="L254" s="119"/>
      <c r="M254" s="119"/>
      <c r="N254" s="119"/>
      <c r="O254" s="119"/>
      <c r="P254" s="115" t="s">
        <v>128</v>
      </c>
      <c r="Q254" s="119"/>
      <c r="R254" s="119"/>
      <c r="S254" s="119"/>
      <c r="T254" s="119"/>
      <c r="U254" s="347" t="s">
        <v>119</v>
      </c>
      <c r="V254" s="347"/>
      <c r="W254" s="347"/>
      <c r="X254" s="347"/>
      <c r="Y254" s="2"/>
      <c r="Z254" s="2"/>
      <c r="AA254" s="119" t="s">
        <v>127</v>
      </c>
      <c r="AB254" s="119"/>
      <c r="AC254" s="119"/>
      <c r="AD254" s="119"/>
      <c r="AE254" s="119"/>
      <c r="AF254" s="115" t="s">
        <v>128</v>
      </c>
      <c r="AG254" s="119"/>
      <c r="AH254" s="119"/>
      <c r="AI254" s="119"/>
      <c r="AJ254" s="119"/>
      <c r="AK254" s="347" t="s">
        <v>119</v>
      </c>
      <c r="AL254" s="347"/>
      <c r="AM254" s="347"/>
      <c r="AN254" s="347"/>
      <c r="AO254" s="2"/>
      <c r="AP254" s="2"/>
    </row>
    <row r="255" spans="11:42" ht="20.25" customHeight="1" x14ac:dyDescent="0.45">
      <c r="K255" s="350">
        <f>W245</f>
        <v>0</v>
      </c>
      <c r="L255" s="350"/>
      <c r="M255" s="350"/>
      <c r="N255" s="350"/>
      <c r="O255" s="222" t="s">
        <v>129</v>
      </c>
      <c r="P255" s="359">
        <f>U250</f>
        <v>0</v>
      </c>
      <c r="Q255" s="359"/>
      <c r="R255" s="359"/>
      <c r="S255" s="359"/>
      <c r="T255" s="222" t="s">
        <v>125</v>
      </c>
      <c r="U255" s="360">
        <f>ROUNDDOWN(K255+P255,1)</f>
        <v>0</v>
      </c>
      <c r="V255" s="360"/>
      <c r="W255" s="360"/>
      <c r="X255" s="360"/>
      <c r="Y255" s="127"/>
      <c r="Z255" s="127"/>
      <c r="AA255" s="361">
        <f>AM245</f>
        <v>0</v>
      </c>
      <c r="AB255" s="361"/>
      <c r="AC255" s="361"/>
      <c r="AD255" s="361"/>
      <c r="AE255" s="125" t="s">
        <v>129</v>
      </c>
      <c r="AF255" s="362">
        <f>AK250</f>
        <v>0</v>
      </c>
      <c r="AG255" s="362"/>
      <c r="AH255" s="362"/>
      <c r="AI255" s="362"/>
      <c r="AJ255" s="125" t="s">
        <v>125</v>
      </c>
      <c r="AK255" s="360">
        <f>ROUNDDOWN(AA255+AF255,1)</f>
        <v>0</v>
      </c>
      <c r="AL255" s="360"/>
      <c r="AM255" s="360"/>
      <c r="AN255" s="360"/>
      <c r="AO255" s="2"/>
      <c r="AP255" s="2"/>
    </row>
    <row r="256" spans="11:42" ht="20.25" customHeight="1" x14ac:dyDescent="0.45"/>
    <row r="277" spans="1:59" x14ac:dyDescent="0.45">
      <c r="AQ277" s="13"/>
      <c r="AR277" s="13"/>
      <c r="AS277" s="13"/>
      <c r="AT277" s="13"/>
      <c r="AU277" s="13"/>
      <c r="AV277" s="13"/>
      <c r="AW277" s="13"/>
      <c r="AX277" s="13"/>
      <c r="AY277" s="13"/>
      <c r="AZ277" s="10"/>
      <c r="BA277" s="10"/>
      <c r="BB277" s="10"/>
      <c r="BC277" s="10"/>
      <c r="BD277" s="10"/>
      <c r="BE277" s="10"/>
    </row>
    <row r="278" spans="1:59" x14ac:dyDescent="0.45">
      <c r="AQ278" s="13"/>
      <c r="AR278" s="13"/>
      <c r="AS278" s="13"/>
      <c r="AT278" s="13"/>
      <c r="AU278" s="13"/>
      <c r="AV278" s="13"/>
      <c r="AW278" s="13"/>
      <c r="AX278" s="13"/>
      <c r="AY278" s="13"/>
      <c r="AZ278" s="10"/>
      <c r="BA278" s="10"/>
      <c r="BB278" s="10"/>
      <c r="BC278" s="10"/>
      <c r="BD278" s="10"/>
      <c r="BE278" s="10"/>
    </row>
    <row r="283" spans="1:59" x14ac:dyDescent="0.45">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BF283" s="10"/>
      <c r="BG283" s="10"/>
    </row>
    <row r="284" spans="1:59" x14ac:dyDescent="0.45">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BF284" s="10"/>
      <c r="BG284" s="10"/>
    </row>
    <row r="285" spans="1:59" x14ac:dyDescent="0.45">
      <c r="A285" s="11"/>
      <c r="B285" s="11"/>
      <c r="C285" s="14"/>
      <c r="D285" s="14"/>
      <c r="E285" s="14"/>
      <c r="F285" s="14"/>
      <c r="G285" s="14"/>
      <c r="H285" s="14"/>
      <c r="I285" s="14"/>
      <c r="J285" s="14"/>
      <c r="K285" s="12"/>
      <c r="L285" s="12"/>
      <c r="M285" s="11"/>
      <c r="N285" s="11"/>
      <c r="O285" s="11"/>
      <c r="P285" s="11"/>
      <c r="Q285" s="11"/>
      <c r="R285" s="11"/>
    </row>
    <row r="286" spans="1:59" x14ac:dyDescent="0.45">
      <c r="A286" s="11"/>
      <c r="B286" s="11"/>
      <c r="C286" s="14"/>
      <c r="D286" s="14"/>
      <c r="E286" s="14"/>
      <c r="F286" s="14"/>
      <c r="G286" s="14"/>
      <c r="H286" s="14"/>
      <c r="I286" s="14"/>
      <c r="J286" s="14"/>
      <c r="K286" s="12"/>
      <c r="L286" s="12"/>
      <c r="M286" s="11"/>
      <c r="N286" s="11"/>
      <c r="O286" s="11"/>
      <c r="P286" s="11"/>
      <c r="Q286" s="11"/>
      <c r="R286" s="11"/>
    </row>
    <row r="287" spans="1:59" x14ac:dyDescent="0.45">
      <c r="C287" s="3"/>
      <c r="D287" s="3"/>
      <c r="E287" s="3"/>
      <c r="F287" s="3"/>
      <c r="G287" s="3"/>
      <c r="H287" s="3"/>
      <c r="I287" s="3"/>
      <c r="J287" s="3"/>
    </row>
    <row r="288" spans="1:59" x14ac:dyDescent="0.45">
      <c r="C288" s="3"/>
      <c r="D288" s="3"/>
      <c r="E288" s="3"/>
      <c r="F288" s="3"/>
      <c r="G288" s="3"/>
      <c r="H288" s="3"/>
      <c r="I288" s="3"/>
      <c r="J288" s="3"/>
    </row>
    <row r="289" spans="3:10" x14ac:dyDescent="0.45">
      <c r="C289" s="3"/>
      <c r="D289" s="3"/>
      <c r="E289" s="3"/>
      <c r="F289" s="3"/>
      <c r="G289" s="3"/>
      <c r="H289" s="3"/>
      <c r="I289" s="3"/>
      <c r="J289" s="3"/>
    </row>
    <row r="290" spans="3:10" x14ac:dyDescent="0.45">
      <c r="C290" s="3"/>
      <c r="D290" s="3"/>
      <c r="E290" s="3"/>
      <c r="F290" s="3"/>
      <c r="G290" s="3"/>
      <c r="H290" s="3"/>
      <c r="I290" s="3"/>
      <c r="J290" s="3"/>
    </row>
  </sheetData>
  <sheetProtection insertRows="0" deleteRows="0"/>
  <mergeCells count="1223">
    <mergeCell ref="R247:S247"/>
    <mergeCell ref="AH247:AI247"/>
    <mergeCell ref="K250:N250"/>
    <mergeCell ref="P250:S250"/>
    <mergeCell ref="U250:X250"/>
    <mergeCell ref="AA250:AD250"/>
    <mergeCell ref="AF250:AI250"/>
    <mergeCell ref="AK250:AN250"/>
    <mergeCell ref="U253:X253"/>
    <mergeCell ref="AK253:AN253"/>
    <mergeCell ref="U254:X254"/>
    <mergeCell ref="AK254:AN254"/>
    <mergeCell ref="K255:N255"/>
    <mergeCell ref="P255:S255"/>
    <mergeCell ref="U255:X255"/>
    <mergeCell ref="AA255:AD255"/>
    <mergeCell ref="AF255:AI255"/>
    <mergeCell ref="AK255:AN255"/>
    <mergeCell ref="K244:L244"/>
    <mergeCell ref="M244:N244"/>
    <mergeCell ref="O244:P244"/>
    <mergeCell ref="R244:S244"/>
    <mergeCell ref="T244:U244"/>
    <mergeCell ref="W244:X244"/>
    <mergeCell ref="AA244:AB244"/>
    <mergeCell ref="AC244:AD244"/>
    <mergeCell ref="AE244:AF244"/>
    <mergeCell ref="AH244:AI244"/>
    <mergeCell ref="AJ244:AK244"/>
    <mergeCell ref="AM244:AN244"/>
    <mergeCell ref="K245:L245"/>
    <mergeCell ref="M245:N245"/>
    <mergeCell ref="O245:P245"/>
    <mergeCell ref="R245:S245"/>
    <mergeCell ref="T245:U245"/>
    <mergeCell ref="W245:X245"/>
    <mergeCell ref="AA245:AB245"/>
    <mergeCell ref="AC245:AD245"/>
    <mergeCell ref="AE245:AF245"/>
    <mergeCell ref="AH245:AI245"/>
    <mergeCell ref="AJ245:AK245"/>
    <mergeCell ref="AM245:AN245"/>
    <mergeCell ref="AM241:AN241"/>
    <mergeCell ref="K242:L242"/>
    <mergeCell ref="M242:N242"/>
    <mergeCell ref="O242:P242"/>
    <mergeCell ref="R242:S242"/>
    <mergeCell ref="T242:U242"/>
    <mergeCell ref="W242:X242"/>
    <mergeCell ref="AA242:AB242"/>
    <mergeCell ref="AC242:AD242"/>
    <mergeCell ref="AE242:AF242"/>
    <mergeCell ref="AH242:AI242"/>
    <mergeCell ref="AJ242:AK242"/>
    <mergeCell ref="AM242:AN242"/>
    <mergeCell ref="K243:L243"/>
    <mergeCell ref="M243:N243"/>
    <mergeCell ref="O243:P243"/>
    <mergeCell ref="R243:S243"/>
    <mergeCell ref="T243:U243"/>
    <mergeCell ref="W243:X243"/>
    <mergeCell ref="AA243:AB243"/>
    <mergeCell ref="AC243:AD243"/>
    <mergeCell ref="AE243:AF243"/>
    <mergeCell ref="AH243:AI243"/>
    <mergeCell ref="AJ243:AK243"/>
    <mergeCell ref="AM243:AN243"/>
    <mergeCell ref="K239:L240"/>
    <mergeCell ref="M239:P239"/>
    <mergeCell ref="R239:U239"/>
    <mergeCell ref="AA239:AB240"/>
    <mergeCell ref="AC239:AF239"/>
    <mergeCell ref="AH239:AK239"/>
    <mergeCell ref="M240:N240"/>
    <mergeCell ref="O240:P240"/>
    <mergeCell ref="R240:S240"/>
    <mergeCell ref="T240:U240"/>
    <mergeCell ref="AC240:AD240"/>
    <mergeCell ref="AE240:AF240"/>
    <mergeCell ref="AH240:AI240"/>
    <mergeCell ref="AJ240:AK240"/>
    <mergeCell ref="K241:L241"/>
    <mergeCell ref="M241:N241"/>
    <mergeCell ref="O241:P241"/>
    <mergeCell ref="R241:S241"/>
    <mergeCell ref="T241:U241"/>
    <mergeCell ref="W241:X241"/>
    <mergeCell ref="AA241:AB241"/>
    <mergeCell ref="AC241:AD241"/>
    <mergeCell ref="AE241:AF241"/>
    <mergeCell ref="AH241:AI241"/>
    <mergeCell ref="AJ241:AK241"/>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A10:BB10"/>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13:S214"/>
    <mergeCell ref="BB213:BC213"/>
    <mergeCell ref="BD213:BE213"/>
    <mergeCell ref="BF213:BJ214"/>
    <mergeCell ref="BB214:BC214"/>
    <mergeCell ref="BD214:BE214"/>
    <mergeCell ref="B213:B214"/>
    <mergeCell ref="C213:D214"/>
    <mergeCell ref="I213:J214"/>
    <mergeCell ref="K213:N214"/>
    <mergeCell ref="AH221:AI221"/>
    <mergeCell ref="AJ221:AK221"/>
    <mergeCell ref="O211:S212"/>
    <mergeCell ref="BB211:BC211"/>
    <mergeCell ref="BD211:BE211"/>
    <mergeCell ref="BF211:BJ212"/>
    <mergeCell ref="BB212:BC212"/>
    <mergeCell ref="BD212:BE212"/>
    <mergeCell ref="B211:B212"/>
    <mergeCell ref="C211:D212"/>
    <mergeCell ref="I211:J212"/>
    <mergeCell ref="K211:N212"/>
    <mergeCell ref="T221:U221"/>
    <mergeCell ref="AC221:AD221"/>
    <mergeCell ref="AE221:AF221"/>
    <mergeCell ref="O215:S216"/>
    <mergeCell ref="BB215:BC215"/>
    <mergeCell ref="BD215:BE215"/>
    <mergeCell ref="BF215:BJ216"/>
    <mergeCell ref="BB216:BC216"/>
    <mergeCell ref="BD216:BE216"/>
    <mergeCell ref="BF219:BI219"/>
    <mergeCell ref="B215:B216"/>
    <mergeCell ref="C215:D216"/>
    <mergeCell ref="I215:J216"/>
    <mergeCell ref="K215:N216"/>
    <mergeCell ref="M226:N226"/>
    <mergeCell ref="O226:P226"/>
    <mergeCell ref="R226:S226"/>
    <mergeCell ref="K224:L224"/>
    <mergeCell ref="M224:N224"/>
    <mergeCell ref="O224:P224"/>
    <mergeCell ref="R224:S224"/>
    <mergeCell ref="T224:U224"/>
    <mergeCell ref="W224:X224"/>
    <mergeCell ref="AA224:AB224"/>
    <mergeCell ref="AQ224:AR224"/>
    <mergeCell ref="AS224:AV224"/>
    <mergeCell ref="K220:L221"/>
    <mergeCell ref="M220:P220"/>
    <mergeCell ref="R220:U220"/>
    <mergeCell ref="AA220:AB221"/>
    <mergeCell ref="AC220:AF220"/>
    <mergeCell ref="AH220:AK220"/>
    <mergeCell ref="AC226:AD226"/>
    <mergeCell ref="AE226:AF226"/>
    <mergeCell ref="BF220:BI220"/>
    <mergeCell ref="M221:N221"/>
    <mergeCell ref="O221:P221"/>
    <mergeCell ref="BF221:BI221"/>
    <mergeCell ref="K222:L222"/>
    <mergeCell ref="M222:N222"/>
    <mergeCell ref="O222:P222"/>
    <mergeCell ref="R222:S222"/>
    <mergeCell ref="T222:U222"/>
    <mergeCell ref="W222:X222"/>
    <mergeCell ref="AA222:AB222"/>
    <mergeCell ref="AC222:AD222"/>
    <mergeCell ref="R221:S221"/>
    <mergeCell ref="T225:U225"/>
    <mergeCell ref="AC224:AD224"/>
    <mergeCell ref="AE224:AF224"/>
    <mergeCell ref="AH223:AI223"/>
    <mergeCell ref="AJ223:AK223"/>
    <mergeCell ref="AM223:AN223"/>
    <mergeCell ref="AQ223:AR223"/>
    <mergeCell ref="AS223:AV223"/>
    <mergeCell ref="AQ220:AR220"/>
    <mergeCell ref="AS220:AV220"/>
    <mergeCell ref="AQ221:AR221"/>
    <mergeCell ref="AS221:AV221"/>
    <mergeCell ref="AE222:AF222"/>
    <mergeCell ref="AH222:AI222"/>
    <mergeCell ref="AJ222:AK222"/>
    <mergeCell ref="AM222:AN222"/>
    <mergeCell ref="AQ222:AR222"/>
    <mergeCell ref="AS222:AV222"/>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AH224:AI224"/>
    <mergeCell ref="AJ224:AK224"/>
    <mergeCell ref="AM224:AN224"/>
    <mergeCell ref="T226:U226"/>
    <mergeCell ref="W226:X226"/>
    <mergeCell ref="AA226:AB226"/>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U234:X234"/>
    <mergeCell ref="AK234:AN234"/>
    <mergeCell ref="U235:X235"/>
    <mergeCell ref="AK235:AN235"/>
  </mergeCells>
  <phoneticPr fontId="2"/>
  <conditionalFormatting sqref="W230:Z230 AO230:AP230">
    <cfRule type="expression" dxfId="439" priority="217">
      <formula>OR(#REF!=$B217,#REF!=$B217)</formula>
    </cfRule>
  </conditionalFormatting>
  <conditionalFormatting sqref="Z220 W220:X220 W229:Z229 AO220:AP220 AO229:AP229">
    <cfRule type="expression" dxfId="438" priority="218">
      <formula>OR(#REF!=$B218,#REF!=$B218)</formula>
    </cfRule>
  </conditionalFormatting>
  <conditionalFormatting sqref="AM230:AN230">
    <cfRule type="expression" dxfId="437" priority="215">
      <formula>OR(#REF!=$B217,#REF!=$B217)</formula>
    </cfRule>
  </conditionalFormatting>
  <conditionalFormatting sqref="AM220:AN220 AM229:AN229">
    <cfRule type="expression" dxfId="436" priority="216">
      <formula>OR(#REF!=$B218,#REF!=$B218)</formula>
    </cfRule>
  </conditionalFormatting>
  <conditionalFormatting sqref="BB18:BE18">
    <cfRule type="expression" dxfId="435" priority="214">
      <formula>INDIRECT(ADDRESS(ROW(),COLUMN()))=TRUNC(INDIRECT(ADDRESS(ROW(),COLUMN())))</formula>
    </cfRule>
  </conditionalFormatting>
  <conditionalFormatting sqref="BB20:BE20">
    <cfRule type="expression" dxfId="434" priority="213">
      <formula>INDIRECT(ADDRESS(ROW(),COLUMN()))=TRUNC(INDIRECT(ADDRESS(ROW(),COLUMN())))</formula>
    </cfRule>
  </conditionalFormatting>
  <conditionalFormatting sqref="BB22:BE22">
    <cfRule type="expression" dxfId="433" priority="212">
      <formula>INDIRECT(ADDRESS(ROW(),COLUMN()))=TRUNC(INDIRECT(ADDRESS(ROW(),COLUMN())))</formula>
    </cfRule>
  </conditionalFormatting>
  <conditionalFormatting sqref="BB24:BE24">
    <cfRule type="expression" dxfId="432" priority="211">
      <formula>INDIRECT(ADDRESS(ROW(),COLUMN()))=TRUNC(INDIRECT(ADDRESS(ROW(),COLUMN())))</formula>
    </cfRule>
  </conditionalFormatting>
  <conditionalFormatting sqref="BB26:BE26">
    <cfRule type="expression" dxfId="431" priority="210">
      <formula>INDIRECT(ADDRESS(ROW(),COLUMN()))=TRUNC(INDIRECT(ADDRESS(ROW(),COLUMN())))</formula>
    </cfRule>
  </conditionalFormatting>
  <conditionalFormatting sqref="BB28:BE28">
    <cfRule type="expression" dxfId="430" priority="209">
      <formula>INDIRECT(ADDRESS(ROW(),COLUMN()))=TRUNC(INDIRECT(ADDRESS(ROW(),COLUMN())))</formula>
    </cfRule>
  </conditionalFormatting>
  <conditionalFormatting sqref="BB30:BE30">
    <cfRule type="expression" dxfId="429" priority="208">
      <formula>INDIRECT(ADDRESS(ROW(),COLUMN()))=TRUNC(INDIRECT(ADDRESS(ROW(),COLUMN())))</formula>
    </cfRule>
  </conditionalFormatting>
  <conditionalFormatting sqref="BB32:BE32">
    <cfRule type="expression" dxfId="428" priority="207">
      <formula>INDIRECT(ADDRESS(ROW(),COLUMN()))=TRUNC(INDIRECT(ADDRESS(ROW(),COLUMN())))</formula>
    </cfRule>
  </conditionalFormatting>
  <conditionalFormatting sqref="BB34:BE34">
    <cfRule type="expression" dxfId="427" priority="206">
      <formula>INDIRECT(ADDRESS(ROW(),COLUMN()))=TRUNC(INDIRECT(ADDRESS(ROW(),COLUMN())))</formula>
    </cfRule>
  </conditionalFormatting>
  <conditionalFormatting sqref="BB36:BE36">
    <cfRule type="expression" dxfId="426" priority="205">
      <formula>INDIRECT(ADDRESS(ROW(),COLUMN()))=TRUNC(INDIRECT(ADDRESS(ROW(),COLUMN())))</formula>
    </cfRule>
  </conditionalFormatting>
  <conditionalFormatting sqref="BB38:BE38">
    <cfRule type="expression" dxfId="425" priority="204">
      <formula>INDIRECT(ADDRESS(ROW(),COLUMN()))=TRUNC(INDIRECT(ADDRESS(ROW(),COLUMN())))</formula>
    </cfRule>
  </conditionalFormatting>
  <conditionalFormatting sqref="BB40:BE40">
    <cfRule type="expression" dxfId="424" priority="203">
      <formula>INDIRECT(ADDRESS(ROW(),COLUMN()))=TRUNC(INDIRECT(ADDRESS(ROW(),COLUMN())))</formula>
    </cfRule>
  </conditionalFormatting>
  <conditionalFormatting sqref="BB42:BE42">
    <cfRule type="expression" dxfId="423" priority="202">
      <formula>INDIRECT(ADDRESS(ROW(),COLUMN()))=TRUNC(INDIRECT(ADDRESS(ROW(),COLUMN())))</formula>
    </cfRule>
  </conditionalFormatting>
  <conditionalFormatting sqref="BB44:BE44">
    <cfRule type="expression" dxfId="422" priority="201">
      <formula>INDIRECT(ADDRESS(ROW(),COLUMN()))=TRUNC(INDIRECT(ADDRESS(ROW(),COLUMN())))</formula>
    </cfRule>
  </conditionalFormatting>
  <conditionalFormatting sqref="BB46:BE46">
    <cfRule type="expression" dxfId="421" priority="200">
      <formula>INDIRECT(ADDRESS(ROW(),COLUMN()))=TRUNC(INDIRECT(ADDRESS(ROW(),COLUMN())))</formula>
    </cfRule>
  </conditionalFormatting>
  <conditionalFormatting sqref="BB48:BE48">
    <cfRule type="expression" dxfId="420" priority="199">
      <formula>INDIRECT(ADDRESS(ROW(),COLUMN()))=TRUNC(INDIRECT(ADDRESS(ROW(),COLUMN())))</formula>
    </cfRule>
  </conditionalFormatting>
  <conditionalFormatting sqref="BB50:BE50">
    <cfRule type="expression" dxfId="419" priority="198">
      <formula>INDIRECT(ADDRESS(ROW(),COLUMN()))=TRUNC(INDIRECT(ADDRESS(ROW(),COLUMN())))</formula>
    </cfRule>
  </conditionalFormatting>
  <conditionalFormatting sqref="BB52:BE52">
    <cfRule type="expression" dxfId="418" priority="197">
      <formula>INDIRECT(ADDRESS(ROW(),COLUMN()))=TRUNC(INDIRECT(ADDRESS(ROW(),COLUMN())))</formula>
    </cfRule>
  </conditionalFormatting>
  <conditionalFormatting sqref="BB54:BE54">
    <cfRule type="expression" dxfId="417" priority="196">
      <formula>INDIRECT(ADDRESS(ROW(),COLUMN()))=TRUNC(INDIRECT(ADDRESS(ROW(),COLUMN())))</formula>
    </cfRule>
  </conditionalFormatting>
  <conditionalFormatting sqref="BB56:BE56">
    <cfRule type="expression" dxfId="416" priority="195">
      <formula>INDIRECT(ADDRESS(ROW(),COLUMN()))=TRUNC(INDIRECT(ADDRESS(ROW(),COLUMN())))</formula>
    </cfRule>
  </conditionalFormatting>
  <conditionalFormatting sqref="BB58:BE58">
    <cfRule type="expression" dxfId="415" priority="194">
      <formula>INDIRECT(ADDRESS(ROW(),COLUMN()))=TRUNC(INDIRECT(ADDRESS(ROW(),COLUMN())))</formula>
    </cfRule>
  </conditionalFormatting>
  <conditionalFormatting sqref="BB60:BE60">
    <cfRule type="expression" dxfId="414" priority="193">
      <formula>INDIRECT(ADDRESS(ROW(),COLUMN()))=TRUNC(INDIRECT(ADDRESS(ROW(),COLUMN())))</formula>
    </cfRule>
  </conditionalFormatting>
  <conditionalFormatting sqref="BB62:BE62">
    <cfRule type="expression" dxfId="413" priority="192">
      <formula>INDIRECT(ADDRESS(ROW(),COLUMN()))=TRUNC(INDIRECT(ADDRESS(ROW(),COLUMN())))</formula>
    </cfRule>
  </conditionalFormatting>
  <conditionalFormatting sqref="BB64:BE64">
    <cfRule type="expression" dxfId="412" priority="191">
      <formula>INDIRECT(ADDRESS(ROW(),COLUMN()))=TRUNC(INDIRECT(ADDRESS(ROW(),COLUMN())))</formula>
    </cfRule>
  </conditionalFormatting>
  <conditionalFormatting sqref="BB66:BE66">
    <cfRule type="expression" dxfId="411" priority="190">
      <formula>INDIRECT(ADDRESS(ROW(),COLUMN()))=TRUNC(INDIRECT(ADDRESS(ROW(),COLUMN())))</formula>
    </cfRule>
  </conditionalFormatting>
  <conditionalFormatting sqref="BB68:BE68">
    <cfRule type="expression" dxfId="410" priority="189">
      <formula>INDIRECT(ADDRESS(ROW(),COLUMN()))=TRUNC(INDIRECT(ADDRESS(ROW(),COLUMN())))</formula>
    </cfRule>
  </conditionalFormatting>
  <conditionalFormatting sqref="BB70:BE70">
    <cfRule type="expression" dxfId="409" priority="188">
      <formula>INDIRECT(ADDRESS(ROW(),COLUMN()))=TRUNC(INDIRECT(ADDRESS(ROW(),COLUMN())))</formula>
    </cfRule>
  </conditionalFormatting>
  <conditionalFormatting sqref="BB72:BE72">
    <cfRule type="expression" dxfId="408" priority="187">
      <formula>INDIRECT(ADDRESS(ROW(),COLUMN()))=TRUNC(INDIRECT(ADDRESS(ROW(),COLUMN())))</formula>
    </cfRule>
  </conditionalFormatting>
  <conditionalFormatting sqref="BB74:BE74">
    <cfRule type="expression" dxfId="407" priority="186">
      <formula>INDIRECT(ADDRESS(ROW(),COLUMN()))=TRUNC(INDIRECT(ADDRESS(ROW(),COLUMN())))</formula>
    </cfRule>
  </conditionalFormatting>
  <conditionalFormatting sqref="AC226:AN226 AG222:AN225">
    <cfRule type="expression" dxfId="406" priority="184">
      <formula>INDIRECT(ADDRESS(ROW(),COLUMN()))=TRUNC(INDIRECT(ADDRESS(ROW(),COLUMN())))</formula>
    </cfRule>
  </conditionalFormatting>
  <conditionalFormatting sqref="M222:X226">
    <cfRule type="expression" dxfId="405" priority="185">
      <formula>INDIRECT(ADDRESS(ROW(),COLUMN()))=TRUNC(INDIRECT(ADDRESS(ROW(),COLUMN())))</formula>
    </cfRule>
  </conditionalFormatting>
  <conditionalFormatting sqref="K231:N231">
    <cfRule type="expression" dxfId="404" priority="183">
      <formula>INDIRECT(ADDRESS(ROW(),COLUMN()))=TRUNC(INDIRECT(ADDRESS(ROW(),COLUMN())))</formula>
    </cfRule>
  </conditionalFormatting>
  <conditionalFormatting sqref="AA231:AD231">
    <cfRule type="expression" dxfId="403" priority="182">
      <formula>INDIRECT(ADDRESS(ROW(),COLUMN()))=TRUNC(INDIRECT(ADDRESS(ROW(),COLUMN())))</formula>
    </cfRule>
  </conditionalFormatting>
  <conditionalFormatting sqref="AC222:AF225">
    <cfRule type="expression" dxfId="402" priority="181">
      <formula>INDIRECT(ADDRESS(ROW(),COLUMN()))=TRUNC(INDIRECT(ADDRESS(ROW(),COLUMN())))</formula>
    </cfRule>
  </conditionalFormatting>
  <conditionalFormatting sqref="W18:BA18">
    <cfRule type="expression" dxfId="401" priority="179">
      <formula>INDIRECT(ADDRESS(ROW(),COLUMN()))=TRUNC(INDIRECT(ADDRESS(ROW(),COLUMN())))</formula>
    </cfRule>
  </conditionalFormatting>
  <conditionalFormatting sqref="W20:BA20">
    <cfRule type="expression" dxfId="400" priority="180">
      <formula>INDIRECT(ADDRESS(ROW(),COLUMN()))=TRUNC(INDIRECT(ADDRESS(ROW(),COLUMN())))</formula>
    </cfRule>
  </conditionalFormatting>
  <conditionalFormatting sqref="W188:BA188">
    <cfRule type="expression" dxfId="399" priority="38">
      <formula>INDIRECT(ADDRESS(ROW(),COLUMN()))=TRUNC(INDIRECT(ADDRESS(ROW(),COLUMN())))</formula>
    </cfRule>
  </conditionalFormatting>
  <conditionalFormatting sqref="W22:BA22">
    <cfRule type="expression" dxfId="398" priority="178">
      <formula>INDIRECT(ADDRESS(ROW(),COLUMN()))=TRUNC(INDIRECT(ADDRESS(ROW(),COLUMN())))</formula>
    </cfRule>
  </conditionalFormatting>
  <conditionalFormatting sqref="W24:BA24">
    <cfRule type="expression" dxfId="397" priority="177">
      <formula>INDIRECT(ADDRESS(ROW(),COLUMN()))=TRUNC(INDIRECT(ADDRESS(ROW(),COLUMN())))</formula>
    </cfRule>
  </conditionalFormatting>
  <conditionalFormatting sqref="W26:BA26">
    <cfRule type="expression" dxfId="396" priority="176">
      <formula>INDIRECT(ADDRESS(ROW(),COLUMN()))=TRUNC(INDIRECT(ADDRESS(ROW(),COLUMN())))</formula>
    </cfRule>
  </conditionalFormatting>
  <conditionalFormatting sqref="W28:BA28">
    <cfRule type="expression" dxfId="395" priority="175">
      <formula>INDIRECT(ADDRESS(ROW(),COLUMN()))=TRUNC(INDIRECT(ADDRESS(ROW(),COLUMN())))</formula>
    </cfRule>
  </conditionalFormatting>
  <conditionalFormatting sqref="W30:BA30">
    <cfRule type="expression" dxfId="394" priority="174">
      <formula>INDIRECT(ADDRESS(ROW(),COLUMN()))=TRUNC(INDIRECT(ADDRESS(ROW(),COLUMN())))</formula>
    </cfRule>
  </conditionalFormatting>
  <conditionalFormatting sqref="W32:BA32">
    <cfRule type="expression" dxfId="393" priority="173">
      <formula>INDIRECT(ADDRESS(ROW(),COLUMN()))=TRUNC(INDIRECT(ADDRESS(ROW(),COLUMN())))</formula>
    </cfRule>
  </conditionalFormatting>
  <conditionalFormatting sqref="W34:BA34">
    <cfRule type="expression" dxfId="392" priority="172">
      <formula>INDIRECT(ADDRESS(ROW(),COLUMN()))=TRUNC(INDIRECT(ADDRESS(ROW(),COLUMN())))</formula>
    </cfRule>
  </conditionalFormatting>
  <conditionalFormatting sqref="W36:BA36">
    <cfRule type="expression" dxfId="391" priority="171">
      <formula>INDIRECT(ADDRESS(ROW(),COLUMN()))=TRUNC(INDIRECT(ADDRESS(ROW(),COLUMN())))</formula>
    </cfRule>
  </conditionalFormatting>
  <conditionalFormatting sqref="W38:BA38">
    <cfRule type="expression" dxfId="390" priority="170">
      <formula>INDIRECT(ADDRESS(ROW(),COLUMN()))=TRUNC(INDIRECT(ADDRESS(ROW(),COLUMN())))</formula>
    </cfRule>
  </conditionalFormatting>
  <conditionalFormatting sqref="W40:BA40">
    <cfRule type="expression" dxfId="389" priority="169">
      <formula>INDIRECT(ADDRESS(ROW(),COLUMN()))=TRUNC(INDIRECT(ADDRESS(ROW(),COLUMN())))</formula>
    </cfRule>
  </conditionalFormatting>
  <conditionalFormatting sqref="W42:BA42">
    <cfRule type="expression" dxfId="388" priority="168">
      <formula>INDIRECT(ADDRESS(ROW(),COLUMN()))=TRUNC(INDIRECT(ADDRESS(ROW(),COLUMN())))</formula>
    </cfRule>
  </conditionalFormatting>
  <conditionalFormatting sqref="W44:BA44">
    <cfRule type="expression" dxfId="387" priority="167">
      <formula>INDIRECT(ADDRESS(ROW(),COLUMN()))=TRUNC(INDIRECT(ADDRESS(ROW(),COLUMN())))</formula>
    </cfRule>
  </conditionalFormatting>
  <conditionalFormatting sqref="W46:BA46">
    <cfRule type="expression" dxfId="386" priority="166">
      <formula>INDIRECT(ADDRESS(ROW(),COLUMN()))=TRUNC(INDIRECT(ADDRESS(ROW(),COLUMN())))</formula>
    </cfRule>
  </conditionalFormatting>
  <conditionalFormatting sqref="W48:BA48">
    <cfRule type="expression" dxfId="385" priority="165">
      <formula>INDIRECT(ADDRESS(ROW(),COLUMN()))=TRUNC(INDIRECT(ADDRESS(ROW(),COLUMN())))</formula>
    </cfRule>
  </conditionalFormatting>
  <conditionalFormatting sqref="W50:BA50">
    <cfRule type="expression" dxfId="384" priority="164">
      <formula>INDIRECT(ADDRESS(ROW(),COLUMN()))=TRUNC(INDIRECT(ADDRESS(ROW(),COLUMN())))</formula>
    </cfRule>
  </conditionalFormatting>
  <conditionalFormatting sqref="W52:BA52">
    <cfRule type="expression" dxfId="383" priority="163">
      <formula>INDIRECT(ADDRESS(ROW(),COLUMN()))=TRUNC(INDIRECT(ADDRESS(ROW(),COLUMN())))</formula>
    </cfRule>
  </conditionalFormatting>
  <conditionalFormatting sqref="W54:BA54">
    <cfRule type="expression" dxfId="382" priority="162">
      <formula>INDIRECT(ADDRESS(ROW(),COLUMN()))=TRUNC(INDIRECT(ADDRESS(ROW(),COLUMN())))</formula>
    </cfRule>
  </conditionalFormatting>
  <conditionalFormatting sqref="W56:BA56">
    <cfRule type="expression" dxfId="381" priority="161">
      <formula>INDIRECT(ADDRESS(ROW(),COLUMN()))=TRUNC(INDIRECT(ADDRESS(ROW(),COLUMN())))</formula>
    </cfRule>
  </conditionalFormatting>
  <conditionalFormatting sqref="W58:BA58">
    <cfRule type="expression" dxfId="380" priority="160">
      <formula>INDIRECT(ADDRESS(ROW(),COLUMN()))=TRUNC(INDIRECT(ADDRESS(ROW(),COLUMN())))</formula>
    </cfRule>
  </conditionalFormatting>
  <conditionalFormatting sqref="W60:BA60">
    <cfRule type="expression" dxfId="379" priority="159">
      <formula>INDIRECT(ADDRESS(ROW(),COLUMN()))=TRUNC(INDIRECT(ADDRESS(ROW(),COLUMN())))</formula>
    </cfRule>
  </conditionalFormatting>
  <conditionalFormatting sqref="W62:BA62">
    <cfRule type="expression" dxfId="378" priority="158">
      <formula>INDIRECT(ADDRESS(ROW(),COLUMN()))=TRUNC(INDIRECT(ADDRESS(ROW(),COLUMN())))</formula>
    </cfRule>
  </conditionalFormatting>
  <conditionalFormatting sqref="W64:BA64">
    <cfRule type="expression" dxfId="377" priority="157">
      <formula>INDIRECT(ADDRESS(ROW(),COLUMN()))=TRUNC(INDIRECT(ADDRESS(ROW(),COLUMN())))</formula>
    </cfRule>
  </conditionalFormatting>
  <conditionalFormatting sqref="W66:BA66">
    <cfRule type="expression" dxfId="376" priority="156">
      <formula>INDIRECT(ADDRESS(ROW(),COLUMN()))=TRUNC(INDIRECT(ADDRESS(ROW(),COLUMN())))</formula>
    </cfRule>
  </conditionalFormatting>
  <conditionalFormatting sqref="W68:BA68">
    <cfRule type="expression" dxfId="375" priority="155">
      <formula>INDIRECT(ADDRESS(ROW(),COLUMN()))=TRUNC(INDIRECT(ADDRESS(ROW(),COLUMN())))</formula>
    </cfRule>
  </conditionalFormatting>
  <conditionalFormatting sqref="W70:BA70">
    <cfRule type="expression" dxfId="374" priority="154">
      <formula>INDIRECT(ADDRESS(ROW(),COLUMN()))=TRUNC(INDIRECT(ADDRESS(ROW(),COLUMN())))</formula>
    </cfRule>
  </conditionalFormatting>
  <conditionalFormatting sqref="W72:BA72">
    <cfRule type="expression" dxfId="373" priority="153">
      <formula>INDIRECT(ADDRESS(ROW(),COLUMN()))=TRUNC(INDIRECT(ADDRESS(ROW(),COLUMN())))</formula>
    </cfRule>
  </conditionalFormatting>
  <conditionalFormatting sqref="W74:BA74">
    <cfRule type="expression" dxfId="372" priority="152">
      <formula>INDIRECT(ADDRESS(ROW(),COLUMN()))=TRUNC(INDIRECT(ADDRESS(ROW(),COLUMN())))</formula>
    </cfRule>
  </conditionalFormatting>
  <conditionalFormatting sqref="W76:BA76">
    <cfRule type="expression" dxfId="371" priority="150">
      <formula>INDIRECT(ADDRESS(ROW(),COLUMN()))=TRUNC(INDIRECT(ADDRESS(ROW(),COLUMN())))</formula>
    </cfRule>
  </conditionalFormatting>
  <conditionalFormatting sqref="BB76:BE76">
    <cfRule type="expression" dxfId="370" priority="151">
      <formula>INDIRECT(ADDRESS(ROW(),COLUMN()))=TRUNC(INDIRECT(ADDRESS(ROW(),COLUMN())))</formula>
    </cfRule>
  </conditionalFormatting>
  <conditionalFormatting sqref="BB78:BE78">
    <cfRule type="expression" dxfId="369" priority="149">
      <formula>INDIRECT(ADDRESS(ROW(),COLUMN()))=TRUNC(INDIRECT(ADDRESS(ROW(),COLUMN())))</formula>
    </cfRule>
  </conditionalFormatting>
  <conditionalFormatting sqref="W78:BA78">
    <cfRule type="expression" dxfId="368" priority="148">
      <formula>INDIRECT(ADDRESS(ROW(),COLUMN()))=TRUNC(INDIRECT(ADDRESS(ROW(),COLUMN())))</formula>
    </cfRule>
  </conditionalFormatting>
  <conditionalFormatting sqref="BB80:BE80">
    <cfRule type="expression" dxfId="367" priority="147">
      <formula>INDIRECT(ADDRESS(ROW(),COLUMN()))=TRUNC(INDIRECT(ADDRESS(ROW(),COLUMN())))</formula>
    </cfRule>
  </conditionalFormatting>
  <conditionalFormatting sqref="W80:BA80">
    <cfRule type="expression" dxfId="366" priority="146">
      <formula>INDIRECT(ADDRESS(ROW(),COLUMN()))=TRUNC(INDIRECT(ADDRESS(ROW(),COLUMN())))</formula>
    </cfRule>
  </conditionalFormatting>
  <conditionalFormatting sqref="BB82:BE82">
    <cfRule type="expression" dxfId="365" priority="145">
      <formula>INDIRECT(ADDRESS(ROW(),COLUMN()))=TRUNC(INDIRECT(ADDRESS(ROW(),COLUMN())))</formula>
    </cfRule>
  </conditionalFormatting>
  <conditionalFormatting sqref="W82:BA82">
    <cfRule type="expression" dxfId="364" priority="144">
      <formula>INDIRECT(ADDRESS(ROW(),COLUMN()))=TRUNC(INDIRECT(ADDRESS(ROW(),COLUMN())))</formula>
    </cfRule>
  </conditionalFormatting>
  <conditionalFormatting sqref="BB84:BE84">
    <cfRule type="expression" dxfId="363" priority="143">
      <formula>INDIRECT(ADDRESS(ROW(),COLUMN()))=TRUNC(INDIRECT(ADDRESS(ROW(),COLUMN())))</formula>
    </cfRule>
  </conditionalFormatting>
  <conditionalFormatting sqref="W84:BA84">
    <cfRule type="expression" dxfId="362" priority="142">
      <formula>INDIRECT(ADDRESS(ROW(),COLUMN()))=TRUNC(INDIRECT(ADDRESS(ROW(),COLUMN())))</formula>
    </cfRule>
  </conditionalFormatting>
  <conditionalFormatting sqref="BB86:BE86">
    <cfRule type="expression" dxfId="361" priority="141">
      <formula>INDIRECT(ADDRESS(ROW(),COLUMN()))=TRUNC(INDIRECT(ADDRESS(ROW(),COLUMN())))</formula>
    </cfRule>
  </conditionalFormatting>
  <conditionalFormatting sqref="W86:BA86">
    <cfRule type="expression" dxfId="360" priority="140">
      <formula>INDIRECT(ADDRESS(ROW(),COLUMN()))=TRUNC(INDIRECT(ADDRESS(ROW(),COLUMN())))</formula>
    </cfRule>
  </conditionalFormatting>
  <conditionalFormatting sqref="BB88:BE88">
    <cfRule type="expression" dxfId="359" priority="139">
      <formula>INDIRECT(ADDRESS(ROW(),COLUMN()))=TRUNC(INDIRECT(ADDRESS(ROW(),COLUMN())))</formula>
    </cfRule>
  </conditionalFormatting>
  <conditionalFormatting sqref="W88:BA88">
    <cfRule type="expression" dxfId="358" priority="138">
      <formula>INDIRECT(ADDRESS(ROW(),COLUMN()))=TRUNC(INDIRECT(ADDRESS(ROW(),COLUMN())))</formula>
    </cfRule>
  </conditionalFormatting>
  <conditionalFormatting sqref="BB90:BE90">
    <cfRule type="expression" dxfId="357" priority="137">
      <formula>INDIRECT(ADDRESS(ROW(),COLUMN()))=TRUNC(INDIRECT(ADDRESS(ROW(),COLUMN())))</formula>
    </cfRule>
  </conditionalFormatting>
  <conditionalFormatting sqref="W90:BA90">
    <cfRule type="expression" dxfId="356" priority="136">
      <formula>INDIRECT(ADDRESS(ROW(),COLUMN()))=TRUNC(INDIRECT(ADDRESS(ROW(),COLUMN())))</formula>
    </cfRule>
  </conditionalFormatting>
  <conditionalFormatting sqref="BB92:BE92">
    <cfRule type="expression" dxfId="355" priority="135">
      <formula>INDIRECT(ADDRESS(ROW(),COLUMN()))=TRUNC(INDIRECT(ADDRESS(ROW(),COLUMN())))</formula>
    </cfRule>
  </conditionalFormatting>
  <conditionalFormatting sqref="W92:BA92">
    <cfRule type="expression" dxfId="354" priority="134">
      <formula>INDIRECT(ADDRESS(ROW(),COLUMN()))=TRUNC(INDIRECT(ADDRESS(ROW(),COLUMN())))</formula>
    </cfRule>
  </conditionalFormatting>
  <conditionalFormatting sqref="BB94:BE94">
    <cfRule type="expression" dxfId="353" priority="133">
      <formula>INDIRECT(ADDRESS(ROW(),COLUMN()))=TRUNC(INDIRECT(ADDRESS(ROW(),COLUMN())))</formula>
    </cfRule>
  </conditionalFormatting>
  <conditionalFormatting sqref="W94:BA94">
    <cfRule type="expression" dxfId="352" priority="132">
      <formula>INDIRECT(ADDRESS(ROW(),COLUMN()))=TRUNC(INDIRECT(ADDRESS(ROW(),COLUMN())))</formula>
    </cfRule>
  </conditionalFormatting>
  <conditionalFormatting sqref="BB96:BE96">
    <cfRule type="expression" dxfId="351" priority="131">
      <formula>INDIRECT(ADDRESS(ROW(),COLUMN()))=TRUNC(INDIRECT(ADDRESS(ROW(),COLUMN())))</formula>
    </cfRule>
  </conditionalFormatting>
  <conditionalFormatting sqref="W96:BA96">
    <cfRule type="expression" dxfId="350" priority="130">
      <formula>INDIRECT(ADDRESS(ROW(),COLUMN()))=TRUNC(INDIRECT(ADDRESS(ROW(),COLUMN())))</formula>
    </cfRule>
  </conditionalFormatting>
  <conditionalFormatting sqref="BB98:BE98">
    <cfRule type="expression" dxfId="349" priority="129">
      <formula>INDIRECT(ADDRESS(ROW(),COLUMN()))=TRUNC(INDIRECT(ADDRESS(ROW(),COLUMN())))</formula>
    </cfRule>
  </conditionalFormatting>
  <conditionalFormatting sqref="W98:BA98">
    <cfRule type="expression" dxfId="348" priority="128">
      <formula>INDIRECT(ADDRESS(ROW(),COLUMN()))=TRUNC(INDIRECT(ADDRESS(ROW(),COLUMN())))</formula>
    </cfRule>
  </conditionalFormatting>
  <conditionalFormatting sqref="BB100:BE100">
    <cfRule type="expression" dxfId="347" priority="127">
      <formula>INDIRECT(ADDRESS(ROW(),COLUMN()))=TRUNC(INDIRECT(ADDRESS(ROW(),COLUMN())))</formula>
    </cfRule>
  </conditionalFormatting>
  <conditionalFormatting sqref="W100:BA100">
    <cfRule type="expression" dxfId="346" priority="126">
      <formula>INDIRECT(ADDRESS(ROW(),COLUMN()))=TRUNC(INDIRECT(ADDRESS(ROW(),COLUMN())))</formula>
    </cfRule>
  </conditionalFormatting>
  <conditionalFormatting sqref="BB102:BE102">
    <cfRule type="expression" dxfId="345" priority="125">
      <formula>INDIRECT(ADDRESS(ROW(),COLUMN()))=TRUNC(INDIRECT(ADDRESS(ROW(),COLUMN())))</formula>
    </cfRule>
  </conditionalFormatting>
  <conditionalFormatting sqref="W102:BA102">
    <cfRule type="expression" dxfId="344" priority="124">
      <formula>INDIRECT(ADDRESS(ROW(),COLUMN()))=TRUNC(INDIRECT(ADDRESS(ROW(),COLUMN())))</formula>
    </cfRule>
  </conditionalFormatting>
  <conditionalFormatting sqref="BB104:BE104">
    <cfRule type="expression" dxfId="343" priority="123">
      <formula>INDIRECT(ADDRESS(ROW(),COLUMN()))=TRUNC(INDIRECT(ADDRESS(ROW(),COLUMN())))</formula>
    </cfRule>
  </conditionalFormatting>
  <conditionalFormatting sqref="W104:BA104">
    <cfRule type="expression" dxfId="342" priority="122">
      <formula>INDIRECT(ADDRESS(ROW(),COLUMN()))=TRUNC(INDIRECT(ADDRESS(ROW(),COLUMN())))</formula>
    </cfRule>
  </conditionalFormatting>
  <conditionalFormatting sqref="BB106:BE106">
    <cfRule type="expression" dxfId="341" priority="121">
      <formula>INDIRECT(ADDRESS(ROW(),COLUMN()))=TRUNC(INDIRECT(ADDRESS(ROW(),COLUMN())))</formula>
    </cfRule>
  </conditionalFormatting>
  <conditionalFormatting sqref="W106:BA106">
    <cfRule type="expression" dxfId="340" priority="120">
      <formula>INDIRECT(ADDRESS(ROW(),COLUMN()))=TRUNC(INDIRECT(ADDRESS(ROW(),COLUMN())))</formula>
    </cfRule>
  </conditionalFormatting>
  <conditionalFormatting sqref="BB108:BE108">
    <cfRule type="expression" dxfId="339" priority="119">
      <formula>INDIRECT(ADDRESS(ROW(),COLUMN()))=TRUNC(INDIRECT(ADDRESS(ROW(),COLUMN())))</formula>
    </cfRule>
  </conditionalFormatting>
  <conditionalFormatting sqref="W108:BA108">
    <cfRule type="expression" dxfId="338" priority="118">
      <formula>INDIRECT(ADDRESS(ROW(),COLUMN()))=TRUNC(INDIRECT(ADDRESS(ROW(),COLUMN())))</formula>
    </cfRule>
  </conditionalFormatting>
  <conditionalFormatting sqref="BB110:BE110">
    <cfRule type="expression" dxfId="337" priority="117">
      <formula>INDIRECT(ADDRESS(ROW(),COLUMN()))=TRUNC(INDIRECT(ADDRESS(ROW(),COLUMN())))</formula>
    </cfRule>
  </conditionalFormatting>
  <conditionalFormatting sqref="W110:BA110">
    <cfRule type="expression" dxfId="336" priority="116">
      <formula>INDIRECT(ADDRESS(ROW(),COLUMN()))=TRUNC(INDIRECT(ADDRESS(ROW(),COLUMN())))</formula>
    </cfRule>
  </conditionalFormatting>
  <conditionalFormatting sqref="BB112:BE112">
    <cfRule type="expression" dxfId="335" priority="115">
      <formula>INDIRECT(ADDRESS(ROW(),COLUMN()))=TRUNC(INDIRECT(ADDRESS(ROW(),COLUMN())))</formula>
    </cfRule>
  </conditionalFormatting>
  <conditionalFormatting sqref="W112:BA112">
    <cfRule type="expression" dxfId="334" priority="114">
      <formula>INDIRECT(ADDRESS(ROW(),COLUMN()))=TRUNC(INDIRECT(ADDRESS(ROW(),COLUMN())))</formula>
    </cfRule>
  </conditionalFormatting>
  <conditionalFormatting sqref="BB114:BE114">
    <cfRule type="expression" dxfId="333" priority="113">
      <formula>INDIRECT(ADDRESS(ROW(),COLUMN()))=TRUNC(INDIRECT(ADDRESS(ROW(),COLUMN())))</formula>
    </cfRule>
  </conditionalFormatting>
  <conditionalFormatting sqref="W114:BA114">
    <cfRule type="expression" dxfId="332" priority="112">
      <formula>INDIRECT(ADDRESS(ROW(),COLUMN()))=TRUNC(INDIRECT(ADDRESS(ROW(),COLUMN())))</formula>
    </cfRule>
  </conditionalFormatting>
  <conditionalFormatting sqref="BB116:BE116">
    <cfRule type="expression" dxfId="331" priority="111">
      <formula>INDIRECT(ADDRESS(ROW(),COLUMN()))=TRUNC(INDIRECT(ADDRESS(ROW(),COLUMN())))</formula>
    </cfRule>
  </conditionalFormatting>
  <conditionalFormatting sqref="W116:BA116">
    <cfRule type="expression" dxfId="330" priority="110">
      <formula>INDIRECT(ADDRESS(ROW(),COLUMN()))=TRUNC(INDIRECT(ADDRESS(ROW(),COLUMN())))</formula>
    </cfRule>
  </conditionalFormatting>
  <conditionalFormatting sqref="BB118:BE118">
    <cfRule type="expression" dxfId="329" priority="109">
      <formula>INDIRECT(ADDRESS(ROW(),COLUMN()))=TRUNC(INDIRECT(ADDRESS(ROW(),COLUMN())))</formula>
    </cfRule>
  </conditionalFormatting>
  <conditionalFormatting sqref="W118:BA118">
    <cfRule type="expression" dxfId="328" priority="108">
      <formula>INDIRECT(ADDRESS(ROW(),COLUMN()))=TRUNC(INDIRECT(ADDRESS(ROW(),COLUMN())))</formula>
    </cfRule>
  </conditionalFormatting>
  <conditionalFormatting sqref="BB120:BE120">
    <cfRule type="expression" dxfId="327" priority="107">
      <formula>INDIRECT(ADDRESS(ROW(),COLUMN()))=TRUNC(INDIRECT(ADDRESS(ROW(),COLUMN())))</formula>
    </cfRule>
  </conditionalFormatting>
  <conditionalFormatting sqref="W120:BA120">
    <cfRule type="expression" dxfId="326" priority="106">
      <formula>INDIRECT(ADDRESS(ROW(),COLUMN()))=TRUNC(INDIRECT(ADDRESS(ROW(),COLUMN())))</formula>
    </cfRule>
  </conditionalFormatting>
  <conditionalFormatting sqref="BB122:BE122">
    <cfRule type="expression" dxfId="325" priority="105">
      <formula>INDIRECT(ADDRESS(ROW(),COLUMN()))=TRUNC(INDIRECT(ADDRESS(ROW(),COLUMN())))</formula>
    </cfRule>
  </conditionalFormatting>
  <conditionalFormatting sqref="W122:BA122">
    <cfRule type="expression" dxfId="324" priority="104">
      <formula>INDIRECT(ADDRESS(ROW(),COLUMN()))=TRUNC(INDIRECT(ADDRESS(ROW(),COLUMN())))</formula>
    </cfRule>
  </conditionalFormatting>
  <conditionalFormatting sqref="BB124:BE124">
    <cfRule type="expression" dxfId="323" priority="103">
      <formula>INDIRECT(ADDRESS(ROW(),COLUMN()))=TRUNC(INDIRECT(ADDRESS(ROW(),COLUMN())))</formula>
    </cfRule>
  </conditionalFormatting>
  <conditionalFormatting sqref="W124:BA124">
    <cfRule type="expression" dxfId="322" priority="102">
      <formula>INDIRECT(ADDRESS(ROW(),COLUMN()))=TRUNC(INDIRECT(ADDRESS(ROW(),COLUMN())))</formula>
    </cfRule>
  </conditionalFormatting>
  <conditionalFormatting sqref="BB126:BE126">
    <cfRule type="expression" dxfId="321" priority="101">
      <formula>INDIRECT(ADDRESS(ROW(),COLUMN()))=TRUNC(INDIRECT(ADDRESS(ROW(),COLUMN())))</formula>
    </cfRule>
  </conditionalFormatting>
  <conditionalFormatting sqref="W126:BA126">
    <cfRule type="expression" dxfId="320" priority="100">
      <formula>INDIRECT(ADDRESS(ROW(),COLUMN()))=TRUNC(INDIRECT(ADDRESS(ROW(),COLUMN())))</formula>
    </cfRule>
  </conditionalFormatting>
  <conditionalFormatting sqref="BB128:BE128">
    <cfRule type="expression" dxfId="319" priority="99">
      <formula>INDIRECT(ADDRESS(ROW(),COLUMN()))=TRUNC(INDIRECT(ADDRESS(ROW(),COLUMN())))</formula>
    </cfRule>
  </conditionalFormatting>
  <conditionalFormatting sqref="W128:BA128">
    <cfRule type="expression" dxfId="318" priority="98">
      <formula>INDIRECT(ADDRESS(ROW(),COLUMN()))=TRUNC(INDIRECT(ADDRESS(ROW(),COLUMN())))</formula>
    </cfRule>
  </conditionalFormatting>
  <conditionalFormatting sqref="BB130:BE130">
    <cfRule type="expression" dxfId="317" priority="97">
      <formula>INDIRECT(ADDRESS(ROW(),COLUMN()))=TRUNC(INDIRECT(ADDRESS(ROW(),COLUMN())))</formula>
    </cfRule>
  </conditionalFormatting>
  <conditionalFormatting sqref="W130:BA130">
    <cfRule type="expression" dxfId="316" priority="96">
      <formula>INDIRECT(ADDRESS(ROW(),COLUMN()))=TRUNC(INDIRECT(ADDRESS(ROW(),COLUMN())))</formula>
    </cfRule>
  </conditionalFormatting>
  <conditionalFormatting sqref="BB132:BE132">
    <cfRule type="expression" dxfId="315" priority="95">
      <formula>INDIRECT(ADDRESS(ROW(),COLUMN()))=TRUNC(INDIRECT(ADDRESS(ROW(),COLUMN())))</formula>
    </cfRule>
  </conditionalFormatting>
  <conditionalFormatting sqref="W132:BA132">
    <cfRule type="expression" dxfId="314" priority="94">
      <formula>INDIRECT(ADDRESS(ROW(),COLUMN()))=TRUNC(INDIRECT(ADDRESS(ROW(),COLUMN())))</formula>
    </cfRule>
  </conditionalFormatting>
  <conditionalFormatting sqref="BB134:BE134">
    <cfRule type="expression" dxfId="313" priority="93">
      <formula>INDIRECT(ADDRESS(ROW(),COLUMN()))=TRUNC(INDIRECT(ADDRESS(ROW(),COLUMN())))</formula>
    </cfRule>
  </conditionalFormatting>
  <conditionalFormatting sqref="W134:BA134">
    <cfRule type="expression" dxfId="312" priority="92">
      <formula>INDIRECT(ADDRESS(ROW(),COLUMN()))=TRUNC(INDIRECT(ADDRESS(ROW(),COLUMN())))</formula>
    </cfRule>
  </conditionalFormatting>
  <conditionalFormatting sqref="BB136:BE136">
    <cfRule type="expression" dxfId="311" priority="91">
      <formula>INDIRECT(ADDRESS(ROW(),COLUMN()))=TRUNC(INDIRECT(ADDRESS(ROW(),COLUMN())))</formula>
    </cfRule>
  </conditionalFormatting>
  <conditionalFormatting sqref="W136:BA136">
    <cfRule type="expression" dxfId="310" priority="90">
      <formula>INDIRECT(ADDRESS(ROW(),COLUMN()))=TRUNC(INDIRECT(ADDRESS(ROW(),COLUMN())))</formula>
    </cfRule>
  </conditionalFormatting>
  <conditionalFormatting sqref="BB138:BE138">
    <cfRule type="expression" dxfId="309" priority="89">
      <formula>INDIRECT(ADDRESS(ROW(),COLUMN()))=TRUNC(INDIRECT(ADDRESS(ROW(),COLUMN())))</formula>
    </cfRule>
  </conditionalFormatting>
  <conditionalFormatting sqref="W138:BA138">
    <cfRule type="expression" dxfId="308" priority="88">
      <formula>INDIRECT(ADDRESS(ROW(),COLUMN()))=TRUNC(INDIRECT(ADDRESS(ROW(),COLUMN())))</formula>
    </cfRule>
  </conditionalFormatting>
  <conditionalFormatting sqref="BB140:BE140">
    <cfRule type="expression" dxfId="307" priority="87">
      <formula>INDIRECT(ADDRESS(ROW(),COLUMN()))=TRUNC(INDIRECT(ADDRESS(ROW(),COLUMN())))</formula>
    </cfRule>
  </conditionalFormatting>
  <conditionalFormatting sqref="W140:BA140">
    <cfRule type="expression" dxfId="306" priority="86">
      <formula>INDIRECT(ADDRESS(ROW(),COLUMN()))=TRUNC(INDIRECT(ADDRESS(ROW(),COLUMN())))</formula>
    </cfRule>
  </conditionalFormatting>
  <conditionalFormatting sqref="BB142:BE142">
    <cfRule type="expression" dxfId="305" priority="85">
      <formula>INDIRECT(ADDRESS(ROW(),COLUMN()))=TRUNC(INDIRECT(ADDRESS(ROW(),COLUMN())))</formula>
    </cfRule>
  </conditionalFormatting>
  <conditionalFormatting sqref="W142:BA142">
    <cfRule type="expression" dxfId="304" priority="84">
      <formula>INDIRECT(ADDRESS(ROW(),COLUMN()))=TRUNC(INDIRECT(ADDRESS(ROW(),COLUMN())))</formula>
    </cfRule>
  </conditionalFormatting>
  <conditionalFormatting sqref="BB144:BE144">
    <cfRule type="expression" dxfId="303" priority="83">
      <formula>INDIRECT(ADDRESS(ROW(),COLUMN()))=TRUNC(INDIRECT(ADDRESS(ROW(),COLUMN())))</formula>
    </cfRule>
  </conditionalFormatting>
  <conditionalFormatting sqref="W144:BA144">
    <cfRule type="expression" dxfId="302" priority="82">
      <formula>INDIRECT(ADDRESS(ROW(),COLUMN()))=TRUNC(INDIRECT(ADDRESS(ROW(),COLUMN())))</formula>
    </cfRule>
  </conditionalFormatting>
  <conditionalFormatting sqref="BB146:BE146">
    <cfRule type="expression" dxfId="301" priority="81">
      <formula>INDIRECT(ADDRESS(ROW(),COLUMN()))=TRUNC(INDIRECT(ADDRESS(ROW(),COLUMN())))</formula>
    </cfRule>
  </conditionalFormatting>
  <conditionalFormatting sqref="W146:BA146">
    <cfRule type="expression" dxfId="300" priority="80">
      <formula>INDIRECT(ADDRESS(ROW(),COLUMN()))=TRUNC(INDIRECT(ADDRESS(ROW(),COLUMN())))</formula>
    </cfRule>
  </conditionalFormatting>
  <conditionalFormatting sqref="BB148:BE148">
    <cfRule type="expression" dxfId="299" priority="79">
      <formula>INDIRECT(ADDRESS(ROW(),COLUMN()))=TRUNC(INDIRECT(ADDRESS(ROW(),COLUMN())))</formula>
    </cfRule>
  </conditionalFormatting>
  <conditionalFormatting sqref="W148:BA148">
    <cfRule type="expression" dxfId="298" priority="78">
      <formula>INDIRECT(ADDRESS(ROW(),COLUMN()))=TRUNC(INDIRECT(ADDRESS(ROW(),COLUMN())))</formula>
    </cfRule>
  </conditionalFormatting>
  <conditionalFormatting sqref="BB150:BE150">
    <cfRule type="expression" dxfId="297" priority="77">
      <formula>INDIRECT(ADDRESS(ROW(),COLUMN()))=TRUNC(INDIRECT(ADDRESS(ROW(),COLUMN())))</formula>
    </cfRule>
  </conditionalFormatting>
  <conditionalFormatting sqref="W150:BA150">
    <cfRule type="expression" dxfId="296" priority="76">
      <formula>INDIRECT(ADDRESS(ROW(),COLUMN()))=TRUNC(INDIRECT(ADDRESS(ROW(),COLUMN())))</formula>
    </cfRule>
  </conditionalFormatting>
  <conditionalFormatting sqref="BB152:BE152">
    <cfRule type="expression" dxfId="295" priority="75">
      <formula>INDIRECT(ADDRESS(ROW(),COLUMN()))=TRUNC(INDIRECT(ADDRESS(ROW(),COLUMN())))</formula>
    </cfRule>
  </conditionalFormatting>
  <conditionalFormatting sqref="W152:BA152">
    <cfRule type="expression" dxfId="294" priority="74">
      <formula>INDIRECT(ADDRESS(ROW(),COLUMN()))=TRUNC(INDIRECT(ADDRESS(ROW(),COLUMN())))</formula>
    </cfRule>
  </conditionalFormatting>
  <conditionalFormatting sqref="BB154:BE154">
    <cfRule type="expression" dxfId="293" priority="73">
      <formula>INDIRECT(ADDRESS(ROW(),COLUMN()))=TRUNC(INDIRECT(ADDRESS(ROW(),COLUMN())))</formula>
    </cfRule>
  </conditionalFormatting>
  <conditionalFormatting sqref="W154:BA154">
    <cfRule type="expression" dxfId="292" priority="72">
      <formula>INDIRECT(ADDRESS(ROW(),COLUMN()))=TRUNC(INDIRECT(ADDRESS(ROW(),COLUMN())))</formula>
    </cfRule>
  </conditionalFormatting>
  <conditionalFormatting sqref="BB156:BE156">
    <cfRule type="expression" dxfId="291" priority="71">
      <formula>INDIRECT(ADDRESS(ROW(),COLUMN()))=TRUNC(INDIRECT(ADDRESS(ROW(),COLUMN())))</formula>
    </cfRule>
  </conditionalFormatting>
  <conditionalFormatting sqref="W156:BA156">
    <cfRule type="expression" dxfId="290" priority="70">
      <formula>INDIRECT(ADDRESS(ROW(),COLUMN()))=TRUNC(INDIRECT(ADDRESS(ROW(),COLUMN())))</formula>
    </cfRule>
  </conditionalFormatting>
  <conditionalFormatting sqref="BB158:BE158">
    <cfRule type="expression" dxfId="289" priority="69">
      <formula>INDIRECT(ADDRESS(ROW(),COLUMN()))=TRUNC(INDIRECT(ADDRESS(ROW(),COLUMN())))</formula>
    </cfRule>
  </conditionalFormatting>
  <conditionalFormatting sqref="W158:BA158">
    <cfRule type="expression" dxfId="288" priority="68">
      <formula>INDIRECT(ADDRESS(ROW(),COLUMN()))=TRUNC(INDIRECT(ADDRESS(ROW(),COLUMN())))</formula>
    </cfRule>
  </conditionalFormatting>
  <conditionalFormatting sqref="BB160:BE160">
    <cfRule type="expression" dxfId="287" priority="67">
      <formula>INDIRECT(ADDRESS(ROW(),COLUMN()))=TRUNC(INDIRECT(ADDRESS(ROW(),COLUMN())))</formula>
    </cfRule>
  </conditionalFormatting>
  <conditionalFormatting sqref="W160:BA160">
    <cfRule type="expression" dxfId="286" priority="66">
      <formula>INDIRECT(ADDRESS(ROW(),COLUMN()))=TRUNC(INDIRECT(ADDRESS(ROW(),COLUMN())))</formula>
    </cfRule>
  </conditionalFormatting>
  <conditionalFormatting sqref="BB162:BE162">
    <cfRule type="expression" dxfId="285" priority="65">
      <formula>INDIRECT(ADDRESS(ROW(),COLUMN()))=TRUNC(INDIRECT(ADDRESS(ROW(),COLUMN())))</formula>
    </cfRule>
  </conditionalFormatting>
  <conditionalFormatting sqref="W162:BA162">
    <cfRule type="expression" dxfId="284" priority="64">
      <formula>INDIRECT(ADDRESS(ROW(),COLUMN()))=TRUNC(INDIRECT(ADDRESS(ROW(),COLUMN())))</formula>
    </cfRule>
  </conditionalFormatting>
  <conditionalFormatting sqref="BB164:BE164">
    <cfRule type="expression" dxfId="283" priority="63">
      <formula>INDIRECT(ADDRESS(ROW(),COLUMN()))=TRUNC(INDIRECT(ADDRESS(ROW(),COLUMN())))</formula>
    </cfRule>
  </conditionalFormatting>
  <conditionalFormatting sqref="W164:BA164">
    <cfRule type="expression" dxfId="282" priority="62">
      <formula>INDIRECT(ADDRESS(ROW(),COLUMN()))=TRUNC(INDIRECT(ADDRESS(ROW(),COLUMN())))</formula>
    </cfRule>
  </conditionalFormatting>
  <conditionalFormatting sqref="BB166:BE166">
    <cfRule type="expression" dxfId="281" priority="61">
      <formula>INDIRECT(ADDRESS(ROW(),COLUMN()))=TRUNC(INDIRECT(ADDRESS(ROW(),COLUMN())))</formula>
    </cfRule>
  </conditionalFormatting>
  <conditionalFormatting sqref="W166:BA166">
    <cfRule type="expression" dxfId="280" priority="60">
      <formula>INDIRECT(ADDRESS(ROW(),COLUMN()))=TRUNC(INDIRECT(ADDRESS(ROW(),COLUMN())))</formula>
    </cfRule>
  </conditionalFormatting>
  <conditionalFormatting sqref="BB168:BE168">
    <cfRule type="expression" dxfId="279" priority="59">
      <formula>INDIRECT(ADDRESS(ROW(),COLUMN()))=TRUNC(INDIRECT(ADDRESS(ROW(),COLUMN())))</formula>
    </cfRule>
  </conditionalFormatting>
  <conditionalFormatting sqref="W168:BA168">
    <cfRule type="expression" dxfId="278" priority="58">
      <formula>INDIRECT(ADDRESS(ROW(),COLUMN()))=TRUNC(INDIRECT(ADDRESS(ROW(),COLUMN())))</formula>
    </cfRule>
  </conditionalFormatting>
  <conditionalFormatting sqref="BB170:BE170">
    <cfRule type="expression" dxfId="277" priority="57">
      <formula>INDIRECT(ADDRESS(ROW(),COLUMN()))=TRUNC(INDIRECT(ADDRESS(ROW(),COLUMN())))</formula>
    </cfRule>
  </conditionalFormatting>
  <conditionalFormatting sqref="W170:BA170">
    <cfRule type="expression" dxfId="276" priority="56">
      <formula>INDIRECT(ADDRESS(ROW(),COLUMN()))=TRUNC(INDIRECT(ADDRESS(ROW(),COLUMN())))</formula>
    </cfRule>
  </conditionalFormatting>
  <conditionalFormatting sqref="BB172:BE172">
    <cfRule type="expression" dxfId="275" priority="55">
      <formula>INDIRECT(ADDRESS(ROW(),COLUMN()))=TRUNC(INDIRECT(ADDRESS(ROW(),COLUMN())))</formula>
    </cfRule>
  </conditionalFormatting>
  <conditionalFormatting sqref="W172:BA172">
    <cfRule type="expression" dxfId="274" priority="54">
      <formula>INDIRECT(ADDRESS(ROW(),COLUMN()))=TRUNC(INDIRECT(ADDRESS(ROW(),COLUMN())))</formula>
    </cfRule>
  </conditionalFormatting>
  <conditionalFormatting sqref="BB174:BE174">
    <cfRule type="expression" dxfId="273" priority="53">
      <formula>INDIRECT(ADDRESS(ROW(),COLUMN()))=TRUNC(INDIRECT(ADDRESS(ROW(),COLUMN())))</formula>
    </cfRule>
  </conditionalFormatting>
  <conditionalFormatting sqref="W174:BA174">
    <cfRule type="expression" dxfId="272" priority="52">
      <formula>INDIRECT(ADDRESS(ROW(),COLUMN()))=TRUNC(INDIRECT(ADDRESS(ROW(),COLUMN())))</formula>
    </cfRule>
  </conditionalFormatting>
  <conditionalFormatting sqref="BB176:BE176">
    <cfRule type="expression" dxfId="271" priority="51">
      <formula>INDIRECT(ADDRESS(ROW(),COLUMN()))=TRUNC(INDIRECT(ADDRESS(ROW(),COLUMN())))</formula>
    </cfRule>
  </conditionalFormatting>
  <conditionalFormatting sqref="W176:BA176">
    <cfRule type="expression" dxfId="270" priority="50">
      <formula>INDIRECT(ADDRESS(ROW(),COLUMN()))=TRUNC(INDIRECT(ADDRESS(ROW(),COLUMN())))</formula>
    </cfRule>
  </conditionalFormatting>
  <conditionalFormatting sqref="BB178:BE178">
    <cfRule type="expression" dxfId="269" priority="49">
      <formula>INDIRECT(ADDRESS(ROW(),COLUMN()))=TRUNC(INDIRECT(ADDRESS(ROW(),COLUMN())))</formula>
    </cfRule>
  </conditionalFormatting>
  <conditionalFormatting sqref="W178:BA178">
    <cfRule type="expression" dxfId="268" priority="48">
      <formula>INDIRECT(ADDRESS(ROW(),COLUMN()))=TRUNC(INDIRECT(ADDRESS(ROW(),COLUMN())))</formula>
    </cfRule>
  </conditionalFormatting>
  <conditionalFormatting sqref="BB180:BE180">
    <cfRule type="expression" dxfId="267" priority="47">
      <formula>INDIRECT(ADDRESS(ROW(),COLUMN()))=TRUNC(INDIRECT(ADDRESS(ROW(),COLUMN())))</formula>
    </cfRule>
  </conditionalFormatting>
  <conditionalFormatting sqref="W180:BA180">
    <cfRule type="expression" dxfId="266" priority="46">
      <formula>INDIRECT(ADDRESS(ROW(),COLUMN()))=TRUNC(INDIRECT(ADDRESS(ROW(),COLUMN())))</formula>
    </cfRule>
  </conditionalFormatting>
  <conditionalFormatting sqref="BB182:BE182">
    <cfRule type="expression" dxfId="265" priority="45">
      <formula>INDIRECT(ADDRESS(ROW(),COLUMN()))=TRUNC(INDIRECT(ADDRESS(ROW(),COLUMN())))</formula>
    </cfRule>
  </conditionalFormatting>
  <conditionalFormatting sqref="W182:BA182">
    <cfRule type="expression" dxfId="264" priority="44">
      <formula>INDIRECT(ADDRESS(ROW(),COLUMN()))=TRUNC(INDIRECT(ADDRESS(ROW(),COLUMN())))</formula>
    </cfRule>
  </conditionalFormatting>
  <conditionalFormatting sqref="BB184:BE184">
    <cfRule type="expression" dxfId="263" priority="43">
      <formula>INDIRECT(ADDRESS(ROW(),COLUMN()))=TRUNC(INDIRECT(ADDRESS(ROW(),COLUMN())))</formula>
    </cfRule>
  </conditionalFormatting>
  <conditionalFormatting sqref="W184:BA184">
    <cfRule type="expression" dxfId="262" priority="42">
      <formula>INDIRECT(ADDRESS(ROW(),COLUMN()))=TRUNC(INDIRECT(ADDRESS(ROW(),COLUMN())))</formula>
    </cfRule>
  </conditionalFormatting>
  <conditionalFormatting sqref="BB186:BE186">
    <cfRule type="expression" dxfId="261" priority="41">
      <formula>INDIRECT(ADDRESS(ROW(),COLUMN()))=TRUNC(INDIRECT(ADDRESS(ROW(),COLUMN())))</formula>
    </cfRule>
  </conditionalFormatting>
  <conditionalFormatting sqref="W186:BA186">
    <cfRule type="expression" dxfId="260" priority="40">
      <formula>INDIRECT(ADDRESS(ROW(),COLUMN()))=TRUNC(INDIRECT(ADDRESS(ROW(),COLUMN())))</formula>
    </cfRule>
  </conditionalFormatting>
  <conditionalFormatting sqref="BB188:BE188">
    <cfRule type="expression" dxfId="259" priority="39">
      <formula>INDIRECT(ADDRESS(ROW(),COLUMN()))=TRUNC(INDIRECT(ADDRESS(ROW(),COLUMN())))</formula>
    </cfRule>
  </conditionalFormatting>
  <conditionalFormatting sqref="BB190:BE190">
    <cfRule type="expression" dxfId="258" priority="37">
      <formula>INDIRECT(ADDRESS(ROW(),COLUMN()))=TRUNC(INDIRECT(ADDRESS(ROW(),COLUMN())))</formula>
    </cfRule>
  </conditionalFormatting>
  <conditionalFormatting sqref="W190:BA190">
    <cfRule type="expression" dxfId="257" priority="36">
      <formula>INDIRECT(ADDRESS(ROW(),COLUMN()))=TRUNC(INDIRECT(ADDRESS(ROW(),COLUMN())))</formula>
    </cfRule>
  </conditionalFormatting>
  <conditionalFormatting sqref="BB192:BE192">
    <cfRule type="expression" dxfId="256" priority="35">
      <formula>INDIRECT(ADDRESS(ROW(),COLUMN()))=TRUNC(INDIRECT(ADDRESS(ROW(),COLUMN())))</formula>
    </cfRule>
  </conditionalFormatting>
  <conditionalFormatting sqref="W192:BA192">
    <cfRule type="expression" dxfId="255" priority="34">
      <formula>INDIRECT(ADDRESS(ROW(),COLUMN()))=TRUNC(INDIRECT(ADDRESS(ROW(),COLUMN())))</formula>
    </cfRule>
  </conditionalFormatting>
  <conditionalFormatting sqref="BB194:BE194">
    <cfRule type="expression" dxfId="254" priority="33">
      <formula>INDIRECT(ADDRESS(ROW(),COLUMN()))=TRUNC(INDIRECT(ADDRESS(ROW(),COLUMN())))</formula>
    </cfRule>
  </conditionalFormatting>
  <conditionalFormatting sqref="W194:BA194">
    <cfRule type="expression" dxfId="253" priority="32">
      <formula>INDIRECT(ADDRESS(ROW(),COLUMN()))=TRUNC(INDIRECT(ADDRESS(ROW(),COLUMN())))</formula>
    </cfRule>
  </conditionalFormatting>
  <conditionalFormatting sqref="BB196:BE196">
    <cfRule type="expression" dxfId="252" priority="31">
      <formula>INDIRECT(ADDRESS(ROW(),COLUMN()))=TRUNC(INDIRECT(ADDRESS(ROW(),COLUMN())))</formula>
    </cfRule>
  </conditionalFormatting>
  <conditionalFormatting sqref="W196:BA196">
    <cfRule type="expression" dxfId="251" priority="30">
      <formula>INDIRECT(ADDRESS(ROW(),COLUMN()))=TRUNC(INDIRECT(ADDRESS(ROW(),COLUMN())))</formula>
    </cfRule>
  </conditionalFormatting>
  <conditionalFormatting sqref="BB198:BE198">
    <cfRule type="expression" dxfId="250" priority="29">
      <formula>INDIRECT(ADDRESS(ROW(),COLUMN()))=TRUNC(INDIRECT(ADDRESS(ROW(),COLUMN())))</formula>
    </cfRule>
  </conditionalFormatting>
  <conditionalFormatting sqref="W198:BA198">
    <cfRule type="expression" dxfId="249" priority="28">
      <formula>INDIRECT(ADDRESS(ROW(),COLUMN()))=TRUNC(INDIRECT(ADDRESS(ROW(),COLUMN())))</formula>
    </cfRule>
  </conditionalFormatting>
  <conditionalFormatting sqref="BB200:BE200">
    <cfRule type="expression" dxfId="248" priority="27">
      <formula>INDIRECT(ADDRESS(ROW(),COLUMN()))=TRUNC(INDIRECT(ADDRESS(ROW(),COLUMN())))</formula>
    </cfRule>
  </conditionalFormatting>
  <conditionalFormatting sqref="W200:BA200">
    <cfRule type="expression" dxfId="247" priority="26">
      <formula>INDIRECT(ADDRESS(ROW(),COLUMN()))=TRUNC(INDIRECT(ADDRESS(ROW(),COLUMN())))</formula>
    </cfRule>
  </conditionalFormatting>
  <conditionalFormatting sqref="BB202:BE202">
    <cfRule type="expression" dxfId="246" priority="25">
      <formula>INDIRECT(ADDRESS(ROW(),COLUMN()))=TRUNC(INDIRECT(ADDRESS(ROW(),COLUMN())))</formula>
    </cfRule>
  </conditionalFormatting>
  <conditionalFormatting sqref="W202:BA202">
    <cfRule type="expression" dxfId="245" priority="24">
      <formula>INDIRECT(ADDRESS(ROW(),COLUMN()))=TRUNC(INDIRECT(ADDRESS(ROW(),COLUMN())))</formula>
    </cfRule>
  </conditionalFormatting>
  <conditionalFormatting sqref="BB204:BE204">
    <cfRule type="expression" dxfId="244" priority="23">
      <formula>INDIRECT(ADDRESS(ROW(),COLUMN()))=TRUNC(INDIRECT(ADDRESS(ROW(),COLUMN())))</formula>
    </cfRule>
  </conditionalFormatting>
  <conditionalFormatting sqref="W204:BA204">
    <cfRule type="expression" dxfId="243" priority="22">
      <formula>INDIRECT(ADDRESS(ROW(),COLUMN()))=TRUNC(INDIRECT(ADDRESS(ROW(),COLUMN())))</formula>
    </cfRule>
  </conditionalFormatting>
  <conditionalFormatting sqref="BB206:BE206">
    <cfRule type="expression" dxfId="242" priority="21">
      <formula>INDIRECT(ADDRESS(ROW(),COLUMN()))=TRUNC(INDIRECT(ADDRESS(ROW(),COLUMN())))</formula>
    </cfRule>
  </conditionalFormatting>
  <conditionalFormatting sqref="W206:BA206">
    <cfRule type="expression" dxfId="241" priority="20">
      <formula>INDIRECT(ADDRESS(ROW(),COLUMN()))=TRUNC(INDIRECT(ADDRESS(ROW(),COLUMN())))</formula>
    </cfRule>
  </conditionalFormatting>
  <conditionalFormatting sqref="BB208:BE208">
    <cfRule type="expression" dxfId="240" priority="19">
      <formula>INDIRECT(ADDRESS(ROW(),COLUMN()))=TRUNC(INDIRECT(ADDRESS(ROW(),COLUMN())))</formula>
    </cfRule>
  </conditionalFormatting>
  <conditionalFormatting sqref="W208:BA208">
    <cfRule type="expression" dxfId="239" priority="18">
      <formula>INDIRECT(ADDRESS(ROW(),COLUMN()))=TRUNC(INDIRECT(ADDRESS(ROW(),COLUMN())))</formula>
    </cfRule>
  </conditionalFormatting>
  <conditionalFormatting sqref="BB210:BE210">
    <cfRule type="expression" dxfId="238" priority="17">
      <formula>INDIRECT(ADDRESS(ROW(),COLUMN()))=TRUNC(INDIRECT(ADDRESS(ROW(),COLUMN())))</formula>
    </cfRule>
  </conditionalFormatting>
  <conditionalFormatting sqref="W210:BA210">
    <cfRule type="expression" dxfId="237" priority="16">
      <formula>INDIRECT(ADDRESS(ROW(),COLUMN()))=TRUNC(INDIRECT(ADDRESS(ROW(),COLUMN())))</formula>
    </cfRule>
  </conditionalFormatting>
  <conditionalFormatting sqref="BB212:BE212">
    <cfRule type="expression" dxfId="236" priority="15">
      <formula>INDIRECT(ADDRESS(ROW(),COLUMN()))=TRUNC(INDIRECT(ADDRESS(ROW(),COLUMN())))</formula>
    </cfRule>
  </conditionalFormatting>
  <conditionalFormatting sqref="W212:BA212">
    <cfRule type="expression" dxfId="235" priority="14">
      <formula>INDIRECT(ADDRESS(ROW(),COLUMN()))=TRUNC(INDIRECT(ADDRESS(ROW(),COLUMN())))</formula>
    </cfRule>
  </conditionalFormatting>
  <conditionalFormatting sqref="BB214:BE214">
    <cfRule type="expression" dxfId="234" priority="13">
      <formula>INDIRECT(ADDRESS(ROW(),COLUMN()))=TRUNC(INDIRECT(ADDRESS(ROW(),COLUMN())))</formula>
    </cfRule>
  </conditionalFormatting>
  <conditionalFormatting sqref="W214:BA214">
    <cfRule type="expression" dxfId="233" priority="12">
      <formula>INDIRECT(ADDRESS(ROW(),COLUMN()))=TRUNC(INDIRECT(ADDRESS(ROW(),COLUMN())))</formula>
    </cfRule>
  </conditionalFormatting>
  <conditionalFormatting sqref="BB216:BE216">
    <cfRule type="expression" dxfId="232" priority="11">
      <formula>INDIRECT(ADDRESS(ROW(),COLUMN()))=TRUNC(INDIRECT(ADDRESS(ROW(),COLUMN())))</formula>
    </cfRule>
  </conditionalFormatting>
  <conditionalFormatting sqref="W216:BA216">
    <cfRule type="expression" dxfId="231" priority="10">
      <formula>INDIRECT(ADDRESS(ROW(),COLUMN()))=TRUNC(INDIRECT(ADDRESS(ROW(),COLUMN())))</formula>
    </cfRule>
  </conditionalFormatting>
  <conditionalFormatting sqref="W249:Z249 AO249:AP249">
    <cfRule type="expression" dxfId="230" priority="8">
      <formula>OR(#REF!=$B236,#REF!=$B236)</formula>
    </cfRule>
  </conditionalFormatting>
  <conditionalFormatting sqref="Z239 W239:X239 W248:Z248 AO248:AP248 AO239:AP239">
    <cfRule type="expression" dxfId="229" priority="9">
      <formula>OR(#REF!=$B237,#REF!=$B237)</formula>
    </cfRule>
  </conditionalFormatting>
  <conditionalFormatting sqref="AM249:AN249">
    <cfRule type="expression" dxfId="228" priority="6">
      <formula>OR(#REF!=$B236,#REF!=$B236)</formula>
    </cfRule>
  </conditionalFormatting>
  <conditionalFormatting sqref="AM239:AN239 AM248:AN248">
    <cfRule type="expression" dxfId="227" priority="7">
      <formula>OR(#REF!=$B237,#REF!=$B237)</formula>
    </cfRule>
  </conditionalFormatting>
  <conditionalFormatting sqref="AC245:AN245 AG241:AN244">
    <cfRule type="expression" dxfId="226" priority="4">
      <formula>INDIRECT(ADDRESS(ROW(),COLUMN()))=TRUNC(INDIRECT(ADDRESS(ROW(),COLUMN())))</formula>
    </cfRule>
  </conditionalFormatting>
  <conditionalFormatting sqref="M241:X245">
    <cfRule type="expression" dxfId="225" priority="5">
      <formula>INDIRECT(ADDRESS(ROW(),COLUMN()))=TRUNC(INDIRECT(ADDRESS(ROW(),COLUMN())))</formula>
    </cfRule>
  </conditionalFormatting>
  <conditionalFormatting sqref="K250:N250">
    <cfRule type="expression" dxfId="224" priority="3">
      <formula>INDIRECT(ADDRESS(ROW(),COLUMN()))=TRUNC(INDIRECT(ADDRESS(ROW(),COLUMN())))</formula>
    </cfRule>
  </conditionalFormatting>
  <conditionalFormatting sqref="AA250:AD250">
    <cfRule type="expression" dxfId="223" priority="2">
      <formula>INDIRECT(ADDRESS(ROW(),COLUMN()))=TRUNC(INDIRECT(ADDRESS(ROW(),COLUMN())))</formula>
    </cfRule>
  </conditionalFormatting>
  <conditionalFormatting sqref="AC241:AF244">
    <cfRule type="expression" dxfId="222" priority="1">
      <formula>INDIRECT(ADDRESS(ROW(),COLUMN()))=TRUNC(INDIRECT(ADDRESS(ROW(),COLUMN())))</formula>
    </cfRule>
  </conditionalFormatting>
  <conditionalFormatting sqref="AQ224:BA224">
    <cfRule type="expression" dxfId="221" priority="245">
      <formula>OR(#REF!=$B217,#REF!=$B217)</formula>
    </cfRule>
  </conditionalFormatting>
  <conditionalFormatting sqref="AQ223:BA223">
    <cfRule type="expression" dxfId="220" priority="247">
      <formula>OR(#REF!=$B227,#REF!=$B227)</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BA10" xr:uid="{00000000-0002-0000-0200-000009000000}"/>
  </dataValidations>
  <printOptions horizontalCentered="1"/>
  <pageMargins left="0.15748031496062992" right="0.15748031496062992" top="0.59055118110236227" bottom="0.15748031496062992"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BS290"/>
  <sheetViews>
    <sheetView showGridLines="0" view="pageBreakPreview" zoomScaleNormal="55" zoomScaleSheetLayoutView="100" workbookViewId="0"/>
  </sheetViews>
  <sheetFormatPr defaultColWidth="4.5" defaultRowHeight="14.4" x14ac:dyDescent="0.45"/>
  <cols>
    <col min="1" max="1" width="0.8984375" style="1" customWidth="1"/>
    <col min="2" max="6" width="5.69921875" style="1" customWidth="1"/>
    <col min="7" max="8" width="8.09765625" style="1" customWidth="1"/>
    <col min="9" max="12" width="3.19921875" style="1" hidden="1" customWidth="1"/>
    <col min="13" max="14" width="3.19921875" style="1" customWidth="1"/>
    <col min="15" max="66" width="5.69921875" style="1" customWidth="1"/>
    <col min="67" max="67" width="1.09765625" style="1" customWidth="1"/>
    <col min="68" max="16384" width="4.5" style="1"/>
  </cols>
  <sheetData>
    <row r="1" spans="2:71" s="6" customFormat="1" ht="20.25" customHeight="1" x14ac:dyDescent="0.45">
      <c r="G1" s="5" t="s">
        <v>300</v>
      </c>
      <c r="H1" s="5"/>
      <c r="I1" s="5"/>
      <c r="J1" s="5"/>
      <c r="K1" s="5"/>
      <c r="L1" s="5"/>
      <c r="M1" s="5"/>
      <c r="N1" s="5"/>
      <c r="Q1" s="7" t="s">
        <v>0</v>
      </c>
      <c r="T1" s="5"/>
      <c r="U1" s="5"/>
      <c r="V1" s="5"/>
      <c r="W1" s="5"/>
      <c r="X1" s="5"/>
      <c r="Y1" s="5"/>
      <c r="Z1" s="5"/>
      <c r="AA1" s="5"/>
      <c r="AW1" s="9" t="s">
        <v>30</v>
      </c>
      <c r="AX1" s="256" t="s">
        <v>233</v>
      </c>
      <c r="AY1" s="257"/>
      <c r="AZ1" s="257"/>
      <c r="BA1" s="257"/>
      <c r="BB1" s="257"/>
      <c r="BC1" s="257"/>
      <c r="BD1" s="257"/>
      <c r="BE1" s="257"/>
      <c r="BF1" s="257"/>
      <c r="BG1" s="257"/>
      <c r="BH1" s="257"/>
      <c r="BI1" s="257"/>
      <c r="BJ1" s="257"/>
      <c r="BK1" s="257"/>
      <c r="BL1" s="257"/>
      <c r="BM1" s="257"/>
      <c r="BN1" s="9" t="s">
        <v>2</v>
      </c>
    </row>
    <row r="2" spans="2:71" s="8" customFormat="1" ht="20.25" customHeight="1" x14ac:dyDescent="0.45">
      <c r="N2" s="7"/>
      <c r="Q2" s="7"/>
      <c r="R2" s="7"/>
      <c r="T2" s="9"/>
      <c r="U2" s="9"/>
      <c r="V2" s="9"/>
      <c r="W2" s="9"/>
      <c r="X2" s="9"/>
      <c r="Y2" s="9"/>
      <c r="Z2" s="9"/>
      <c r="AA2" s="9"/>
      <c r="AF2" s="131" t="s">
        <v>27</v>
      </c>
      <c r="AG2" s="258">
        <v>6</v>
      </c>
      <c r="AH2" s="258"/>
      <c r="AI2" s="131" t="s">
        <v>28</v>
      </c>
      <c r="AJ2" s="259">
        <f>IF(AG2=0,"",YEAR(DATE(2018+AG2,1,1)))</f>
        <v>2024</v>
      </c>
      <c r="AK2" s="259"/>
      <c r="AL2" s="132" t="s">
        <v>29</v>
      </c>
      <c r="AM2" s="132" t="s">
        <v>1</v>
      </c>
      <c r="AN2" s="258">
        <v>4</v>
      </c>
      <c r="AO2" s="258"/>
      <c r="AP2" s="132" t="s">
        <v>24</v>
      </c>
      <c r="AW2" s="9" t="s">
        <v>31</v>
      </c>
      <c r="AX2" s="258" t="s">
        <v>153</v>
      </c>
      <c r="AY2" s="258"/>
      <c r="AZ2" s="258"/>
      <c r="BA2" s="258"/>
      <c r="BB2" s="258"/>
      <c r="BC2" s="258"/>
      <c r="BD2" s="258"/>
      <c r="BE2" s="258"/>
      <c r="BF2" s="258"/>
      <c r="BG2" s="258"/>
      <c r="BH2" s="258"/>
      <c r="BI2" s="258"/>
      <c r="BJ2" s="258"/>
      <c r="BK2" s="258"/>
      <c r="BL2" s="258"/>
      <c r="BM2" s="258"/>
      <c r="BN2" s="9" t="s">
        <v>2</v>
      </c>
      <c r="BO2" s="9"/>
      <c r="BP2" s="9"/>
      <c r="BQ2" s="9"/>
    </row>
    <row r="3" spans="2:71" s="8" customFormat="1" ht="20.25" customHeight="1" x14ac:dyDescent="0.45">
      <c r="N3" s="7"/>
      <c r="Q3" s="7"/>
      <c r="S3" s="9"/>
      <c r="T3" s="9"/>
      <c r="U3" s="9"/>
      <c r="V3" s="9"/>
      <c r="W3" s="9"/>
      <c r="X3" s="9"/>
      <c r="Y3" s="9"/>
      <c r="AG3" s="15"/>
      <c r="AH3" s="15"/>
      <c r="AI3" s="16"/>
      <c r="AJ3" s="17"/>
      <c r="AK3" s="16"/>
      <c r="BH3" s="18" t="s">
        <v>21</v>
      </c>
      <c r="BI3" s="260" t="s">
        <v>178</v>
      </c>
      <c r="BJ3" s="261"/>
      <c r="BK3" s="261"/>
      <c r="BL3" s="262"/>
      <c r="BM3" s="9"/>
    </row>
    <row r="4" spans="2:71" s="8" customFormat="1" ht="20.25" customHeight="1" x14ac:dyDescent="0.45">
      <c r="B4" s="29"/>
      <c r="C4" s="29"/>
      <c r="D4" s="29"/>
      <c r="E4" s="29"/>
      <c r="F4" s="29"/>
      <c r="G4" s="29"/>
      <c r="H4" s="29"/>
      <c r="I4" s="29"/>
      <c r="J4" s="29"/>
      <c r="K4" s="29"/>
      <c r="L4" s="29"/>
      <c r="M4" s="29"/>
      <c r="N4" s="156"/>
      <c r="O4" s="29"/>
      <c r="P4" s="29"/>
      <c r="Q4" s="156"/>
      <c r="R4" s="29"/>
      <c r="S4" s="157"/>
      <c r="T4" s="157"/>
      <c r="U4" s="157"/>
      <c r="V4" s="157"/>
      <c r="W4" s="157"/>
      <c r="X4" s="157"/>
      <c r="Y4" s="157"/>
      <c r="Z4" s="29"/>
      <c r="AA4" s="29"/>
      <c r="AB4" s="29"/>
      <c r="AC4" s="29"/>
      <c r="AD4" s="29"/>
      <c r="AE4" s="29"/>
      <c r="AF4" s="29"/>
      <c r="AG4" s="158"/>
      <c r="AH4" s="158"/>
      <c r="AI4" s="159"/>
      <c r="AJ4" s="160"/>
      <c r="AK4" s="159"/>
      <c r="AL4" s="29"/>
      <c r="AM4" s="29"/>
      <c r="AN4" s="29"/>
      <c r="AO4" s="29"/>
      <c r="AP4" s="29"/>
      <c r="AQ4" s="29"/>
      <c r="AR4" s="29"/>
      <c r="AS4" s="29"/>
      <c r="AT4" s="29"/>
      <c r="AU4" s="29"/>
      <c r="AV4" s="29"/>
      <c r="BH4" s="18" t="s">
        <v>180</v>
      </c>
      <c r="BI4" s="260" t="s">
        <v>179</v>
      </c>
      <c r="BJ4" s="261"/>
      <c r="BK4" s="261"/>
      <c r="BL4" s="262"/>
      <c r="BM4" s="9"/>
    </row>
    <row r="5" spans="2:71" s="8" customFormat="1" ht="9" customHeight="1" x14ac:dyDescent="0.45">
      <c r="B5" s="29"/>
      <c r="C5" s="29"/>
      <c r="D5" s="29"/>
      <c r="E5" s="29"/>
      <c r="F5" s="29"/>
      <c r="G5" s="29"/>
      <c r="H5" s="29"/>
      <c r="I5" s="29"/>
      <c r="J5" s="29"/>
      <c r="K5" s="29"/>
      <c r="L5" s="29"/>
      <c r="M5" s="29"/>
      <c r="N5" s="156"/>
      <c r="O5" s="29"/>
      <c r="P5" s="29"/>
      <c r="Q5" s="156"/>
      <c r="R5" s="29"/>
      <c r="S5" s="157"/>
      <c r="T5" s="157"/>
      <c r="U5" s="157"/>
      <c r="V5" s="157"/>
      <c r="W5" s="157"/>
      <c r="X5" s="157"/>
      <c r="Y5" s="157"/>
      <c r="Z5" s="29"/>
      <c r="AA5" s="29"/>
      <c r="AB5" s="29"/>
      <c r="AC5" s="29"/>
      <c r="AD5" s="29"/>
      <c r="AE5" s="29"/>
      <c r="AF5" s="29"/>
      <c r="AG5" s="161"/>
      <c r="AH5" s="161"/>
      <c r="AI5" s="29"/>
      <c r="AJ5" s="29"/>
      <c r="AK5" s="29"/>
      <c r="AL5" s="29"/>
      <c r="AM5" s="29"/>
      <c r="AN5" s="27"/>
      <c r="AO5" s="27"/>
      <c r="AP5" s="27"/>
      <c r="AQ5" s="27"/>
      <c r="AR5" s="27"/>
      <c r="AS5" s="27"/>
      <c r="AT5" s="27"/>
      <c r="AU5" s="27"/>
      <c r="AV5" s="27"/>
      <c r="AW5" s="6"/>
      <c r="AX5" s="6"/>
      <c r="AY5" s="6"/>
      <c r="AZ5" s="6"/>
      <c r="BA5" s="6"/>
      <c r="BB5" s="6"/>
      <c r="BC5" s="6"/>
      <c r="BD5" s="6"/>
      <c r="BE5" s="6"/>
      <c r="BF5" s="6"/>
      <c r="BG5" s="6"/>
      <c r="BH5" s="6"/>
      <c r="BI5" s="6"/>
      <c r="BJ5" s="6"/>
      <c r="BK5" s="6"/>
      <c r="BL5" s="19"/>
      <c r="BM5" s="19"/>
    </row>
    <row r="6" spans="2:71" s="8" customFormat="1" ht="21" customHeight="1" x14ac:dyDescent="0.45">
      <c r="B6" s="34"/>
      <c r="C6" s="34"/>
      <c r="D6" s="34"/>
      <c r="E6" s="34"/>
      <c r="F6" s="34"/>
      <c r="G6" s="31"/>
      <c r="H6" s="31"/>
      <c r="I6" s="31"/>
      <c r="J6" s="31"/>
      <c r="K6" s="31"/>
      <c r="L6" s="31"/>
      <c r="M6" s="31"/>
      <c r="N6" s="31"/>
      <c r="O6" s="39"/>
      <c r="P6" s="39"/>
      <c r="Q6" s="39"/>
      <c r="R6" s="37"/>
      <c r="S6" s="39"/>
      <c r="T6" s="39"/>
      <c r="U6" s="39"/>
      <c r="V6" s="29"/>
      <c r="W6" s="29"/>
      <c r="X6" s="29"/>
      <c r="Y6" s="29"/>
      <c r="Z6" s="29"/>
      <c r="AA6" s="29"/>
      <c r="AB6" s="29"/>
      <c r="AC6" s="29"/>
      <c r="AD6" s="29"/>
      <c r="AE6" s="29"/>
      <c r="AF6" s="29"/>
      <c r="AG6" s="29"/>
      <c r="AH6" s="29"/>
      <c r="AI6" s="29"/>
      <c r="AJ6" s="29"/>
      <c r="AK6" s="29"/>
      <c r="AL6" s="29"/>
      <c r="AM6" s="29"/>
      <c r="AN6" s="27"/>
      <c r="AO6" s="27"/>
      <c r="AP6" s="27"/>
      <c r="AQ6" s="27"/>
      <c r="AR6" s="27"/>
      <c r="AS6" s="27" t="s">
        <v>193</v>
      </c>
      <c r="AT6" s="27"/>
      <c r="AU6" s="27"/>
      <c r="AV6" s="27"/>
      <c r="AW6" s="6"/>
      <c r="AX6" s="6"/>
      <c r="AY6" s="6"/>
      <c r="BA6" s="35"/>
      <c r="BB6" s="35"/>
      <c r="BC6" s="2"/>
      <c r="BD6" s="6"/>
      <c r="BE6" s="227">
        <v>40</v>
      </c>
      <c r="BF6" s="228"/>
      <c r="BG6" s="2" t="s">
        <v>22</v>
      </c>
      <c r="BH6" s="6"/>
      <c r="BI6" s="227">
        <v>160</v>
      </c>
      <c r="BJ6" s="228"/>
      <c r="BK6" s="2" t="s">
        <v>23</v>
      </c>
      <c r="BL6" s="6"/>
      <c r="BM6" s="19"/>
    </row>
    <row r="7" spans="2:71" s="8" customFormat="1" ht="5.25" customHeight="1" x14ac:dyDescent="0.45">
      <c r="B7" s="34"/>
      <c r="C7" s="34"/>
      <c r="D7" s="34"/>
      <c r="E7" s="34"/>
      <c r="F7" s="34"/>
      <c r="G7" s="38"/>
      <c r="H7" s="38"/>
      <c r="I7" s="38"/>
      <c r="J7" s="38"/>
      <c r="K7" s="38"/>
      <c r="L7" s="38"/>
      <c r="M7" s="38"/>
      <c r="N7" s="39"/>
      <c r="O7" s="39"/>
      <c r="P7" s="39"/>
      <c r="Q7" s="37"/>
      <c r="R7" s="39"/>
      <c r="S7" s="39"/>
      <c r="T7" s="39"/>
      <c r="U7" s="39"/>
      <c r="V7" s="29"/>
      <c r="W7" s="29"/>
      <c r="X7" s="29"/>
      <c r="Y7" s="29"/>
      <c r="Z7" s="29"/>
      <c r="AA7" s="29"/>
      <c r="AB7" s="29"/>
      <c r="AC7" s="29"/>
      <c r="AD7" s="29"/>
      <c r="AE7" s="29"/>
      <c r="AF7" s="29"/>
      <c r="AG7" s="29"/>
      <c r="AH7" s="29"/>
      <c r="AI7" s="29"/>
      <c r="AJ7" s="29"/>
      <c r="AK7" s="29"/>
      <c r="AL7" s="29"/>
      <c r="AM7" s="29"/>
      <c r="AN7" s="27"/>
      <c r="AO7" s="27"/>
      <c r="AP7" s="27"/>
      <c r="AQ7" s="27"/>
      <c r="AR7" s="27"/>
      <c r="AS7" s="27"/>
      <c r="AT7" s="27"/>
      <c r="AU7" s="27"/>
      <c r="AV7" s="27"/>
      <c r="AW7" s="27"/>
      <c r="AX7" s="27"/>
      <c r="AY7" s="27"/>
      <c r="AZ7" s="27"/>
      <c r="BA7" s="27"/>
      <c r="BB7" s="27"/>
      <c r="BC7" s="27"/>
      <c r="BD7" s="27"/>
      <c r="BE7" s="27"/>
      <c r="BF7" s="27"/>
      <c r="BG7" s="27"/>
      <c r="BH7" s="27"/>
      <c r="BI7" s="27"/>
      <c r="BJ7" s="27"/>
      <c r="BK7" s="27"/>
      <c r="BL7" s="28"/>
      <c r="BM7" s="28"/>
      <c r="BN7" s="29"/>
    </row>
    <row r="8" spans="2:71" s="8" customFormat="1" ht="21" customHeight="1" x14ac:dyDescent="0.45">
      <c r="B8" s="40"/>
      <c r="C8" s="40"/>
      <c r="D8" s="40"/>
      <c r="E8" s="40"/>
      <c r="F8" s="40"/>
      <c r="G8" s="37"/>
      <c r="H8" s="37"/>
      <c r="I8" s="37"/>
      <c r="J8" s="37"/>
      <c r="K8" s="37"/>
      <c r="L8" s="37"/>
      <c r="M8" s="37"/>
      <c r="N8" s="39"/>
      <c r="O8" s="39"/>
      <c r="P8" s="39"/>
      <c r="Q8" s="37"/>
      <c r="R8" s="39"/>
      <c r="S8" s="39"/>
      <c r="T8" s="39"/>
      <c r="U8" s="39"/>
      <c r="V8" s="29"/>
      <c r="W8" s="29"/>
      <c r="X8" s="29"/>
      <c r="Y8" s="29"/>
      <c r="Z8" s="29"/>
      <c r="AA8" s="29"/>
      <c r="AB8" s="29"/>
      <c r="AC8" s="29"/>
      <c r="AD8" s="29"/>
      <c r="AE8" s="29"/>
      <c r="AF8" s="29"/>
      <c r="AG8" s="29"/>
      <c r="AH8" s="29"/>
      <c r="AI8" s="29"/>
      <c r="AJ8" s="29"/>
      <c r="AK8" s="29"/>
      <c r="AL8" s="29"/>
      <c r="AM8" s="29"/>
      <c r="AN8" s="30"/>
      <c r="AO8" s="30"/>
      <c r="AP8" s="30"/>
      <c r="AQ8" s="31"/>
      <c r="AR8" s="32"/>
      <c r="AS8" s="33"/>
      <c r="AT8" s="33"/>
      <c r="AU8" s="34"/>
      <c r="AV8" s="35"/>
      <c r="AW8" s="35"/>
      <c r="AX8" s="35"/>
      <c r="AY8" s="36"/>
      <c r="AZ8" s="36"/>
      <c r="BA8" s="27"/>
      <c r="BB8" s="35"/>
      <c r="BC8" s="35"/>
      <c r="BD8" s="37"/>
      <c r="BE8" s="27"/>
      <c r="BF8" s="27" t="s">
        <v>26</v>
      </c>
      <c r="BG8" s="27"/>
      <c r="BH8" s="27"/>
      <c r="BI8" s="254">
        <f>DAY(EOMONTH(DATE(AJ2,AN2,1),0))</f>
        <v>30</v>
      </c>
      <c r="BJ8" s="255"/>
      <c r="BK8" s="27" t="s">
        <v>25</v>
      </c>
      <c r="BL8" s="27"/>
      <c r="BM8" s="27"/>
      <c r="BN8" s="29"/>
      <c r="BQ8" s="9"/>
      <c r="BR8" s="9"/>
      <c r="BS8" s="9"/>
    </row>
    <row r="9" spans="2:71" s="8" customFormat="1" ht="5.25" customHeight="1" x14ac:dyDescent="0.45">
      <c r="B9" s="40"/>
      <c r="C9" s="40"/>
      <c r="D9" s="40"/>
      <c r="E9" s="40"/>
      <c r="F9" s="40"/>
      <c r="G9" s="37"/>
      <c r="H9" s="37"/>
      <c r="I9" s="37"/>
      <c r="J9" s="37"/>
      <c r="K9" s="37"/>
      <c r="L9" s="37"/>
      <c r="M9" s="37"/>
      <c r="N9" s="39"/>
      <c r="O9" s="39"/>
      <c r="P9" s="39"/>
      <c r="Q9" s="37"/>
      <c r="R9" s="39"/>
      <c r="S9" s="39"/>
      <c r="T9" s="39"/>
      <c r="U9" s="39"/>
      <c r="V9" s="29"/>
      <c r="W9" s="29"/>
      <c r="X9" s="29"/>
      <c r="Y9" s="29"/>
      <c r="Z9" s="29"/>
      <c r="AA9" s="29"/>
      <c r="AB9" s="29"/>
      <c r="AC9" s="29"/>
      <c r="AD9" s="29"/>
      <c r="AE9" s="29"/>
      <c r="AF9" s="29"/>
      <c r="AG9" s="29"/>
      <c r="AH9" s="29"/>
      <c r="AI9" s="29"/>
      <c r="AJ9" s="29"/>
      <c r="AK9" s="29"/>
      <c r="AL9" s="29"/>
      <c r="AM9" s="29"/>
      <c r="AN9" s="30"/>
      <c r="AO9" s="30"/>
      <c r="AP9" s="30"/>
      <c r="AQ9" s="31"/>
      <c r="AR9" s="32"/>
      <c r="AS9" s="33"/>
      <c r="AT9" s="33"/>
      <c r="AU9" s="34"/>
      <c r="AV9" s="35"/>
      <c r="AW9" s="35"/>
      <c r="AX9" s="35"/>
      <c r="AY9" s="36"/>
      <c r="AZ9" s="36"/>
      <c r="BA9" s="27"/>
      <c r="BB9" s="35"/>
      <c r="BC9" s="35"/>
      <c r="BD9" s="37"/>
      <c r="BE9" s="27"/>
      <c r="BF9" s="27"/>
      <c r="BG9" s="27"/>
      <c r="BH9" s="27"/>
      <c r="BI9" s="37"/>
      <c r="BJ9" s="37"/>
      <c r="BK9" s="27"/>
      <c r="BL9" s="27"/>
      <c r="BM9" s="27"/>
      <c r="BN9" s="29"/>
      <c r="BQ9" s="9"/>
      <c r="BR9" s="9"/>
      <c r="BS9" s="9"/>
    </row>
    <row r="10" spans="2:71" s="8" customFormat="1" ht="21" customHeight="1" x14ac:dyDescent="0.45">
      <c r="B10" s="40"/>
      <c r="C10" s="40"/>
      <c r="D10" s="40"/>
      <c r="E10" s="40"/>
      <c r="F10" s="40"/>
      <c r="G10" s="37"/>
      <c r="H10" s="37"/>
      <c r="I10" s="37"/>
      <c r="J10" s="37"/>
      <c r="K10" s="37"/>
      <c r="L10" s="37"/>
      <c r="M10" s="37"/>
      <c r="N10" s="39"/>
      <c r="O10" s="39"/>
      <c r="P10" s="39"/>
      <c r="Q10" s="37"/>
      <c r="R10" s="39"/>
      <c r="S10" s="39"/>
      <c r="T10" s="39"/>
      <c r="U10" s="39"/>
      <c r="V10" s="29"/>
      <c r="W10" s="29"/>
      <c r="X10" s="29"/>
      <c r="Y10" s="29"/>
      <c r="Z10" s="29"/>
      <c r="AA10" s="29"/>
      <c r="AB10" s="29"/>
      <c r="AC10" s="29"/>
      <c r="AD10" s="29"/>
      <c r="AE10" s="29"/>
      <c r="AF10" s="29"/>
      <c r="AG10" s="29"/>
      <c r="AH10" s="29"/>
      <c r="AI10" s="29"/>
      <c r="AJ10" s="29"/>
      <c r="AK10" s="29"/>
      <c r="AL10" s="29"/>
      <c r="AM10" s="29"/>
      <c r="AN10" s="30"/>
      <c r="AO10" s="30"/>
      <c r="AP10" s="30"/>
      <c r="AQ10" s="31"/>
      <c r="AR10" s="32"/>
      <c r="AS10" s="27" t="s">
        <v>251</v>
      </c>
      <c r="AT10" s="33"/>
      <c r="AU10" s="27"/>
      <c r="AV10" s="225" t="s">
        <v>249</v>
      </c>
      <c r="AW10" s="27"/>
      <c r="AX10" s="27"/>
      <c r="AY10" s="31"/>
      <c r="AZ10" s="223"/>
      <c r="BA10" s="27"/>
      <c r="BB10" s="224"/>
      <c r="BC10" s="224"/>
      <c r="BD10" s="226" t="s">
        <v>253</v>
      </c>
      <c r="BE10" s="227"/>
      <c r="BF10" s="228"/>
      <c r="BG10" s="2" t="s">
        <v>250</v>
      </c>
      <c r="BH10" s="226" t="s">
        <v>252</v>
      </c>
      <c r="BI10" s="227"/>
      <c r="BJ10" s="228"/>
      <c r="BK10" s="2" t="s">
        <v>250</v>
      </c>
      <c r="BL10" s="27"/>
      <c r="BM10" s="27"/>
      <c r="BN10" s="29"/>
      <c r="BQ10" s="9"/>
      <c r="BR10" s="9"/>
      <c r="BS10" s="9"/>
    </row>
    <row r="11" spans="2:71" ht="5.25" customHeight="1" thickBot="1" x14ac:dyDescent="0.5">
      <c r="B11" s="41"/>
      <c r="C11" s="41"/>
      <c r="D11" s="41"/>
      <c r="E11" s="41"/>
      <c r="F11" s="41"/>
      <c r="G11" s="42"/>
      <c r="H11" s="42"/>
      <c r="I11" s="42"/>
      <c r="J11" s="42"/>
      <c r="K11" s="42"/>
      <c r="L11" s="42"/>
      <c r="M11" s="42"/>
      <c r="N11" s="42"/>
      <c r="O11" s="41"/>
      <c r="P11" s="41"/>
      <c r="Q11" s="41"/>
      <c r="R11" s="41"/>
      <c r="S11" s="41"/>
      <c r="T11" s="41"/>
      <c r="U11" s="41"/>
      <c r="V11" s="41"/>
      <c r="W11" s="41"/>
      <c r="X11" s="41"/>
      <c r="Y11" s="41"/>
      <c r="Z11" s="41"/>
      <c r="AA11" s="41"/>
      <c r="AB11" s="41"/>
      <c r="AC11" s="41"/>
      <c r="AD11" s="41"/>
      <c r="AE11" s="41"/>
      <c r="AF11" s="41"/>
      <c r="AG11" s="42"/>
      <c r="AH11" s="41"/>
      <c r="AI11" s="41"/>
      <c r="AJ11" s="41"/>
      <c r="AK11" s="41"/>
      <c r="AL11" s="41"/>
      <c r="AM11" s="41"/>
      <c r="AN11" s="41"/>
      <c r="AO11" s="41"/>
      <c r="AP11" s="41"/>
      <c r="AQ11" s="41"/>
      <c r="AR11" s="41"/>
      <c r="AS11" s="41"/>
      <c r="AT11" s="41"/>
      <c r="AU11" s="41"/>
      <c r="AV11" s="41"/>
      <c r="AX11" s="3"/>
      <c r="BO11" s="4"/>
      <c r="BP11" s="4"/>
      <c r="BQ11" s="4"/>
    </row>
    <row r="12" spans="2:71" ht="21.6" customHeight="1" x14ac:dyDescent="0.45">
      <c r="B12" s="263" t="s">
        <v>20</v>
      </c>
      <c r="C12" s="380" t="s">
        <v>262</v>
      </c>
      <c r="D12" s="266" t="s">
        <v>263</v>
      </c>
      <c r="E12" s="285"/>
      <c r="F12" s="383"/>
      <c r="G12" s="266" t="s">
        <v>264</v>
      </c>
      <c r="H12" s="267"/>
      <c r="I12" s="175"/>
      <c r="J12" s="172"/>
      <c r="K12" s="175"/>
      <c r="L12" s="172"/>
      <c r="M12" s="272" t="s">
        <v>265</v>
      </c>
      <c r="N12" s="273"/>
      <c r="O12" s="278" t="s">
        <v>266</v>
      </c>
      <c r="P12" s="279"/>
      <c r="Q12" s="279"/>
      <c r="R12" s="267"/>
      <c r="S12" s="278" t="s">
        <v>267</v>
      </c>
      <c r="T12" s="279"/>
      <c r="U12" s="279"/>
      <c r="V12" s="279"/>
      <c r="W12" s="267"/>
      <c r="X12" s="187"/>
      <c r="Y12" s="187"/>
      <c r="Z12" s="188"/>
      <c r="AA12" s="284" t="s">
        <v>268</v>
      </c>
      <c r="AB12" s="285"/>
      <c r="AC12" s="285"/>
      <c r="AD12" s="285"/>
      <c r="AE12" s="285"/>
      <c r="AF12" s="285"/>
      <c r="AG12" s="285"/>
      <c r="AH12" s="285"/>
      <c r="AI12" s="285"/>
      <c r="AJ12" s="285"/>
      <c r="AK12" s="285"/>
      <c r="AL12" s="285"/>
      <c r="AM12" s="285"/>
      <c r="AN12" s="285"/>
      <c r="AO12" s="285"/>
      <c r="AP12" s="285"/>
      <c r="AQ12" s="285"/>
      <c r="AR12" s="285"/>
      <c r="AS12" s="285"/>
      <c r="AT12" s="285"/>
      <c r="AU12" s="285"/>
      <c r="AV12" s="285"/>
      <c r="AW12" s="285"/>
      <c r="AX12" s="285"/>
      <c r="AY12" s="285"/>
      <c r="AZ12" s="285"/>
      <c r="BA12" s="285"/>
      <c r="BB12" s="285"/>
      <c r="BC12" s="285"/>
      <c r="BD12" s="285"/>
      <c r="BE12" s="285"/>
      <c r="BF12" s="308" t="str">
        <f>IF(BI3="４週","(12)1～4週目の勤務時間数合計","(12)1か月の勤務時間数　合計")</f>
        <v>(12)1～4週目の勤務時間数合計</v>
      </c>
      <c r="BG12" s="309"/>
      <c r="BH12" s="314" t="s">
        <v>269</v>
      </c>
      <c r="BI12" s="315"/>
      <c r="BJ12" s="266" t="s">
        <v>270</v>
      </c>
      <c r="BK12" s="279"/>
      <c r="BL12" s="279"/>
      <c r="BM12" s="279"/>
      <c r="BN12" s="320"/>
    </row>
    <row r="13" spans="2:71" ht="20.25" customHeight="1" x14ac:dyDescent="0.45">
      <c r="B13" s="264"/>
      <c r="C13" s="381"/>
      <c r="D13" s="384"/>
      <c r="E13" s="385"/>
      <c r="F13" s="386"/>
      <c r="G13" s="268"/>
      <c r="H13" s="269"/>
      <c r="I13" s="176"/>
      <c r="J13" s="173"/>
      <c r="K13" s="176"/>
      <c r="L13" s="173"/>
      <c r="M13" s="274"/>
      <c r="N13" s="275"/>
      <c r="O13" s="280"/>
      <c r="P13" s="281"/>
      <c r="Q13" s="281"/>
      <c r="R13" s="269"/>
      <c r="S13" s="280"/>
      <c r="T13" s="281"/>
      <c r="U13" s="281"/>
      <c r="V13" s="281"/>
      <c r="W13" s="269"/>
      <c r="X13" s="189"/>
      <c r="Y13" s="189"/>
      <c r="Z13" s="190"/>
      <c r="AA13" s="239" t="s">
        <v>11</v>
      </c>
      <c r="AB13" s="239"/>
      <c r="AC13" s="239"/>
      <c r="AD13" s="239"/>
      <c r="AE13" s="239"/>
      <c r="AF13" s="239"/>
      <c r="AG13" s="240"/>
      <c r="AH13" s="241" t="s">
        <v>12</v>
      </c>
      <c r="AI13" s="239"/>
      <c r="AJ13" s="239"/>
      <c r="AK13" s="239"/>
      <c r="AL13" s="239"/>
      <c r="AM13" s="239"/>
      <c r="AN13" s="240"/>
      <c r="AO13" s="241" t="s">
        <v>13</v>
      </c>
      <c r="AP13" s="239"/>
      <c r="AQ13" s="239"/>
      <c r="AR13" s="239"/>
      <c r="AS13" s="239"/>
      <c r="AT13" s="239"/>
      <c r="AU13" s="240"/>
      <c r="AV13" s="241" t="s">
        <v>14</v>
      </c>
      <c r="AW13" s="239"/>
      <c r="AX13" s="239"/>
      <c r="AY13" s="239"/>
      <c r="AZ13" s="239"/>
      <c r="BA13" s="239"/>
      <c r="BB13" s="240"/>
      <c r="BC13" s="241" t="s">
        <v>15</v>
      </c>
      <c r="BD13" s="239"/>
      <c r="BE13" s="239"/>
      <c r="BF13" s="310"/>
      <c r="BG13" s="311"/>
      <c r="BH13" s="316"/>
      <c r="BI13" s="317"/>
      <c r="BJ13" s="268"/>
      <c r="BK13" s="281"/>
      <c r="BL13" s="281"/>
      <c r="BM13" s="281"/>
      <c r="BN13" s="321"/>
    </row>
    <row r="14" spans="2:71" ht="20.25" customHeight="1" x14ac:dyDescent="0.45">
      <c r="B14" s="264"/>
      <c r="C14" s="381"/>
      <c r="D14" s="384"/>
      <c r="E14" s="385"/>
      <c r="F14" s="386"/>
      <c r="G14" s="268"/>
      <c r="H14" s="269"/>
      <c r="I14" s="176"/>
      <c r="J14" s="173"/>
      <c r="K14" s="176"/>
      <c r="L14" s="173"/>
      <c r="M14" s="274"/>
      <c r="N14" s="275"/>
      <c r="O14" s="280"/>
      <c r="P14" s="281"/>
      <c r="Q14" s="281"/>
      <c r="R14" s="269"/>
      <c r="S14" s="280"/>
      <c r="T14" s="281"/>
      <c r="U14" s="281"/>
      <c r="V14" s="281"/>
      <c r="W14" s="269"/>
      <c r="X14" s="189"/>
      <c r="Y14" s="189"/>
      <c r="Z14" s="190"/>
      <c r="AA14" s="139">
        <v>1</v>
      </c>
      <c r="AB14" s="140">
        <v>2</v>
      </c>
      <c r="AC14" s="140">
        <v>3</v>
      </c>
      <c r="AD14" s="140">
        <v>4</v>
      </c>
      <c r="AE14" s="140">
        <v>5</v>
      </c>
      <c r="AF14" s="140">
        <v>6</v>
      </c>
      <c r="AG14" s="141">
        <v>7</v>
      </c>
      <c r="AH14" s="142">
        <v>8</v>
      </c>
      <c r="AI14" s="140">
        <v>9</v>
      </c>
      <c r="AJ14" s="140">
        <v>10</v>
      </c>
      <c r="AK14" s="140">
        <v>11</v>
      </c>
      <c r="AL14" s="140">
        <v>12</v>
      </c>
      <c r="AM14" s="140">
        <v>13</v>
      </c>
      <c r="AN14" s="141">
        <v>14</v>
      </c>
      <c r="AO14" s="139">
        <v>15</v>
      </c>
      <c r="AP14" s="140">
        <v>16</v>
      </c>
      <c r="AQ14" s="140">
        <v>17</v>
      </c>
      <c r="AR14" s="140">
        <v>18</v>
      </c>
      <c r="AS14" s="140">
        <v>19</v>
      </c>
      <c r="AT14" s="140">
        <v>20</v>
      </c>
      <c r="AU14" s="141">
        <v>21</v>
      </c>
      <c r="AV14" s="142">
        <v>22</v>
      </c>
      <c r="AW14" s="140">
        <v>23</v>
      </c>
      <c r="AX14" s="140">
        <v>24</v>
      </c>
      <c r="AY14" s="140">
        <v>25</v>
      </c>
      <c r="AZ14" s="140">
        <v>26</v>
      </c>
      <c r="BA14" s="140">
        <v>27</v>
      </c>
      <c r="BB14" s="141">
        <v>28</v>
      </c>
      <c r="BC14" s="143" t="str">
        <f>IF($BI$3="実績",IF(DAY(DATE($AJ$2,$AN$2,29))=29,29,""),"")</f>
        <v/>
      </c>
      <c r="BD14" s="171" t="str">
        <f>IF($BI$3="実績",IF(DAY(DATE($AJ$2,$AN$2,30))=30,30,""),"")</f>
        <v/>
      </c>
      <c r="BE14" s="144" t="str">
        <f>IF($BI$3="実績",IF(DAY(DATE($AJ$2,$AN$2,31))=31,31,""),"")</f>
        <v/>
      </c>
      <c r="BF14" s="310"/>
      <c r="BG14" s="311"/>
      <c r="BH14" s="316"/>
      <c r="BI14" s="317"/>
      <c r="BJ14" s="268"/>
      <c r="BK14" s="281"/>
      <c r="BL14" s="281"/>
      <c r="BM14" s="281"/>
      <c r="BN14" s="321"/>
    </row>
    <row r="15" spans="2:71" ht="20.25" hidden="1" customHeight="1" x14ac:dyDescent="0.45">
      <c r="B15" s="264"/>
      <c r="C15" s="381"/>
      <c r="D15" s="384"/>
      <c r="E15" s="385"/>
      <c r="F15" s="386"/>
      <c r="G15" s="268"/>
      <c r="H15" s="269"/>
      <c r="I15" s="176"/>
      <c r="J15" s="173"/>
      <c r="K15" s="176"/>
      <c r="L15" s="173"/>
      <c r="M15" s="274"/>
      <c r="N15" s="275"/>
      <c r="O15" s="280"/>
      <c r="P15" s="281"/>
      <c r="Q15" s="281"/>
      <c r="R15" s="269"/>
      <c r="S15" s="280"/>
      <c r="T15" s="281"/>
      <c r="U15" s="281"/>
      <c r="V15" s="281"/>
      <c r="W15" s="269"/>
      <c r="X15" s="189"/>
      <c r="Y15" s="189"/>
      <c r="Z15" s="190"/>
      <c r="AA15" s="139">
        <f>WEEKDAY(DATE($AJ$2,$AN$2,1))</f>
        <v>2</v>
      </c>
      <c r="AB15" s="140">
        <f>WEEKDAY(DATE($AJ$2,$AN$2,2))</f>
        <v>3</v>
      </c>
      <c r="AC15" s="140">
        <f>WEEKDAY(DATE($AJ$2,$AN$2,3))</f>
        <v>4</v>
      </c>
      <c r="AD15" s="140">
        <f>WEEKDAY(DATE($AJ$2,$AN$2,4))</f>
        <v>5</v>
      </c>
      <c r="AE15" s="140">
        <f>WEEKDAY(DATE($AJ$2,$AN$2,5))</f>
        <v>6</v>
      </c>
      <c r="AF15" s="140">
        <f>WEEKDAY(DATE($AJ$2,$AN$2,6))</f>
        <v>7</v>
      </c>
      <c r="AG15" s="141">
        <f>WEEKDAY(DATE($AJ$2,$AN$2,7))</f>
        <v>1</v>
      </c>
      <c r="AH15" s="142">
        <f>WEEKDAY(DATE($AJ$2,$AN$2,8))</f>
        <v>2</v>
      </c>
      <c r="AI15" s="140">
        <f>WEEKDAY(DATE($AJ$2,$AN$2,9))</f>
        <v>3</v>
      </c>
      <c r="AJ15" s="140">
        <f>WEEKDAY(DATE($AJ$2,$AN$2,10))</f>
        <v>4</v>
      </c>
      <c r="AK15" s="140">
        <f>WEEKDAY(DATE($AJ$2,$AN$2,11))</f>
        <v>5</v>
      </c>
      <c r="AL15" s="140">
        <f>WEEKDAY(DATE($AJ$2,$AN$2,12))</f>
        <v>6</v>
      </c>
      <c r="AM15" s="140">
        <f>WEEKDAY(DATE($AJ$2,$AN$2,13))</f>
        <v>7</v>
      </c>
      <c r="AN15" s="141">
        <f>WEEKDAY(DATE($AJ$2,$AN$2,14))</f>
        <v>1</v>
      </c>
      <c r="AO15" s="142">
        <f>WEEKDAY(DATE($AJ$2,$AN$2,15))</f>
        <v>2</v>
      </c>
      <c r="AP15" s="140">
        <f>WEEKDAY(DATE($AJ$2,$AN$2,16))</f>
        <v>3</v>
      </c>
      <c r="AQ15" s="140">
        <f>WEEKDAY(DATE($AJ$2,$AN$2,17))</f>
        <v>4</v>
      </c>
      <c r="AR15" s="140">
        <f>WEEKDAY(DATE($AJ$2,$AN$2,18))</f>
        <v>5</v>
      </c>
      <c r="AS15" s="140">
        <f>WEEKDAY(DATE($AJ$2,$AN$2,19))</f>
        <v>6</v>
      </c>
      <c r="AT15" s="140">
        <f>WEEKDAY(DATE($AJ$2,$AN$2,20))</f>
        <v>7</v>
      </c>
      <c r="AU15" s="141">
        <f>WEEKDAY(DATE($AJ$2,$AN$2,21))</f>
        <v>1</v>
      </c>
      <c r="AV15" s="142">
        <f>WEEKDAY(DATE($AJ$2,$AN$2,22))</f>
        <v>2</v>
      </c>
      <c r="AW15" s="140">
        <f>WEEKDAY(DATE($AJ$2,$AN$2,23))</f>
        <v>3</v>
      </c>
      <c r="AX15" s="140">
        <f>WEEKDAY(DATE($AJ$2,$AN$2,24))</f>
        <v>4</v>
      </c>
      <c r="AY15" s="140">
        <f>WEEKDAY(DATE($AJ$2,$AN$2,25))</f>
        <v>5</v>
      </c>
      <c r="AZ15" s="140">
        <f>WEEKDAY(DATE($AJ$2,$AN$2,26))</f>
        <v>6</v>
      </c>
      <c r="BA15" s="140">
        <f>WEEKDAY(DATE($AJ$2,$AN$2,27))</f>
        <v>7</v>
      </c>
      <c r="BB15" s="141">
        <f>WEEKDAY(DATE($AJ$2,$AN$2,28))</f>
        <v>1</v>
      </c>
      <c r="BC15" s="142">
        <f>IF(BC14=29,WEEKDAY(DATE($AJ$2,$AN$2,29)),0)</f>
        <v>0</v>
      </c>
      <c r="BD15" s="140">
        <f>IF(BD14=30,WEEKDAY(DATE($AJ$2,$AN$2,30)),0)</f>
        <v>0</v>
      </c>
      <c r="BE15" s="141">
        <f>IF(BE14=31,WEEKDAY(DATE($AJ$2,$AN$2,31)),0)</f>
        <v>0</v>
      </c>
      <c r="BF15" s="310"/>
      <c r="BG15" s="311"/>
      <c r="BH15" s="316"/>
      <c r="BI15" s="317"/>
      <c r="BJ15" s="268"/>
      <c r="BK15" s="281"/>
      <c r="BL15" s="281"/>
      <c r="BM15" s="281"/>
      <c r="BN15" s="321"/>
    </row>
    <row r="16" spans="2:71" ht="20.25" customHeight="1" thickBot="1" x14ac:dyDescent="0.5">
      <c r="B16" s="265"/>
      <c r="C16" s="382"/>
      <c r="D16" s="387"/>
      <c r="E16" s="388"/>
      <c r="F16" s="389"/>
      <c r="G16" s="270"/>
      <c r="H16" s="271"/>
      <c r="I16" s="177"/>
      <c r="J16" s="174"/>
      <c r="K16" s="177"/>
      <c r="L16" s="174"/>
      <c r="M16" s="276"/>
      <c r="N16" s="277"/>
      <c r="O16" s="282"/>
      <c r="P16" s="283"/>
      <c r="Q16" s="283"/>
      <c r="R16" s="271"/>
      <c r="S16" s="282"/>
      <c r="T16" s="283"/>
      <c r="U16" s="283"/>
      <c r="V16" s="283"/>
      <c r="W16" s="271"/>
      <c r="X16" s="191"/>
      <c r="Y16" s="191"/>
      <c r="Z16" s="192"/>
      <c r="AA16" s="145" t="str">
        <f>IF(AA15=1,"日",IF(AA15=2,"月",IF(AA15=3,"火",IF(AA15=4,"水",IF(AA15=5,"木",IF(AA15=6,"金","土"))))))</f>
        <v>月</v>
      </c>
      <c r="AB16" s="146" t="str">
        <f t="shared" ref="AB16:BB16" si="0">IF(AB15=1,"日",IF(AB15=2,"月",IF(AB15=3,"火",IF(AB15=4,"水",IF(AB15=5,"木",IF(AB15=6,"金","土"))))))</f>
        <v>火</v>
      </c>
      <c r="AC16" s="146" t="str">
        <f t="shared" si="0"/>
        <v>水</v>
      </c>
      <c r="AD16" s="146" t="str">
        <f t="shared" si="0"/>
        <v>木</v>
      </c>
      <c r="AE16" s="146" t="str">
        <f t="shared" si="0"/>
        <v>金</v>
      </c>
      <c r="AF16" s="146" t="str">
        <f t="shared" si="0"/>
        <v>土</v>
      </c>
      <c r="AG16" s="147" t="str">
        <f t="shared" si="0"/>
        <v>日</v>
      </c>
      <c r="AH16" s="148" t="str">
        <f>IF(AH15=1,"日",IF(AH15=2,"月",IF(AH15=3,"火",IF(AH15=4,"水",IF(AH15=5,"木",IF(AH15=6,"金","土"))))))</f>
        <v>月</v>
      </c>
      <c r="AI16" s="146" t="str">
        <f t="shared" si="0"/>
        <v>火</v>
      </c>
      <c r="AJ16" s="146" t="str">
        <f t="shared" si="0"/>
        <v>水</v>
      </c>
      <c r="AK16" s="146" t="str">
        <f t="shared" si="0"/>
        <v>木</v>
      </c>
      <c r="AL16" s="146" t="str">
        <f t="shared" si="0"/>
        <v>金</v>
      </c>
      <c r="AM16" s="146" t="str">
        <f t="shared" si="0"/>
        <v>土</v>
      </c>
      <c r="AN16" s="147" t="str">
        <f t="shared" si="0"/>
        <v>日</v>
      </c>
      <c r="AO16" s="148" t="str">
        <f>IF(AO15=1,"日",IF(AO15=2,"月",IF(AO15=3,"火",IF(AO15=4,"水",IF(AO15=5,"木",IF(AO15=6,"金","土"))))))</f>
        <v>月</v>
      </c>
      <c r="AP16" s="146" t="str">
        <f t="shared" si="0"/>
        <v>火</v>
      </c>
      <c r="AQ16" s="146" t="str">
        <f t="shared" si="0"/>
        <v>水</v>
      </c>
      <c r="AR16" s="146" t="str">
        <f t="shared" si="0"/>
        <v>木</v>
      </c>
      <c r="AS16" s="146" t="str">
        <f t="shared" si="0"/>
        <v>金</v>
      </c>
      <c r="AT16" s="146" t="str">
        <f t="shared" si="0"/>
        <v>土</v>
      </c>
      <c r="AU16" s="147" t="str">
        <f t="shared" si="0"/>
        <v>日</v>
      </c>
      <c r="AV16" s="148" t="str">
        <f>IF(AV15=1,"日",IF(AV15=2,"月",IF(AV15=3,"火",IF(AV15=4,"水",IF(AV15=5,"木",IF(AV15=6,"金","土"))))))</f>
        <v>月</v>
      </c>
      <c r="AW16" s="146" t="str">
        <f t="shared" si="0"/>
        <v>火</v>
      </c>
      <c r="AX16" s="146" t="str">
        <f t="shared" si="0"/>
        <v>水</v>
      </c>
      <c r="AY16" s="146" t="str">
        <f t="shared" si="0"/>
        <v>木</v>
      </c>
      <c r="AZ16" s="146" t="str">
        <f t="shared" si="0"/>
        <v>金</v>
      </c>
      <c r="BA16" s="146" t="str">
        <f t="shared" si="0"/>
        <v>土</v>
      </c>
      <c r="BB16" s="147" t="str">
        <f t="shared" si="0"/>
        <v>日</v>
      </c>
      <c r="BC16" s="146" t="str">
        <f>IF(BC15=1,"日",IF(BC15=2,"月",IF(BC15=3,"火",IF(BC15=4,"水",IF(BC15=5,"木",IF(BC15=6,"金",IF(BC15=0,"","土")))))))</f>
        <v/>
      </c>
      <c r="BD16" s="146" t="str">
        <f>IF(BD15=1,"日",IF(BD15=2,"月",IF(BD15=3,"火",IF(BD15=4,"水",IF(BD15=5,"木",IF(BD15=6,"金",IF(BD15=0,"","土")))))))</f>
        <v/>
      </c>
      <c r="BE16" s="146" t="str">
        <f>IF(BE15=1,"日",IF(BE15=2,"月",IF(BE15=3,"火",IF(BE15=4,"水",IF(BE15=5,"木",IF(BE15=6,"金",IF(BE15=0,"","土")))))))</f>
        <v/>
      </c>
      <c r="BF16" s="312"/>
      <c r="BG16" s="313"/>
      <c r="BH16" s="318"/>
      <c r="BI16" s="319"/>
      <c r="BJ16" s="270"/>
      <c r="BK16" s="283"/>
      <c r="BL16" s="283"/>
      <c r="BM16" s="283"/>
      <c r="BN16" s="322"/>
    </row>
    <row r="17" spans="2:66" ht="20.25" customHeight="1" x14ac:dyDescent="0.45">
      <c r="B17" s="306">
        <f>B15+1</f>
        <v>1</v>
      </c>
      <c r="C17" s="395"/>
      <c r="D17" s="396"/>
      <c r="E17" s="397"/>
      <c r="F17" s="398"/>
      <c r="G17" s="233"/>
      <c r="H17" s="234"/>
      <c r="I17" s="150"/>
      <c r="J17" s="151"/>
      <c r="K17" s="150"/>
      <c r="L17" s="151"/>
      <c r="M17" s="299"/>
      <c r="N17" s="300"/>
      <c r="O17" s="301"/>
      <c r="P17" s="302"/>
      <c r="Q17" s="302"/>
      <c r="R17" s="234"/>
      <c r="S17" s="373"/>
      <c r="T17" s="374"/>
      <c r="U17" s="374"/>
      <c r="V17" s="374"/>
      <c r="W17" s="375"/>
      <c r="X17" s="99" t="s">
        <v>18</v>
      </c>
      <c r="Y17" s="100"/>
      <c r="Z17" s="101"/>
      <c r="AA17" s="92"/>
      <c r="AB17" s="93"/>
      <c r="AC17" s="93"/>
      <c r="AD17" s="93"/>
      <c r="AE17" s="93"/>
      <c r="AF17" s="93"/>
      <c r="AG17" s="94"/>
      <c r="AH17" s="92"/>
      <c r="AI17" s="93"/>
      <c r="AJ17" s="93"/>
      <c r="AK17" s="93"/>
      <c r="AL17" s="93"/>
      <c r="AM17" s="93"/>
      <c r="AN17" s="94"/>
      <c r="AO17" s="92"/>
      <c r="AP17" s="93"/>
      <c r="AQ17" s="93"/>
      <c r="AR17" s="93"/>
      <c r="AS17" s="93"/>
      <c r="AT17" s="93"/>
      <c r="AU17" s="94"/>
      <c r="AV17" s="92"/>
      <c r="AW17" s="93"/>
      <c r="AX17" s="93"/>
      <c r="AY17" s="93"/>
      <c r="AZ17" s="93"/>
      <c r="BA17" s="93"/>
      <c r="BB17" s="94"/>
      <c r="BC17" s="92"/>
      <c r="BD17" s="93"/>
      <c r="BE17" s="93"/>
      <c r="BF17" s="295"/>
      <c r="BG17" s="296"/>
      <c r="BH17" s="297"/>
      <c r="BI17" s="298"/>
      <c r="BJ17" s="286"/>
      <c r="BK17" s="287"/>
      <c r="BL17" s="287"/>
      <c r="BM17" s="287"/>
      <c r="BN17" s="288"/>
    </row>
    <row r="18" spans="2:66" ht="20.25" customHeight="1" x14ac:dyDescent="0.45">
      <c r="B18" s="307"/>
      <c r="C18" s="391"/>
      <c r="D18" s="394"/>
      <c r="E18" s="261"/>
      <c r="F18" s="393"/>
      <c r="G18" s="235"/>
      <c r="H18" s="236"/>
      <c r="I18" s="152"/>
      <c r="J18" s="153">
        <f>G17</f>
        <v>0</v>
      </c>
      <c r="K18" s="152"/>
      <c r="L18" s="153">
        <f>M17</f>
        <v>0</v>
      </c>
      <c r="M18" s="248"/>
      <c r="N18" s="249"/>
      <c r="O18" s="252"/>
      <c r="P18" s="253"/>
      <c r="Q18" s="253"/>
      <c r="R18" s="236"/>
      <c r="S18" s="335"/>
      <c r="T18" s="336"/>
      <c r="U18" s="336"/>
      <c r="V18" s="336"/>
      <c r="W18" s="337"/>
      <c r="X18" s="102" t="s">
        <v>189</v>
      </c>
      <c r="Y18" s="103"/>
      <c r="Z18" s="104"/>
      <c r="AA18" s="162" t="str">
        <f>IF(AA17="","",VLOOKUP(AA17,'シフト記号表（従来型・ユニット型共通）'!$C$6:$L$47,10,FALSE))</f>
        <v/>
      </c>
      <c r="AB18" s="163" t="str">
        <f>IF(AB17="","",VLOOKUP(AB17,'シフト記号表（従来型・ユニット型共通）'!$C$6:$L$47,10,FALSE))</f>
        <v/>
      </c>
      <c r="AC18" s="163" t="str">
        <f>IF(AC17="","",VLOOKUP(AC17,'シフト記号表（従来型・ユニット型共通）'!$C$6:$L$47,10,FALSE))</f>
        <v/>
      </c>
      <c r="AD18" s="163" t="str">
        <f>IF(AD17="","",VLOOKUP(AD17,'シフト記号表（従来型・ユニット型共通）'!$C$6:$L$47,10,FALSE))</f>
        <v/>
      </c>
      <c r="AE18" s="163" t="str">
        <f>IF(AE17="","",VLOOKUP(AE17,'シフト記号表（従来型・ユニット型共通）'!$C$6:$L$47,10,FALSE))</f>
        <v/>
      </c>
      <c r="AF18" s="163" t="str">
        <f>IF(AF17="","",VLOOKUP(AF17,'シフト記号表（従来型・ユニット型共通）'!$C$6:$L$47,10,FALSE))</f>
        <v/>
      </c>
      <c r="AG18" s="164" t="str">
        <f>IF(AG17="","",VLOOKUP(AG17,'シフト記号表（従来型・ユニット型共通）'!$C$6:$L$47,10,FALSE))</f>
        <v/>
      </c>
      <c r="AH18" s="162" t="str">
        <f>IF(AH17="","",VLOOKUP(AH17,'シフト記号表（従来型・ユニット型共通）'!$C$6:$L$47,10,FALSE))</f>
        <v/>
      </c>
      <c r="AI18" s="163" t="str">
        <f>IF(AI17="","",VLOOKUP(AI17,'シフト記号表（従来型・ユニット型共通）'!$C$6:$L$47,10,FALSE))</f>
        <v/>
      </c>
      <c r="AJ18" s="163" t="str">
        <f>IF(AJ17="","",VLOOKUP(AJ17,'シフト記号表（従来型・ユニット型共通）'!$C$6:$L$47,10,FALSE))</f>
        <v/>
      </c>
      <c r="AK18" s="163" t="str">
        <f>IF(AK17="","",VLOOKUP(AK17,'シフト記号表（従来型・ユニット型共通）'!$C$6:$L$47,10,FALSE))</f>
        <v/>
      </c>
      <c r="AL18" s="163" t="str">
        <f>IF(AL17="","",VLOOKUP(AL17,'シフト記号表（従来型・ユニット型共通）'!$C$6:$L$47,10,FALSE))</f>
        <v/>
      </c>
      <c r="AM18" s="163" t="str">
        <f>IF(AM17="","",VLOOKUP(AM17,'シフト記号表（従来型・ユニット型共通）'!$C$6:$L$47,10,FALSE))</f>
        <v/>
      </c>
      <c r="AN18" s="164" t="str">
        <f>IF(AN17="","",VLOOKUP(AN17,'シフト記号表（従来型・ユニット型共通）'!$C$6:$L$47,10,FALSE))</f>
        <v/>
      </c>
      <c r="AO18" s="162" t="str">
        <f>IF(AO17="","",VLOOKUP(AO17,'シフト記号表（従来型・ユニット型共通）'!$C$6:$L$47,10,FALSE))</f>
        <v/>
      </c>
      <c r="AP18" s="163" t="str">
        <f>IF(AP17="","",VLOOKUP(AP17,'シフト記号表（従来型・ユニット型共通）'!$C$6:$L$47,10,FALSE))</f>
        <v/>
      </c>
      <c r="AQ18" s="163" t="str">
        <f>IF(AQ17="","",VLOOKUP(AQ17,'シフト記号表（従来型・ユニット型共通）'!$C$6:$L$47,10,FALSE))</f>
        <v/>
      </c>
      <c r="AR18" s="163" t="str">
        <f>IF(AR17="","",VLOOKUP(AR17,'シフト記号表（従来型・ユニット型共通）'!$C$6:$L$47,10,FALSE))</f>
        <v/>
      </c>
      <c r="AS18" s="163" t="str">
        <f>IF(AS17="","",VLOOKUP(AS17,'シフト記号表（従来型・ユニット型共通）'!$C$6:$L$47,10,FALSE))</f>
        <v/>
      </c>
      <c r="AT18" s="163" t="str">
        <f>IF(AT17="","",VLOOKUP(AT17,'シフト記号表（従来型・ユニット型共通）'!$C$6:$L$47,10,FALSE))</f>
        <v/>
      </c>
      <c r="AU18" s="164" t="str">
        <f>IF(AU17="","",VLOOKUP(AU17,'シフト記号表（従来型・ユニット型共通）'!$C$6:$L$47,10,FALSE))</f>
        <v/>
      </c>
      <c r="AV18" s="162" t="str">
        <f>IF(AV17="","",VLOOKUP(AV17,'シフト記号表（従来型・ユニット型共通）'!$C$6:$L$47,10,FALSE))</f>
        <v/>
      </c>
      <c r="AW18" s="163" t="str">
        <f>IF(AW17="","",VLOOKUP(AW17,'シフト記号表（従来型・ユニット型共通）'!$C$6:$L$47,10,FALSE))</f>
        <v/>
      </c>
      <c r="AX18" s="163" t="str">
        <f>IF(AX17="","",VLOOKUP(AX17,'シフト記号表（従来型・ユニット型共通）'!$C$6:$L$47,10,FALSE))</f>
        <v/>
      </c>
      <c r="AY18" s="163" t="str">
        <f>IF(AY17="","",VLOOKUP(AY17,'シフト記号表（従来型・ユニット型共通）'!$C$6:$L$47,10,FALSE))</f>
        <v/>
      </c>
      <c r="AZ18" s="163" t="str">
        <f>IF(AZ17="","",VLOOKUP(AZ17,'シフト記号表（従来型・ユニット型共通）'!$C$6:$L$47,10,FALSE))</f>
        <v/>
      </c>
      <c r="BA18" s="163" t="str">
        <f>IF(BA17="","",VLOOKUP(BA17,'シフト記号表（従来型・ユニット型共通）'!$C$6:$L$47,10,FALSE))</f>
        <v/>
      </c>
      <c r="BB18" s="164" t="str">
        <f>IF(BB17="","",VLOOKUP(BB17,'シフト記号表（従来型・ユニット型共通）'!$C$6:$L$47,10,FALSE))</f>
        <v/>
      </c>
      <c r="BC18" s="162" t="str">
        <f>IF(BC17="","",VLOOKUP(BC17,'シフト記号表（従来型・ユニット型共通）'!$C$6:$L$47,10,FALSE))</f>
        <v/>
      </c>
      <c r="BD18" s="163" t="str">
        <f>IF(BD17="","",VLOOKUP(BD17,'シフト記号表（従来型・ユニット型共通）'!$C$6:$L$47,10,FALSE))</f>
        <v/>
      </c>
      <c r="BE18" s="163" t="str">
        <f>IF(BE17="","",VLOOKUP(BE17,'シフト記号表（従来型・ユニット型共通）'!$C$6:$L$47,10,FALSE))</f>
        <v/>
      </c>
      <c r="BF18" s="292">
        <f>IF($BI$3="４週",SUM(AA18:BB18),IF($BI$3="暦月",SUM(AA18:BE18),""))</f>
        <v>0</v>
      </c>
      <c r="BG18" s="293"/>
      <c r="BH18" s="294">
        <f>IF($BI$3="４週",BF18/4,IF($BI$3="暦月",(BF18/($BI$8/7)),""))</f>
        <v>0</v>
      </c>
      <c r="BI18" s="293"/>
      <c r="BJ18" s="289"/>
      <c r="BK18" s="290"/>
      <c r="BL18" s="290"/>
      <c r="BM18" s="290"/>
      <c r="BN18" s="291"/>
    </row>
    <row r="19" spans="2:66" ht="20.25" customHeight="1" x14ac:dyDescent="0.45">
      <c r="B19" s="306">
        <f>B17+1</f>
        <v>2</v>
      </c>
      <c r="C19" s="390"/>
      <c r="D19" s="392"/>
      <c r="E19" s="261"/>
      <c r="F19" s="393"/>
      <c r="G19" s="237"/>
      <c r="H19" s="238"/>
      <c r="I19" s="154"/>
      <c r="J19" s="155"/>
      <c r="K19" s="154"/>
      <c r="L19" s="155"/>
      <c r="M19" s="246"/>
      <c r="N19" s="247"/>
      <c r="O19" s="250"/>
      <c r="P19" s="251"/>
      <c r="Q19" s="251"/>
      <c r="R19" s="238"/>
      <c r="S19" s="335"/>
      <c r="T19" s="336"/>
      <c r="U19" s="336"/>
      <c r="V19" s="336"/>
      <c r="W19" s="337"/>
      <c r="X19" s="105" t="s">
        <v>18</v>
      </c>
      <c r="Y19" s="106"/>
      <c r="Z19" s="107"/>
      <c r="AA19" s="95"/>
      <c r="AB19" s="96"/>
      <c r="AC19" s="96"/>
      <c r="AD19" s="96"/>
      <c r="AE19" s="96"/>
      <c r="AF19" s="96"/>
      <c r="AG19" s="97"/>
      <c r="AH19" s="95"/>
      <c r="AI19" s="96"/>
      <c r="AJ19" s="96"/>
      <c r="AK19" s="96"/>
      <c r="AL19" s="96"/>
      <c r="AM19" s="96"/>
      <c r="AN19" s="97"/>
      <c r="AO19" s="95"/>
      <c r="AP19" s="96"/>
      <c r="AQ19" s="96"/>
      <c r="AR19" s="96"/>
      <c r="AS19" s="96"/>
      <c r="AT19" s="96"/>
      <c r="AU19" s="97"/>
      <c r="AV19" s="95"/>
      <c r="AW19" s="96"/>
      <c r="AX19" s="96"/>
      <c r="AY19" s="96"/>
      <c r="AZ19" s="96"/>
      <c r="BA19" s="96"/>
      <c r="BB19" s="97"/>
      <c r="BC19" s="95"/>
      <c r="BD19" s="96"/>
      <c r="BE19" s="98"/>
      <c r="BF19" s="242"/>
      <c r="BG19" s="243"/>
      <c r="BH19" s="244"/>
      <c r="BI19" s="245"/>
      <c r="BJ19" s="303"/>
      <c r="BK19" s="304"/>
      <c r="BL19" s="304"/>
      <c r="BM19" s="304"/>
      <c r="BN19" s="305"/>
    </row>
    <row r="20" spans="2:66" ht="20.25" customHeight="1" x14ac:dyDescent="0.45">
      <c r="B20" s="307"/>
      <c r="C20" s="391"/>
      <c r="D20" s="394"/>
      <c r="E20" s="261"/>
      <c r="F20" s="393"/>
      <c r="G20" s="235"/>
      <c r="H20" s="236"/>
      <c r="I20" s="152"/>
      <c r="J20" s="153">
        <f>G19</f>
        <v>0</v>
      </c>
      <c r="K20" s="152"/>
      <c r="L20" s="153">
        <f>M19</f>
        <v>0</v>
      </c>
      <c r="M20" s="248"/>
      <c r="N20" s="249"/>
      <c r="O20" s="252"/>
      <c r="P20" s="253"/>
      <c r="Q20" s="253"/>
      <c r="R20" s="236"/>
      <c r="S20" s="335"/>
      <c r="T20" s="336"/>
      <c r="U20" s="336"/>
      <c r="V20" s="336"/>
      <c r="W20" s="337"/>
      <c r="X20" s="102" t="s">
        <v>189</v>
      </c>
      <c r="Y20" s="103"/>
      <c r="Z20" s="104"/>
      <c r="AA20" s="162" t="str">
        <f>IF(AA19="","",VLOOKUP(AA19,'シフト記号表（従来型・ユニット型共通）'!$C$6:$L$47,10,FALSE))</f>
        <v/>
      </c>
      <c r="AB20" s="163" t="str">
        <f>IF(AB19="","",VLOOKUP(AB19,'シフト記号表（従来型・ユニット型共通）'!$C$6:$L$47,10,FALSE))</f>
        <v/>
      </c>
      <c r="AC20" s="163" t="str">
        <f>IF(AC19="","",VLOOKUP(AC19,'シフト記号表（従来型・ユニット型共通）'!$C$6:$L$47,10,FALSE))</f>
        <v/>
      </c>
      <c r="AD20" s="163" t="str">
        <f>IF(AD19="","",VLOOKUP(AD19,'シフト記号表（従来型・ユニット型共通）'!$C$6:$L$47,10,FALSE))</f>
        <v/>
      </c>
      <c r="AE20" s="163" t="str">
        <f>IF(AE19="","",VLOOKUP(AE19,'シフト記号表（従来型・ユニット型共通）'!$C$6:$L$47,10,FALSE))</f>
        <v/>
      </c>
      <c r="AF20" s="163" t="str">
        <f>IF(AF19="","",VLOOKUP(AF19,'シフト記号表（従来型・ユニット型共通）'!$C$6:$L$47,10,FALSE))</f>
        <v/>
      </c>
      <c r="AG20" s="164" t="str">
        <f>IF(AG19="","",VLOOKUP(AG19,'シフト記号表（従来型・ユニット型共通）'!$C$6:$L$47,10,FALSE))</f>
        <v/>
      </c>
      <c r="AH20" s="162" t="str">
        <f>IF(AH19="","",VLOOKUP(AH19,'シフト記号表（従来型・ユニット型共通）'!$C$6:$L$47,10,FALSE))</f>
        <v/>
      </c>
      <c r="AI20" s="163" t="str">
        <f>IF(AI19="","",VLOOKUP(AI19,'シフト記号表（従来型・ユニット型共通）'!$C$6:$L$47,10,FALSE))</f>
        <v/>
      </c>
      <c r="AJ20" s="163" t="str">
        <f>IF(AJ19="","",VLOOKUP(AJ19,'シフト記号表（従来型・ユニット型共通）'!$C$6:$L$47,10,FALSE))</f>
        <v/>
      </c>
      <c r="AK20" s="163" t="str">
        <f>IF(AK19="","",VLOOKUP(AK19,'シフト記号表（従来型・ユニット型共通）'!$C$6:$L$47,10,FALSE))</f>
        <v/>
      </c>
      <c r="AL20" s="163" t="str">
        <f>IF(AL19="","",VLOOKUP(AL19,'シフト記号表（従来型・ユニット型共通）'!$C$6:$L$47,10,FALSE))</f>
        <v/>
      </c>
      <c r="AM20" s="163" t="str">
        <f>IF(AM19="","",VLOOKUP(AM19,'シフト記号表（従来型・ユニット型共通）'!$C$6:$L$47,10,FALSE))</f>
        <v/>
      </c>
      <c r="AN20" s="164" t="str">
        <f>IF(AN19="","",VLOOKUP(AN19,'シフト記号表（従来型・ユニット型共通）'!$C$6:$L$47,10,FALSE))</f>
        <v/>
      </c>
      <c r="AO20" s="162" t="str">
        <f>IF(AO19="","",VLOOKUP(AO19,'シフト記号表（従来型・ユニット型共通）'!$C$6:$L$47,10,FALSE))</f>
        <v/>
      </c>
      <c r="AP20" s="163" t="str">
        <f>IF(AP19="","",VLOOKUP(AP19,'シフト記号表（従来型・ユニット型共通）'!$C$6:$L$47,10,FALSE))</f>
        <v/>
      </c>
      <c r="AQ20" s="163" t="str">
        <f>IF(AQ19="","",VLOOKUP(AQ19,'シフト記号表（従来型・ユニット型共通）'!$C$6:$L$47,10,FALSE))</f>
        <v/>
      </c>
      <c r="AR20" s="163" t="str">
        <f>IF(AR19="","",VLOOKUP(AR19,'シフト記号表（従来型・ユニット型共通）'!$C$6:$L$47,10,FALSE))</f>
        <v/>
      </c>
      <c r="AS20" s="163" t="str">
        <f>IF(AS19="","",VLOOKUP(AS19,'シフト記号表（従来型・ユニット型共通）'!$C$6:$L$47,10,FALSE))</f>
        <v/>
      </c>
      <c r="AT20" s="163" t="str">
        <f>IF(AT19="","",VLOOKUP(AT19,'シフト記号表（従来型・ユニット型共通）'!$C$6:$L$47,10,FALSE))</f>
        <v/>
      </c>
      <c r="AU20" s="164" t="str">
        <f>IF(AU19="","",VLOOKUP(AU19,'シフト記号表（従来型・ユニット型共通）'!$C$6:$L$47,10,FALSE))</f>
        <v/>
      </c>
      <c r="AV20" s="162" t="str">
        <f>IF(AV19="","",VLOOKUP(AV19,'シフト記号表（従来型・ユニット型共通）'!$C$6:$L$47,10,FALSE))</f>
        <v/>
      </c>
      <c r="AW20" s="163" t="str">
        <f>IF(AW19="","",VLOOKUP(AW19,'シフト記号表（従来型・ユニット型共通）'!$C$6:$L$47,10,FALSE))</f>
        <v/>
      </c>
      <c r="AX20" s="163" t="str">
        <f>IF(AX19="","",VLOOKUP(AX19,'シフト記号表（従来型・ユニット型共通）'!$C$6:$L$47,10,FALSE))</f>
        <v/>
      </c>
      <c r="AY20" s="163" t="str">
        <f>IF(AY19="","",VLOOKUP(AY19,'シフト記号表（従来型・ユニット型共通）'!$C$6:$L$47,10,FALSE))</f>
        <v/>
      </c>
      <c r="AZ20" s="163" t="str">
        <f>IF(AZ19="","",VLOOKUP(AZ19,'シフト記号表（従来型・ユニット型共通）'!$C$6:$L$47,10,FALSE))</f>
        <v/>
      </c>
      <c r="BA20" s="163" t="str">
        <f>IF(BA19="","",VLOOKUP(BA19,'シフト記号表（従来型・ユニット型共通）'!$C$6:$L$47,10,FALSE))</f>
        <v/>
      </c>
      <c r="BB20" s="164" t="str">
        <f>IF(BB19="","",VLOOKUP(BB19,'シフト記号表（従来型・ユニット型共通）'!$C$6:$L$47,10,FALSE))</f>
        <v/>
      </c>
      <c r="BC20" s="162" t="str">
        <f>IF(BC19="","",VLOOKUP(BC19,'シフト記号表（従来型・ユニット型共通）'!$C$6:$L$47,10,FALSE))</f>
        <v/>
      </c>
      <c r="BD20" s="163" t="str">
        <f>IF(BD19="","",VLOOKUP(BD19,'シフト記号表（従来型・ユニット型共通）'!$C$6:$L$47,10,FALSE))</f>
        <v/>
      </c>
      <c r="BE20" s="163" t="str">
        <f>IF(BE19="","",VLOOKUP(BE19,'シフト記号表（従来型・ユニット型共通）'!$C$6:$L$47,10,FALSE))</f>
        <v/>
      </c>
      <c r="BF20" s="292">
        <f>IF($BI$3="４週",SUM(AA20:BB20),IF($BI$3="暦月",SUM(AA20:BE20),""))</f>
        <v>0</v>
      </c>
      <c r="BG20" s="293"/>
      <c r="BH20" s="294">
        <f>IF($BI$3="４週",BF20/4,IF($BI$3="暦月",(BF20/($BI$8/7)),""))</f>
        <v>0</v>
      </c>
      <c r="BI20" s="293"/>
      <c r="BJ20" s="289"/>
      <c r="BK20" s="290"/>
      <c r="BL20" s="290"/>
      <c r="BM20" s="290"/>
      <c r="BN20" s="291"/>
    </row>
    <row r="21" spans="2:66" ht="20.25" customHeight="1" x14ac:dyDescent="0.45">
      <c r="B21" s="306">
        <f>B19+1</f>
        <v>3</v>
      </c>
      <c r="C21" s="390"/>
      <c r="D21" s="392"/>
      <c r="E21" s="261"/>
      <c r="F21" s="393"/>
      <c r="G21" s="237"/>
      <c r="H21" s="238"/>
      <c r="I21" s="152"/>
      <c r="J21" s="153"/>
      <c r="K21" s="152"/>
      <c r="L21" s="153"/>
      <c r="M21" s="246"/>
      <c r="N21" s="247"/>
      <c r="O21" s="250"/>
      <c r="P21" s="251"/>
      <c r="Q21" s="251"/>
      <c r="R21" s="238"/>
      <c r="S21" s="335"/>
      <c r="T21" s="336"/>
      <c r="U21" s="336"/>
      <c r="V21" s="336"/>
      <c r="W21" s="337"/>
      <c r="X21" s="105" t="s">
        <v>18</v>
      </c>
      <c r="Y21" s="106"/>
      <c r="Z21" s="107"/>
      <c r="AA21" s="95"/>
      <c r="AB21" s="96"/>
      <c r="AC21" s="96"/>
      <c r="AD21" s="96"/>
      <c r="AE21" s="96"/>
      <c r="AF21" s="96"/>
      <c r="AG21" s="97"/>
      <c r="AH21" s="95"/>
      <c r="AI21" s="96"/>
      <c r="AJ21" s="96"/>
      <c r="AK21" s="96"/>
      <c r="AL21" s="96"/>
      <c r="AM21" s="96"/>
      <c r="AN21" s="97"/>
      <c r="AO21" s="95"/>
      <c r="AP21" s="96"/>
      <c r="AQ21" s="96"/>
      <c r="AR21" s="96"/>
      <c r="AS21" s="96"/>
      <c r="AT21" s="96"/>
      <c r="AU21" s="97"/>
      <c r="AV21" s="95"/>
      <c r="AW21" s="96"/>
      <c r="AX21" s="96"/>
      <c r="AY21" s="96"/>
      <c r="AZ21" s="96"/>
      <c r="BA21" s="96"/>
      <c r="BB21" s="97"/>
      <c r="BC21" s="95"/>
      <c r="BD21" s="96"/>
      <c r="BE21" s="98"/>
      <c r="BF21" s="242"/>
      <c r="BG21" s="243"/>
      <c r="BH21" s="244"/>
      <c r="BI21" s="245"/>
      <c r="BJ21" s="303"/>
      <c r="BK21" s="304"/>
      <c r="BL21" s="304"/>
      <c r="BM21" s="304"/>
      <c r="BN21" s="305"/>
    </row>
    <row r="22" spans="2:66" ht="20.25" customHeight="1" x14ac:dyDescent="0.45">
      <c r="B22" s="307"/>
      <c r="C22" s="391"/>
      <c r="D22" s="394"/>
      <c r="E22" s="261"/>
      <c r="F22" s="393"/>
      <c r="G22" s="235"/>
      <c r="H22" s="236"/>
      <c r="I22" s="152"/>
      <c r="J22" s="153">
        <f>G21</f>
        <v>0</v>
      </c>
      <c r="K22" s="152"/>
      <c r="L22" s="153">
        <f>M21</f>
        <v>0</v>
      </c>
      <c r="M22" s="248"/>
      <c r="N22" s="249"/>
      <c r="O22" s="252"/>
      <c r="P22" s="253"/>
      <c r="Q22" s="253"/>
      <c r="R22" s="236"/>
      <c r="S22" s="335"/>
      <c r="T22" s="336"/>
      <c r="U22" s="336"/>
      <c r="V22" s="336"/>
      <c r="W22" s="337"/>
      <c r="X22" s="102" t="s">
        <v>189</v>
      </c>
      <c r="Y22" s="103"/>
      <c r="Z22" s="104"/>
      <c r="AA22" s="162" t="str">
        <f>IF(AA21="","",VLOOKUP(AA21,'シフト記号表（従来型・ユニット型共通）'!$C$6:$L$47,10,FALSE))</f>
        <v/>
      </c>
      <c r="AB22" s="163" t="str">
        <f>IF(AB21="","",VLOOKUP(AB21,'シフト記号表（従来型・ユニット型共通）'!$C$6:$L$47,10,FALSE))</f>
        <v/>
      </c>
      <c r="AC22" s="163" t="str">
        <f>IF(AC21="","",VLOOKUP(AC21,'シフト記号表（従来型・ユニット型共通）'!$C$6:$L$47,10,FALSE))</f>
        <v/>
      </c>
      <c r="AD22" s="163" t="str">
        <f>IF(AD21="","",VLOOKUP(AD21,'シフト記号表（従来型・ユニット型共通）'!$C$6:$L$47,10,FALSE))</f>
        <v/>
      </c>
      <c r="AE22" s="163" t="str">
        <f>IF(AE21="","",VLOOKUP(AE21,'シフト記号表（従来型・ユニット型共通）'!$C$6:$L$47,10,FALSE))</f>
        <v/>
      </c>
      <c r="AF22" s="163" t="str">
        <f>IF(AF21="","",VLOOKUP(AF21,'シフト記号表（従来型・ユニット型共通）'!$C$6:$L$47,10,FALSE))</f>
        <v/>
      </c>
      <c r="AG22" s="164" t="str">
        <f>IF(AG21="","",VLOOKUP(AG21,'シフト記号表（従来型・ユニット型共通）'!$C$6:$L$47,10,FALSE))</f>
        <v/>
      </c>
      <c r="AH22" s="162" t="str">
        <f>IF(AH21="","",VLOOKUP(AH21,'シフト記号表（従来型・ユニット型共通）'!$C$6:$L$47,10,FALSE))</f>
        <v/>
      </c>
      <c r="AI22" s="163" t="str">
        <f>IF(AI21="","",VLOOKUP(AI21,'シフト記号表（従来型・ユニット型共通）'!$C$6:$L$47,10,FALSE))</f>
        <v/>
      </c>
      <c r="AJ22" s="163" t="str">
        <f>IF(AJ21="","",VLOOKUP(AJ21,'シフト記号表（従来型・ユニット型共通）'!$C$6:$L$47,10,FALSE))</f>
        <v/>
      </c>
      <c r="AK22" s="163" t="str">
        <f>IF(AK21="","",VLOOKUP(AK21,'シフト記号表（従来型・ユニット型共通）'!$C$6:$L$47,10,FALSE))</f>
        <v/>
      </c>
      <c r="AL22" s="163" t="str">
        <f>IF(AL21="","",VLOOKUP(AL21,'シフト記号表（従来型・ユニット型共通）'!$C$6:$L$47,10,FALSE))</f>
        <v/>
      </c>
      <c r="AM22" s="163" t="str">
        <f>IF(AM21="","",VLOOKUP(AM21,'シフト記号表（従来型・ユニット型共通）'!$C$6:$L$47,10,FALSE))</f>
        <v/>
      </c>
      <c r="AN22" s="164" t="str">
        <f>IF(AN21="","",VLOOKUP(AN21,'シフト記号表（従来型・ユニット型共通）'!$C$6:$L$47,10,FALSE))</f>
        <v/>
      </c>
      <c r="AO22" s="162" t="str">
        <f>IF(AO21="","",VLOOKUP(AO21,'シフト記号表（従来型・ユニット型共通）'!$C$6:$L$47,10,FALSE))</f>
        <v/>
      </c>
      <c r="AP22" s="163" t="str">
        <f>IF(AP21="","",VLOOKUP(AP21,'シフト記号表（従来型・ユニット型共通）'!$C$6:$L$47,10,FALSE))</f>
        <v/>
      </c>
      <c r="AQ22" s="163" t="str">
        <f>IF(AQ21="","",VLOOKUP(AQ21,'シフト記号表（従来型・ユニット型共通）'!$C$6:$L$47,10,FALSE))</f>
        <v/>
      </c>
      <c r="AR22" s="163" t="str">
        <f>IF(AR21="","",VLOOKUP(AR21,'シフト記号表（従来型・ユニット型共通）'!$C$6:$L$47,10,FALSE))</f>
        <v/>
      </c>
      <c r="AS22" s="163" t="str">
        <f>IF(AS21="","",VLOOKUP(AS21,'シフト記号表（従来型・ユニット型共通）'!$C$6:$L$47,10,FALSE))</f>
        <v/>
      </c>
      <c r="AT22" s="163" t="str">
        <f>IF(AT21="","",VLOOKUP(AT21,'シフト記号表（従来型・ユニット型共通）'!$C$6:$L$47,10,FALSE))</f>
        <v/>
      </c>
      <c r="AU22" s="164" t="str">
        <f>IF(AU21="","",VLOOKUP(AU21,'シフト記号表（従来型・ユニット型共通）'!$C$6:$L$47,10,FALSE))</f>
        <v/>
      </c>
      <c r="AV22" s="162" t="str">
        <f>IF(AV21="","",VLOOKUP(AV21,'シフト記号表（従来型・ユニット型共通）'!$C$6:$L$47,10,FALSE))</f>
        <v/>
      </c>
      <c r="AW22" s="163" t="str">
        <f>IF(AW21="","",VLOOKUP(AW21,'シフト記号表（従来型・ユニット型共通）'!$C$6:$L$47,10,FALSE))</f>
        <v/>
      </c>
      <c r="AX22" s="163" t="str">
        <f>IF(AX21="","",VLOOKUP(AX21,'シフト記号表（従来型・ユニット型共通）'!$C$6:$L$47,10,FALSE))</f>
        <v/>
      </c>
      <c r="AY22" s="163" t="str">
        <f>IF(AY21="","",VLOOKUP(AY21,'シフト記号表（従来型・ユニット型共通）'!$C$6:$L$47,10,FALSE))</f>
        <v/>
      </c>
      <c r="AZ22" s="163" t="str">
        <f>IF(AZ21="","",VLOOKUP(AZ21,'シフト記号表（従来型・ユニット型共通）'!$C$6:$L$47,10,FALSE))</f>
        <v/>
      </c>
      <c r="BA22" s="163" t="str">
        <f>IF(BA21="","",VLOOKUP(BA21,'シフト記号表（従来型・ユニット型共通）'!$C$6:$L$47,10,FALSE))</f>
        <v/>
      </c>
      <c r="BB22" s="164" t="str">
        <f>IF(BB21="","",VLOOKUP(BB21,'シフト記号表（従来型・ユニット型共通）'!$C$6:$L$47,10,FALSE))</f>
        <v/>
      </c>
      <c r="BC22" s="162" t="str">
        <f>IF(BC21="","",VLOOKUP(BC21,'シフト記号表（従来型・ユニット型共通）'!$C$6:$L$47,10,FALSE))</f>
        <v/>
      </c>
      <c r="BD22" s="163" t="str">
        <f>IF(BD21="","",VLOOKUP(BD21,'シフト記号表（従来型・ユニット型共通）'!$C$6:$L$47,10,FALSE))</f>
        <v/>
      </c>
      <c r="BE22" s="163" t="str">
        <f>IF(BE21="","",VLOOKUP(BE21,'シフト記号表（従来型・ユニット型共通）'!$C$6:$L$47,10,FALSE))</f>
        <v/>
      </c>
      <c r="BF22" s="292">
        <f>IF($BI$3="４週",SUM(AA22:BB22),IF($BI$3="暦月",SUM(AA22:BE22),""))</f>
        <v>0</v>
      </c>
      <c r="BG22" s="293"/>
      <c r="BH22" s="294">
        <f>IF($BI$3="４週",BF22/4,IF($BI$3="暦月",(BF22/($BI$8/7)),""))</f>
        <v>0</v>
      </c>
      <c r="BI22" s="293"/>
      <c r="BJ22" s="289"/>
      <c r="BK22" s="290"/>
      <c r="BL22" s="290"/>
      <c r="BM22" s="290"/>
      <c r="BN22" s="291"/>
    </row>
    <row r="23" spans="2:66" ht="20.25" customHeight="1" x14ac:dyDescent="0.45">
      <c r="B23" s="306">
        <f>B21+1</f>
        <v>4</v>
      </c>
      <c r="C23" s="390"/>
      <c r="D23" s="392"/>
      <c r="E23" s="261"/>
      <c r="F23" s="393"/>
      <c r="G23" s="237"/>
      <c r="H23" s="238"/>
      <c r="I23" s="152"/>
      <c r="J23" s="153"/>
      <c r="K23" s="152"/>
      <c r="L23" s="153"/>
      <c r="M23" s="246"/>
      <c r="N23" s="247"/>
      <c r="O23" s="250"/>
      <c r="P23" s="251"/>
      <c r="Q23" s="251"/>
      <c r="R23" s="238"/>
      <c r="S23" s="335"/>
      <c r="T23" s="336"/>
      <c r="U23" s="336"/>
      <c r="V23" s="336"/>
      <c r="W23" s="337"/>
      <c r="X23" s="105" t="s">
        <v>18</v>
      </c>
      <c r="Y23" s="106"/>
      <c r="Z23" s="107"/>
      <c r="AA23" s="95"/>
      <c r="AB23" s="96"/>
      <c r="AC23" s="96"/>
      <c r="AD23" s="96"/>
      <c r="AE23" s="96"/>
      <c r="AF23" s="96"/>
      <c r="AG23" s="97"/>
      <c r="AH23" s="95"/>
      <c r="AI23" s="96"/>
      <c r="AJ23" s="96"/>
      <c r="AK23" s="96"/>
      <c r="AL23" s="96"/>
      <c r="AM23" s="96"/>
      <c r="AN23" s="97"/>
      <c r="AO23" s="95"/>
      <c r="AP23" s="96"/>
      <c r="AQ23" s="96"/>
      <c r="AR23" s="96"/>
      <c r="AS23" s="96"/>
      <c r="AT23" s="96"/>
      <c r="AU23" s="97"/>
      <c r="AV23" s="95"/>
      <c r="AW23" s="96"/>
      <c r="AX23" s="96"/>
      <c r="AY23" s="96"/>
      <c r="AZ23" s="96"/>
      <c r="BA23" s="96"/>
      <c r="BB23" s="97"/>
      <c r="BC23" s="95"/>
      <c r="BD23" s="96"/>
      <c r="BE23" s="98"/>
      <c r="BF23" s="242"/>
      <c r="BG23" s="243"/>
      <c r="BH23" s="244"/>
      <c r="BI23" s="245"/>
      <c r="BJ23" s="303"/>
      <c r="BK23" s="304"/>
      <c r="BL23" s="304"/>
      <c r="BM23" s="304"/>
      <c r="BN23" s="305"/>
    </row>
    <row r="24" spans="2:66" ht="20.25" customHeight="1" x14ac:dyDescent="0.45">
      <c r="B24" s="307"/>
      <c r="C24" s="391"/>
      <c r="D24" s="394"/>
      <c r="E24" s="261"/>
      <c r="F24" s="393"/>
      <c r="G24" s="235"/>
      <c r="H24" s="236"/>
      <c r="I24" s="152"/>
      <c r="J24" s="153">
        <f>G23</f>
        <v>0</v>
      </c>
      <c r="K24" s="152"/>
      <c r="L24" s="153">
        <f>M23</f>
        <v>0</v>
      </c>
      <c r="M24" s="248"/>
      <c r="N24" s="249"/>
      <c r="O24" s="252"/>
      <c r="P24" s="253"/>
      <c r="Q24" s="253"/>
      <c r="R24" s="236"/>
      <c r="S24" s="335"/>
      <c r="T24" s="336"/>
      <c r="U24" s="336"/>
      <c r="V24" s="336"/>
      <c r="W24" s="337"/>
      <c r="X24" s="102" t="s">
        <v>189</v>
      </c>
      <c r="Y24" s="103"/>
      <c r="Z24" s="104"/>
      <c r="AA24" s="162" t="str">
        <f>IF(AA23="","",VLOOKUP(AA23,'シフト記号表（従来型・ユニット型共通）'!$C$6:$L$47,10,FALSE))</f>
        <v/>
      </c>
      <c r="AB24" s="163" t="str">
        <f>IF(AB23="","",VLOOKUP(AB23,'シフト記号表（従来型・ユニット型共通）'!$C$6:$L$47,10,FALSE))</f>
        <v/>
      </c>
      <c r="AC24" s="163" t="str">
        <f>IF(AC23="","",VLOOKUP(AC23,'シフト記号表（従来型・ユニット型共通）'!$C$6:$L$47,10,FALSE))</f>
        <v/>
      </c>
      <c r="AD24" s="163" t="str">
        <f>IF(AD23="","",VLOOKUP(AD23,'シフト記号表（従来型・ユニット型共通）'!$C$6:$L$47,10,FALSE))</f>
        <v/>
      </c>
      <c r="AE24" s="163" t="str">
        <f>IF(AE23="","",VLOOKUP(AE23,'シフト記号表（従来型・ユニット型共通）'!$C$6:$L$47,10,FALSE))</f>
        <v/>
      </c>
      <c r="AF24" s="163" t="str">
        <f>IF(AF23="","",VLOOKUP(AF23,'シフト記号表（従来型・ユニット型共通）'!$C$6:$L$47,10,FALSE))</f>
        <v/>
      </c>
      <c r="AG24" s="164" t="str">
        <f>IF(AG23="","",VLOOKUP(AG23,'シフト記号表（従来型・ユニット型共通）'!$C$6:$L$47,10,FALSE))</f>
        <v/>
      </c>
      <c r="AH24" s="162" t="str">
        <f>IF(AH23="","",VLOOKUP(AH23,'シフト記号表（従来型・ユニット型共通）'!$C$6:$L$47,10,FALSE))</f>
        <v/>
      </c>
      <c r="AI24" s="163" t="str">
        <f>IF(AI23="","",VLOOKUP(AI23,'シフト記号表（従来型・ユニット型共通）'!$C$6:$L$47,10,FALSE))</f>
        <v/>
      </c>
      <c r="AJ24" s="163" t="str">
        <f>IF(AJ23="","",VLOOKUP(AJ23,'シフト記号表（従来型・ユニット型共通）'!$C$6:$L$47,10,FALSE))</f>
        <v/>
      </c>
      <c r="AK24" s="163" t="str">
        <f>IF(AK23="","",VLOOKUP(AK23,'シフト記号表（従来型・ユニット型共通）'!$C$6:$L$47,10,FALSE))</f>
        <v/>
      </c>
      <c r="AL24" s="163" t="str">
        <f>IF(AL23="","",VLOOKUP(AL23,'シフト記号表（従来型・ユニット型共通）'!$C$6:$L$47,10,FALSE))</f>
        <v/>
      </c>
      <c r="AM24" s="163" t="str">
        <f>IF(AM23="","",VLOOKUP(AM23,'シフト記号表（従来型・ユニット型共通）'!$C$6:$L$47,10,FALSE))</f>
        <v/>
      </c>
      <c r="AN24" s="164" t="str">
        <f>IF(AN23="","",VLOOKUP(AN23,'シフト記号表（従来型・ユニット型共通）'!$C$6:$L$47,10,FALSE))</f>
        <v/>
      </c>
      <c r="AO24" s="162" t="str">
        <f>IF(AO23="","",VLOOKUP(AO23,'シフト記号表（従来型・ユニット型共通）'!$C$6:$L$47,10,FALSE))</f>
        <v/>
      </c>
      <c r="AP24" s="163" t="str">
        <f>IF(AP23="","",VLOOKUP(AP23,'シフト記号表（従来型・ユニット型共通）'!$C$6:$L$47,10,FALSE))</f>
        <v/>
      </c>
      <c r="AQ24" s="163" t="str">
        <f>IF(AQ23="","",VLOOKUP(AQ23,'シフト記号表（従来型・ユニット型共通）'!$C$6:$L$47,10,FALSE))</f>
        <v/>
      </c>
      <c r="AR24" s="163" t="str">
        <f>IF(AR23="","",VLOOKUP(AR23,'シフト記号表（従来型・ユニット型共通）'!$C$6:$L$47,10,FALSE))</f>
        <v/>
      </c>
      <c r="AS24" s="163" t="str">
        <f>IF(AS23="","",VLOOKUP(AS23,'シフト記号表（従来型・ユニット型共通）'!$C$6:$L$47,10,FALSE))</f>
        <v/>
      </c>
      <c r="AT24" s="163" t="str">
        <f>IF(AT23="","",VLOOKUP(AT23,'シフト記号表（従来型・ユニット型共通）'!$C$6:$L$47,10,FALSE))</f>
        <v/>
      </c>
      <c r="AU24" s="164" t="str">
        <f>IF(AU23="","",VLOOKUP(AU23,'シフト記号表（従来型・ユニット型共通）'!$C$6:$L$47,10,FALSE))</f>
        <v/>
      </c>
      <c r="AV24" s="162" t="str">
        <f>IF(AV23="","",VLOOKUP(AV23,'シフト記号表（従来型・ユニット型共通）'!$C$6:$L$47,10,FALSE))</f>
        <v/>
      </c>
      <c r="AW24" s="163" t="str">
        <f>IF(AW23="","",VLOOKUP(AW23,'シフト記号表（従来型・ユニット型共通）'!$C$6:$L$47,10,FALSE))</f>
        <v/>
      </c>
      <c r="AX24" s="163" t="str">
        <f>IF(AX23="","",VLOOKUP(AX23,'シフト記号表（従来型・ユニット型共通）'!$C$6:$L$47,10,FALSE))</f>
        <v/>
      </c>
      <c r="AY24" s="163" t="str">
        <f>IF(AY23="","",VLOOKUP(AY23,'シフト記号表（従来型・ユニット型共通）'!$C$6:$L$47,10,FALSE))</f>
        <v/>
      </c>
      <c r="AZ24" s="163" t="str">
        <f>IF(AZ23="","",VLOOKUP(AZ23,'シフト記号表（従来型・ユニット型共通）'!$C$6:$L$47,10,FALSE))</f>
        <v/>
      </c>
      <c r="BA24" s="163" t="str">
        <f>IF(BA23="","",VLOOKUP(BA23,'シフト記号表（従来型・ユニット型共通）'!$C$6:$L$47,10,FALSE))</f>
        <v/>
      </c>
      <c r="BB24" s="164" t="str">
        <f>IF(BB23="","",VLOOKUP(BB23,'シフト記号表（従来型・ユニット型共通）'!$C$6:$L$47,10,FALSE))</f>
        <v/>
      </c>
      <c r="BC24" s="162" t="str">
        <f>IF(BC23="","",VLOOKUP(BC23,'シフト記号表（従来型・ユニット型共通）'!$C$6:$L$47,10,FALSE))</f>
        <v/>
      </c>
      <c r="BD24" s="163" t="str">
        <f>IF(BD23="","",VLOOKUP(BD23,'シフト記号表（従来型・ユニット型共通）'!$C$6:$L$47,10,FALSE))</f>
        <v/>
      </c>
      <c r="BE24" s="163" t="str">
        <f>IF(BE23="","",VLOOKUP(BE23,'シフト記号表（従来型・ユニット型共通）'!$C$6:$L$47,10,FALSE))</f>
        <v/>
      </c>
      <c r="BF24" s="292">
        <f>IF($BI$3="４週",SUM(AA24:BB24),IF($BI$3="暦月",SUM(AA24:BE24),""))</f>
        <v>0</v>
      </c>
      <c r="BG24" s="293"/>
      <c r="BH24" s="294">
        <f>IF($BI$3="４週",BF24/4,IF($BI$3="暦月",(BF24/($BI$8/7)),""))</f>
        <v>0</v>
      </c>
      <c r="BI24" s="293"/>
      <c r="BJ24" s="289"/>
      <c r="BK24" s="290"/>
      <c r="BL24" s="290"/>
      <c r="BM24" s="290"/>
      <c r="BN24" s="291"/>
    </row>
    <row r="25" spans="2:66" ht="20.25" customHeight="1" x14ac:dyDescent="0.45">
      <c r="B25" s="306">
        <f>B23+1</f>
        <v>5</v>
      </c>
      <c r="C25" s="390"/>
      <c r="D25" s="392"/>
      <c r="E25" s="261"/>
      <c r="F25" s="393"/>
      <c r="G25" s="237"/>
      <c r="H25" s="238"/>
      <c r="I25" s="152"/>
      <c r="J25" s="153"/>
      <c r="K25" s="152"/>
      <c r="L25" s="153"/>
      <c r="M25" s="246"/>
      <c r="N25" s="247"/>
      <c r="O25" s="250"/>
      <c r="P25" s="251"/>
      <c r="Q25" s="251"/>
      <c r="R25" s="238"/>
      <c r="S25" s="335"/>
      <c r="T25" s="336"/>
      <c r="U25" s="336"/>
      <c r="V25" s="336"/>
      <c r="W25" s="337"/>
      <c r="X25" s="105" t="s">
        <v>18</v>
      </c>
      <c r="Y25" s="106"/>
      <c r="Z25" s="107"/>
      <c r="AA25" s="95"/>
      <c r="AB25" s="96"/>
      <c r="AC25" s="96"/>
      <c r="AD25" s="96"/>
      <c r="AE25" s="96"/>
      <c r="AF25" s="96"/>
      <c r="AG25" s="97"/>
      <c r="AH25" s="95"/>
      <c r="AI25" s="96"/>
      <c r="AJ25" s="96"/>
      <c r="AK25" s="96"/>
      <c r="AL25" s="96"/>
      <c r="AM25" s="96"/>
      <c r="AN25" s="97"/>
      <c r="AO25" s="95"/>
      <c r="AP25" s="96"/>
      <c r="AQ25" s="96"/>
      <c r="AR25" s="96"/>
      <c r="AS25" s="96"/>
      <c r="AT25" s="96"/>
      <c r="AU25" s="97"/>
      <c r="AV25" s="95"/>
      <c r="AW25" s="96"/>
      <c r="AX25" s="96"/>
      <c r="AY25" s="96"/>
      <c r="AZ25" s="96"/>
      <c r="BA25" s="96"/>
      <c r="BB25" s="97"/>
      <c r="BC25" s="95"/>
      <c r="BD25" s="96"/>
      <c r="BE25" s="98"/>
      <c r="BF25" s="242"/>
      <c r="BG25" s="243"/>
      <c r="BH25" s="244"/>
      <c r="BI25" s="245"/>
      <c r="BJ25" s="303"/>
      <c r="BK25" s="304"/>
      <c r="BL25" s="304"/>
      <c r="BM25" s="304"/>
      <c r="BN25" s="305"/>
    </row>
    <row r="26" spans="2:66" ht="20.25" customHeight="1" x14ac:dyDescent="0.45">
      <c r="B26" s="307"/>
      <c r="C26" s="391"/>
      <c r="D26" s="394"/>
      <c r="E26" s="261"/>
      <c r="F26" s="393"/>
      <c r="G26" s="235"/>
      <c r="H26" s="236"/>
      <c r="I26" s="152"/>
      <c r="J26" s="153">
        <f>G25</f>
        <v>0</v>
      </c>
      <c r="K26" s="152"/>
      <c r="L26" s="153">
        <f>M25</f>
        <v>0</v>
      </c>
      <c r="M26" s="248"/>
      <c r="N26" s="249"/>
      <c r="O26" s="252"/>
      <c r="P26" s="253"/>
      <c r="Q26" s="253"/>
      <c r="R26" s="236"/>
      <c r="S26" s="335"/>
      <c r="T26" s="336"/>
      <c r="U26" s="336"/>
      <c r="V26" s="336"/>
      <c r="W26" s="337"/>
      <c r="X26" s="185" t="s">
        <v>189</v>
      </c>
      <c r="Y26" s="110"/>
      <c r="Z26" s="186"/>
      <c r="AA26" s="162" t="str">
        <f>IF(AA25="","",VLOOKUP(AA25,'シフト記号表（従来型・ユニット型共通）'!$C$6:$L$47,10,FALSE))</f>
        <v/>
      </c>
      <c r="AB26" s="163" t="str">
        <f>IF(AB25="","",VLOOKUP(AB25,'シフト記号表（従来型・ユニット型共通）'!$C$6:$L$47,10,FALSE))</f>
        <v/>
      </c>
      <c r="AC26" s="163" t="str">
        <f>IF(AC25="","",VLOOKUP(AC25,'シフト記号表（従来型・ユニット型共通）'!$C$6:$L$47,10,FALSE))</f>
        <v/>
      </c>
      <c r="AD26" s="163" t="str">
        <f>IF(AD25="","",VLOOKUP(AD25,'シフト記号表（従来型・ユニット型共通）'!$C$6:$L$47,10,FALSE))</f>
        <v/>
      </c>
      <c r="AE26" s="163" t="str">
        <f>IF(AE25="","",VLOOKUP(AE25,'シフト記号表（従来型・ユニット型共通）'!$C$6:$L$47,10,FALSE))</f>
        <v/>
      </c>
      <c r="AF26" s="163" t="str">
        <f>IF(AF25="","",VLOOKUP(AF25,'シフト記号表（従来型・ユニット型共通）'!$C$6:$L$47,10,FALSE))</f>
        <v/>
      </c>
      <c r="AG26" s="164" t="str">
        <f>IF(AG25="","",VLOOKUP(AG25,'シフト記号表（従来型・ユニット型共通）'!$C$6:$L$47,10,FALSE))</f>
        <v/>
      </c>
      <c r="AH26" s="162" t="str">
        <f>IF(AH25="","",VLOOKUP(AH25,'シフト記号表（従来型・ユニット型共通）'!$C$6:$L$47,10,FALSE))</f>
        <v/>
      </c>
      <c r="AI26" s="163" t="str">
        <f>IF(AI25="","",VLOOKUP(AI25,'シフト記号表（従来型・ユニット型共通）'!$C$6:$L$47,10,FALSE))</f>
        <v/>
      </c>
      <c r="AJ26" s="163" t="str">
        <f>IF(AJ25="","",VLOOKUP(AJ25,'シフト記号表（従来型・ユニット型共通）'!$C$6:$L$47,10,FALSE))</f>
        <v/>
      </c>
      <c r="AK26" s="163" t="str">
        <f>IF(AK25="","",VLOOKUP(AK25,'シフト記号表（従来型・ユニット型共通）'!$C$6:$L$47,10,FALSE))</f>
        <v/>
      </c>
      <c r="AL26" s="163" t="str">
        <f>IF(AL25="","",VLOOKUP(AL25,'シフト記号表（従来型・ユニット型共通）'!$C$6:$L$47,10,FALSE))</f>
        <v/>
      </c>
      <c r="AM26" s="163" t="str">
        <f>IF(AM25="","",VLOOKUP(AM25,'シフト記号表（従来型・ユニット型共通）'!$C$6:$L$47,10,FALSE))</f>
        <v/>
      </c>
      <c r="AN26" s="164" t="str">
        <f>IF(AN25="","",VLOOKUP(AN25,'シフト記号表（従来型・ユニット型共通）'!$C$6:$L$47,10,FALSE))</f>
        <v/>
      </c>
      <c r="AO26" s="162" t="str">
        <f>IF(AO25="","",VLOOKUP(AO25,'シフト記号表（従来型・ユニット型共通）'!$C$6:$L$47,10,FALSE))</f>
        <v/>
      </c>
      <c r="AP26" s="163" t="str">
        <f>IF(AP25="","",VLOOKUP(AP25,'シフト記号表（従来型・ユニット型共通）'!$C$6:$L$47,10,FALSE))</f>
        <v/>
      </c>
      <c r="AQ26" s="163" t="str">
        <f>IF(AQ25="","",VLOOKUP(AQ25,'シフト記号表（従来型・ユニット型共通）'!$C$6:$L$47,10,FALSE))</f>
        <v/>
      </c>
      <c r="AR26" s="163" t="str">
        <f>IF(AR25="","",VLOOKUP(AR25,'シフト記号表（従来型・ユニット型共通）'!$C$6:$L$47,10,FALSE))</f>
        <v/>
      </c>
      <c r="AS26" s="163" t="str">
        <f>IF(AS25="","",VLOOKUP(AS25,'シフト記号表（従来型・ユニット型共通）'!$C$6:$L$47,10,FALSE))</f>
        <v/>
      </c>
      <c r="AT26" s="163" t="str">
        <f>IF(AT25="","",VLOOKUP(AT25,'シフト記号表（従来型・ユニット型共通）'!$C$6:$L$47,10,FALSE))</f>
        <v/>
      </c>
      <c r="AU26" s="164" t="str">
        <f>IF(AU25="","",VLOOKUP(AU25,'シフト記号表（従来型・ユニット型共通）'!$C$6:$L$47,10,FALSE))</f>
        <v/>
      </c>
      <c r="AV26" s="162" t="str">
        <f>IF(AV25="","",VLOOKUP(AV25,'シフト記号表（従来型・ユニット型共通）'!$C$6:$L$47,10,FALSE))</f>
        <v/>
      </c>
      <c r="AW26" s="163" t="str">
        <f>IF(AW25="","",VLOOKUP(AW25,'シフト記号表（従来型・ユニット型共通）'!$C$6:$L$47,10,FALSE))</f>
        <v/>
      </c>
      <c r="AX26" s="163" t="str">
        <f>IF(AX25="","",VLOOKUP(AX25,'シフト記号表（従来型・ユニット型共通）'!$C$6:$L$47,10,FALSE))</f>
        <v/>
      </c>
      <c r="AY26" s="163" t="str">
        <f>IF(AY25="","",VLOOKUP(AY25,'シフト記号表（従来型・ユニット型共通）'!$C$6:$L$47,10,FALSE))</f>
        <v/>
      </c>
      <c r="AZ26" s="163" t="str">
        <f>IF(AZ25="","",VLOOKUP(AZ25,'シフト記号表（従来型・ユニット型共通）'!$C$6:$L$47,10,FALSE))</f>
        <v/>
      </c>
      <c r="BA26" s="163" t="str">
        <f>IF(BA25="","",VLOOKUP(BA25,'シフト記号表（従来型・ユニット型共通）'!$C$6:$L$47,10,FALSE))</f>
        <v/>
      </c>
      <c r="BB26" s="164" t="str">
        <f>IF(BB25="","",VLOOKUP(BB25,'シフト記号表（従来型・ユニット型共通）'!$C$6:$L$47,10,FALSE))</f>
        <v/>
      </c>
      <c r="BC26" s="162" t="str">
        <f>IF(BC25="","",VLOOKUP(BC25,'シフト記号表（従来型・ユニット型共通）'!$C$6:$L$47,10,FALSE))</f>
        <v/>
      </c>
      <c r="BD26" s="163" t="str">
        <f>IF(BD25="","",VLOOKUP(BD25,'シフト記号表（従来型・ユニット型共通）'!$C$6:$L$47,10,FALSE))</f>
        <v/>
      </c>
      <c r="BE26" s="163" t="str">
        <f>IF(BE25="","",VLOOKUP(BE25,'シフト記号表（従来型・ユニット型共通）'!$C$6:$L$47,10,FALSE))</f>
        <v/>
      </c>
      <c r="BF26" s="292">
        <f>IF($BI$3="４週",SUM(AA26:BB26),IF($BI$3="暦月",SUM(AA26:BE26),""))</f>
        <v>0</v>
      </c>
      <c r="BG26" s="293"/>
      <c r="BH26" s="294">
        <f>IF($BI$3="４週",BF26/4,IF($BI$3="暦月",(BF26/($BI$8/7)),""))</f>
        <v>0</v>
      </c>
      <c r="BI26" s="293"/>
      <c r="BJ26" s="289"/>
      <c r="BK26" s="290"/>
      <c r="BL26" s="290"/>
      <c r="BM26" s="290"/>
      <c r="BN26" s="291"/>
    </row>
    <row r="27" spans="2:66" ht="20.25" customHeight="1" x14ac:dyDescent="0.45">
      <c r="B27" s="306">
        <f>B25+1</f>
        <v>6</v>
      </c>
      <c r="C27" s="390"/>
      <c r="D27" s="392"/>
      <c r="E27" s="261"/>
      <c r="F27" s="393"/>
      <c r="G27" s="237"/>
      <c r="H27" s="238"/>
      <c r="I27" s="152"/>
      <c r="J27" s="153"/>
      <c r="K27" s="152"/>
      <c r="L27" s="153"/>
      <c r="M27" s="246"/>
      <c r="N27" s="247"/>
      <c r="O27" s="250"/>
      <c r="P27" s="251"/>
      <c r="Q27" s="251"/>
      <c r="R27" s="238"/>
      <c r="S27" s="335"/>
      <c r="T27" s="336"/>
      <c r="U27" s="336"/>
      <c r="V27" s="336"/>
      <c r="W27" s="337"/>
      <c r="X27" s="184" t="s">
        <v>18</v>
      </c>
      <c r="Y27" s="108"/>
      <c r="Z27" s="109"/>
      <c r="AA27" s="95"/>
      <c r="AB27" s="96"/>
      <c r="AC27" s="96"/>
      <c r="AD27" s="96"/>
      <c r="AE27" s="96"/>
      <c r="AF27" s="96"/>
      <c r="AG27" s="97"/>
      <c r="AH27" s="95"/>
      <c r="AI27" s="96"/>
      <c r="AJ27" s="96"/>
      <c r="AK27" s="96"/>
      <c r="AL27" s="96"/>
      <c r="AM27" s="96"/>
      <c r="AN27" s="97"/>
      <c r="AO27" s="95"/>
      <c r="AP27" s="96"/>
      <c r="AQ27" s="96"/>
      <c r="AR27" s="96"/>
      <c r="AS27" s="96"/>
      <c r="AT27" s="96"/>
      <c r="AU27" s="97"/>
      <c r="AV27" s="95"/>
      <c r="AW27" s="96"/>
      <c r="AX27" s="96"/>
      <c r="AY27" s="96"/>
      <c r="AZ27" s="96"/>
      <c r="BA27" s="96"/>
      <c r="BB27" s="97"/>
      <c r="BC27" s="95"/>
      <c r="BD27" s="96"/>
      <c r="BE27" s="98"/>
      <c r="BF27" s="242"/>
      <c r="BG27" s="243"/>
      <c r="BH27" s="244"/>
      <c r="BI27" s="245"/>
      <c r="BJ27" s="303"/>
      <c r="BK27" s="304"/>
      <c r="BL27" s="304"/>
      <c r="BM27" s="304"/>
      <c r="BN27" s="305"/>
    </row>
    <row r="28" spans="2:66" ht="20.25" customHeight="1" x14ac:dyDescent="0.45">
      <c r="B28" s="307"/>
      <c r="C28" s="391"/>
      <c r="D28" s="394"/>
      <c r="E28" s="261"/>
      <c r="F28" s="393"/>
      <c r="G28" s="235"/>
      <c r="H28" s="236"/>
      <c r="I28" s="152"/>
      <c r="J28" s="153">
        <f>G27</f>
        <v>0</v>
      </c>
      <c r="K28" s="152"/>
      <c r="L28" s="153">
        <f>M27</f>
        <v>0</v>
      </c>
      <c r="M28" s="248"/>
      <c r="N28" s="249"/>
      <c r="O28" s="252"/>
      <c r="P28" s="253"/>
      <c r="Q28" s="253"/>
      <c r="R28" s="236"/>
      <c r="S28" s="335"/>
      <c r="T28" s="336"/>
      <c r="U28" s="336"/>
      <c r="V28" s="336"/>
      <c r="W28" s="337"/>
      <c r="X28" s="102" t="s">
        <v>189</v>
      </c>
      <c r="Y28" s="103"/>
      <c r="Z28" s="104"/>
      <c r="AA28" s="162" t="str">
        <f>IF(AA27="","",VLOOKUP(AA27,'シフト記号表（従来型・ユニット型共通）'!$C$6:$L$47,10,FALSE))</f>
        <v/>
      </c>
      <c r="AB28" s="163" t="str">
        <f>IF(AB27="","",VLOOKUP(AB27,'シフト記号表（従来型・ユニット型共通）'!$C$6:$L$47,10,FALSE))</f>
        <v/>
      </c>
      <c r="AC28" s="163" t="str">
        <f>IF(AC27="","",VLOOKUP(AC27,'シフト記号表（従来型・ユニット型共通）'!$C$6:$L$47,10,FALSE))</f>
        <v/>
      </c>
      <c r="AD28" s="163" t="str">
        <f>IF(AD27="","",VLOOKUP(AD27,'シフト記号表（従来型・ユニット型共通）'!$C$6:$L$47,10,FALSE))</f>
        <v/>
      </c>
      <c r="AE28" s="163" t="str">
        <f>IF(AE27="","",VLOOKUP(AE27,'シフト記号表（従来型・ユニット型共通）'!$C$6:$L$47,10,FALSE))</f>
        <v/>
      </c>
      <c r="AF28" s="163" t="str">
        <f>IF(AF27="","",VLOOKUP(AF27,'シフト記号表（従来型・ユニット型共通）'!$C$6:$L$47,10,FALSE))</f>
        <v/>
      </c>
      <c r="AG28" s="164" t="str">
        <f>IF(AG27="","",VLOOKUP(AG27,'シフト記号表（従来型・ユニット型共通）'!$C$6:$L$47,10,FALSE))</f>
        <v/>
      </c>
      <c r="AH28" s="162" t="str">
        <f>IF(AH27="","",VLOOKUP(AH27,'シフト記号表（従来型・ユニット型共通）'!$C$6:$L$47,10,FALSE))</f>
        <v/>
      </c>
      <c r="AI28" s="163" t="str">
        <f>IF(AI27="","",VLOOKUP(AI27,'シフト記号表（従来型・ユニット型共通）'!$C$6:$L$47,10,FALSE))</f>
        <v/>
      </c>
      <c r="AJ28" s="163" t="str">
        <f>IF(AJ27="","",VLOOKUP(AJ27,'シフト記号表（従来型・ユニット型共通）'!$C$6:$L$47,10,FALSE))</f>
        <v/>
      </c>
      <c r="AK28" s="163" t="str">
        <f>IF(AK27="","",VLOOKUP(AK27,'シフト記号表（従来型・ユニット型共通）'!$C$6:$L$47,10,FALSE))</f>
        <v/>
      </c>
      <c r="AL28" s="163" t="str">
        <f>IF(AL27="","",VLOOKUP(AL27,'シフト記号表（従来型・ユニット型共通）'!$C$6:$L$47,10,FALSE))</f>
        <v/>
      </c>
      <c r="AM28" s="163" t="str">
        <f>IF(AM27="","",VLOOKUP(AM27,'シフト記号表（従来型・ユニット型共通）'!$C$6:$L$47,10,FALSE))</f>
        <v/>
      </c>
      <c r="AN28" s="164" t="str">
        <f>IF(AN27="","",VLOOKUP(AN27,'シフト記号表（従来型・ユニット型共通）'!$C$6:$L$47,10,FALSE))</f>
        <v/>
      </c>
      <c r="AO28" s="162" t="str">
        <f>IF(AO27="","",VLOOKUP(AO27,'シフト記号表（従来型・ユニット型共通）'!$C$6:$L$47,10,FALSE))</f>
        <v/>
      </c>
      <c r="AP28" s="163" t="str">
        <f>IF(AP27="","",VLOOKUP(AP27,'シフト記号表（従来型・ユニット型共通）'!$C$6:$L$47,10,FALSE))</f>
        <v/>
      </c>
      <c r="AQ28" s="163" t="str">
        <f>IF(AQ27="","",VLOOKUP(AQ27,'シフト記号表（従来型・ユニット型共通）'!$C$6:$L$47,10,FALSE))</f>
        <v/>
      </c>
      <c r="AR28" s="163" t="str">
        <f>IF(AR27="","",VLOOKUP(AR27,'シフト記号表（従来型・ユニット型共通）'!$C$6:$L$47,10,FALSE))</f>
        <v/>
      </c>
      <c r="AS28" s="163" t="str">
        <f>IF(AS27="","",VLOOKUP(AS27,'シフト記号表（従来型・ユニット型共通）'!$C$6:$L$47,10,FALSE))</f>
        <v/>
      </c>
      <c r="AT28" s="163" t="str">
        <f>IF(AT27="","",VLOOKUP(AT27,'シフト記号表（従来型・ユニット型共通）'!$C$6:$L$47,10,FALSE))</f>
        <v/>
      </c>
      <c r="AU28" s="164" t="str">
        <f>IF(AU27="","",VLOOKUP(AU27,'シフト記号表（従来型・ユニット型共通）'!$C$6:$L$47,10,FALSE))</f>
        <v/>
      </c>
      <c r="AV28" s="162" t="str">
        <f>IF(AV27="","",VLOOKUP(AV27,'シフト記号表（従来型・ユニット型共通）'!$C$6:$L$47,10,FALSE))</f>
        <v/>
      </c>
      <c r="AW28" s="163" t="str">
        <f>IF(AW27="","",VLOOKUP(AW27,'シフト記号表（従来型・ユニット型共通）'!$C$6:$L$47,10,FALSE))</f>
        <v/>
      </c>
      <c r="AX28" s="163" t="str">
        <f>IF(AX27="","",VLOOKUP(AX27,'シフト記号表（従来型・ユニット型共通）'!$C$6:$L$47,10,FALSE))</f>
        <v/>
      </c>
      <c r="AY28" s="163" t="str">
        <f>IF(AY27="","",VLOOKUP(AY27,'シフト記号表（従来型・ユニット型共通）'!$C$6:$L$47,10,FALSE))</f>
        <v/>
      </c>
      <c r="AZ28" s="163" t="str">
        <f>IF(AZ27="","",VLOOKUP(AZ27,'シフト記号表（従来型・ユニット型共通）'!$C$6:$L$47,10,FALSE))</f>
        <v/>
      </c>
      <c r="BA28" s="163" t="str">
        <f>IF(BA27="","",VLOOKUP(BA27,'シフト記号表（従来型・ユニット型共通）'!$C$6:$L$47,10,FALSE))</f>
        <v/>
      </c>
      <c r="BB28" s="164" t="str">
        <f>IF(BB27="","",VLOOKUP(BB27,'シフト記号表（従来型・ユニット型共通）'!$C$6:$L$47,10,FALSE))</f>
        <v/>
      </c>
      <c r="BC28" s="162" t="str">
        <f>IF(BC27="","",VLOOKUP(BC27,'シフト記号表（従来型・ユニット型共通）'!$C$6:$L$47,10,FALSE))</f>
        <v/>
      </c>
      <c r="BD28" s="163" t="str">
        <f>IF(BD27="","",VLOOKUP(BD27,'シフト記号表（従来型・ユニット型共通）'!$C$6:$L$47,10,FALSE))</f>
        <v/>
      </c>
      <c r="BE28" s="163" t="str">
        <f>IF(BE27="","",VLOOKUP(BE27,'シフト記号表（従来型・ユニット型共通）'!$C$6:$L$47,10,FALSE))</f>
        <v/>
      </c>
      <c r="BF28" s="292">
        <f>IF($BI$3="４週",SUM(AA28:BB28),IF($BI$3="暦月",SUM(AA28:BE28),""))</f>
        <v>0</v>
      </c>
      <c r="BG28" s="293"/>
      <c r="BH28" s="294">
        <f>IF($BI$3="４週",BF28/4,IF($BI$3="暦月",(BF28/($BI$8/7)),""))</f>
        <v>0</v>
      </c>
      <c r="BI28" s="293"/>
      <c r="BJ28" s="289"/>
      <c r="BK28" s="290"/>
      <c r="BL28" s="290"/>
      <c r="BM28" s="290"/>
      <c r="BN28" s="291"/>
    </row>
    <row r="29" spans="2:66" ht="20.25" customHeight="1" x14ac:dyDescent="0.45">
      <c r="B29" s="306">
        <f>B27+1</f>
        <v>7</v>
      </c>
      <c r="C29" s="390"/>
      <c r="D29" s="392"/>
      <c r="E29" s="261"/>
      <c r="F29" s="393"/>
      <c r="G29" s="237"/>
      <c r="H29" s="238"/>
      <c r="I29" s="152"/>
      <c r="J29" s="153"/>
      <c r="K29" s="152"/>
      <c r="L29" s="153"/>
      <c r="M29" s="246"/>
      <c r="N29" s="247"/>
      <c r="O29" s="250"/>
      <c r="P29" s="251"/>
      <c r="Q29" s="251"/>
      <c r="R29" s="238"/>
      <c r="S29" s="335"/>
      <c r="T29" s="336"/>
      <c r="U29" s="336"/>
      <c r="V29" s="336"/>
      <c r="W29" s="337"/>
      <c r="X29" s="105" t="s">
        <v>18</v>
      </c>
      <c r="Y29" s="106"/>
      <c r="Z29" s="107"/>
      <c r="AA29" s="95"/>
      <c r="AB29" s="96"/>
      <c r="AC29" s="96"/>
      <c r="AD29" s="96"/>
      <c r="AE29" s="96"/>
      <c r="AF29" s="96"/>
      <c r="AG29" s="97"/>
      <c r="AH29" s="95"/>
      <c r="AI29" s="96"/>
      <c r="AJ29" s="96"/>
      <c r="AK29" s="96"/>
      <c r="AL29" s="96"/>
      <c r="AM29" s="96"/>
      <c r="AN29" s="97"/>
      <c r="AO29" s="95"/>
      <c r="AP29" s="96"/>
      <c r="AQ29" s="96"/>
      <c r="AR29" s="96"/>
      <c r="AS29" s="96"/>
      <c r="AT29" s="96"/>
      <c r="AU29" s="97"/>
      <c r="AV29" s="95"/>
      <c r="AW29" s="96"/>
      <c r="AX29" s="96"/>
      <c r="AY29" s="96"/>
      <c r="AZ29" s="96"/>
      <c r="BA29" s="96"/>
      <c r="BB29" s="97"/>
      <c r="BC29" s="95"/>
      <c r="BD29" s="96"/>
      <c r="BE29" s="98"/>
      <c r="BF29" s="242"/>
      <c r="BG29" s="243"/>
      <c r="BH29" s="244"/>
      <c r="BI29" s="245"/>
      <c r="BJ29" s="303"/>
      <c r="BK29" s="304"/>
      <c r="BL29" s="304"/>
      <c r="BM29" s="304"/>
      <c r="BN29" s="305"/>
    </row>
    <row r="30" spans="2:66" ht="20.25" customHeight="1" x14ac:dyDescent="0.45">
      <c r="B30" s="307"/>
      <c r="C30" s="391"/>
      <c r="D30" s="394"/>
      <c r="E30" s="261"/>
      <c r="F30" s="393"/>
      <c r="G30" s="235"/>
      <c r="H30" s="236"/>
      <c r="I30" s="152"/>
      <c r="J30" s="153">
        <f>G29</f>
        <v>0</v>
      </c>
      <c r="K30" s="152"/>
      <c r="L30" s="153">
        <f>M29</f>
        <v>0</v>
      </c>
      <c r="M30" s="248"/>
      <c r="N30" s="249"/>
      <c r="O30" s="252"/>
      <c r="P30" s="253"/>
      <c r="Q30" s="253"/>
      <c r="R30" s="236"/>
      <c r="S30" s="335"/>
      <c r="T30" s="336"/>
      <c r="U30" s="336"/>
      <c r="V30" s="336"/>
      <c r="W30" s="337"/>
      <c r="X30" s="102" t="s">
        <v>189</v>
      </c>
      <c r="Y30" s="103"/>
      <c r="Z30" s="104"/>
      <c r="AA30" s="162" t="str">
        <f>IF(AA29="","",VLOOKUP(AA29,'シフト記号表（従来型・ユニット型共通）'!$C$6:$L$47,10,FALSE))</f>
        <v/>
      </c>
      <c r="AB30" s="163" t="str">
        <f>IF(AB29="","",VLOOKUP(AB29,'シフト記号表（従来型・ユニット型共通）'!$C$6:$L$47,10,FALSE))</f>
        <v/>
      </c>
      <c r="AC30" s="163" t="str">
        <f>IF(AC29="","",VLOOKUP(AC29,'シフト記号表（従来型・ユニット型共通）'!$C$6:$L$47,10,FALSE))</f>
        <v/>
      </c>
      <c r="AD30" s="163" t="str">
        <f>IF(AD29="","",VLOOKUP(AD29,'シフト記号表（従来型・ユニット型共通）'!$C$6:$L$47,10,FALSE))</f>
        <v/>
      </c>
      <c r="AE30" s="163" t="str">
        <f>IF(AE29="","",VLOOKUP(AE29,'シフト記号表（従来型・ユニット型共通）'!$C$6:$L$47,10,FALSE))</f>
        <v/>
      </c>
      <c r="AF30" s="163" t="str">
        <f>IF(AF29="","",VLOOKUP(AF29,'シフト記号表（従来型・ユニット型共通）'!$C$6:$L$47,10,FALSE))</f>
        <v/>
      </c>
      <c r="AG30" s="164" t="str">
        <f>IF(AG29="","",VLOOKUP(AG29,'シフト記号表（従来型・ユニット型共通）'!$C$6:$L$47,10,FALSE))</f>
        <v/>
      </c>
      <c r="AH30" s="162" t="str">
        <f>IF(AH29="","",VLOOKUP(AH29,'シフト記号表（従来型・ユニット型共通）'!$C$6:$L$47,10,FALSE))</f>
        <v/>
      </c>
      <c r="AI30" s="163" t="str">
        <f>IF(AI29="","",VLOOKUP(AI29,'シフト記号表（従来型・ユニット型共通）'!$C$6:$L$47,10,FALSE))</f>
        <v/>
      </c>
      <c r="AJ30" s="163" t="str">
        <f>IF(AJ29="","",VLOOKUP(AJ29,'シフト記号表（従来型・ユニット型共通）'!$C$6:$L$47,10,FALSE))</f>
        <v/>
      </c>
      <c r="AK30" s="163" t="str">
        <f>IF(AK29="","",VLOOKUP(AK29,'シフト記号表（従来型・ユニット型共通）'!$C$6:$L$47,10,FALSE))</f>
        <v/>
      </c>
      <c r="AL30" s="163" t="str">
        <f>IF(AL29="","",VLOOKUP(AL29,'シフト記号表（従来型・ユニット型共通）'!$C$6:$L$47,10,FALSE))</f>
        <v/>
      </c>
      <c r="AM30" s="163" t="str">
        <f>IF(AM29="","",VLOOKUP(AM29,'シフト記号表（従来型・ユニット型共通）'!$C$6:$L$47,10,FALSE))</f>
        <v/>
      </c>
      <c r="AN30" s="164" t="str">
        <f>IF(AN29="","",VLOOKUP(AN29,'シフト記号表（従来型・ユニット型共通）'!$C$6:$L$47,10,FALSE))</f>
        <v/>
      </c>
      <c r="AO30" s="162" t="str">
        <f>IF(AO29="","",VLOOKUP(AO29,'シフト記号表（従来型・ユニット型共通）'!$C$6:$L$47,10,FALSE))</f>
        <v/>
      </c>
      <c r="AP30" s="163" t="str">
        <f>IF(AP29="","",VLOOKUP(AP29,'シフト記号表（従来型・ユニット型共通）'!$C$6:$L$47,10,FALSE))</f>
        <v/>
      </c>
      <c r="AQ30" s="163" t="str">
        <f>IF(AQ29="","",VLOOKUP(AQ29,'シフト記号表（従来型・ユニット型共通）'!$C$6:$L$47,10,FALSE))</f>
        <v/>
      </c>
      <c r="AR30" s="163" t="str">
        <f>IF(AR29="","",VLOOKUP(AR29,'シフト記号表（従来型・ユニット型共通）'!$C$6:$L$47,10,FALSE))</f>
        <v/>
      </c>
      <c r="AS30" s="163" t="str">
        <f>IF(AS29="","",VLOOKUP(AS29,'シフト記号表（従来型・ユニット型共通）'!$C$6:$L$47,10,FALSE))</f>
        <v/>
      </c>
      <c r="AT30" s="163" t="str">
        <f>IF(AT29="","",VLOOKUP(AT29,'シフト記号表（従来型・ユニット型共通）'!$C$6:$L$47,10,FALSE))</f>
        <v/>
      </c>
      <c r="AU30" s="164" t="str">
        <f>IF(AU29="","",VLOOKUP(AU29,'シフト記号表（従来型・ユニット型共通）'!$C$6:$L$47,10,FALSE))</f>
        <v/>
      </c>
      <c r="AV30" s="162" t="str">
        <f>IF(AV29="","",VLOOKUP(AV29,'シフト記号表（従来型・ユニット型共通）'!$C$6:$L$47,10,FALSE))</f>
        <v/>
      </c>
      <c r="AW30" s="163" t="str">
        <f>IF(AW29="","",VLOOKUP(AW29,'シフト記号表（従来型・ユニット型共通）'!$C$6:$L$47,10,FALSE))</f>
        <v/>
      </c>
      <c r="AX30" s="163" t="str">
        <f>IF(AX29="","",VLOOKUP(AX29,'シフト記号表（従来型・ユニット型共通）'!$C$6:$L$47,10,FALSE))</f>
        <v/>
      </c>
      <c r="AY30" s="163" t="str">
        <f>IF(AY29="","",VLOOKUP(AY29,'シフト記号表（従来型・ユニット型共通）'!$C$6:$L$47,10,FALSE))</f>
        <v/>
      </c>
      <c r="AZ30" s="163" t="str">
        <f>IF(AZ29="","",VLOOKUP(AZ29,'シフト記号表（従来型・ユニット型共通）'!$C$6:$L$47,10,FALSE))</f>
        <v/>
      </c>
      <c r="BA30" s="163" t="str">
        <f>IF(BA29="","",VLOOKUP(BA29,'シフト記号表（従来型・ユニット型共通）'!$C$6:$L$47,10,FALSE))</f>
        <v/>
      </c>
      <c r="BB30" s="164" t="str">
        <f>IF(BB29="","",VLOOKUP(BB29,'シフト記号表（従来型・ユニット型共通）'!$C$6:$L$47,10,FALSE))</f>
        <v/>
      </c>
      <c r="BC30" s="162" t="str">
        <f>IF(BC29="","",VLOOKUP(BC29,'シフト記号表（従来型・ユニット型共通）'!$C$6:$L$47,10,FALSE))</f>
        <v/>
      </c>
      <c r="BD30" s="163" t="str">
        <f>IF(BD29="","",VLOOKUP(BD29,'シフト記号表（従来型・ユニット型共通）'!$C$6:$L$47,10,FALSE))</f>
        <v/>
      </c>
      <c r="BE30" s="163" t="str">
        <f>IF(BE29="","",VLOOKUP(BE29,'シフト記号表（従来型・ユニット型共通）'!$C$6:$L$47,10,FALSE))</f>
        <v/>
      </c>
      <c r="BF30" s="292">
        <f>IF($BI$3="４週",SUM(AA30:BB30),IF($BI$3="暦月",SUM(AA30:BE30),""))</f>
        <v>0</v>
      </c>
      <c r="BG30" s="293"/>
      <c r="BH30" s="294">
        <f>IF($BI$3="４週",BF30/4,IF($BI$3="暦月",(BF30/($BI$8/7)),""))</f>
        <v>0</v>
      </c>
      <c r="BI30" s="293"/>
      <c r="BJ30" s="289"/>
      <c r="BK30" s="290"/>
      <c r="BL30" s="290"/>
      <c r="BM30" s="290"/>
      <c r="BN30" s="291"/>
    </row>
    <row r="31" spans="2:66" ht="20.25" customHeight="1" x14ac:dyDescent="0.45">
      <c r="B31" s="306">
        <f>B29+1</f>
        <v>8</v>
      </c>
      <c r="C31" s="390"/>
      <c r="D31" s="392"/>
      <c r="E31" s="261"/>
      <c r="F31" s="393"/>
      <c r="G31" s="237"/>
      <c r="H31" s="238"/>
      <c r="I31" s="152"/>
      <c r="J31" s="153"/>
      <c r="K31" s="152"/>
      <c r="L31" s="153"/>
      <c r="M31" s="246"/>
      <c r="N31" s="247"/>
      <c r="O31" s="250"/>
      <c r="P31" s="251"/>
      <c r="Q31" s="251"/>
      <c r="R31" s="238"/>
      <c r="S31" s="335"/>
      <c r="T31" s="336"/>
      <c r="U31" s="336"/>
      <c r="V31" s="336"/>
      <c r="W31" s="337"/>
      <c r="X31" s="105" t="s">
        <v>18</v>
      </c>
      <c r="Y31" s="106"/>
      <c r="Z31" s="107"/>
      <c r="AA31" s="95"/>
      <c r="AB31" s="96"/>
      <c r="AC31" s="96"/>
      <c r="AD31" s="96"/>
      <c r="AE31" s="96"/>
      <c r="AF31" s="96"/>
      <c r="AG31" s="97"/>
      <c r="AH31" s="95"/>
      <c r="AI31" s="96"/>
      <c r="AJ31" s="96"/>
      <c r="AK31" s="96"/>
      <c r="AL31" s="96"/>
      <c r="AM31" s="96"/>
      <c r="AN31" s="97"/>
      <c r="AO31" s="95"/>
      <c r="AP31" s="96"/>
      <c r="AQ31" s="96"/>
      <c r="AR31" s="96"/>
      <c r="AS31" s="96"/>
      <c r="AT31" s="96"/>
      <c r="AU31" s="97"/>
      <c r="AV31" s="95"/>
      <c r="AW31" s="96"/>
      <c r="AX31" s="96"/>
      <c r="AY31" s="96"/>
      <c r="AZ31" s="96"/>
      <c r="BA31" s="96"/>
      <c r="BB31" s="97"/>
      <c r="BC31" s="95"/>
      <c r="BD31" s="96"/>
      <c r="BE31" s="98"/>
      <c r="BF31" s="242"/>
      <c r="BG31" s="243"/>
      <c r="BH31" s="244"/>
      <c r="BI31" s="245"/>
      <c r="BJ31" s="303"/>
      <c r="BK31" s="304"/>
      <c r="BL31" s="304"/>
      <c r="BM31" s="304"/>
      <c r="BN31" s="305"/>
    </row>
    <row r="32" spans="2:66" ht="20.25" customHeight="1" x14ac:dyDescent="0.45">
      <c r="B32" s="307"/>
      <c r="C32" s="391"/>
      <c r="D32" s="394"/>
      <c r="E32" s="261"/>
      <c r="F32" s="393"/>
      <c r="G32" s="235"/>
      <c r="H32" s="236"/>
      <c r="I32" s="152"/>
      <c r="J32" s="153">
        <f>G31</f>
        <v>0</v>
      </c>
      <c r="K32" s="152"/>
      <c r="L32" s="153">
        <f>M31</f>
        <v>0</v>
      </c>
      <c r="M32" s="248"/>
      <c r="N32" s="249"/>
      <c r="O32" s="252"/>
      <c r="P32" s="253"/>
      <c r="Q32" s="253"/>
      <c r="R32" s="236"/>
      <c r="S32" s="335"/>
      <c r="T32" s="336"/>
      <c r="U32" s="336"/>
      <c r="V32" s="336"/>
      <c r="W32" s="337"/>
      <c r="X32" s="102" t="s">
        <v>189</v>
      </c>
      <c r="Y32" s="103"/>
      <c r="Z32" s="104"/>
      <c r="AA32" s="162" t="str">
        <f>IF(AA31="","",VLOOKUP(AA31,'シフト記号表（従来型・ユニット型共通）'!$C$6:$L$47,10,FALSE))</f>
        <v/>
      </c>
      <c r="AB32" s="163" t="str">
        <f>IF(AB31="","",VLOOKUP(AB31,'シフト記号表（従来型・ユニット型共通）'!$C$6:$L$47,10,FALSE))</f>
        <v/>
      </c>
      <c r="AC32" s="163" t="str">
        <f>IF(AC31="","",VLOOKUP(AC31,'シフト記号表（従来型・ユニット型共通）'!$C$6:$L$47,10,FALSE))</f>
        <v/>
      </c>
      <c r="AD32" s="163" t="str">
        <f>IF(AD31="","",VLOOKUP(AD31,'シフト記号表（従来型・ユニット型共通）'!$C$6:$L$47,10,FALSE))</f>
        <v/>
      </c>
      <c r="AE32" s="163" t="str">
        <f>IF(AE31="","",VLOOKUP(AE31,'シフト記号表（従来型・ユニット型共通）'!$C$6:$L$47,10,FALSE))</f>
        <v/>
      </c>
      <c r="AF32" s="163" t="str">
        <f>IF(AF31="","",VLOOKUP(AF31,'シフト記号表（従来型・ユニット型共通）'!$C$6:$L$47,10,FALSE))</f>
        <v/>
      </c>
      <c r="AG32" s="164" t="str">
        <f>IF(AG31="","",VLOOKUP(AG31,'シフト記号表（従来型・ユニット型共通）'!$C$6:$L$47,10,FALSE))</f>
        <v/>
      </c>
      <c r="AH32" s="162" t="str">
        <f>IF(AH31="","",VLOOKUP(AH31,'シフト記号表（従来型・ユニット型共通）'!$C$6:$L$47,10,FALSE))</f>
        <v/>
      </c>
      <c r="AI32" s="163" t="str">
        <f>IF(AI31="","",VLOOKUP(AI31,'シフト記号表（従来型・ユニット型共通）'!$C$6:$L$47,10,FALSE))</f>
        <v/>
      </c>
      <c r="AJ32" s="163" t="str">
        <f>IF(AJ31="","",VLOOKUP(AJ31,'シフト記号表（従来型・ユニット型共通）'!$C$6:$L$47,10,FALSE))</f>
        <v/>
      </c>
      <c r="AK32" s="163" t="str">
        <f>IF(AK31="","",VLOOKUP(AK31,'シフト記号表（従来型・ユニット型共通）'!$C$6:$L$47,10,FALSE))</f>
        <v/>
      </c>
      <c r="AL32" s="163" t="str">
        <f>IF(AL31="","",VLOOKUP(AL31,'シフト記号表（従来型・ユニット型共通）'!$C$6:$L$47,10,FALSE))</f>
        <v/>
      </c>
      <c r="AM32" s="163" t="str">
        <f>IF(AM31="","",VLOOKUP(AM31,'シフト記号表（従来型・ユニット型共通）'!$C$6:$L$47,10,FALSE))</f>
        <v/>
      </c>
      <c r="AN32" s="164" t="str">
        <f>IF(AN31="","",VLOOKUP(AN31,'シフト記号表（従来型・ユニット型共通）'!$C$6:$L$47,10,FALSE))</f>
        <v/>
      </c>
      <c r="AO32" s="162" t="str">
        <f>IF(AO31="","",VLOOKUP(AO31,'シフト記号表（従来型・ユニット型共通）'!$C$6:$L$47,10,FALSE))</f>
        <v/>
      </c>
      <c r="AP32" s="163" t="str">
        <f>IF(AP31="","",VLOOKUP(AP31,'シフト記号表（従来型・ユニット型共通）'!$C$6:$L$47,10,FALSE))</f>
        <v/>
      </c>
      <c r="AQ32" s="163" t="str">
        <f>IF(AQ31="","",VLOOKUP(AQ31,'シフト記号表（従来型・ユニット型共通）'!$C$6:$L$47,10,FALSE))</f>
        <v/>
      </c>
      <c r="AR32" s="163" t="str">
        <f>IF(AR31="","",VLOOKUP(AR31,'シフト記号表（従来型・ユニット型共通）'!$C$6:$L$47,10,FALSE))</f>
        <v/>
      </c>
      <c r="AS32" s="163" t="str">
        <f>IF(AS31="","",VLOOKUP(AS31,'シフト記号表（従来型・ユニット型共通）'!$C$6:$L$47,10,FALSE))</f>
        <v/>
      </c>
      <c r="AT32" s="163" t="str">
        <f>IF(AT31="","",VLOOKUP(AT31,'シフト記号表（従来型・ユニット型共通）'!$C$6:$L$47,10,FALSE))</f>
        <v/>
      </c>
      <c r="AU32" s="164" t="str">
        <f>IF(AU31="","",VLOOKUP(AU31,'シフト記号表（従来型・ユニット型共通）'!$C$6:$L$47,10,FALSE))</f>
        <v/>
      </c>
      <c r="AV32" s="162" t="str">
        <f>IF(AV31="","",VLOOKUP(AV31,'シフト記号表（従来型・ユニット型共通）'!$C$6:$L$47,10,FALSE))</f>
        <v/>
      </c>
      <c r="AW32" s="163" t="str">
        <f>IF(AW31="","",VLOOKUP(AW31,'シフト記号表（従来型・ユニット型共通）'!$C$6:$L$47,10,FALSE))</f>
        <v/>
      </c>
      <c r="AX32" s="163" t="str">
        <f>IF(AX31="","",VLOOKUP(AX31,'シフト記号表（従来型・ユニット型共通）'!$C$6:$L$47,10,FALSE))</f>
        <v/>
      </c>
      <c r="AY32" s="163" t="str">
        <f>IF(AY31="","",VLOOKUP(AY31,'シフト記号表（従来型・ユニット型共通）'!$C$6:$L$47,10,FALSE))</f>
        <v/>
      </c>
      <c r="AZ32" s="163" t="str">
        <f>IF(AZ31="","",VLOOKUP(AZ31,'シフト記号表（従来型・ユニット型共通）'!$C$6:$L$47,10,FALSE))</f>
        <v/>
      </c>
      <c r="BA32" s="163" t="str">
        <f>IF(BA31="","",VLOOKUP(BA31,'シフト記号表（従来型・ユニット型共通）'!$C$6:$L$47,10,FALSE))</f>
        <v/>
      </c>
      <c r="BB32" s="164" t="str">
        <f>IF(BB31="","",VLOOKUP(BB31,'シフト記号表（従来型・ユニット型共通）'!$C$6:$L$47,10,FALSE))</f>
        <v/>
      </c>
      <c r="BC32" s="162" t="str">
        <f>IF(BC31="","",VLOOKUP(BC31,'シフト記号表（従来型・ユニット型共通）'!$C$6:$L$47,10,FALSE))</f>
        <v/>
      </c>
      <c r="BD32" s="163" t="str">
        <f>IF(BD31="","",VLOOKUP(BD31,'シフト記号表（従来型・ユニット型共通）'!$C$6:$L$47,10,FALSE))</f>
        <v/>
      </c>
      <c r="BE32" s="163" t="str">
        <f>IF(BE31="","",VLOOKUP(BE31,'シフト記号表（従来型・ユニット型共通）'!$C$6:$L$47,10,FALSE))</f>
        <v/>
      </c>
      <c r="BF32" s="292">
        <f>IF($BI$3="４週",SUM(AA32:BB32),IF($BI$3="暦月",SUM(AA32:BE32),""))</f>
        <v>0</v>
      </c>
      <c r="BG32" s="293"/>
      <c r="BH32" s="294">
        <f>IF($BI$3="４週",BF32/4,IF($BI$3="暦月",(BF32/($BI$8/7)),""))</f>
        <v>0</v>
      </c>
      <c r="BI32" s="293"/>
      <c r="BJ32" s="289"/>
      <c r="BK32" s="290"/>
      <c r="BL32" s="290"/>
      <c r="BM32" s="290"/>
      <c r="BN32" s="291"/>
    </row>
    <row r="33" spans="2:66" ht="20.25" customHeight="1" x14ac:dyDescent="0.45">
      <c r="B33" s="306">
        <f>B31+1</f>
        <v>9</v>
      </c>
      <c r="C33" s="390"/>
      <c r="D33" s="392"/>
      <c r="E33" s="261"/>
      <c r="F33" s="393"/>
      <c r="G33" s="237"/>
      <c r="H33" s="238"/>
      <c r="I33" s="152"/>
      <c r="J33" s="153"/>
      <c r="K33" s="152"/>
      <c r="L33" s="153"/>
      <c r="M33" s="246"/>
      <c r="N33" s="247"/>
      <c r="O33" s="250"/>
      <c r="P33" s="251"/>
      <c r="Q33" s="251"/>
      <c r="R33" s="238"/>
      <c r="S33" s="335"/>
      <c r="T33" s="336"/>
      <c r="U33" s="336"/>
      <c r="V33" s="336"/>
      <c r="W33" s="337"/>
      <c r="X33" s="105" t="s">
        <v>18</v>
      </c>
      <c r="Y33" s="106"/>
      <c r="Z33" s="107"/>
      <c r="AA33" s="95"/>
      <c r="AB33" s="96"/>
      <c r="AC33" s="96"/>
      <c r="AD33" s="96"/>
      <c r="AE33" s="96"/>
      <c r="AF33" s="96"/>
      <c r="AG33" s="97"/>
      <c r="AH33" s="95"/>
      <c r="AI33" s="96"/>
      <c r="AJ33" s="96"/>
      <c r="AK33" s="96"/>
      <c r="AL33" s="96"/>
      <c r="AM33" s="96"/>
      <c r="AN33" s="97"/>
      <c r="AO33" s="95"/>
      <c r="AP33" s="96"/>
      <c r="AQ33" s="96"/>
      <c r="AR33" s="96"/>
      <c r="AS33" s="96"/>
      <c r="AT33" s="96"/>
      <c r="AU33" s="97"/>
      <c r="AV33" s="95"/>
      <c r="AW33" s="96"/>
      <c r="AX33" s="96"/>
      <c r="AY33" s="96"/>
      <c r="AZ33" s="96"/>
      <c r="BA33" s="96"/>
      <c r="BB33" s="97"/>
      <c r="BC33" s="95"/>
      <c r="BD33" s="96"/>
      <c r="BE33" s="98"/>
      <c r="BF33" s="242"/>
      <c r="BG33" s="243"/>
      <c r="BH33" s="244"/>
      <c r="BI33" s="245"/>
      <c r="BJ33" s="303"/>
      <c r="BK33" s="304"/>
      <c r="BL33" s="304"/>
      <c r="BM33" s="304"/>
      <c r="BN33" s="305"/>
    </row>
    <row r="34" spans="2:66" ht="20.25" customHeight="1" x14ac:dyDescent="0.45">
      <c r="B34" s="307"/>
      <c r="C34" s="391"/>
      <c r="D34" s="394"/>
      <c r="E34" s="261"/>
      <c r="F34" s="393"/>
      <c r="G34" s="235"/>
      <c r="H34" s="236"/>
      <c r="I34" s="152"/>
      <c r="J34" s="153">
        <f>G33</f>
        <v>0</v>
      </c>
      <c r="K34" s="152"/>
      <c r="L34" s="153">
        <f>M33</f>
        <v>0</v>
      </c>
      <c r="M34" s="248"/>
      <c r="N34" s="249"/>
      <c r="O34" s="252"/>
      <c r="P34" s="253"/>
      <c r="Q34" s="253"/>
      <c r="R34" s="236"/>
      <c r="S34" s="335"/>
      <c r="T34" s="336"/>
      <c r="U34" s="336"/>
      <c r="V34" s="336"/>
      <c r="W34" s="337"/>
      <c r="X34" s="185" t="s">
        <v>189</v>
      </c>
      <c r="Y34" s="110"/>
      <c r="Z34" s="186"/>
      <c r="AA34" s="162" t="str">
        <f>IF(AA33="","",VLOOKUP(AA33,'シフト記号表（従来型・ユニット型共通）'!$C$6:$L$47,10,FALSE))</f>
        <v/>
      </c>
      <c r="AB34" s="163" t="str">
        <f>IF(AB33="","",VLOOKUP(AB33,'シフト記号表（従来型・ユニット型共通）'!$C$6:$L$47,10,FALSE))</f>
        <v/>
      </c>
      <c r="AC34" s="163" t="str">
        <f>IF(AC33="","",VLOOKUP(AC33,'シフト記号表（従来型・ユニット型共通）'!$C$6:$L$47,10,FALSE))</f>
        <v/>
      </c>
      <c r="AD34" s="163" t="str">
        <f>IF(AD33="","",VLOOKUP(AD33,'シフト記号表（従来型・ユニット型共通）'!$C$6:$L$47,10,FALSE))</f>
        <v/>
      </c>
      <c r="AE34" s="163" t="str">
        <f>IF(AE33="","",VLOOKUP(AE33,'シフト記号表（従来型・ユニット型共通）'!$C$6:$L$47,10,FALSE))</f>
        <v/>
      </c>
      <c r="AF34" s="163" t="str">
        <f>IF(AF33="","",VLOOKUP(AF33,'シフト記号表（従来型・ユニット型共通）'!$C$6:$L$47,10,FALSE))</f>
        <v/>
      </c>
      <c r="AG34" s="164" t="str">
        <f>IF(AG33="","",VLOOKUP(AG33,'シフト記号表（従来型・ユニット型共通）'!$C$6:$L$47,10,FALSE))</f>
        <v/>
      </c>
      <c r="AH34" s="162" t="str">
        <f>IF(AH33="","",VLOOKUP(AH33,'シフト記号表（従来型・ユニット型共通）'!$C$6:$L$47,10,FALSE))</f>
        <v/>
      </c>
      <c r="AI34" s="163" t="str">
        <f>IF(AI33="","",VLOOKUP(AI33,'シフト記号表（従来型・ユニット型共通）'!$C$6:$L$47,10,FALSE))</f>
        <v/>
      </c>
      <c r="AJ34" s="163" t="str">
        <f>IF(AJ33="","",VLOOKUP(AJ33,'シフト記号表（従来型・ユニット型共通）'!$C$6:$L$47,10,FALSE))</f>
        <v/>
      </c>
      <c r="AK34" s="163" t="str">
        <f>IF(AK33="","",VLOOKUP(AK33,'シフト記号表（従来型・ユニット型共通）'!$C$6:$L$47,10,FALSE))</f>
        <v/>
      </c>
      <c r="AL34" s="163" t="str">
        <f>IF(AL33="","",VLOOKUP(AL33,'シフト記号表（従来型・ユニット型共通）'!$C$6:$L$47,10,FALSE))</f>
        <v/>
      </c>
      <c r="AM34" s="163" t="str">
        <f>IF(AM33="","",VLOOKUP(AM33,'シフト記号表（従来型・ユニット型共通）'!$C$6:$L$47,10,FALSE))</f>
        <v/>
      </c>
      <c r="AN34" s="164" t="str">
        <f>IF(AN33="","",VLOOKUP(AN33,'シフト記号表（従来型・ユニット型共通）'!$C$6:$L$47,10,FALSE))</f>
        <v/>
      </c>
      <c r="AO34" s="162" t="str">
        <f>IF(AO33="","",VLOOKUP(AO33,'シフト記号表（従来型・ユニット型共通）'!$C$6:$L$47,10,FALSE))</f>
        <v/>
      </c>
      <c r="AP34" s="163" t="str">
        <f>IF(AP33="","",VLOOKUP(AP33,'シフト記号表（従来型・ユニット型共通）'!$C$6:$L$47,10,FALSE))</f>
        <v/>
      </c>
      <c r="AQ34" s="163" t="str">
        <f>IF(AQ33="","",VLOOKUP(AQ33,'シフト記号表（従来型・ユニット型共通）'!$C$6:$L$47,10,FALSE))</f>
        <v/>
      </c>
      <c r="AR34" s="163" t="str">
        <f>IF(AR33="","",VLOOKUP(AR33,'シフト記号表（従来型・ユニット型共通）'!$C$6:$L$47,10,FALSE))</f>
        <v/>
      </c>
      <c r="AS34" s="163" t="str">
        <f>IF(AS33="","",VLOOKUP(AS33,'シフト記号表（従来型・ユニット型共通）'!$C$6:$L$47,10,FALSE))</f>
        <v/>
      </c>
      <c r="AT34" s="163" t="str">
        <f>IF(AT33="","",VLOOKUP(AT33,'シフト記号表（従来型・ユニット型共通）'!$C$6:$L$47,10,FALSE))</f>
        <v/>
      </c>
      <c r="AU34" s="164" t="str">
        <f>IF(AU33="","",VLOOKUP(AU33,'シフト記号表（従来型・ユニット型共通）'!$C$6:$L$47,10,FALSE))</f>
        <v/>
      </c>
      <c r="AV34" s="162" t="str">
        <f>IF(AV33="","",VLOOKUP(AV33,'シフト記号表（従来型・ユニット型共通）'!$C$6:$L$47,10,FALSE))</f>
        <v/>
      </c>
      <c r="AW34" s="163" t="str">
        <f>IF(AW33="","",VLOOKUP(AW33,'シフト記号表（従来型・ユニット型共通）'!$C$6:$L$47,10,FALSE))</f>
        <v/>
      </c>
      <c r="AX34" s="163" t="str">
        <f>IF(AX33="","",VLOOKUP(AX33,'シフト記号表（従来型・ユニット型共通）'!$C$6:$L$47,10,FALSE))</f>
        <v/>
      </c>
      <c r="AY34" s="163" t="str">
        <f>IF(AY33="","",VLOOKUP(AY33,'シフト記号表（従来型・ユニット型共通）'!$C$6:$L$47,10,FALSE))</f>
        <v/>
      </c>
      <c r="AZ34" s="163" t="str">
        <f>IF(AZ33="","",VLOOKUP(AZ33,'シフト記号表（従来型・ユニット型共通）'!$C$6:$L$47,10,FALSE))</f>
        <v/>
      </c>
      <c r="BA34" s="163" t="str">
        <f>IF(BA33="","",VLOOKUP(BA33,'シフト記号表（従来型・ユニット型共通）'!$C$6:$L$47,10,FALSE))</f>
        <v/>
      </c>
      <c r="BB34" s="164" t="str">
        <f>IF(BB33="","",VLOOKUP(BB33,'シフト記号表（従来型・ユニット型共通）'!$C$6:$L$47,10,FALSE))</f>
        <v/>
      </c>
      <c r="BC34" s="162" t="str">
        <f>IF(BC33="","",VLOOKUP(BC33,'シフト記号表（従来型・ユニット型共通）'!$C$6:$L$47,10,FALSE))</f>
        <v/>
      </c>
      <c r="BD34" s="163" t="str">
        <f>IF(BD33="","",VLOOKUP(BD33,'シフト記号表（従来型・ユニット型共通）'!$C$6:$L$47,10,FALSE))</f>
        <v/>
      </c>
      <c r="BE34" s="163" t="str">
        <f>IF(BE33="","",VLOOKUP(BE33,'シフト記号表（従来型・ユニット型共通）'!$C$6:$L$47,10,FALSE))</f>
        <v/>
      </c>
      <c r="BF34" s="292">
        <f>IF($BI$3="４週",SUM(AA34:BB34),IF($BI$3="暦月",SUM(AA34:BE34),""))</f>
        <v>0</v>
      </c>
      <c r="BG34" s="293"/>
      <c r="BH34" s="294">
        <f>IF($BI$3="４週",BF34/4,IF($BI$3="暦月",(BF34/($BI$8/7)),""))</f>
        <v>0</v>
      </c>
      <c r="BI34" s="293"/>
      <c r="BJ34" s="289"/>
      <c r="BK34" s="290"/>
      <c r="BL34" s="290"/>
      <c r="BM34" s="290"/>
      <c r="BN34" s="291"/>
    </row>
    <row r="35" spans="2:66" ht="20.25" customHeight="1" x14ac:dyDescent="0.45">
      <c r="B35" s="306">
        <f>B33+1</f>
        <v>10</v>
      </c>
      <c r="C35" s="390"/>
      <c r="D35" s="392"/>
      <c r="E35" s="261"/>
      <c r="F35" s="393"/>
      <c r="G35" s="237"/>
      <c r="H35" s="238"/>
      <c r="I35" s="152"/>
      <c r="J35" s="153"/>
      <c r="K35" s="152"/>
      <c r="L35" s="153"/>
      <c r="M35" s="246"/>
      <c r="N35" s="247"/>
      <c r="O35" s="250"/>
      <c r="P35" s="251"/>
      <c r="Q35" s="251"/>
      <c r="R35" s="238"/>
      <c r="S35" s="335"/>
      <c r="T35" s="336"/>
      <c r="U35" s="336"/>
      <c r="V35" s="336"/>
      <c r="W35" s="337"/>
      <c r="X35" s="184" t="s">
        <v>18</v>
      </c>
      <c r="Y35" s="108"/>
      <c r="Z35" s="109"/>
      <c r="AA35" s="95"/>
      <c r="AB35" s="96"/>
      <c r="AC35" s="96"/>
      <c r="AD35" s="96"/>
      <c r="AE35" s="96"/>
      <c r="AF35" s="96"/>
      <c r="AG35" s="97"/>
      <c r="AH35" s="95"/>
      <c r="AI35" s="96"/>
      <c r="AJ35" s="96"/>
      <c r="AK35" s="96"/>
      <c r="AL35" s="96"/>
      <c r="AM35" s="96"/>
      <c r="AN35" s="97"/>
      <c r="AO35" s="95"/>
      <c r="AP35" s="96"/>
      <c r="AQ35" s="96"/>
      <c r="AR35" s="96"/>
      <c r="AS35" s="96"/>
      <c r="AT35" s="96"/>
      <c r="AU35" s="97"/>
      <c r="AV35" s="95"/>
      <c r="AW35" s="96"/>
      <c r="AX35" s="96"/>
      <c r="AY35" s="96"/>
      <c r="AZ35" s="96"/>
      <c r="BA35" s="96"/>
      <c r="BB35" s="97"/>
      <c r="BC35" s="95"/>
      <c r="BD35" s="96"/>
      <c r="BE35" s="98"/>
      <c r="BF35" s="242"/>
      <c r="BG35" s="243"/>
      <c r="BH35" s="244"/>
      <c r="BI35" s="245"/>
      <c r="BJ35" s="303"/>
      <c r="BK35" s="304"/>
      <c r="BL35" s="304"/>
      <c r="BM35" s="304"/>
      <c r="BN35" s="305"/>
    </row>
    <row r="36" spans="2:66" ht="20.25" customHeight="1" x14ac:dyDescent="0.45">
      <c r="B36" s="307"/>
      <c r="C36" s="391"/>
      <c r="D36" s="394"/>
      <c r="E36" s="261"/>
      <c r="F36" s="393"/>
      <c r="G36" s="235"/>
      <c r="H36" s="236"/>
      <c r="I36" s="152"/>
      <c r="J36" s="153">
        <f>G35</f>
        <v>0</v>
      </c>
      <c r="K36" s="152"/>
      <c r="L36" s="153">
        <f>M35</f>
        <v>0</v>
      </c>
      <c r="M36" s="248"/>
      <c r="N36" s="249"/>
      <c r="O36" s="252"/>
      <c r="P36" s="253"/>
      <c r="Q36" s="253"/>
      <c r="R36" s="236"/>
      <c r="S36" s="335"/>
      <c r="T36" s="336"/>
      <c r="U36" s="336"/>
      <c r="V36" s="336"/>
      <c r="W36" s="337"/>
      <c r="X36" s="185" t="s">
        <v>189</v>
      </c>
      <c r="Y36" s="110"/>
      <c r="Z36" s="186"/>
      <c r="AA36" s="162" t="str">
        <f>IF(AA35="","",VLOOKUP(AA35,'シフト記号表（従来型・ユニット型共通）'!$C$6:$L$47,10,FALSE))</f>
        <v/>
      </c>
      <c r="AB36" s="163" t="str">
        <f>IF(AB35="","",VLOOKUP(AB35,'シフト記号表（従来型・ユニット型共通）'!$C$6:$L$47,10,FALSE))</f>
        <v/>
      </c>
      <c r="AC36" s="163" t="str">
        <f>IF(AC35="","",VLOOKUP(AC35,'シフト記号表（従来型・ユニット型共通）'!$C$6:$L$47,10,FALSE))</f>
        <v/>
      </c>
      <c r="AD36" s="163" t="str">
        <f>IF(AD35="","",VLOOKUP(AD35,'シフト記号表（従来型・ユニット型共通）'!$C$6:$L$47,10,FALSE))</f>
        <v/>
      </c>
      <c r="AE36" s="163" t="str">
        <f>IF(AE35="","",VLOOKUP(AE35,'シフト記号表（従来型・ユニット型共通）'!$C$6:$L$47,10,FALSE))</f>
        <v/>
      </c>
      <c r="AF36" s="163" t="str">
        <f>IF(AF35="","",VLOOKUP(AF35,'シフト記号表（従来型・ユニット型共通）'!$C$6:$L$47,10,FALSE))</f>
        <v/>
      </c>
      <c r="AG36" s="164" t="str">
        <f>IF(AG35="","",VLOOKUP(AG35,'シフト記号表（従来型・ユニット型共通）'!$C$6:$L$47,10,FALSE))</f>
        <v/>
      </c>
      <c r="AH36" s="162" t="str">
        <f>IF(AH35="","",VLOOKUP(AH35,'シフト記号表（従来型・ユニット型共通）'!$C$6:$L$47,10,FALSE))</f>
        <v/>
      </c>
      <c r="AI36" s="163" t="str">
        <f>IF(AI35="","",VLOOKUP(AI35,'シフト記号表（従来型・ユニット型共通）'!$C$6:$L$47,10,FALSE))</f>
        <v/>
      </c>
      <c r="AJ36" s="163" t="str">
        <f>IF(AJ35="","",VLOOKUP(AJ35,'シフト記号表（従来型・ユニット型共通）'!$C$6:$L$47,10,FALSE))</f>
        <v/>
      </c>
      <c r="AK36" s="163" t="str">
        <f>IF(AK35="","",VLOOKUP(AK35,'シフト記号表（従来型・ユニット型共通）'!$C$6:$L$47,10,FALSE))</f>
        <v/>
      </c>
      <c r="AL36" s="163" t="str">
        <f>IF(AL35="","",VLOOKUP(AL35,'シフト記号表（従来型・ユニット型共通）'!$C$6:$L$47,10,FALSE))</f>
        <v/>
      </c>
      <c r="AM36" s="163" t="str">
        <f>IF(AM35="","",VLOOKUP(AM35,'シフト記号表（従来型・ユニット型共通）'!$C$6:$L$47,10,FALSE))</f>
        <v/>
      </c>
      <c r="AN36" s="164" t="str">
        <f>IF(AN35="","",VLOOKUP(AN35,'シフト記号表（従来型・ユニット型共通）'!$C$6:$L$47,10,FALSE))</f>
        <v/>
      </c>
      <c r="AO36" s="162" t="str">
        <f>IF(AO35="","",VLOOKUP(AO35,'シフト記号表（従来型・ユニット型共通）'!$C$6:$L$47,10,FALSE))</f>
        <v/>
      </c>
      <c r="AP36" s="163" t="str">
        <f>IF(AP35="","",VLOOKUP(AP35,'シフト記号表（従来型・ユニット型共通）'!$C$6:$L$47,10,FALSE))</f>
        <v/>
      </c>
      <c r="AQ36" s="163" t="str">
        <f>IF(AQ35="","",VLOOKUP(AQ35,'シフト記号表（従来型・ユニット型共通）'!$C$6:$L$47,10,FALSE))</f>
        <v/>
      </c>
      <c r="AR36" s="163" t="str">
        <f>IF(AR35="","",VLOOKUP(AR35,'シフト記号表（従来型・ユニット型共通）'!$C$6:$L$47,10,FALSE))</f>
        <v/>
      </c>
      <c r="AS36" s="163" t="str">
        <f>IF(AS35="","",VLOOKUP(AS35,'シフト記号表（従来型・ユニット型共通）'!$C$6:$L$47,10,FALSE))</f>
        <v/>
      </c>
      <c r="AT36" s="163" t="str">
        <f>IF(AT35="","",VLOOKUP(AT35,'シフト記号表（従来型・ユニット型共通）'!$C$6:$L$47,10,FALSE))</f>
        <v/>
      </c>
      <c r="AU36" s="164" t="str">
        <f>IF(AU35="","",VLOOKUP(AU35,'シフト記号表（従来型・ユニット型共通）'!$C$6:$L$47,10,FALSE))</f>
        <v/>
      </c>
      <c r="AV36" s="162" t="str">
        <f>IF(AV35="","",VLOOKUP(AV35,'シフト記号表（従来型・ユニット型共通）'!$C$6:$L$47,10,FALSE))</f>
        <v/>
      </c>
      <c r="AW36" s="163" t="str">
        <f>IF(AW35="","",VLOOKUP(AW35,'シフト記号表（従来型・ユニット型共通）'!$C$6:$L$47,10,FALSE))</f>
        <v/>
      </c>
      <c r="AX36" s="163" t="str">
        <f>IF(AX35="","",VLOOKUP(AX35,'シフト記号表（従来型・ユニット型共通）'!$C$6:$L$47,10,FALSE))</f>
        <v/>
      </c>
      <c r="AY36" s="163" t="str">
        <f>IF(AY35="","",VLOOKUP(AY35,'シフト記号表（従来型・ユニット型共通）'!$C$6:$L$47,10,FALSE))</f>
        <v/>
      </c>
      <c r="AZ36" s="163" t="str">
        <f>IF(AZ35="","",VLOOKUP(AZ35,'シフト記号表（従来型・ユニット型共通）'!$C$6:$L$47,10,FALSE))</f>
        <v/>
      </c>
      <c r="BA36" s="163" t="str">
        <f>IF(BA35="","",VLOOKUP(BA35,'シフト記号表（従来型・ユニット型共通）'!$C$6:$L$47,10,FALSE))</f>
        <v/>
      </c>
      <c r="BB36" s="164" t="str">
        <f>IF(BB35="","",VLOOKUP(BB35,'シフト記号表（従来型・ユニット型共通）'!$C$6:$L$47,10,FALSE))</f>
        <v/>
      </c>
      <c r="BC36" s="162" t="str">
        <f>IF(BC35="","",VLOOKUP(BC35,'シフト記号表（従来型・ユニット型共通）'!$C$6:$L$47,10,FALSE))</f>
        <v/>
      </c>
      <c r="BD36" s="163" t="str">
        <f>IF(BD35="","",VLOOKUP(BD35,'シフト記号表（従来型・ユニット型共通）'!$C$6:$L$47,10,FALSE))</f>
        <v/>
      </c>
      <c r="BE36" s="163" t="str">
        <f>IF(BE35="","",VLOOKUP(BE35,'シフト記号表（従来型・ユニット型共通）'!$C$6:$L$47,10,FALSE))</f>
        <v/>
      </c>
      <c r="BF36" s="292">
        <f>IF($BI$3="４週",SUM(AA36:BB36),IF($BI$3="暦月",SUM(AA36:BE36),""))</f>
        <v>0</v>
      </c>
      <c r="BG36" s="293"/>
      <c r="BH36" s="294">
        <f>IF($BI$3="４週",BF36/4,IF($BI$3="暦月",(BF36/($BI$8/7)),""))</f>
        <v>0</v>
      </c>
      <c r="BI36" s="293"/>
      <c r="BJ36" s="289"/>
      <c r="BK36" s="290"/>
      <c r="BL36" s="290"/>
      <c r="BM36" s="290"/>
      <c r="BN36" s="291"/>
    </row>
    <row r="37" spans="2:66" ht="20.25" customHeight="1" x14ac:dyDescent="0.45">
      <c r="B37" s="306">
        <f>B35+1</f>
        <v>11</v>
      </c>
      <c r="C37" s="390"/>
      <c r="D37" s="392"/>
      <c r="E37" s="261"/>
      <c r="F37" s="393"/>
      <c r="G37" s="237"/>
      <c r="H37" s="238"/>
      <c r="I37" s="152"/>
      <c r="J37" s="153"/>
      <c r="K37" s="152"/>
      <c r="L37" s="153"/>
      <c r="M37" s="246"/>
      <c r="N37" s="247"/>
      <c r="O37" s="250"/>
      <c r="P37" s="251"/>
      <c r="Q37" s="251"/>
      <c r="R37" s="238"/>
      <c r="S37" s="335"/>
      <c r="T37" s="336"/>
      <c r="U37" s="336"/>
      <c r="V37" s="336"/>
      <c r="W37" s="337"/>
      <c r="X37" s="184" t="s">
        <v>18</v>
      </c>
      <c r="Y37" s="108"/>
      <c r="Z37" s="109"/>
      <c r="AA37" s="95"/>
      <c r="AB37" s="96"/>
      <c r="AC37" s="96"/>
      <c r="AD37" s="96"/>
      <c r="AE37" s="96"/>
      <c r="AF37" s="96"/>
      <c r="AG37" s="97"/>
      <c r="AH37" s="95"/>
      <c r="AI37" s="96"/>
      <c r="AJ37" s="96"/>
      <c r="AK37" s="96"/>
      <c r="AL37" s="96"/>
      <c r="AM37" s="96"/>
      <c r="AN37" s="97"/>
      <c r="AO37" s="95"/>
      <c r="AP37" s="96"/>
      <c r="AQ37" s="96"/>
      <c r="AR37" s="96"/>
      <c r="AS37" s="96"/>
      <c r="AT37" s="96"/>
      <c r="AU37" s="97"/>
      <c r="AV37" s="95"/>
      <c r="AW37" s="96"/>
      <c r="AX37" s="96"/>
      <c r="AY37" s="96"/>
      <c r="AZ37" s="96"/>
      <c r="BA37" s="96"/>
      <c r="BB37" s="97"/>
      <c r="BC37" s="95"/>
      <c r="BD37" s="96"/>
      <c r="BE37" s="98"/>
      <c r="BF37" s="242"/>
      <c r="BG37" s="243"/>
      <c r="BH37" s="244"/>
      <c r="BI37" s="245"/>
      <c r="BJ37" s="303"/>
      <c r="BK37" s="304"/>
      <c r="BL37" s="304"/>
      <c r="BM37" s="304"/>
      <c r="BN37" s="305"/>
    </row>
    <row r="38" spans="2:66" ht="20.25" customHeight="1" x14ac:dyDescent="0.45">
      <c r="B38" s="307"/>
      <c r="C38" s="391"/>
      <c r="D38" s="394"/>
      <c r="E38" s="261"/>
      <c r="F38" s="393"/>
      <c r="G38" s="235"/>
      <c r="H38" s="236"/>
      <c r="I38" s="152"/>
      <c r="J38" s="153">
        <f>G37</f>
        <v>0</v>
      </c>
      <c r="K38" s="152"/>
      <c r="L38" s="153">
        <f>M37</f>
        <v>0</v>
      </c>
      <c r="M38" s="248"/>
      <c r="N38" s="249"/>
      <c r="O38" s="252"/>
      <c r="P38" s="253"/>
      <c r="Q38" s="253"/>
      <c r="R38" s="236"/>
      <c r="S38" s="335"/>
      <c r="T38" s="336"/>
      <c r="U38" s="336"/>
      <c r="V38" s="336"/>
      <c r="W38" s="337"/>
      <c r="X38" s="185" t="s">
        <v>189</v>
      </c>
      <c r="Y38" s="110"/>
      <c r="Z38" s="186"/>
      <c r="AA38" s="162" t="str">
        <f>IF(AA37="","",VLOOKUP(AA37,'シフト記号表（従来型・ユニット型共通）'!$C$6:$L$47,10,FALSE))</f>
        <v/>
      </c>
      <c r="AB38" s="163" t="str">
        <f>IF(AB37="","",VLOOKUP(AB37,'シフト記号表（従来型・ユニット型共通）'!$C$6:$L$47,10,FALSE))</f>
        <v/>
      </c>
      <c r="AC38" s="163" t="str">
        <f>IF(AC37="","",VLOOKUP(AC37,'シフト記号表（従来型・ユニット型共通）'!$C$6:$L$47,10,FALSE))</f>
        <v/>
      </c>
      <c r="AD38" s="163" t="str">
        <f>IF(AD37="","",VLOOKUP(AD37,'シフト記号表（従来型・ユニット型共通）'!$C$6:$L$47,10,FALSE))</f>
        <v/>
      </c>
      <c r="AE38" s="163" t="str">
        <f>IF(AE37="","",VLOOKUP(AE37,'シフト記号表（従来型・ユニット型共通）'!$C$6:$L$47,10,FALSE))</f>
        <v/>
      </c>
      <c r="AF38" s="163" t="str">
        <f>IF(AF37="","",VLOOKUP(AF37,'シフト記号表（従来型・ユニット型共通）'!$C$6:$L$47,10,FALSE))</f>
        <v/>
      </c>
      <c r="AG38" s="164" t="str">
        <f>IF(AG37="","",VLOOKUP(AG37,'シフト記号表（従来型・ユニット型共通）'!$C$6:$L$47,10,FALSE))</f>
        <v/>
      </c>
      <c r="AH38" s="162" t="str">
        <f>IF(AH37="","",VLOOKUP(AH37,'シフト記号表（従来型・ユニット型共通）'!$C$6:$L$47,10,FALSE))</f>
        <v/>
      </c>
      <c r="AI38" s="163" t="str">
        <f>IF(AI37="","",VLOOKUP(AI37,'シフト記号表（従来型・ユニット型共通）'!$C$6:$L$47,10,FALSE))</f>
        <v/>
      </c>
      <c r="AJ38" s="163" t="str">
        <f>IF(AJ37="","",VLOOKUP(AJ37,'シフト記号表（従来型・ユニット型共通）'!$C$6:$L$47,10,FALSE))</f>
        <v/>
      </c>
      <c r="AK38" s="163" t="str">
        <f>IF(AK37="","",VLOOKUP(AK37,'シフト記号表（従来型・ユニット型共通）'!$C$6:$L$47,10,FALSE))</f>
        <v/>
      </c>
      <c r="AL38" s="163" t="str">
        <f>IF(AL37="","",VLOOKUP(AL37,'シフト記号表（従来型・ユニット型共通）'!$C$6:$L$47,10,FALSE))</f>
        <v/>
      </c>
      <c r="AM38" s="163" t="str">
        <f>IF(AM37="","",VLOOKUP(AM37,'シフト記号表（従来型・ユニット型共通）'!$C$6:$L$47,10,FALSE))</f>
        <v/>
      </c>
      <c r="AN38" s="164" t="str">
        <f>IF(AN37="","",VLOOKUP(AN37,'シフト記号表（従来型・ユニット型共通）'!$C$6:$L$47,10,FALSE))</f>
        <v/>
      </c>
      <c r="AO38" s="162" t="str">
        <f>IF(AO37="","",VLOOKUP(AO37,'シフト記号表（従来型・ユニット型共通）'!$C$6:$L$47,10,FALSE))</f>
        <v/>
      </c>
      <c r="AP38" s="163" t="str">
        <f>IF(AP37="","",VLOOKUP(AP37,'シフト記号表（従来型・ユニット型共通）'!$C$6:$L$47,10,FALSE))</f>
        <v/>
      </c>
      <c r="AQ38" s="163" t="str">
        <f>IF(AQ37="","",VLOOKUP(AQ37,'シフト記号表（従来型・ユニット型共通）'!$C$6:$L$47,10,FALSE))</f>
        <v/>
      </c>
      <c r="AR38" s="163" t="str">
        <f>IF(AR37="","",VLOOKUP(AR37,'シフト記号表（従来型・ユニット型共通）'!$C$6:$L$47,10,FALSE))</f>
        <v/>
      </c>
      <c r="AS38" s="163" t="str">
        <f>IF(AS37="","",VLOOKUP(AS37,'シフト記号表（従来型・ユニット型共通）'!$C$6:$L$47,10,FALSE))</f>
        <v/>
      </c>
      <c r="AT38" s="163" t="str">
        <f>IF(AT37="","",VLOOKUP(AT37,'シフト記号表（従来型・ユニット型共通）'!$C$6:$L$47,10,FALSE))</f>
        <v/>
      </c>
      <c r="AU38" s="164" t="str">
        <f>IF(AU37="","",VLOOKUP(AU37,'シフト記号表（従来型・ユニット型共通）'!$C$6:$L$47,10,FALSE))</f>
        <v/>
      </c>
      <c r="AV38" s="162" t="str">
        <f>IF(AV37="","",VLOOKUP(AV37,'シフト記号表（従来型・ユニット型共通）'!$C$6:$L$47,10,FALSE))</f>
        <v/>
      </c>
      <c r="AW38" s="163" t="str">
        <f>IF(AW37="","",VLOOKUP(AW37,'シフト記号表（従来型・ユニット型共通）'!$C$6:$L$47,10,FALSE))</f>
        <v/>
      </c>
      <c r="AX38" s="163" t="str">
        <f>IF(AX37="","",VLOOKUP(AX37,'シフト記号表（従来型・ユニット型共通）'!$C$6:$L$47,10,FALSE))</f>
        <v/>
      </c>
      <c r="AY38" s="163" t="str">
        <f>IF(AY37="","",VLOOKUP(AY37,'シフト記号表（従来型・ユニット型共通）'!$C$6:$L$47,10,FALSE))</f>
        <v/>
      </c>
      <c r="AZ38" s="163" t="str">
        <f>IF(AZ37="","",VLOOKUP(AZ37,'シフト記号表（従来型・ユニット型共通）'!$C$6:$L$47,10,FALSE))</f>
        <v/>
      </c>
      <c r="BA38" s="163" t="str">
        <f>IF(BA37="","",VLOOKUP(BA37,'シフト記号表（従来型・ユニット型共通）'!$C$6:$L$47,10,FALSE))</f>
        <v/>
      </c>
      <c r="BB38" s="164" t="str">
        <f>IF(BB37="","",VLOOKUP(BB37,'シフト記号表（従来型・ユニット型共通）'!$C$6:$L$47,10,FALSE))</f>
        <v/>
      </c>
      <c r="BC38" s="162" t="str">
        <f>IF(BC37="","",VLOOKUP(BC37,'シフト記号表（従来型・ユニット型共通）'!$C$6:$L$47,10,FALSE))</f>
        <v/>
      </c>
      <c r="BD38" s="163" t="str">
        <f>IF(BD37="","",VLOOKUP(BD37,'シフト記号表（従来型・ユニット型共通）'!$C$6:$L$47,10,FALSE))</f>
        <v/>
      </c>
      <c r="BE38" s="163" t="str">
        <f>IF(BE37="","",VLOOKUP(BE37,'シフト記号表（従来型・ユニット型共通）'!$C$6:$L$47,10,FALSE))</f>
        <v/>
      </c>
      <c r="BF38" s="292">
        <f>IF($BI$3="４週",SUM(AA38:BB38),IF($BI$3="暦月",SUM(AA38:BE38),""))</f>
        <v>0</v>
      </c>
      <c r="BG38" s="293"/>
      <c r="BH38" s="294">
        <f>IF($BI$3="４週",BF38/4,IF($BI$3="暦月",(BF38/($BI$8/7)),""))</f>
        <v>0</v>
      </c>
      <c r="BI38" s="293"/>
      <c r="BJ38" s="289"/>
      <c r="BK38" s="290"/>
      <c r="BL38" s="290"/>
      <c r="BM38" s="290"/>
      <c r="BN38" s="291"/>
    </row>
    <row r="39" spans="2:66" ht="20.25" customHeight="1" x14ac:dyDescent="0.45">
      <c r="B39" s="306">
        <f>B37+1</f>
        <v>12</v>
      </c>
      <c r="C39" s="390"/>
      <c r="D39" s="392"/>
      <c r="E39" s="261"/>
      <c r="F39" s="393"/>
      <c r="G39" s="237"/>
      <c r="H39" s="238"/>
      <c r="I39" s="152"/>
      <c r="J39" s="153"/>
      <c r="K39" s="152"/>
      <c r="L39" s="153"/>
      <c r="M39" s="246"/>
      <c r="N39" s="247"/>
      <c r="O39" s="250"/>
      <c r="P39" s="251"/>
      <c r="Q39" s="251"/>
      <c r="R39" s="238"/>
      <c r="S39" s="335"/>
      <c r="T39" s="336"/>
      <c r="U39" s="336"/>
      <c r="V39" s="336"/>
      <c r="W39" s="337"/>
      <c r="X39" s="184" t="s">
        <v>18</v>
      </c>
      <c r="Y39" s="108"/>
      <c r="Z39" s="109"/>
      <c r="AA39" s="95"/>
      <c r="AB39" s="96"/>
      <c r="AC39" s="96"/>
      <c r="AD39" s="96"/>
      <c r="AE39" s="96"/>
      <c r="AF39" s="96"/>
      <c r="AG39" s="97"/>
      <c r="AH39" s="95"/>
      <c r="AI39" s="96"/>
      <c r="AJ39" s="96"/>
      <c r="AK39" s="96"/>
      <c r="AL39" s="96"/>
      <c r="AM39" s="96"/>
      <c r="AN39" s="97"/>
      <c r="AO39" s="95"/>
      <c r="AP39" s="96"/>
      <c r="AQ39" s="96"/>
      <c r="AR39" s="96"/>
      <c r="AS39" s="96"/>
      <c r="AT39" s="96"/>
      <c r="AU39" s="97"/>
      <c r="AV39" s="95"/>
      <c r="AW39" s="96"/>
      <c r="AX39" s="96"/>
      <c r="AY39" s="96"/>
      <c r="AZ39" s="96"/>
      <c r="BA39" s="96"/>
      <c r="BB39" s="97"/>
      <c r="BC39" s="95"/>
      <c r="BD39" s="96"/>
      <c r="BE39" s="98"/>
      <c r="BF39" s="242"/>
      <c r="BG39" s="243"/>
      <c r="BH39" s="244"/>
      <c r="BI39" s="245"/>
      <c r="BJ39" s="303"/>
      <c r="BK39" s="304"/>
      <c r="BL39" s="304"/>
      <c r="BM39" s="304"/>
      <c r="BN39" s="305"/>
    </row>
    <row r="40" spans="2:66" ht="20.25" customHeight="1" x14ac:dyDescent="0.45">
      <c r="B40" s="307"/>
      <c r="C40" s="391"/>
      <c r="D40" s="394"/>
      <c r="E40" s="261"/>
      <c r="F40" s="393"/>
      <c r="G40" s="235"/>
      <c r="H40" s="236"/>
      <c r="I40" s="152"/>
      <c r="J40" s="153">
        <f>G39</f>
        <v>0</v>
      </c>
      <c r="K40" s="152"/>
      <c r="L40" s="153">
        <f>M39</f>
        <v>0</v>
      </c>
      <c r="M40" s="248"/>
      <c r="N40" s="249"/>
      <c r="O40" s="252"/>
      <c r="P40" s="253"/>
      <c r="Q40" s="253"/>
      <c r="R40" s="236"/>
      <c r="S40" s="335"/>
      <c r="T40" s="336"/>
      <c r="U40" s="336"/>
      <c r="V40" s="336"/>
      <c r="W40" s="337"/>
      <c r="X40" s="185" t="s">
        <v>189</v>
      </c>
      <c r="Y40" s="110"/>
      <c r="Z40" s="186"/>
      <c r="AA40" s="162" t="str">
        <f>IF(AA39="","",VLOOKUP(AA39,'シフト記号表（従来型・ユニット型共通）'!$C$6:$L$47,10,FALSE))</f>
        <v/>
      </c>
      <c r="AB40" s="163" t="str">
        <f>IF(AB39="","",VLOOKUP(AB39,'シフト記号表（従来型・ユニット型共通）'!$C$6:$L$47,10,FALSE))</f>
        <v/>
      </c>
      <c r="AC40" s="163" t="str">
        <f>IF(AC39="","",VLOOKUP(AC39,'シフト記号表（従来型・ユニット型共通）'!$C$6:$L$47,10,FALSE))</f>
        <v/>
      </c>
      <c r="AD40" s="163" t="str">
        <f>IF(AD39="","",VLOOKUP(AD39,'シフト記号表（従来型・ユニット型共通）'!$C$6:$L$47,10,FALSE))</f>
        <v/>
      </c>
      <c r="AE40" s="163" t="str">
        <f>IF(AE39="","",VLOOKUP(AE39,'シフト記号表（従来型・ユニット型共通）'!$C$6:$L$47,10,FALSE))</f>
        <v/>
      </c>
      <c r="AF40" s="163" t="str">
        <f>IF(AF39="","",VLOOKUP(AF39,'シフト記号表（従来型・ユニット型共通）'!$C$6:$L$47,10,FALSE))</f>
        <v/>
      </c>
      <c r="AG40" s="164" t="str">
        <f>IF(AG39="","",VLOOKUP(AG39,'シフト記号表（従来型・ユニット型共通）'!$C$6:$L$47,10,FALSE))</f>
        <v/>
      </c>
      <c r="AH40" s="162" t="str">
        <f>IF(AH39="","",VLOOKUP(AH39,'シフト記号表（従来型・ユニット型共通）'!$C$6:$L$47,10,FALSE))</f>
        <v/>
      </c>
      <c r="AI40" s="163" t="str">
        <f>IF(AI39="","",VLOOKUP(AI39,'シフト記号表（従来型・ユニット型共通）'!$C$6:$L$47,10,FALSE))</f>
        <v/>
      </c>
      <c r="AJ40" s="163" t="str">
        <f>IF(AJ39="","",VLOOKUP(AJ39,'シフト記号表（従来型・ユニット型共通）'!$C$6:$L$47,10,FALSE))</f>
        <v/>
      </c>
      <c r="AK40" s="163" t="str">
        <f>IF(AK39="","",VLOOKUP(AK39,'シフト記号表（従来型・ユニット型共通）'!$C$6:$L$47,10,FALSE))</f>
        <v/>
      </c>
      <c r="AL40" s="163" t="str">
        <f>IF(AL39="","",VLOOKUP(AL39,'シフト記号表（従来型・ユニット型共通）'!$C$6:$L$47,10,FALSE))</f>
        <v/>
      </c>
      <c r="AM40" s="163" t="str">
        <f>IF(AM39="","",VLOOKUP(AM39,'シフト記号表（従来型・ユニット型共通）'!$C$6:$L$47,10,FALSE))</f>
        <v/>
      </c>
      <c r="AN40" s="164" t="str">
        <f>IF(AN39="","",VLOOKUP(AN39,'シフト記号表（従来型・ユニット型共通）'!$C$6:$L$47,10,FALSE))</f>
        <v/>
      </c>
      <c r="AO40" s="162" t="str">
        <f>IF(AO39="","",VLOOKUP(AO39,'シフト記号表（従来型・ユニット型共通）'!$C$6:$L$47,10,FALSE))</f>
        <v/>
      </c>
      <c r="AP40" s="163" t="str">
        <f>IF(AP39="","",VLOOKUP(AP39,'シフト記号表（従来型・ユニット型共通）'!$C$6:$L$47,10,FALSE))</f>
        <v/>
      </c>
      <c r="AQ40" s="163" t="str">
        <f>IF(AQ39="","",VLOOKUP(AQ39,'シフト記号表（従来型・ユニット型共通）'!$C$6:$L$47,10,FALSE))</f>
        <v/>
      </c>
      <c r="AR40" s="163" t="str">
        <f>IF(AR39="","",VLOOKUP(AR39,'シフト記号表（従来型・ユニット型共通）'!$C$6:$L$47,10,FALSE))</f>
        <v/>
      </c>
      <c r="AS40" s="163" t="str">
        <f>IF(AS39="","",VLOOKUP(AS39,'シフト記号表（従来型・ユニット型共通）'!$C$6:$L$47,10,FALSE))</f>
        <v/>
      </c>
      <c r="AT40" s="163" t="str">
        <f>IF(AT39="","",VLOOKUP(AT39,'シフト記号表（従来型・ユニット型共通）'!$C$6:$L$47,10,FALSE))</f>
        <v/>
      </c>
      <c r="AU40" s="164" t="str">
        <f>IF(AU39="","",VLOOKUP(AU39,'シフト記号表（従来型・ユニット型共通）'!$C$6:$L$47,10,FALSE))</f>
        <v/>
      </c>
      <c r="AV40" s="162" t="str">
        <f>IF(AV39="","",VLOOKUP(AV39,'シフト記号表（従来型・ユニット型共通）'!$C$6:$L$47,10,FALSE))</f>
        <v/>
      </c>
      <c r="AW40" s="163" t="str">
        <f>IF(AW39="","",VLOOKUP(AW39,'シフト記号表（従来型・ユニット型共通）'!$C$6:$L$47,10,FALSE))</f>
        <v/>
      </c>
      <c r="AX40" s="163" t="str">
        <f>IF(AX39="","",VLOOKUP(AX39,'シフト記号表（従来型・ユニット型共通）'!$C$6:$L$47,10,FALSE))</f>
        <v/>
      </c>
      <c r="AY40" s="163" t="str">
        <f>IF(AY39="","",VLOOKUP(AY39,'シフト記号表（従来型・ユニット型共通）'!$C$6:$L$47,10,FALSE))</f>
        <v/>
      </c>
      <c r="AZ40" s="163" t="str">
        <f>IF(AZ39="","",VLOOKUP(AZ39,'シフト記号表（従来型・ユニット型共通）'!$C$6:$L$47,10,FALSE))</f>
        <v/>
      </c>
      <c r="BA40" s="163" t="str">
        <f>IF(BA39="","",VLOOKUP(BA39,'シフト記号表（従来型・ユニット型共通）'!$C$6:$L$47,10,FALSE))</f>
        <v/>
      </c>
      <c r="BB40" s="164" t="str">
        <f>IF(BB39="","",VLOOKUP(BB39,'シフト記号表（従来型・ユニット型共通）'!$C$6:$L$47,10,FALSE))</f>
        <v/>
      </c>
      <c r="BC40" s="162" t="str">
        <f>IF(BC39="","",VLOOKUP(BC39,'シフト記号表（従来型・ユニット型共通）'!$C$6:$L$47,10,FALSE))</f>
        <v/>
      </c>
      <c r="BD40" s="163" t="str">
        <f>IF(BD39="","",VLOOKUP(BD39,'シフト記号表（従来型・ユニット型共通）'!$C$6:$L$47,10,FALSE))</f>
        <v/>
      </c>
      <c r="BE40" s="163" t="str">
        <f>IF(BE39="","",VLOOKUP(BE39,'シフト記号表（従来型・ユニット型共通）'!$C$6:$L$47,10,FALSE))</f>
        <v/>
      </c>
      <c r="BF40" s="292">
        <f>IF($BI$3="４週",SUM(AA40:BB40),IF($BI$3="暦月",SUM(AA40:BE40),""))</f>
        <v>0</v>
      </c>
      <c r="BG40" s="293"/>
      <c r="BH40" s="294">
        <f>IF($BI$3="４週",BF40/4,IF($BI$3="暦月",(BF40/($BI$8/7)),""))</f>
        <v>0</v>
      </c>
      <c r="BI40" s="293"/>
      <c r="BJ40" s="289"/>
      <c r="BK40" s="290"/>
      <c r="BL40" s="290"/>
      <c r="BM40" s="290"/>
      <c r="BN40" s="291"/>
    </row>
    <row r="41" spans="2:66" ht="20.25" customHeight="1" x14ac:dyDescent="0.45">
      <c r="B41" s="306">
        <f>B39+1</f>
        <v>13</v>
      </c>
      <c r="C41" s="390"/>
      <c r="D41" s="392"/>
      <c r="E41" s="261"/>
      <c r="F41" s="393"/>
      <c r="G41" s="237"/>
      <c r="H41" s="238"/>
      <c r="I41" s="152"/>
      <c r="J41" s="153"/>
      <c r="K41" s="152"/>
      <c r="L41" s="153"/>
      <c r="M41" s="246"/>
      <c r="N41" s="247"/>
      <c r="O41" s="250"/>
      <c r="P41" s="251"/>
      <c r="Q41" s="251"/>
      <c r="R41" s="238"/>
      <c r="S41" s="335"/>
      <c r="T41" s="336"/>
      <c r="U41" s="336"/>
      <c r="V41" s="336"/>
      <c r="W41" s="337"/>
      <c r="X41" s="184" t="s">
        <v>18</v>
      </c>
      <c r="Y41" s="108"/>
      <c r="Z41" s="109"/>
      <c r="AA41" s="95"/>
      <c r="AB41" s="96"/>
      <c r="AC41" s="96"/>
      <c r="AD41" s="96"/>
      <c r="AE41" s="96"/>
      <c r="AF41" s="96"/>
      <c r="AG41" s="97"/>
      <c r="AH41" s="95"/>
      <c r="AI41" s="96"/>
      <c r="AJ41" s="96"/>
      <c r="AK41" s="96"/>
      <c r="AL41" s="96"/>
      <c r="AM41" s="96"/>
      <c r="AN41" s="97"/>
      <c r="AO41" s="95"/>
      <c r="AP41" s="96"/>
      <c r="AQ41" s="96"/>
      <c r="AR41" s="96"/>
      <c r="AS41" s="96"/>
      <c r="AT41" s="96"/>
      <c r="AU41" s="97"/>
      <c r="AV41" s="95"/>
      <c r="AW41" s="96"/>
      <c r="AX41" s="96"/>
      <c r="AY41" s="96"/>
      <c r="AZ41" s="96"/>
      <c r="BA41" s="96"/>
      <c r="BB41" s="97"/>
      <c r="BC41" s="95"/>
      <c r="BD41" s="96"/>
      <c r="BE41" s="98"/>
      <c r="BF41" s="242"/>
      <c r="BG41" s="243"/>
      <c r="BH41" s="244"/>
      <c r="BI41" s="245"/>
      <c r="BJ41" s="303"/>
      <c r="BK41" s="304"/>
      <c r="BL41" s="304"/>
      <c r="BM41" s="304"/>
      <c r="BN41" s="305"/>
    </row>
    <row r="42" spans="2:66" ht="20.25" customHeight="1" x14ac:dyDescent="0.45">
      <c r="B42" s="307"/>
      <c r="C42" s="391"/>
      <c r="D42" s="394"/>
      <c r="E42" s="261"/>
      <c r="F42" s="393"/>
      <c r="G42" s="235"/>
      <c r="H42" s="236"/>
      <c r="I42" s="152"/>
      <c r="J42" s="153">
        <f>G41</f>
        <v>0</v>
      </c>
      <c r="K42" s="152"/>
      <c r="L42" s="153">
        <f>M41</f>
        <v>0</v>
      </c>
      <c r="M42" s="248"/>
      <c r="N42" s="249"/>
      <c r="O42" s="252"/>
      <c r="P42" s="253"/>
      <c r="Q42" s="253"/>
      <c r="R42" s="236"/>
      <c r="S42" s="335"/>
      <c r="T42" s="336"/>
      <c r="U42" s="336"/>
      <c r="V42" s="336"/>
      <c r="W42" s="337"/>
      <c r="X42" s="185" t="s">
        <v>189</v>
      </c>
      <c r="Y42" s="110"/>
      <c r="Z42" s="186"/>
      <c r="AA42" s="162" t="str">
        <f>IF(AA41="","",VLOOKUP(AA41,'シフト記号表（従来型・ユニット型共通）'!$C$6:$L$47,10,FALSE))</f>
        <v/>
      </c>
      <c r="AB42" s="163" t="str">
        <f>IF(AB41="","",VLOOKUP(AB41,'シフト記号表（従来型・ユニット型共通）'!$C$6:$L$47,10,FALSE))</f>
        <v/>
      </c>
      <c r="AC42" s="163" t="str">
        <f>IF(AC41="","",VLOOKUP(AC41,'シフト記号表（従来型・ユニット型共通）'!$C$6:$L$47,10,FALSE))</f>
        <v/>
      </c>
      <c r="AD42" s="163" t="str">
        <f>IF(AD41="","",VLOOKUP(AD41,'シフト記号表（従来型・ユニット型共通）'!$C$6:$L$47,10,FALSE))</f>
        <v/>
      </c>
      <c r="AE42" s="163" t="str">
        <f>IF(AE41="","",VLOOKUP(AE41,'シフト記号表（従来型・ユニット型共通）'!$C$6:$L$47,10,FALSE))</f>
        <v/>
      </c>
      <c r="AF42" s="163" t="str">
        <f>IF(AF41="","",VLOOKUP(AF41,'シフト記号表（従来型・ユニット型共通）'!$C$6:$L$47,10,FALSE))</f>
        <v/>
      </c>
      <c r="AG42" s="164" t="str">
        <f>IF(AG41="","",VLOOKUP(AG41,'シフト記号表（従来型・ユニット型共通）'!$C$6:$L$47,10,FALSE))</f>
        <v/>
      </c>
      <c r="AH42" s="162" t="str">
        <f>IF(AH41="","",VLOOKUP(AH41,'シフト記号表（従来型・ユニット型共通）'!$C$6:$L$47,10,FALSE))</f>
        <v/>
      </c>
      <c r="AI42" s="163" t="str">
        <f>IF(AI41="","",VLOOKUP(AI41,'シフト記号表（従来型・ユニット型共通）'!$C$6:$L$47,10,FALSE))</f>
        <v/>
      </c>
      <c r="AJ42" s="163" t="str">
        <f>IF(AJ41="","",VLOOKUP(AJ41,'シフト記号表（従来型・ユニット型共通）'!$C$6:$L$47,10,FALSE))</f>
        <v/>
      </c>
      <c r="AK42" s="163" t="str">
        <f>IF(AK41="","",VLOOKUP(AK41,'シフト記号表（従来型・ユニット型共通）'!$C$6:$L$47,10,FALSE))</f>
        <v/>
      </c>
      <c r="AL42" s="163" t="str">
        <f>IF(AL41="","",VLOOKUP(AL41,'シフト記号表（従来型・ユニット型共通）'!$C$6:$L$47,10,FALSE))</f>
        <v/>
      </c>
      <c r="AM42" s="163" t="str">
        <f>IF(AM41="","",VLOOKUP(AM41,'シフト記号表（従来型・ユニット型共通）'!$C$6:$L$47,10,FALSE))</f>
        <v/>
      </c>
      <c r="AN42" s="164" t="str">
        <f>IF(AN41="","",VLOOKUP(AN41,'シフト記号表（従来型・ユニット型共通）'!$C$6:$L$47,10,FALSE))</f>
        <v/>
      </c>
      <c r="AO42" s="162" t="str">
        <f>IF(AO41="","",VLOOKUP(AO41,'シフト記号表（従来型・ユニット型共通）'!$C$6:$L$47,10,FALSE))</f>
        <v/>
      </c>
      <c r="AP42" s="163" t="str">
        <f>IF(AP41="","",VLOOKUP(AP41,'シフト記号表（従来型・ユニット型共通）'!$C$6:$L$47,10,FALSE))</f>
        <v/>
      </c>
      <c r="AQ42" s="163" t="str">
        <f>IF(AQ41="","",VLOOKUP(AQ41,'シフト記号表（従来型・ユニット型共通）'!$C$6:$L$47,10,FALSE))</f>
        <v/>
      </c>
      <c r="AR42" s="163" t="str">
        <f>IF(AR41="","",VLOOKUP(AR41,'シフト記号表（従来型・ユニット型共通）'!$C$6:$L$47,10,FALSE))</f>
        <v/>
      </c>
      <c r="AS42" s="163" t="str">
        <f>IF(AS41="","",VLOOKUP(AS41,'シフト記号表（従来型・ユニット型共通）'!$C$6:$L$47,10,FALSE))</f>
        <v/>
      </c>
      <c r="AT42" s="163" t="str">
        <f>IF(AT41="","",VLOOKUP(AT41,'シフト記号表（従来型・ユニット型共通）'!$C$6:$L$47,10,FALSE))</f>
        <v/>
      </c>
      <c r="AU42" s="164" t="str">
        <f>IF(AU41="","",VLOOKUP(AU41,'シフト記号表（従来型・ユニット型共通）'!$C$6:$L$47,10,FALSE))</f>
        <v/>
      </c>
      <c r="AV42" s="162" t="str">
        <f>IF(AV41="","",VLOOKUP(AV41,'シフト記号表（従来型・ユニット型共通）'!$C$6:$L$47,10,FALSE))</f>
        <v/>
      </c>
      <c r="AW42" s="163" t="str">
        <f>IF(AW41="","",VLOOKUP(AW41,'シフト記号表（従来型・ユニット型共通）'!$C$6:$L$47,10,FALSE))</f>
        <v/>
      </c>
      <c r="AX42" s="163" t="str">
        <f>IF(AX41="","",VLOOKUP(AX41,'シフト記号表（従来型・ユニット型共通）'!$C$6:$L$47,10,FALSE))</f>
        <v/>
      </c>
      <c r="AY42" s="163" t="str">
        <f>IF(AY41="","",VLOOKUP(AY41,'シフト記号表（従来型・ユニット型共通）'!$C$6:$L$47,10,FALSE))</f>
        <v/>
      </c>
      <c r="AZ42" s="163" t="str">
        <f>IF(AZ41="","",VLOOKUP(AZ41,'シフト記号表（従来型・ユニット型共通）'!$C$6:$L$47,10,FALSE))</f>
        <v/>
      </c>
      <c r="BA42" s="163" t="str">
        <f>IF(BA41="","",VLOOKUP(BA41,'シフト記号表（従来型・ユニット型共通）'!$C$6:$L$47,10,FALSE))</f>
        <v/>
      </c>
      <c r="BB42" s="164" t="str">
        <f>IF(BB41="","",VLOOKUP(BB41,'シフト記号表（従来型・ユニット型共通）'!$C$6:$L$47,10,FALSE))</f>
        <v/>
      </c>
      <c r="BC42" s="162" t="str">
        <f>IF(BC41="","",VLOOKUP(BC41,'シフト記号表（従来型・ユニット型共通）'!$C$6:$L$47,10,FALSE))</f>
        <v/>
      </c>
      <c r="BD42" s="163" t="str">
        <f>IF(BD41="","",VLOOKUP(BD41,'シフト記号表（従来型・ユニット型共通）'!$C$6:$L$47,10,FALSE))</f>
        <v/>
      </c>
      <c r="BE42" s="163" t="str">
        <f>IF(BE41="","",VLOOKUP(BE41,'シフト記号表（従来型・ユニット型共通）'!$C$6:$L$47,10,FALSE))</f>
        <v/>
      </c>
      <c r="BF42" s="292">
        <f>IF($BI$3="４週",SUM(AA42:BB42),IF($BI$3="暦月",SUM(AA42:BE42),""))</f>
        <v>0</v>
      </c>
      <c r="BG42" s="293"/>
      <c r="BH42" s="294">
        <f>IF($BI$3="４週",BF42/4,IF($BI$3="暦月",(BF42/($BI$8/7)),""))</f>
        <v>0</v>
      </c>
      <c r="BI42" s="293"/>
      <c r="BJ42" s="289"/>
      <c r="BK42" s="290"/>
      <c r="BL42" s="290"/>
      <c r="BM42" s="290"/>
      <c r="BN42" s="291"/>
    </row>
    <row r="43" spans="2:66" ht="20.25" customHeight="1" x14ac:dyDescent="0.45">
      <c r="B43" s="306">
        <f>B41+1</f>
        <v>14</v>
      </c>
      <c r="C43" s="390"/>
      <c r="D43" s="392"/>
      <c r="E43" s="261"/>
      <c r="F43" s="393"/>
      <c r="G43" s="237"/>
      <c r="H43" s="238"/>
      <c r="I43" s="152"/>
      <c r="J43" s="153"/>
      <c r="K43" s="152"/>
      <c r="L43" s="153"/>
      <c r="M43" s="246"/>
      <c r="N43" s="247"/>
      <c r="O43" s="250"/>
      <c r="P43" s="251"/>
      <c r="Q43" s="251"/>
      <c r="R43" s="238"/>
      <c r="S43" s="335"/>
      <c r="T43" s="336"/>
      <c r="U43" s="336"/>
      <c r="V43" s="336"/>
      <c r="W43" s="337"/>
      <c r="X43" s="184" t="s">
        <v>18</v>
      </c>
      <c r="Y43" s="108"/>
      <c r="Z43" s="109"/>
      <c r="AA43" s="95"/>
      <c r="AB43" s="96"/>
      <c r="AC43" s="96"/>
      <c r="AD43" s="96"/>
      <c r="AE43" s="96"/>
      <c r="AF43" s="96"/>
      <c r="AG43" s="97"/>
      <c r="AH43" s="95"/>
      <c r="AI43" s="96"/>
      <c r="AJ43" s="96"/>
      <c r="AK43" s="96"/>
      <c r="AL43" s="96"/>
      <c r="AM43" s="96"/>
      <c r="AN43" s="97"/>
      <c r="AO43" s="95"/>
      <c r="AP43" s="96"/>
      <c r="AQ43" s="96"/>
      <c r="AR43" s="96"/>
      <c r="AS43" s="96"/>
      <c r="AT43" s="96"/>
      <c r="AU43" s="97"/>
      <c r="AV43" s="95"/>
      <c r="AW43" s="96"/>
      <c r="AX43" s="96"/>
      <c r="AY43" s="96"/>
      <c r="AZ43" s="96"/>
      <c r="BA43" s="96"/>
      <c r="BB43" s="97"/>
      <c r="BC43" s="95"/>
      <c r="BD43" s="96"/>
      <c r="BE43" s="98"/>
      <c r="BF43" s="242"/>
      <c r="BG43" s="243"/>
      <c r="BH43" s="244"/>
      <c r="BI43" s="245"/>
      <c r="BJ43" s="303"/>
      <c r="BK43" s="304"/>
      <c r="BL43" s="304"/>
      <c r="BM43" s="304"/>
      <c r="BN43" s="305"/>
    </row>
    <row r="44" spans="2:66" ht="20.25" customHeight="1" x14ac:dyDescent="0.45">
      <c r="B44" s="307"/>
      <c r="C44" s="391"/>
      <c r="D44" s="394"/>
      <c r="E44" s="261"/>
      <c r="F44" s="393"/>
      <c r="G44" s="235"/>
      <c r="H44" s="236"/>
      <c r="I44" s="152"/>
      <c r="J44" s="153">
        <f>G43</f>
        <v>0</v>
      </c>
      <c r="K44" s="152"/>
      <c r="L44" s="153">
        <f>M43</f>
        <v>0</v>
      </c>
      <c r="M44" s="248"/>
      <c r="N44" s="249"/>
      <c r="O44" s="252"/>
      <c r="P44" s="253"/>
      <c r="Q44" s="253"/>
      <c r="R44" s="236"/>
      <c r="S44" s="335"/>
      <c r="T44" s="336"/>
      <c r="U44" s="336"/>
      <c r="V44" s="336"/>
      <c r="W44" s="337"/>
      <c r="X44" s="185" t="s">
        <v>189</v>
      </c>
      <c r="Y44" s="110"/>
      <c r="Z44" s="186"/>
      <c r="AA44" s="162" t="str">
        <f>IF(AA43="","",VLOOKUP(AA43,'シフト記号表（従来型・ユニット型共通）'!$C$6:$L$47,10,FALSE))</f>
        <v/>
      </c>
      <c r="AB44" s="163" t="str">
        <f>IF(AB43="","",VLOOKUP(AB43,'シフト記号表（従来型・ユニット型共通）'!$C$6:$L$47,10,FALSE))</f>
        <v/>
      </c>
      <c r="AC44" s="163" t="str">
        <f>IF(AC43="","",VLOOKUP(AC43,'シフト記号表（従来型・ユニット型共通）'!$C$6:$L$47,10,FALSE))</f>
        <v/>
      </c>
      <c r="AD44" s="163" t="str">
        <f>IF(AD43="","",VLOOKUP(AD43,'シフト記号表（従来型・ユニット型共通）'!$C$6:$L$47,10,FALSE))</f>
        <v/>
      </c>
      <c r="AE44" s="163" t="str">
        <f>IF(AE43="","",VLOOKUP(AE43,'シフト記号表（従来型・ユニット型共通）'!$C$6:$L$47,10,FALSE))</f>
        <v/>
      </c>
      <c r="AF44" s="163" t="str">
        <f>IF(AF43="","",VLOOKUP(AF43,'シフト記号表（従来型・ユニット型共通）'!$C$6:$L$47,10,FALSE))</f>
        <v/>
      </c>
      <c r="AG44" s="164" t="str">
        <f>IF(AG43="","",VLOOKUP(AG43,'シフト記号表（従来型・ユニット型共通）'!$C$6:$L$47,10,FALSE))</f>
        <v/>
      </c>
      <c r="AH44" s="162" t="str">
        <f>IF(AH43="","",VLOOKUP(AH43,'シフト記号表（従来型・ユニット型共通）'!$C$6:$L$47,10,FALSE))</f>
        <v/>
      </c>
      <c r="AI44" s="163" t="str">
        <f>IF(AI43="","",VLOOKUP(AI43,'シフト記号表（従来型・ユニット型共通）'!$C$6:$L$47,10,FALSE))</f>
        <v/>
      </c>
      <c r="AJ44" s="163" t="str">
        <f>IF(AJ43="","",VLOOKUP(AJ43,'シフト記号表（従来型・ユニット型共通）'!$C$6:$L$47,10,FALSE))</f>
        <v/>
      </c>
      <c r="AK44" s="163" t="str">
        <f>IF(AK43="","",VLOOKUP(AK43,'シフト記号表（従来型・ユニット型共通）'!$C$6:$L$47,10,FALSE))</f>
        <v/>
      </c>
      <c r="AL44" s="163" t="str">
        <f>IF(AL43="","",VLOOKUP(AL43,'シフト記号表（従来型・ユニット型共通）'!$C$6:$L$47,10,FALSE))</f>
        <v/>
      </c>
      <c r="AM44" s="163" t="str">
        <f>IF(AM43="","",VLOOKUP(AM43,'シフト記号表（従来型・ユニット型共通）'!$C$6:$L$47,10,FALSE))</f>
        <v/>
      </c>
      <c r="AN44" s="164" t="str">
        <f>IF(AN43="","",VLOOKUP(AN43,'シフト記号表（従来型・ユニット型共通）'!$C$6:$L$47,10,FALSE))</f>
        <v/>
      </c>
      <c r="AO44" s="162" t="str">
        <f>IF(AO43="","",VLOOKUP(AO43,'シフト記号表（従来型・ユニット型共通）'!$C$6:$L$47,10,FALSE))</f>
        <v/>
      </c>
      <c r="AP44" s="163" t="str">
        <f>IF(AP43="","",VLOOKUP(AP43,'シフト記号表（従来型・ユニット型共通）'!$C$6:$L$47,10,FALSE))</f>
        <v/>
      </c>
      <c r="AQ44" s="163" t="str">
        <f>IF(AQ43="","",VLOOKUP(AQ43,'シフト記号表（従来型・ユニット型共通）'!$C$6:$L$47,10,FALSE))</f>
        <v/>
      </c>
      <c r="AR44" s="163" t="str">
        <f>IF(AR43="","",VLOOKUP(AR43,'シフト記号表（従来型・ユニット型共通）'!$C$6:$L$47,10,FALSE))</f>
        <v/>
      </c>
      <c r="AS44" s="163" t="str">
        <f>IF(AS43="","",VLOOKUP(AS43,'シフト記号表（従来型・ユニット型共通）'!$C$6:$L$47,10,FALSE))</f>
        <v/>
      </c>
      <c r="AT44" s="163" t="str">
        <f>IF(AT43="","",VLOOKUP(AT43,'シフト記号表（従来型・ユニット型共通）'!$C$6:$L$47,10,FALSE))</f>
        <v/>
      </c>
      <c r="AU44" s="164" t="str">
        <f>IF(AU43="","",VLOOKUP(AU43,'シフト記号表（従来型・ユニット型共通）'!$C$6:$L$47,10,FALSE))</f>
        <v/>
      </c>
      <c r="AV44" s="162" t="str">
        <f>IF(AV43="","",VLOOKUP(AV43,'シフト記号表（従来型・ユニット型共通）'!$C$6:$L$47,10,FALSE))</f>
        <v/>
      </c>
      <c r="AW44" s="163" t="str">
        <f>IF(AW43="","",VLOOKUP(AW43,'シフト記号表（従来型・ユニット型共通）'!$C$6:$L$47,10,FALSE))</f>
        <v/>
      </c>
      <c r="AX44" s="163" t="str">
        <f>IF(AX43="","",VLOOKUP(AX43,'シフト記号表（従来型・ユニット型共通）'!$C$6:$L$47,10,FALSE))</f>
        <v/>
      </c>
      <c r="AY44" s="163" t="str">
        <f>IF(AY43="","",VLOOKUP(AY43,'シフト記号表（従来型・ユニット型共通）'!$C$6:$L$47,10,FALSE))</f>
        <v/>
      </c>
      <c r="AZ44" s="163" t="str">
        <f>IF(AZ43="","",VLOOKUP(AZ43,'シフト記号表（従来型・ユニット型共通）'!$C$6:$L$47,10,FALSE))</f>
        <v/>
      </c>
      <c r="BA44" s="163" t="str">
        <f>IF(BA43="","",VLOOKUP(BA43,'シフト記号表（従来型・ユニット型共通）'!$C$6:$L$47,10,FALSE))</f>
        <v/>
      </c>
      <c r="BB44" s="164" t="str">
        <f>IF(BB43="","",VLOOKUP(BB43,'シフト記号表（従来型・ユニット型共通）'!$C$6:$L$47,10,FALSE))</f>
        <v/>
      </c>
      <c r="BC44" s="162" t="str">
        <f>IF(BC43="","",VLOOKUP(BC43,'シフト記号表（従来型・ユニット型共通）'!$C$6:$L$47,10,FALSE))</f>
        <v/>
      </c>
      <c r="BD44" s="163" t="str">
        <f>IF(BD43="","",VLOOKUP(BD43,'シフト記号表（従来型・ユニット型共通）'!$C$6:$L$47,10,FALSE))</f>
        <v/>
      </c>
      <c r="BE44" s="163" t="str">
        <f>IF(BE43="","",VLOOKUP(BE43,'シフト記号表（従来型・ユニット型共通）'!$C$6:$L$47,10,FALSE))</f>
        <v/>
      </c>
      <c r="BF44" s="292">
        <f>IF($BI$3="４週",SUM(AA44:BB44),IF($BI$3="暦月",SUM(AA44:BE44),""))</f>
        <v>0</v>
      </c>
      <c r="BG44" s="293"/>
      <c r="BH44" s="294">
        <f>IF($BI$3="４週",BF44/4,IF($BI$3="暦月",(BF44/($BI$8/7)),""))</f>
        <v>0</v>
      </c>
      <c r="BI44" s="293"/>
      <c r="BJ44" s="289"/>
      <c r="BK44" s="290"/>
      <c r="BL44" s="290"/>
      <c r="BM44" s="290"/>
      <c r="BN44" s="291"/>
    </row>
    <row r="45" spans="2:66" ht="20.25" customHeight="1" x14ac:dyDescent="0.45">
      <c r="B45" s="306">
        <f>B43+1</f>
        <v>15</v>
      </c>
      <c r="C45" s="390"/>
      <c r="D45" s="392"/>
      <c r="E45" s="261"/>
      <c r="F45" s="393"/>
      <c r="G45" s="237"/>
      <c r="H45" s="238"/>
      <c r="I45" s="152"/>
      <c r="J45" s="153"/>
      <c r="K45" s="152"/>
      <c r="L45" s="153"/>
      <c r="M45" s="246"/>
      <c r="N45" s="247"/>
      <c r="O45" s="250"/>
      <c r="P45" s="251"/>
      <c r="Q45" s="251"/>
      <c r="R45" s="238"/>
      <c r="S45" s="335"/>
      <c r="T45" s="336"/>
      <c r="U45" s="336"/>
      <c r="V45" s="336"/>
      <c r="W45" s="337"/>
      <c r="X45" s="184" t="s">
        <v>18</v>
      </c>
      <c r="Y45" s="108"/>
      <c r="Z45" s="109"/>
      <c r="AA45" s="95"/>
      <c r="AB45" s="96"/>
      <c r="AC45" s="96"/>
      <c r="AD45" s="96"/>
      <c r="AE45" s="96"/>
      <c r="AF45" s="96"/>
      <c r="AG45" s="97"/>
      <c r="AH45" s="95"/>
      <c r="AI45" s="96"/>
      <c r="AJ45" s="96"/>
      <c r="AK45" s="96"/>
      <c r="AL45" s="96"/>
      <c r="AM45" s="96"/>
      <c r="AN45" s="97"/>
      <c r="AO45" s="95"/>
      <c r="AP45" s="96"/>
      <c r="AQ45" s="96"/>
      <c r="AR45" s="96"/>
      <c r="AS45" s="96"/>
      <c r="AT45" s="96"/>
      <c r="AU45" s="97"/>
      <c r="AV45" s="95"/>
      <c r="AW45" s="96"/>
      <c r="AX45" s="96"/>
      <c r="AY45" s="96"/>
      <c r="AZ45" s="96"/>
      <c r="BA45" s="96"/>
      <c r="BB45" s="97"/>
      <c r="BC45" s="95"/>
      <c r="BD45" s="96"/>
      <c r="BE45" s="98"/>
      <c r="BF45" s="242"/>
      <c r="BG45" s="243"/>
      <c r="BH45" s="244"/>
      <c r="BI45" s="245"/>
      <c r="BJ45" s="303"/>
      <c r="BK45" s="304"/>
      <c r="BL45" s="304"/>
      <c r="BM45" s="304"/>
      <c r="BN45" s="305"/>
    </row>
    <row r="46" spans="2:66" ht="20.25" customHeight="1" x14ac:dyDescent="0.45">
      <c r="B46" s="307"/>
      <c r="C46" s="391"/>
      <c r="D46" s="394"/>
      <c r="E46" s="261"/>
      <c r="F46" s="393"/>
      <c r="G46" s="235"/>
      <c r="H46" s="236"/>
      <c r="I46" s="152"/>
      <c r="J46" s="153">
        <f>G45</f>
        <v>0</v>
      </c>
      <c r="K46" s="152"/>
      <c r="L46" s="153">
        <f>M45</f>
        <v>0</v>
      </c>
      <c r="M46" s="248"/>
      <c r="N46" s="249"/>
      <c r="O46" s="252"/>
      <c r="P46" s="253"/>
      <c r="Q46" s="253"/>
      <c r="R46" s="236"/>
      <c r="S46" s="335"/>
      <c r="T46" s="336"/>
      <c r="U46" s="336"/>
      <c r="V46" s="336"/>
      <c r="W46" s="337"/>
      <c r="X46" s="185" t="s">
        <v>189</v>
      </c>
      <c r="Y46" s="110"/>
      <c r="Z46" s="186"/>
      <c r="AA46" s="162" t="str">
        <f>IF(AA45="","",VLOOKUP(AA45,'シフト記号表（従来型・ユニット型共通）'!$C$6:$L$47,10,FALSE))</f>
        <v/>
      </c>
      <c r="AB46" s="163" t="str">
        <f>IF(AB45="","",VLOOKUP(AB45,'シフト記号表（従来型・ユニット型共通）'!$C$6:$L$47,10,FALSE))</f>
        <v/>
      </c>
      <c r="AC46" s="163" t="str">
        <f>IF(AC45="","",VLOOKUP(AC45,'シフト記号表（従来型・ユニット型共通）'!$C$6:$L$47,10,FALSE))</f>
        <v/>
      </c>
      <c r="AD46" s="163" t="str">
        <f>IF(AD45="","",VLOOKUP(AD45,'シフト記号表（従来型・ユニット型共通）'!$C$6:$L$47,10,FALSE))</f>
        <v/>
      </c>
      <c r="AE46" s="163" t="str">
        <f>IF(AE45="","",VLOOKUP(AE45,'シフト記号表（従来型・ユニット型共通）'!$C$6:$L$47,10,FALSE))</f>
        <v/>
      </c>
      <c r="AF46" s="163" t="str">
        <f>IF(AF45="","",VLOOKUP(AF45,'シフト記号表（従来型・ユニット型共通）'!$C$6:$L$47,10,FALSE))</f>
        <v/>
      </c>
      <c r="AG46" s="164" t="str">
        <f>IF(AG45="","",VLOOKUP(AG45,'シフト記号表（従来型・ユニット型共通）'!$C$6:$L$47,10,FALSE))</f>
        <v/>
      </c>
      <c r="AH46" s="162" t="str">
        <f>IF(AH45="","",VLOOKUP(AH45,'シフト記号表（従来型・ユニット型共通）'!$C$6:$L$47,10,FALSE))</f>
        <v/>
      </c>
      <c r="AI46" s="163" t="str">
        <f>IF(AI45="","",VLOOKUP(AI45,'シフト記号表（従来型・ユニット型共通）'!$C$6:$L$47,10,FALSE))</f>
        <v/>
      </c>
      <c r="AJ46" s="163" t="str">
        <f>IF(AJ45="","",VLOOKUP(AJ45,'シフト記号表（従来型・ユニット型共通）'!$C$6:$L$47,10,FALSE))</f>
        <v/>
      </c>
      <c r="AK46" s="163" t="str">
        <f>IF(AK45="","",VLOOKUP(AK45,'シフト記号表（従来型・ユニット型共通）'!$C$6:$L$47,10,FALSE))</f>
        <v/>
      </c>
      <c r="AL46" s="163" t="str">
        <f>IF(AL45="","",VLOOKUP(AL45,'シフト記号表（従来型・ユニット型共通）'!$C$6:$L$47,10,FALSE))</f>
        <v/>
      </c>
      <c r="AM46" s="163" t="str">
        <f>IF(AM45="","",VLOOKUP(AM45,'シフト記号表（従来型・ユニット型共通）'!$C$6:$L$47,10,FALSE))</f>
        <v/>
      </c>
      <c r="AN46" s="164" t="str">
        <f>IF(AN45="","",VLOOKUP(AN45,'シフト記号表（従来型・ユニット型共通）'!$C$6:$L$47,10,FALSE))</f>
        <v/>
      </c>
      <c r="AO46" s="162" t="str">
        <f>IF(AO45="","",VLOOKUP(AO45,'シフト記号表（従来型・ユニット型共通）'!$C$6:$L$47,10,FALSE))</f>
        <v/>
      </c>
      <c r="AP46" s="163" t="str">
        <f>IF(AP45="","",VLOOKUP(AP45,'シフト記号表（従来型・ユニット型共通）'!$C$6:$L$47,10,FALSE))</f>
        <v/>
      </c>
      <c r="AQ46" s="163" t="str">
        <f>IF(AQ45="","",VLOOKUP(AQ45,'シフト記号表（従来型・ユニット型共通）'!$C$6:$L$47,10,FALSE))</f>
        <v/>
      </c>
      <c r="AR46" s="163" t="str">
        <f>IF(AR45="","",VLOOKUP(AR45,'シフト記号表（従来型・ユニット型共通）'!$C$6:$L$47,10,FALSE))</f>
        <v/>
      </c>
      <c r="AS46" s="163" t="str">
        <f>IF(AS45="","",VLOOKUP(AS45,'シフト記号表（従来型・ユニット型共通）'!$C$6:$L$47,10,FALSE))</f>
        <v/>
      </c>
      <c r="AT46" s="163" t="str">
        <f>IF(AT45="","",VLOOKUP(AT45,'シフト記号表（従来型・ユニット型共通）'!$C$6:$L$47,10,FALSE))</f>
        <v/>
      </c>
      <c r="AU46" s="164" t="str">
        <f>IF(AU45="","",VLOOKUP(AU45,'シフト記号表（従来型・ユニット型共通）'!$C$6:$L$47,10,FALSE))</f>
        <v/>
      </c>
      <c r="AV46" s="162" t="str">
        <f>IF(AV45="","",VLOOKUP(AV45,'シフト記号表（従来型・ユニット型共通）'!$C$6:$L$47,10,FALSE))</f>
        <v/>
      </c>
      <c r="AW46" s="163" t="str">
        <f>IF(AW45="","",VLOOKUP(AW45,'シフト記号表（従来型・ユニット型共通）'!$C$6:$L$47,10,FALSE))</f>
        <v/>
      </c>
      <c r="AX46" s="163" t="str">
        <f>IF(AX45="","",VLOOKUP(AX45,'シフト記号表（従来型・ユニット型共通）'!$C$6:$L$47,10,FALSE))</f>
        <v/>
      </c>
      <c r="AY46" s="163" t="str">
        <f>IF(AY45="","",VLOOKUP(AY45,'シフト記号表（従来型・ユニット型共通）'!$C$6:$L$47,10,FALSE))</f>
        <v/>
      </c>
      <c r="AZ46" s="163" t="str">
        <f>IF(AZ45="","",VLOOKUP(AZ45,'シフト記号表（従来型・ユニット型共通）'!$C$6:$L$47,10,FALSE))</f>
        <v/>
      </c>
      <c r="BA46" s="163" t="str">
        <f>IF(BA45="","",VLOOKUP(BA45,'シフト記号表（従来型・ユニット型共通）'!$C$6:$L$47,10,FALSE))</f>
        <v/>
      </c>
      <c r="BB46" s="164" t="str">
        <f>IF(BB45="","",VLOOKUP(BB45,'シフト記号表（従来型・ユニット型共通）'!$C$6:$L$47,10,FALSE))</f>
        <v/>
      </c>
      <c r="BC46" s="162" t="str">
        <f>IF(BC45="","",VLOOKUP(BC45,'シフト記号表（従来型・ユニット型共通）'!$C$6:$L$47,10,FALSE))</f>
        <v/>
      </c>
      <c r="BD46" s="163" t="str">
        <f>IF(BD45="","",VLOOKUP(BD45,'シフト記号表（従来型・ユニット型共通）'!$C$6:$L$47,10,FALSE))</f>
        <v/>
      </c>
      <c r="BE46" s="163" t="str">
        <f>IF(BE45="","",VLOOKUP(BE45,'シフト記号表（従来型・ユニット型共通）'!$C$6:$L$47,10,FALSE))</f>
        <v/>
      </c>
      <c r="BF46" s="292">
        <f>IF($BI$3="４週",SUM(AA46:BB46),IF($BI$3="暦月",SUM(AA46:BE46),""))</f>
        <v>0</v>
      </c>
      <c r="BG46" s="293"/>
      <c r="BH46" s="294">
        <f>IF($BI$3="４週",BF46/4,IF($BI$3="暦月",(BF46/($BI$8/7)),""))</f>
        <v>0</v>
      </c>
      <c r="BI46" s="293"/>
      <c r="BJ46" s="289"/>
      <c r="BK46" s="290"/>
      <c r="BL46" s="290"/>
      <c r="BM46" s="290"/>
      <c r="BN46" s="291"/>
    </row>
    <row r="47" spans="2:66" ht="20.25" customHeight="1" x14ac:dyDescent="0.45">
      <c r="B47" s="306">
        <f>B45+1</f>
        <v>16</v>
      </c>
      <c r="C47" s="390"/>
      <c r="D47" s="392"/>
      <c r="E47" s="261"/>
      <c r="F47" s="393"/>
      <c r="G47" s="237"/>
      <c r="H47" s="238"/>
      <c r="I47" s="152"/>
      <c r="J47" s="153"/>
      <c r="K47" s="152"/>
      <c r="L47" s="153"/>
      <c r="M47" s="246"/>
      <c r="N47" s="247"/>
      <c r="O47" s="250"/>
      <c r="P47" s="251"/>
      <c r="Q47" s="251"/>
      <c r="R47" s="238"/>
      <c r="S47" s="335"/>
      <c r="T47" s="336"/>
      <c r="U47" s="336"/>
      <c r="V47" s="336"/>
      <c r="W47" s="337"/>
      <c r="X47" s="184" t="s">
        <v>18</v>
      </c>
      <c r="Y47" s="108"/>
      <c r="Z47" s="109"/>
      <c r="AA47" s="95"/>
      <c r="AB47" s="96"/>
      <c r="AC47" s="96"/>
      <c r="AD47" s="96"/>
      <c r="AE47" s="96"/>
      <c r="AF47" s="96"/>
      <c r="AG47" s="97"/>
      <c r="AH47" s="95"/>
      <c r="AI47" s="96"/>
      <c r="AJ47" s="96"/>
      <c r="AK47" s="96"/>
      <c r="AL47" s="96"/>
      <c r="AM47" s="96"/>
      <c r="AN47" s="97"/>
      <c r="AO47" s="95"/>
      <c r="AP47" s="96"/>
      <c r="AQ47" s="96"/>
      <c r="AR47" s="96"/>
      <c r="AS47" s="96"/>
      <c r="AT47" s="96"/>
      <c r="AU47" s="97"/>
      <c r="AV47" s="95"/>
      <c r="AW47" s="96"/>
      <c r="AX47" s="96"/>
      <c r="AY47" s="96"/>
      <c r="AZ47" s="96"/>
      <c r="BA47" s="96"/>
      <c r="BB47" s="97"/>
      <c r="BC47" s="95"/>
      <c r="BD47" s="96"/>
      <c r="BE47" s="98"/>
      <c r="BF47" s="242"/>
      <c r="BG47" s="243"/>
      <c r="BH47" s="244"/>
      <c r="BI47" s="245"/>
      <c r="BJ47" s="303"/>
      <c r="BK47" s="304"/>
      <c r="BL47" s="304"/>
      <c r="BM47" s="304"/>
      <c r="BN47" s="305"/>
    </row>
    <row r="48" spans="2:66" ht="20.25" customHeight="1" x14ac:dyDescent="0.45">
      <c r="B48" s="307"/>
      <c r="C48" s="391"/>
      <c r="D48" s="394"/>
      <c r="E48" s="261"/>
      <c r="F48" s="393"/>
      <c r="G48" s="235"/>
      <c r="H48" s="236"/>
      <c r="I48" s="152"/>
      <c r="J48" s="153">
        <f>G47</f>
        <v>0</v>
      </c>
      <c r="K48" s="152"/>
      <c r="L48" s="153">
        <f>M47</f>
        <v>0</v>
      </c>
      <c r="M48" s="248"/>
      <c r="N48" s="249"/>
      <c r="O48" s="252"/>
      <c r="P48" s="253"/>
      <c r="Q48" s="253"/>
      <c r="R48" s="236"/>
      <c r="S48" s="335"/>
      <c r="T48" s="336"/>
      <c r="U48" s="336"/>
      <c r="V48" s="336"/>
      <c r="W48" s="337"/>
      <c r="X48" s="185" t="s">
        <v>189</v>
      </c>
      <c r="Y48" s="110"/>
      <c r="Z48" s="186"/>
      <c r="AA48" s="162" t="str">
        <f>IF(AA47="","",VLOOKUP(AA47,'シフト記号表（従来型・ユニット型共通）'!$C$6:$L$47,10,FALSE))</f>
        <v/>
      </c>
      <c r="AB48" s="163" t="str">
        <f>IF(AB47="","",VLOOKUP(AB47,'シフト記号表（従来型・ユニット型共通）'!$C$6:$L$47,10,FALSE))</f>
        <v/>
      </c>
      <c r="AC48" s="163" t="str">
        <f>IF(AC47="","",VLOOKUP(AC47,'シフト記号表（従来型・ユニット型共通）'!$C$6:$L$47,10,FALSE))</f>
        <v/>
      </c>
      <c r="AD48" s="163" t="str">
        <f>IF(AD47="","",VLOOKUP(AD47,'シフト記号表（従来型・ユニット型共通）'!$C$6:$L$47,10,FALSE))</f>
        <v/>
      </c>
      <c r="AE48" s="163" t="str">
        <f>IF(AE47="","",VLOOKUP(AE47,'シフト記号表（従来型・ユニット型共通）'!$C$6:$L$47,10,FALSE))</f>
        <v/>
      </c>
      <c r="AF48" s="163" t="str">
        <f>IF(AF47="","",VLOOKUP(AF47,'シフト記号表（従来型・ユニット型共通）'!$C$6:$L$47,10,FALSE))</f>
        <v/>
      </c>
      <c r="AG48" s="164" t="str">
        <f>IF(AG47="","",VLOOKUP(AG47,'シフト記号表（従来型・ユニット型共通）'!$C$6:$L$47,10,FALSE))</f>
        <v/>
      </c>
      <c r="AH48" s="162" t="str">
        <f>IF(AH47="","",VLOOKUP(AH47,'シフト記号表（従来型・ユニット型共通）'!$C$6:$L$47,10,FALSE))</f>
        <v/>
      </c>
      <c r="AI48" s="163" t="str">
        <f>IF(AI47="","",VLOOKUP(AI47,'シフト記号表（従来型・ユニット型共通）'!$C$6:$L$47,10,FALSE))</f>
        <v/>
      </c>
      <c r="AJ48" s="163" t="str">
        <f>IF(AJ47="","",VLOOKUP(AJ47,'シフト記号表（従来型・ユニット型共通）'!$C$6:$L$47,10,FALSE))</f>
        <v/>
      </c>
      <c r="AK48" s="163" t="str">
        <f>IF(AK47="","",VLOOKUP(AK47,'シフト記号表（従来型・ユニット型共通）'!$C$6:$L$47,10,FALSE))</f>
        <v/>
      </c>
      <c r="AL48" s="163" t="str">
        <f>IF(AL47="","",VLOOKUP(AL47,'シフト記号表（従来型・ユニット型共通）'!$C$6:$L$47,10,FALSE))</f>
        <v/>
      </c>
      <c r="AM48" s="163" t="str">
        <f>IF(AM47="","",VLOOKUP(AM47,'シフト記号表（従来型・ユニット型共通）'!$C$6:$L$47,10,FALSE))</f>
        <v/>
      </c>
      <c r="AN48" s="164" t="str">
        <f>IF(AN47="","",VLOOKUP(AN47,'シフト記号表（従来型・ユニット型共通）'!$C$6:$L$47,10,FALSE))</f>
        <v/>
      </c>
      <c r="AO48" s="162" t="str">
        <f>IF(AO47="","",VLOOKUP(AO47,'シフト記号表（従来型・ユニット型共通）'!$C$6:$L$47,10,FALSE))</f>
        <v/>
      </c>
      <c r="AP48" s="163" t="str">
        <f>IF(AP47="","",VLOOKUP(AP47,'シフト記号表（従来型・ユニット型共通）'!$C$6:$L$47,10,FALSE))</f>
        <v/>
      </c>
      <c r="AQ48" s="163" t="str">
        <f>IF(AQ47="","",VLOOKUP(AQ47,'シフト記号表（従来型・ユニット型共通）'!$C$6:$L$47,10,FALSE))</f>
        <v/>
      </c>
      <c r="AR48" s="163" t="str">
        <f>IF(AR47="","",VLOOKUP(AR47,'シフト記号表（従来型・ユニット型共通）'!$C$6:$L$47,10,FALSE))</f>
        <v/>
      </c>
      <c r="AS48" s="163" t="str">
        <f>IF(AS47="","",VLOOKUP(AS47,'シフト記号表（従来型・ユニット型共通）'!$C$6:$L$47,10,FALSE))</f>
        <v/>
      </c>
      <c r="AT48" s="163" t="str">
        <f>IF(AT47="","",VLOOKUP(AT47,'シフト記号表（従来型・ユニット型共通）'!$C$6:$L$47,10,FALSE))</f>
        <v/>
      </c>
      <c r="AU48" s="164" t="str">
        <f>IF(AU47="","",VLOOKUP(AU47,'シフト記号表（従来型・ユニット型共通）'!$C$6:$L$47,10,FALSE))</f>
        <v/>
      </c>
      <c r="AV48" s="162" t="str">
        <f>IF(AV47="","",VLOOKUP(AV47,'シフト記号表（従来型・ユニット型共通）'!$C$6:$L$47,10,FALSE))</f>
        <v/>
      </c>
      <c r="AW48" s="163" t="str">
        <f>IF(AW47="","",VLOOKUP(AW47,'シフト記号表（従来型・ユニット型共通）'!$C$6:$L$47,10,FALSE))</f>
        <v/>
      </c>
      <c r="AX48" s="163" t="str">
        <f>IF(AX47="","",VLOOKUP(AX47,'シフト記号表（従来型・ユニット型共通）'!$C$6:$L$47,10,FALSE))</f>
        <v/>
      </c>
      <c r="AY48" s="163" t="str">
        <f>IF(AY47="","",VLOOKUP(AY47,'シフト記号表（従来型・ユニット型共通）'!$C$6:$L$47,10,FALSE))</f>
        <v/>
      </c>
      <c r="AZ48" s="163" t="str">
        <f>IF(AZ47="","",VLOOKUP(AZ47,'シフト記号表（従来型・ユニット型共通）'!$C$6:$L$47,10,FALSE))</f>
        <v/>
      </c>
      <c r="BA48" s="163" t="str">
        <f>IF(BA47="","",VLOOKUP(BA47,'シフト記号表（従来型・ユニット型共通）'!$C$6:$L$47,10,FALSE))</f>
        <v/>
      </c>
      <c r="BB48" s="164" t="str">
        <f>IF(BB47="","",VLOOKUP(BB47,'シフト記号表（従来型・ユニット型共通）'!$C$6:$L$47,10,FALSE))</f>
        <v/>
      </c>
      <c r="BC48" s="162" t="str">
        <f>IF(BC47="","",VLOOKUP(BC47,'シフト記号表（従来型・ユニット型共通）'!$C$6:$L$47,10,FALSE))</f>
        <v/>
      </c>
      <c r="BD48" s="163" t="str">
        <f>IF(BD47="","",VLOOKUP(BD47,'シフト記号表（従来型・ユニット型共通）'!$C$6:$L$47,10,FALSE))</f>
        <v/>
      </c>
      <c r="BE48" s="163" t="str">
        <f>IF(BE47="","",VLOOKUP(BE47,'シフト記号表（従来型・ユニット型共通）'!$C$6:$L$47,10,FALSE))</f>
        <v/>
      </c>
      <c r="BF48" s="292">
        <f>IF($BI$3="４週",SUM(AA48:BB48),IF($BI$3="暦月",SUM(AA48:BE48),""))</f>
        <v>0</v>
      </c>
      <c r="BG48" s="293"/>
      <c r="BH48" s="294">
        <f>IF($BI$3="４週",BF48/4,IF($BI$3="暦月",(BF48/($BI$8/7)),""))</f>
        <v>0</v>
      </c>
      <c r="BI48" s="293"/>
      <c r="BJ48" s="289"/>
      <c r="BK48" s="290"/>
      <c r="BL48" s="290"/>
      <c r="BM48" s="290"/>
      <c r="BN48" s="291"/>
    </row>
    <row r="49" spans="2:66" ht="20.25" customHeight="1" x14ac:dyDescent="0.45">
      <c r="B49" s="306">
        <f>B47+1</f>
        <v>17</v>
      </c>
      <c r="C49" s="390"/>
      <c r="D49" s="392"/>
      <c r="E49" s="261"/>
      <c r="F49" s="393"/>
      <c r="G49" s="237"/>
      <c r="H49" s="238"/>
      <c r="I49" s="152"/>
      <c r="J49" s="153"/>
      <c r="K49" s="152"/>
      <c r="L49" s="153"/>
      <c r="M49" s="246"/>
      <c r="N49" s="247"/>
      <c r="O49" s="250"/>
      <c r="P49" s="251"/>
      <c r="Q49" s="251"/>
      <c r="R49" s="238"/>
      <c r="S49" s="335"/>
      <c r="T49" s="336"/>
      <c r="U49" s="336"/>
      <c r="V49" s="336"/>
      <c r="W49" s="337"/>
      <c r="X49" s="184" t="s">
        <v>18</v>
      </c>
      <c r="Y49" s="108"/>
      <c r="Z49" s="109"/>
      <c r="AA49" s="95"/>
      <c r="AB49" s="96"/>
      <c r="AC49" s="96"/>
      <c r="AD49" s="96"/>
      <c r="AE49" s="96"/>
      <c r="AF49" s="96"/>
      <c r="AG49" s="97"/>
      <c r="AH49" s="95"/>
      <c r="AI49" s="96"/>
      <c r="AJ49" s="96"/>
      <c r="AK49" s="96"/>
      <c r="AL49" s="96"/>
      <c r="AM49" s="96"/>
      <c r="AN49" s="97"/>
      <c r="AO49" s="95"/>
      <c r="AP49" s="96"/>
      <c r="AQ49" s="96"/>
      <c r="AR49" s="96"/>
      <c r="AS49" s="96"/>
      <c r="AT49" s="96"/>
      <c r="AU49" s="97"/>
      <c r="AV49" s="95"/>
      <c r="AW49" s="96"/>
      <c r="AX49" s="96"/>
      <c r="AY49" s="96"/>
      <c r="AZ49" s="96"/>
      <c r="BA49" s="96"/>
      <c r="BB49" s="97"/>
      <c r="BC49" s="95"/>
      <c r="BD49" s="96"/>
      <c r="BE49" s="98"/>
      <c r="BF49" s="242"/>
      <c r="BG49" s="243"/>
      <c r="BH49" s="244"/>
      <c r="BI49" s="245"/>
      <c r="BJ49" s="303"/>
      <c r="BK49" s="304"/>
      <c r="BL49" s="304"/>
      <c r="BM49" s="304"/>
      <c r="BN49" s="305"/>
    </row>
    <row r="50" spans="2:66" ht="20.25" customHeight="1" x14ac:dyDescent="0.45">
      <c r="B50" s="307"/>
      <c r="C50" s="391"/>
      <c r="D50" s="394"/>
      <c r="E50" s="261"/>
      <c r="F50" s="393"/>
      <c r="G50" s="235"/>
      <c r="H50" s="236"/>
      <c r="I50" s="152"/>
      <c r="J50" s="153">
        <f>G49</f>
        <v>0</v>
      </c>
      <c r="K50" s="152"/>
      <c r="L50" s="153">
        <f>M49</f>
        <v>0</v>
      </c>
      <c r="M50" s="248"/>
      <c r="N50" s="249"/>
      <c r="O50" s="252"/>
      <c r="P50" s="253"/>
      <c r="Q50" s="253"/>
      <c r="R50" s="236"/>
      <c r="S50" s="335"/>
      <c r="T50" s="336"/>
      <c r="U50" s="336"/>
      <c r="V50" s="336"/>
      <c r="W50" s="337"/>
      <c r="X50" s="185" t="s">
        <v>189</v>
      </c>
      <c r="Y50" s="110"/>
      <c r="Z50" s="186"/>
      <c r="AA50" s="162" t="str">
        <f>IF(AA49="","",VLOOKUP(AA49,'シフト記号表（従来型・ユニット型共通）'!$C$6:$L$47,10,FALSE))</f>
        <v/>
      </c>
      <c r="AB50" s="163" t="str">
        <f>IF(AB49="","",VLOOKUP(AB49,'シフト記号表（従来型・ユニット型共通）'!$C$6:$L$47,10,FALSE))</f>
        <v/>
      </c>
      <c r="AC50" s="163" t="str">
        <f>IF(AC49="","",VLOOKUP(AC49,'シフト記号表（従来型・ユニット型共通）'!$C$6:$L$47,10,FALSE))</f>
        <v/>
      </c>
      <c r="AD50" s="163" t="str">
        <f>IF(AD49="","",VLOOKUP(AD49,'シフト記号表（従来型・ユニット型共通）'!$C$6:$L$47,10,FALSE))</f>
        <v/>
      </c>
      <c r="AE50" s="163" t="str">
        <f>IF(AE49="","",VLOOKUP(AE49,'シフト記号表（従来型・ユニット型共通）'!$C$6:$L$47,10,FALSE))</f>
        <v/>
      </c>
      <c r="AF50" s="163" t="str">
        <f>IF(AF49="","",VLOOKUP(AF49,'シフト記号表（従来型・ユニット型共通）'!$C$6:$L$47,10,FALSE))</f>
        <v/>
      </c>
      <c r="AG50" s="164" t="str">
        <f>IF(AG49="","",VLOOKUP(AG49,'シフト記号表（従来型・ユニット型共通）'!$C$6:$L$47,10,FALSE))</f>
        <v/>
      </c>
      <c r="AH50" s="162" t="str">
        <f>IF(AH49="","",VLOOKUP(AH49,'シフト記号表（従来型・ユニット型共通）'!$C$6:$L$47,10,FALSE))</f>
        <v/>
      </c>
      <c r="AI50" s="163" t="str">
        <f>IF(AI49="","",VLOOKUP(AI49,'シフト記号表（従来型・ユニット型共通）'!$C$6:$L$47,10,FALSE))</f>
        <v/>
      </c>
      <c r="AJ50" s="163" t="str">
        <f>IF(AJ49="","",VLOOKUP(AJ49,'シフト記号表（従来型・ユニット型共通）'!$C$6:$L$47,10,FALSE))</f>
        <v/>
      </c>
      <c r="AK50" s="163" t="str">
        <f>IF(AK49="","",VLOOKUP(AK49,'シフト記号表（従来型・ユニット型共通）'!$C$6:$L$47,10,FALSE))</f>
        <v/>
      </c>
      <c r="AL50" s="163" t="str">
        <f>IF(AL49="","",VLOOKUP(AL49,'シフト記号表（従来型・ユニット型共通）'!$C$6:$L$47,10,FALSE))</f>
        <v/>
      </c>
      <c r="AM50" s="163" t="str">
        <f>IF(AM49="","",VLOOKUP(AM49,'シフト記号表（従来型・ユニット型共通）'!$C$6:$L$47,10,FALSE))</f>
        <v/>
      </c>
      <c r="AN50" s="164" t="str">
        <f>IF(AN49="","",VLOOKUP(AN49,'シフト記号表（従来型・ユニット型共通）'!$C$6:$L$47,10,FALSE))</f>
        <v/>
      </c>
      <c r="AO50" s="162" t="str">
        <f>IF(AO49="","",VLOOKUP(AO49,'シフト記号表（従来型・ユニット型共通）'!$C$6:$L$47,10,FALSE))</f>
        <v/>
      </c>
      <c r="AP50" s="163" t="str">
        <f>IF(AP49="","",VLOOKUP(AP49,'シフト記号表（従来型・ユニット型共通）'!$C$6:$L$47,10,FALSE))</f>
        <v/>
      </c>
      <c r="AQ50" s="163" t="str">
        <f>IF(AQ49="","",VLOOKUP(AQ49,'シフト記号表（従来型・ユニット型共通）'!$C$6:$L$47,10,FALSE))</f>
        <v/>
      </c>
      <c r="AR50" s="163" t="str">
        <f>IF(AR49="","",VLOOKUP(AR49,'シフト記号表（従来型・ユニット型共通）'!$C$6:$L$47,10,FALSE))</f>
        <v/>
      </c>
      <c r="AS50" s="163" t="str">
        <f>IF(AS49="","",VLOOKUP(AS49,'シフト記号表（従来型・ユニット型共通）'!$C$6:$L$47,10,FALSE))</f>
        <v/>
      </c>
      <c r="AT50" s="163" t="str">
        <f>IF(AT49="","",VLOOKUP(AT49,'シフト記号表（従来型・ユニット型共通）'!$C$6:$L$47,10,FALSE))</f>
        <v/>
      </c>
      <c r="AU50" s="164" t="str">
        <f>IF(AU49="","",VLOOKUP(AU49,'シフト記号表（従来型・ユニット型共通）'!$C$6:$L$47,10,FALSE))</f>
        <v/>
      </c>
      <c r="AV50" s="162" t="str">
        <f>IF(AV49="","",VLOOKUP(AV49,'シフト記号表（従来型・ユニット型共通）'!$C$6:$L$47,10,FALSE))</f>
        <v/>
      </c>
      <c r="AW50" s="163" t="str">
        <f>IF(AW49="","",VLOOKUP(AW49,'シフト記号表（従来型・ユニット型共通）'!$C$6:$L$47,10,FALSE))</f>
        <v/>
      </c>
      <c r="AX50" s="163" t="str">
        <f>IF(AX49="","",VLOOKUP(AX49,'シフト記号表（従来型・ユニット型共通）'!$C$6:$L$47,10,FALSE))</f>
        <v/>
      </c>
      <c r="AY50" s="163" t="str">
        <f>IF(AY49="","",VLOOKUP(AY49,'シフト記号表（従来型・ユニット型共通）'!$C$6:$L$47,10,FALSE))</f>
        <v/>
      </c>
      <c r="AZ50" s="163" t="str">
        <f>IF(AZ49="","",VLOOKUP(AZ49,'シフト記号表（従来型・ユニット型共通）'!$C$6:$L$47,10,FALSE))</f>
        <v/>
      </c>
      <c r="BA50" s="163" t="str">
        <f>IF(BA49="","",VLOOKUP(BA49,'シフト記号表（従来型・ユニット型共通）'!$C$6:$L$47,10,FALSE))</f>
        <v/>
      </c>
      <c r="BB50" s="164" t="str">
        <f>IF(BB49="","",VLOOKUP(BB49,'シフト記号表（従来型・ユニット型共通）'!$C$6:$L$47,10,FALSE))</f>
        <v/>
      </c>
      <c r="BC50" s="162" t="str">
        <f>IF(BC49="","",VLOOKUP(BC49,'シフト記号表（従来型・ユニット型共通）'!$C$6:$L$47,10,FALSE))</f>
        <v/>
      </c>
      <c r="BD50" s="163" t="str">
        <f>IF(BD49="","",VLOOKUP(BD49,'シフト記号表（従来型・ユニット型共通）'!$C$6:$L$47,10,FALSE))</f>
        <v/>
      </c>
      <c r="BE50" s="163" t="str">
        <f>IF(BE49="","",VLOOKUP(BE49,'シフト記号表（従来型・ユニット型共通）'!$C$6:$L$47,10,FALSE))</f>
        <v/>
      </c>
      <c r="BF50" s="292">
        <f>IF($BI$3="４週",SUM(AA50:BB50),IF($BI$3="暦月",SUM(AA50:BE50),""))</f>
        <v>0</v>
      </c>
      <c r="BG50" s="293"/>
      <c r="BH50" s="294">
        <f>IF($BI$3="４週",BF50/4,IF($BI$3="暦月",(BF50/($BI$8/7)),""))</f>
        <v>0</v>
      </c>
      <c r="BI50" s="293"/>
      <c r="BJ50" s="289"/>
      <c r="BK50" s="290"/>
      <c r="BL50" s="290"/>
      <c r="BM50" s="290"/>
      <c r="BN50" s="291"/>
    </row>
    <row r="51" spans="2:66" ht="20.25" customHeight="1" x14ac:dyDescent="0.45">
      <c r="B51" s="306">
        <f>B49+1</f>
        <v>18</v>
      </c>
      <c r="C51" s="390"/>
      <c r="D51" s="392"/>
      <c r="E51" s="261"/>
      <c r="F51" s="393"/>
      <c r="G51" s="237"/>
      <c r="H51" s="238"/>
      <c r="I51" s="152"/>
      <c r="J51" s="153"/>
      <c r="K51" s="152"/>
      <c r="L51" s="153"/>
      <c r="M51" s="246"/>
      <c r="N51" s="247"/>
      <c r="O51" s="250"/>
      <c r="P51" s="251"/>
      <c r="Q51" s="251"/>
      <c r="R51" s="238"/>
      <c r="S51" s="335"/>
      <c r="T51" s="336"/>
      <c r="U51" s="336"/>
      <c r="V51" s="336"/>
      <c r="W51" s="337"/>
      <c r="X51" s="184" t="s">
        <v>18</v>
      </c>
      <c r="Y51" s="108"/>
      <c r="Z51" s="109"/>
      <c r="AA51" s="95"/>
      <c r="AB51" s="96"/>
      <c r="AC51" s="96"/>
      <c r="AD51" s="96"/>
      <c r="AE51" s="96"/>
      <c r="AF51" s="96"/>
      <c r="AG51" s="97"/>
      <c r="AH51" s="95"/>
      <c r="AI51" s="96"/>
      <c r="AJ51" s="96"/>
      <c r="AK51" s="96"/>
      <c r="AL51" s="96"/>
      <c r="AM51" s="96"/>
      <c r="AN51" s="97"/>
      <c r="AO51" s="95"/>
      <c r="AP51" s="96"/>
      <c r="AQ51" s="96"/>
      <c r="AR51" s="96"/>
      <c r="AS51" s="96"/>
      <c r="AT51" s="96"/>
      <c r="AU51" s="97"/>
      <c r="AV51" s="95"/>
      <c r="AW51" s="96"/>
      <c r="AX51" s="96"/>
      <c r="AY51" s="96"/>
      <c r="AZ51" s="96"/>
      <c r="BA51" s="96"/>
      <c r="BB51" s="97"/>
      <c r="BC51" s="95"/>
      <c r="BD51" s="96"/>
      <c r="BE51" s="98"/>
      <c r="BF51" s="242"/>
      <c r="BG51" s="243"/>
      <c r="BH51" s="244"/>
      <c r="BI51" s="245"/>
      <c r="BJ51" s="303"/>
      <c r="BK51" s="304"/>
      <c r="BL51" s="304"/>
      <c r="BM51" s="304"/>
      <c r="BN51" s="305"/>
    </row>
    <row r="52" spans="2:66" ht="20.25" customHeight="1" x14ac:dyDescent="0.45">
      <c r="B52" s="307"/>
      <c r="C52" s="391"/>
      <c r="D52" s="394"/>
      <c r="E52" s="261"/>
      <c r="F52" s="393"/>
      <c r="G52" s="235"/>
      <c r="H52" s="236"/>
      <c r="I52" s="152"/>
      <c r="J52" s="153">
        <f>G51</f>
        <v>0</v>
      </c>
      <c r="K52" s="152"/>
      <c r="L52" s="153">
        <f>M51</f>
        <v>0</v>
      </c>
      <c r="M52" s="248"/>
      <c r="N52" s="249"/>
      <c r="O52" s="252"/>
      <c r="P52" s="253"/>
      <c r="Q52" s="253"/>
      <c r="R52" s="236"/>
      <c r="S52" s="335"/>
      <c r="T52" s="336"/>
      <c r="U52" s="336"/>
      <c r="V52" s="336"/>
      <c r="W52" s="337"/>
      <c r="X52" s="185" t="s">
        <v>189</v>
      </c>
      <c r="Y52" s="110"/>
      <c r="Z52" s="186"/>
      <c r="AA52" s="162" t="str">
        <f>IF(AA51="","",VLOOKUP(AA51,'シフト記号表（従来型・ユニット型共通）'!$C$6:$L$47,10,FALSE))</f>
        <v/>
      </c>
      <c r="AB52" s="163" t="str">
        <f>IF(AB51="","",VLOOKUP(AB51,'シフト記号表（従来型・ユニット型共通）'!$C$6:$L$47,10,FALSE))</f>
        <v/>
      </c>
      <c r="AC52" s="163" t="str">
        <f>IF(AC51="","",VLOOKUP(AC51,'シフト記号表（従来型・ユニット型共通）'!$C$6:$L$47,10,FALSE))</f>
        <v/>
      </c>
      <c r="AD52" s="163" t="str">
        <f>IF(AD51="","",VLOOKUP(AD51,'シフト記号表（従来型・ユニット型共通）'!$C$6:$L$47,10,FALSE))</f>
        <v/>
      </c>
      <c r="AE52" s="163" t="str">
        <f>IF(AE51="","",VLOOKUP(AE51,'シフト記号表（従来型・ユニット型共通）'!$C$6:$L$47,10,FALSE))</f>
        <v/>
      </c>
      <c r="AF52" s="163" t="str">
        <f>IF(AF51="","",VLOOKUP(AF51,'シフト記号表（従来型・ユニット型共通）'!$C$6:$L$47,10,FALSE))</f>
        <v/>
      </c>
      <c r="AG52" s="164" t="str">
        <f>IF(AG51="","",VLOOKUP(AG51,'シフト記号表（従来型・ユニット型共通）'!$C$6:$L$47,10,FALSE))</f>
        <v/>
      </c>
      <c r="AH52" s="162" t="str">
        <f>IF(AH51="","",VLOOKUP(AH51,'シフト記号表（従来型・ユニット型共通）'!$C$6:$L$47,10,FALSE))</f>
        <v/>
      </c>
      <c r="AI52" s="163" t="str">
        <f>IF(AI51="","",VLOOKUP(AI51,'シフト記号表（従来型・ユニット型共通）'!$C$6:$L$47,10,FALSE))</f>
        <v/>
      </c>
      <c r="AJ52" s="163" t="str">
        <f>IF(AJ51="","",VLOOKUP(AJ51,'シフト記号表（従来型・ユニット型共通）'!$C$6:$L$47,10,FALSE))</f>
        <v/>
      </c>
      <c r="AK52" s="163" t="str">
        <f>IF(AK51="","",VLOOKUP(AK51,'シフト記号表（従来型・ユニット型共通）'!$C$6:$L$47,10,FALSE))</f>
        <v/>
      </c>
      <c r="AL52" s="163" t="str">
        <f>IF(AL51="","",VLOOKUP(AL51,'シフト記号表（従来型・ユニット型共通）'!$C$6:$L$47,10,FALSE))</f>
        <v/>
      </c>
      <c r="AM52" s="163" t="str">
        <f>IF(AM51="","",VLOOKUP(AM51,'シフト記号表（従来型・ユニット型共通）'!$C$6:$L$47,10,FALSE))</f>
        <v/>
      </c>
      <c r="AN52" s="164" t="str">
        <f>IF(AN51="","",VLOOKUP(AN51,'シフト記号表（従来型・ユニット型共通）'!$C$6:$L$47,10,FALSE))</f>
        <v/>
      </c>
      <c r="AO52" s="162" t="str">
        <f>IF(AO51="","",VLOOKUP(AO51,'シフト記号表（従来型・ユニット型共通）'!$C$6:$L$47,10,FALSE))</f>
        <v/>
      </c>
      <c r="AP52" s="163" t="str">
        <f>IF(AP51="","",VLOOKUP(AP51,'シフト記号表（従来型・ユニット型共通）'!$C$6:$L$47,10,FALSE))</f>
        <v/>
      </c>
      <c r="AQ52" s="163" t="str">
        <f>IF(AQ51="","",VLOOKUP(AQ51,'シフト記号表（従来型・ユニット型共通）'!$C$6:$L$47,10,FALSE))</f>
        <v/>
      </c>
      <c r="AR52" s="163" t="str">
        <f>IF(AR51="","",VLOOKUP(AR51,'シフト記号表（従来型・ユニット型共通）'!$C$6:$L$47,10,FALSE))</f>
        <v/>
      </c>
      <c r="AS52" s="163" t="str">
        <f>IF(AS51="","",VLOOKUP(AS51,'シフト記号表（従来型・ユニット型共通）'!$C$6:$L$47,10,FALSE))</f>
        <v/>
      </c>
      <c r="AT52" s="163" t="str">
        <f>IF(AT51="","",VLOOKUP(AT51,'シフト記号表（従来型・ユニット型共通）'!$C$6:$L$47,10,FALSE))</f>
        <v/>
      </c>
      <c r="AU52" s="164" t="str">
        <f>IF(AU51="","",VLOOKUP(AU51,'シフト記号表（従来型・ユニット型共通）'!$C$6:$L$47,10,FALSE))</f>
        <v/>
      </c>
      <c r="AV52" s="162" t="str">
        <f>IF(AV51="","",VLOOKUP(AV51,'シフト記号表（従来型・ユニット型共通）'!$C$6:$L$47,10,FALSE))</f>
        <v/>
      </c>
      <c r="AW52" s="163" t="str">
        <f>IF(AW51="","",VLOOKUP(AW51,'シフト記号表（従来型・ユニット型共通）'!$C$6:$L$47,10,FALSE))</f>
        <v/>
      </c>
      <c r="AX52" s="163" t="str">
        <f>IF(AX51="","",VLOOKUP(AX51,'シフト記号表（従来型・ユニット型共通）'!$C$6:$L$47,10,FALSE))</f>
        <v/>
      </c>
      <c r="AY52" s="163" t="str">
        <f>IF(AY51="","",VLOOKUP(AY51,'シフト記号表（従来型・ユニット型共通）'!$C$6:$L$47,10,FALSE))</f>
        <v/>
      </c>
      <c r="AZ52" s="163" t="str">
        <f>IF(AZ51="","",VLOOKUP(AZ51,'シフト記号表（従来型・ユニット型共通）'!$C$6:$L$47,10,FALSE))</f>
        <v/>
      </c>
      <c r="BA52" s="163" t="str">
        <f>IF(BA51="","",VLOOKUP(BA51,'シフト記号表（従来型・ユニット型共通）'!$C$6:$L$47,10,FALSE))</f>
        <v/>
      </c>
      <c r="BB52" s="164" t="str">
        <f>IF(BB51="","",VLOOKUP(BB51,'シフト記号表（従来型・ユニット型共通）'!$C$6:$L$47,10,FALSE))</f>
        <v/>
      </c>
      <c r="BC52" s="162" t="str">
        <f>IF(BC51="","",VLOOKUP(BC51,'シフト記号表（従来型・ユニット型共通）'!$C$6:$L$47,10,FALSE))</f>
        <v/>
      </c>
      <c r="BD52" s="163" t="str">
        <f>IF(BD51="","",VLOOKUP(BD51,'シフト記号表（従来型・ユニット型共通）'!$C$6:$L$47,10,FALSE))</f>
        <v/>
      </c>
      <c r="BE52" s="163" t="str">
        <f>IF(BE51="","",VLOOKUP(BE51,'シフト記号表（従来型・ユニット型共通）'!$C$6:$L$47,10,FALSE))</f>
        <v/>
      </c>
      <c r="BF52" s="292">
        <f>IF($BI$3="４週",SUM(AA52:BB52),IF($BI$3="暦月",SUM(AA52:BE52),""))</f>
        <v>0</v>
      </c>
      <c r="BG52" s="293"/>
      <c r="BH52" s="294">
        <f>IF($BI$3="４週",BF52/4,IF($BI$3="暦月",(BF52/($BI$8/7)),""))</f>
        <v>0</v>
      </c>
      <c r="BI52" s="293"/>
      <c r="BJ52" s="289"/>
      <c r="BK52" s="290"/>
      <c r="BL52" s="290"/>
      <c r="BM52" s="290"/>
      <c r="BN52" s="291"/>
    </row>
    <row r="53" spans="2:66" ht="20.25" customHeight="1" x14ac:dyDescent="0.45">
      <c r="B53" s="306">
        <f>B51+1</f>
        <v>19</v>
      </c>
      <c r="C53" s="390"/>
      <c r="D53" s="392"/>
      <c r="E53" s="261"/>
      <c r="F53" s="393"/>
      <c r="G53" s="237"/>
      <c r="H53" s="238"/>
      <c r="I53" s="154"/>
      <c r="J53" s="155"/>
      <c r="K53" s="154"/>
      <c r="L53" s="155"/>
      <c r="M53" s="246"/>
      <c r="N53" s="247"/>
      <c r="O53" s="250"/>
      <c r="P53" s="251"/>
      <c r="Q53" s="251"/>
      <c r="R53" s="238"/>
      <c r="S53" s="335"/>
      <c r="T53" s="336"/>
      <c r="U53" s="336"/>
      <c r="V53" s="336"/>
      <c r="W53" s="337"/>
      <c r="X53" s="105" t="s">
        <v>18</v>
      </c>
      <c r="Y53" s="106"/>
      <c r="Z53" s="107"/>
      <c r="AA53" s="95"/>
      <c r="AB53" s="96"/>
      <c r="AC53" s="96"/>
      <c r="AD53" s="96"/>
      <c r="AE53" s="96"/>
      <c r="AF53" s="96"/>
      <c r="AG53" s="97"/>
      <c r="AH53" s="95"/>
      <c r="AI53" s="96"/>
      <c r="AJ53" s="96"/>
      <c r="AK53" s="96"/>
      <c r="AL53" s="96"/>
      <c r="AM53" s="96"/>
      <c r="AN53" s="97"/>
      <c r="AO53" s="95"/>
      <c r="AP53" s="96"/>
      <c r="AQ53" s="96"/>
      <c r="AR53" s="96"/>
      <c r="AS53" s="96"/>
      <c r="AT53" s="96"/>
      <c r="AU53" s="97"/>
      <c r="AV53" s="95"/>
      <c r="AW53" s="96"/>
      <c r="AX53" s="96"/>
      <c r="AY53" s="96"/>
      <c r="AZ53" s="96"/>
      <c r="BA53" s="96"/>
      <c r="BB53" s="97"/>
      <c r="BC53" s="95"/>
      <c r="BD53" s="96"/>
      <c r="BE53" s="98"/>
      <c r="BF53" s="242"/>
      <c r="BG53" s="243"/>
      <c r="BH53" s="244"/>
      <c r="BI53" s="245"/>
      <c r="BJ53" s="303"/>
      <c r="BK53" s="304"/>
      <c r="BL53" s="304"/>
      <c r="BM53" s="304"/>
      <c r="BN53" s="305"/>
    </row>
    <row r="54" spans="2:66" ht="20.25" customHeight="1" x14ac:dyDescent="0.45">
      <c r="B54" s="307"/>
      <c r="C54" s="391"/>
      <c r="D54" s="394"/>
      <c r="E54" s="261"/>
      <c r="F54" s="393"/>
      <c r="G54" s="235"/>
      <c r="H54" s="236"/>
      <c r="I54" s="152"/>
      <c r="J54" s="153">
        <f>G53</f>
        <v>0</v>
      </c>
      <c r="K54" s="152"/>
      <c r="L54" s="153">
        <f>M53</f>
        <v>0</v>
      </c>
      <c r="M54" s="248"/>
      <c r="N54" s="249"/>
      <c r="O54" s="252"/>
      <c r="P54" s="253"/>
      <c r="Q54" s="253"/>
      <c r="R54" s="236"/>
      <c r="S54" s="335"/>
      <c r="T54" s="336"/>
      <c r="U54" s="336"/>
      <c r="V54" s="336"/>
      <c r="W54" s="337"/>
      <c r="X54" s="185" t="s">
        <v>189</v>
      </c>
      <c r="Y54" s="103"/>
      <c r="Z54" s="104"/>
      <c r="AA54" s="162" t="str">
        <f>IF(AA53="","",VLOOKUP(AA53,'シフト記号表（従来型・ユニット型共通）'!$C$6:$L$47,10,FALSE))</f>
        <v/>
      </c>
      <c r="AB54" s="163" t="str">
        <f>IF(AB53="","",VLOOKUP(AB53,'シフト記号表（従来型・ユニット型共通）'!$C$6:$L$47,10,FALSE))</f>
        <v/>
      </c>
      <c r="AC54" s="163" t="str">
        <f>IF(AC53="","",VLOOKUP(AC53,'シフト記号表（従来型・ユニット型共通）'!$C$6:$L$47,10,FALSE))</f>
        <v/>
      </c>
      <c r="AD54" s="163" t="str">
        <f>IF(AD53="","",VLOOKUP(AD53,'シフト記号表（従来型・ユニット型共通）'!$C$6:$L$47,10,FALSE))</f>
        <v/>
      </c>
      <c r="AE54" s="163" t="str">
        <f>IF(AE53="","",VLOOKUP(AE53,'シフト記号表（従来型・ユニット型共通）'!$C$6:$L$47,10,FALSE))</f>
        <v/>
      </c>
      <c r="AF54" s="163" t="str">
        <f>IF(AF53="","",VLOOKUP(AF53,'シフト記号表（従来型・ユニット型共通）'!$C$6:$L$47,10,FALSE))</f>
        <v/>
      </c>
      <c r="AG54" s="164" t="str">
        <f>IF(AG53="","",VLOOKUP(AG53,'シフト記号表（従来型・ユニット型共通）'!$C$6:$L$47,10,FALSE))</f>
        <v/>
      </c>
      <c r="AH54" s="162" t="str">
        <f>IF(AH53="","",VLOOKUP(AH53,'シフト記号表（従来型・ユニット型共通）'!$C$6:$L$47,10,FALSE))</f>
        <v/>
      </c>
      <c r="AI54" s="163" t="str">
        <f>IF(AI53="","",VLOOKUP(AI53,'シフト記号表（従来型・ユニット型共通）'!$C$6:$L$47,10,FALSE))</f>
        <v/>
      </c>
      <c r="AJ54" s="163" t="str">
        <f>IF(AJ53="","",VLOOKUP(AJ53,'シフト記号表（従来型・ユニット型共通）'!$C$6:$L$47,10,FALSE))</f>
        <v/>
      </c>
      <c r="AK54" s="163" t="str">
        <f>IF(AK53="","",VLOOKUP(AK53,'シフト記号表（従来型・ユニット型共通）'!$C$6:$L$47,10,FALSE))</f>
        <v/>
      </c>
      <c r="AL54" s="163" t="str">
        <f>IF(AL53="","",VLOOKUP(AL53,'シフト記号表（従来型・ユニット型共通）'!$C$6:$L$47,10,FALSE))</f>
        <v/>
      </c>
      <c r="AM54" s="163" t="str">
        <f>IF(AM53="","",VLOOKUP(AM53,'シフト記号表（従来型・ユニット型共通）'!$C$6:$L$47,10,FALSE))</f>
        <v/>
      </c>
      <c r="AN54" s="164" t="str">
        <f>IF(AN53="","",VLOOKUP(AN53,'シフト記号表（従来型・ユニット型共通）'!$C$6:$L$47,10,FALSE))</f>
        <v/>
      </c>
      <c r="AO54" s="162" t="str">
        <f>IF(AO53="","",VLOOKUP(AO53,'シフト記号表（従来型・ユニット型共通）'!$C$6:$L$47,10,FALSE))</f>
        <v/>
      </c>
      <c r="AP54" s="163" t="str">
        <f>IF(AP53="","",VLOOKUP(AP53,'シフト記号表（従来型・ユニット型共通）'!$C$6:$L$47,10,FALSE))</f>
        <v/>
      </c>
      <c r="AQ54" s="163" t="str">
        <f>IF(AQ53="","",VLOOKUP(AQ53,'シフト記号表（従来型・ユニット型共通）'!$C$6:$L$47,10,FALSE))</f>
        <v/>
      </c>
      <c r="AR54" s="163" t="str">
        <f>IF(AR53="","",VLOOKUP(AR53,'シフト記号表（従来型・ユニット型共通）'!$C$6:$L$47,10,FALSE))</f>
        <v/>
      </c>
      <c r="AS54" s="163" t="str">
        <f>IF(AS53="","",VLOOKUP(AS53,'シフト記号表（従来型・ユニット型共通）'!$C$6:$L$47,10,FALSE))</f>
        <v/>
      </c>
      <c r="AT54" s="163" t="str">
        <f>IF(AT53="","",VLOOKUP(AT53,'シフト記号表（従来型・ユニット型共通）'!$C$6:$L$47,10,FALSE))</f>
        <v/>
      </c>
      <c r="AU54" s="164" t="str">
        <f>IF(AU53="","",VLOOKUP(AU53,'シフト記号表（従来型・ユニット型共通）'!$C$6:$L$47,10,FALSE))</f>
        <v/>
      </c>
      <c r="AV54" s="162" t="str">
        <f>IF(AV53="","",VLOOKUP(AV53,'シフト記号表（従来型・ユニット型共通）'!$C$6:$L$47,10,FALSE))</f>
        <v/>
      </c>
      <c r="AW54" s="163" t="str">
        <f>IF(AW53="","",VLOOKUP(AW53,'シフト記号表（従来型・ユニット型共通）'!$C$6:$L$47,10,FALSE))</f>
        <v/>
      </c>
      <c r="AX54" s="163" t="str">
        <f>IF(AX53="","",VLOOKUP(AX53,'シフト記号表（従来型・ユニット型共通）'!$C$6:$L$47,10,FALSE))</f>
        <v/>
      </c>
      <c r="AY54" s="163" t="str">
        <f>IF(AY53="","",VLOOKUP(AY53,'シフト記号表（従来型・ユニット型共通）'!$C$6:$L$47,10,FALSE))</f>
        <v/>
      </c>
      <c r="AZ54" s="163" t="str">
        <f>IF(AZ53="","",VLOOKUP(AZ53,'シフト記号表（従来型・ユニット型共通）'!$C$6:$L$47,10,FALSE))</f>
        <v/>
      </c>
      <c r="BA54" s="163" t="str">
        <f>IF(BA53="","",VLOOKUP(BA53,'シフト記号表（従来型・ユニット型共通）'!$C$6:$L$47,10,FALSE))</f>
        <v/>
      </c>
      <c r="BB54" s="164" t="str">
        <f>IF(BB53="","",VLOOKUP(BB53,'シフト記号表（従来型・ユニット型共通）'!$C$6:$L$47,10,FALSE))</f>
        <v/>
      </c>
      <c r="BC54" s="162" t="str">
        <f>IF(BC53="","",VLOOKUP(BC53,'シフト記号表（従来型・ユニット型共通）'!$C$6:$L$47,10,FALSE))</f>
        <v/>
      </c>
      <c r="BD54" s="163" t="str">
        <f>IF(BD53="","",VLOOKUP(BD53,'シフト記号表（従来型・ユニット型共通）'!$C$6:$L$47,10,FALSE))</f>
        <v/>
      </c>
      <c r="BE54" s="163" t="str">
        <f>IF(BE53="","",VLOOKUP(BE53,'シフト記号表（従来型・ユニット型共通）'!$C$6:$L$47,10,FALSE))</f>
        <v/>
      </c>
      <c r="BF54" s="292">
        <f>IF($BI$3="４週",SUM(AA54:BB54),IF($BI$3="暦月",SUM(AA54:BE54),""))</f>
        <v>0</v>
      </c>
      <c r="BG54" s="293"/>
      <c r="BH54" s="294">
        <f>IF($BI$3="４週",BF54/4,IF($BI$3="暦月",(BF54/($BI$8/7)),""))</f>
        <v>0</v>
      </c>
      <c r="BI54" s="293"/>
      <c r="BJ54" s="289"/>
      <c r="BK54" s="290"/>
      <c r="BL54" s="290"/>
      <c r="BM54" s="290"/>
      <c r="BN54" s="291"/>
    </row>
    <row r="55" spans="2:66" ht="20.25" customHeight="1" x14ac:dyDescent="0.45">
      <c r="B55" s="306">
        <f>B53+1</f>
        <v>20</v>
      </c>
      <c r="C55" s="390"/>
      <c r="D55" s="392"/>
      <c r="E55" s="261"/>
      <c r="F55" s="393"/>
      <c r="G55" s="237"/>
      <c r="H55" s="238"/>
      <c r="I55" s="154"/>
      <c r="J55" s="155"/>
      <c r="K55" s="154"/>
      <c r="L55" s="155"/>
      <c r="M55" s="246"/>
      <c r="N55" s="247"/>
      <c r="O55" s="250"/>
      <c r="P55" s="251"/>
      <c r="Q55" s="251"/>
      <c r="R55" s="238"/>
      <c r="S55" s="335"/>
      <c r="T55" s="336"/>
      <c r="U55" s="336"/>
      <c r="V55" s="336"/>
      <c r="W55" s="337"/>
      <c r="X55" s="105" t="s">
        <v>18</v>
      </c>
      <c r="Y55" s="106"/>
      <c r="Z55" s="107"/>
      <c r="AA55" s="95"/>
      <c r="AB55" s="96"/>
      <c r="AC55" s="96"/>
      <c r="AD55" s="96"/>
      <c r="AE55" s="96"/>
      <c r="AF55" s="96"/>
      <c r="AG55" s="97"/>
      <c r="AH55" s="95"/>
      <c r="AI55" s="96"/>
      <c r="AJ55" s="96"/>
      <c r="AK55" s="96"/>
      <c r="AL55" s="96"/>
      <c r="AM55" s="96"/>
      <c r="AN55" s="97"/>
      <c r="AO55" s="95"/>
      <c r="AP55" s="96"/>
      <c r="AQ55" s="96"/>
      <c r="AR55" s="96"/>
      <c r="AS55" s="96"/>
      <c r="AT55" s="96"/>
      <c r="AU55" s="97"/>
      <c r="AV55" s="95"/>
      <c r="AW55" s="96"/>
      <c r="AX55" s="96"/>
      <c r="AY55" s="96"/>
      <c r="AZ55" s="96"/>
      <c r="BA55" s="96"/>
      <c r="BB55" s="97"/>
      <c r="BC55" s="95"/>
      <c r="BD55" s="96"/>
      <c r="BE55" s="98"/>
      <c r="BF55" s="242"/>
      <c r="BG55" s="243"/>
      <c r="BH55" s="244"/>
      <c r="BI55" s="245"/>
      <c r="BJ55" s="303"/>
      <c r="BK55" s="304"/>
      <c r="BL55" s="304"/>
      <c r="BM55" s="304"/>
      <c r="BN55" s="305"/>
    </row>
    <row r="56" spans="2:66" ht="20.25" customHeight="1" x14ac:dyDescent="0.45">
      <c r="B56" s="307"/>
      <c r="C56" s="391"/>
      <c r="D56" s="394"/>
      <c r="E56" s="261"/>
      <c r="F56" s="393"/>
      <c r="G56" s="235"/>
      <c r="H56" s="236"/>
      <c r="I56" s="152"/>
      <c r="J56" s="153">
        <f>G55</f>
        <v>0</v>
      </c>
      <c r="K56" s="152"/>
      <c r="L56" s="153">
        <f>M55</f>
        <v>0</v>
      </c>
      <c r="M56" s="248"/>
      <c r="N56" s="249"/>
      <c r="O56" s="252"/>
      <c r="P56" s="253"/>
      <c r="Q56" s="253"/>
      <c r="R56" s="236"/>
      <c r="S56" s="335"/>
      <c r="T56" s="336"/>
      <c r="U56" s="336"/>
      <c r="V56" s="336"/>
      <c r="W56" s="337"/>
      <c r="X56" s="185" t="s">
        <v>189</v>
      </c>
      <c r="Y56" s="110"/>
      <c r="Z56" s="186"/>
      <c r="AA56" s="162" t="str">
        <f>IF(AA55="","",VLOOKUP(AA55,'シフト記号表（従来型・ユニット型共通）'!$C$6:$L$47,10,FALSE))</f>
        <v/>
      </c>
      <c r="AB56" s="163" t="str">
        <f>IF(AB55="","",VLOOKUP(AB55,'シフト記号表（従来型・ユニット型共通）'!$C$6:$L$47,10,FALSE))</f>
        <v/>
      </c>
      <c r="AC56" s="163" t="str">
        <f>IF(AC55="","",VLOOKUP(AC55,'シフト記号表（従来型・ユニット型共通）'!$C$6:$L$47,10,FALSE))</f>
        <v/>
      </c>
      <c r="AD56" s="163" t="str">
        <f>IF(AD55="","",VLOOKUP(AD55,'シフト記号表（従来型・ユニット型共通）'!$C$6:$L$47,10,FALSE))</f>
        <v/>
      </c>
      <c r="AE56" s="163" t="str">
        <f>IF(AE55="","",VLOOKUP(AE55,'シフト記号表（従来型・ユニット型共通）'!$C$6:$L$47,10,FALSE))</f>
        <v/>
      </c>
      <c r="AF56" s="163" t="str">
        <f>IF(AF55="","",VLOOKUP(AF55,'シフト記号表（従来型・ユニット型共通）'!$C$6:$L$47,10,FALSE))</f>
        <v/>
      </c>
      <c r="AG56" s="164" t="str">
        <f>IF(AG55="","",VLOOKUP(AG55,'シフト記号表（従来型・ユニット型共通）'!$C$6:$L$47,10,FALSE))</f>
        <v/>
      </c>
      <c r="AH56" s="162" t="str">
        <f>IF(AH55="","",VLOOKUP(AH55,'シフト記号表（従来型・ユニット型共通）'!$C$6:$L$47,10,FALSE))</f>
        <v/>
      </c>
      <c r="AI56" s="163" t="str">
        <f>IF(AI55="","",VLOOKUP(AI55,'シフト記号表（従来型・ユニット型共通）'!$C$6:$L$47,10,FALSE))</f>
        <v/>
      </c>
      <c r="AJ56" s="163" t="str">
        <f>IF(AJ55="","",VLOOKUP(AJ55,'シフト記号表（従来型・ユニット型共通）'!$C$6:$L$47,10,FALSE))</f>
        <v/>
      </c>
      <c r="AK56" s="163" t="str">
        <f>IF(AK55="","",VLOOKUP(AK55,'シフト記号表（従来型・ユニット型共通）'!$C$6:$L$47,10,FALSE))</f>
        <v/>
      </c>
      <c r="AL56" s="163" t="str">
        <f>IF(AL55="","",VLOOKUP(AL55,'シフト記号表（従来型・ユニット型共通）'!$C$6:$L$47,10,FALSE))</f>
        <v/>
      </c>
      <c r="AM56" s="163" t="str">
        <f>IF(AM55="","",VLOOKUP(AM55,'シフト記号表（従来型・ユニット型共通）'!$C$6:$L$47,10,FALSE))</f>
        <v/>
      </c>
      <c r="AN56" s="164" t="str">
        <f>IF(AN55="","",VLOOKUP(AN55,'シフト記号表（従来型・ユニット型共通）'!$C$6:$L$47,10,FALSE))</f>
        <v/>
      </c>
      <c r="AO56" s="162" t="str">
        <f>IF(AO55="","",VLOOKUP(AO55,'シフト記号表（従来型・ユニット型共通）'!$C$6:$L$47,10,FALSE))</f>
        <v/>
      </c>
      <c r="AP56" s="163" t="str">
        <f>IF(AP55="","",VLOOKUP(AP55,'シフト記号表（従来型・ユニット型共通）'!$C$6:$L$47,10,FALSE))</f>
        <v/>
      </c>
      <c r="AQ56" s="163" t="str">
        <f>IF(AQ55="","",VLOOKUP(AQ55,'シフト記号表（従来型・ユニット型共通）'!$C$6:$L$47,10,FALSE))</f>
        <v/>
      </c>
      <c r="AR56" s="163" t="str">
        <f>IF(AR55="","",VLOOKUP(AR55,'シフト記号表（従来型・ユニット型共通）'!$C$6:$L$47,10,FALSE))</f>
        <v/>
      </c>
      <c r="AS56" s="163" t="str">
        <f>IF(AS55="","",VLOOKUP(AS55,'シフト記号表（従来型・ユニット型共通）'!$C$6:$L$47,10,FALSE))</f>
        <v/>
      </c>
      <c r="AT56" s="163" t="str">
        <f>IF(AT55="","",VLOOKUP(AT55,'シフト記号表（従来型・ユニット型共通）'!$C$6:$L$47,10,FALSE))</f>
        <v/>
      </c>
      <c r="AU56" s="164" t="str">
        <f>IF(AU55="","",VLOOKUP(AU55,'シフト記号表（従来型・ユニット型共通）'!$C$6:$L$47,10,FALSE))</f>
        <v/>
      </c>
      <c r="AV56" s="162" t="str">
        <f>IF(AV55="","",VLOOKUP(AV55,'シフト記号表（従来型・ユニット型共通）'!$C$6:$L$47,10,FALSE))</f>
        <v/>
      </c>
      <c r="AW56" s="163" t="str">
        <f>IF(AW55="","",VLOOKUP(AW55,'シフト記号表（従来型・ユニット型共通）'!$C$6:$L$47,10,FALSE))</f>
        <v/>
      </c>
      <c r="AX56" s="163" t="str">
        <f>IF(AX55="","",VLOOKUP(AX55,'シフト記号表（従来型・ユニット型共通）'!$C$6:$L$47,10,FALSE))</f>
        <v/>
      </c>
      <c r="AY56" s="163" t="str">
        <f>IF(AY55="","",VLOOKUP(AY55,'シフト記号表（従来型・ユニット型共通）'!$C$6:$L$47,10,FALSE))</f>
        <v/>
      </c>
      <c r="AZ56" s="163" t="str">
        <f>IF(AZ55="","",VLOOKUP(AZ55,'シフト記号表（従来型・ユニット型共通）'!$C$6:$L$47,10,FALSE))</f>
        <v/>
      </c>
      <c r="BA56" s="163" t="str">
        <f>IF(BA55="","",VLOOKUP(BA55,'シフト記号表（従来型・ユニット型共通）'!$C$6:$L$47,10,FALSE))</f>
        <v/>
      </c>
      <c r="BB56" s="164" t="str">
        <f>IF(BB55="","",VLOOKUP(BB55,'シフト記号表（従来型・ユニット型共通）'!$C$6:$L$47,10,FALSE))</f>
        <v/>
      </c>
      <c r="BC56" s="162" t="str">
        <f>IF(BC55="","",VLOOKUP(BC55,'シフト記号表（従来型・ユニット型共通）'!$C$6:$L$47,10,FALSE))</f>
        <v/>
      </c>
      <c r="BD56" s="163" t="str">
        <f>IF(BD55="","",VLOOKUP(BD55,'シフト記号表（従来型・ユニット型共通）'!$C$6:$L$47,10,FALSE))</f>
        <v/>
      </c>
      <c r="BE56" s="163" t="str">
        <f>IF(BE55="","",VLOOKUP(BE55,'シフト記号表（従来型・ユニット型共通）'!$C$6:$L$47,10,FALSE))</f>
        <v/>
      </c>
      <c r="BF56" s="292">
        <f>IF($BI$3="４週",SUM(AA56:BB56),IF($BI$3="暦月",SUM(AA56:BE56),""))</f>
        <v>0</v>
      </c>
      <c r="BG56" s="293"/>
      <c r="BH56" s="294">
        <f>IF($BI$3="４週",BF56/4,IF($BI$3="暦月",(BF56/($BI$8/7)),""))</f>
        <v>0</v>
      </c>
      <c r="BI56" s="293"/>
      <c r="BJ56" s="289"/>
      <c r="BK56" s="290"/>
      <c r="BL56" s="290"/>
      <c r="BM56" s="290"/>
      <c r="BN56" s="291"/>
    </row>
    <row r="57" spans="2:66" ht="20.25" customHeight="1" x14ac:dyDescent="0.45">
      <c r="B57" s="306">
        <f>B55+1</f>
        <v>21</v>
      </c>
      <c r="C57" s="390"/>
      <c r="D57" s="392"/>
      <c r="E57" s="261"/>
      <c r="F57" s="393"/>
      <c r="G57" s="237"/>
      <c r="H57" s="238"/>
      <c r="I57" s="152"/>
      <c r="J57" s="153"/>
      <c r="K57" s="152"/>
      <c r="L57" s="153"/>
      <c r="M57" s="246"/>
      <c r="N57" s="247"/>
      <c r="O57" s="250"/>
      <c r="P57" s="251"/>
      <c r="Q57" s="251"/>
      <c r="R57" s="238"/>
      <c r="S57" s="335"/>
      <c r="T57" s="336"/>
      <c r="U57" s="336"/>
      <c r="V57" s="336"/>
      <c r="W57" s="337"/>
      <c r="X57" s="184" t="s">
        <v>18</v>
      </c>
      <c r="Y57" s="108"/>
      <c r="Z57" s="109"/>
      <c r="AA57" s="95"/>
      <c r="AB57" s="96"/>
      <c r="AC57" s="96"/>
      <c r="AD57" s="96"/>
      <c r="AE57" s="96"/>
      <c r="AF57" s="96"/>
      <c r="AG57" s="97"/>
      <c r="AH57" s="95"/>
      <c r="AI57" s="96"/>
      <c r="AJ57" s="96"/>
      <c r="AK57" s="96"/>
      <c r="AL57" s="96"/>
      <c r="AM57" s="96"/>
      <c r="AN57" s="97"/>
      <c r="AO57" s="95"/>
      <c r="AP57" s="96"/>
      <c r="AQ57" s="96"/>
      <c r="AR57" s="96"/>
      <c r="AS57" s="96"/>
      <c r="AT57" s="96"/>
      <c r="AU57" s="97"/>
      <c r="AV57" s="95"/>
      <c r="AW57" s="96"/>
      <c r="AX57" s="96"/>
      <c r="AY57" s="96"/>
      <c r="AZ57" s="96"/>
      <c r="BA57" s="96"/>
      <c r="BB57" s="97"/>
      <c r="BC57" s="95"/>
      <c r="BD57" s="96"/>
      <c r="BE57" s="98"/>
      <c r="BF57" s="242"/>
      <c r="BG57" s="243"/>
      <c r="BH57" s="244"/>
      <c r="BI57" s="245"/>
      <c r="BJ57" s="303"/>
      <c r="BK57" s="304"/>
      <c r="BL57" s="304"/>
      <c r="BM57" s="304"/>
      <c r="BN57" s="305"/>
    </row>
    <row r="58" spans="2:66" ht="20.25" customHeight="1" x14ac:dyDescent="0.45">
      <c r="B58" s="307"/>
      <c r="C58" s="391"/>
      <c r="D58" s="394"/>
      <c r="E58" s="261"/>
      <c r="F58" s="393"/>
      <c r="G58" s="235"/>
      <c r="H58" s="236"/>
      <c r="I58" s="152"/>
      <c r="J58" s="153">
        <f>G57</f>
        <v>0</v>
      </c>
      <c r="K58" s="152"/>
      <c r="L58" s="153">
        <f>M57</f>
        <v>0</v>
      </c>
      <c r="M58" s="248"/>
      <c r="N58" s="249"/>
      <c r="O58" s="252"/>
      <c r="P58" s="253"/>
      <c r="Q58" s="253"/>
      <c r="R58" s="236"/>
      <c r="S58" s="335"/>
      <c r="T58" s="336"/>
      <c r="U58" s="336"/>
      <c r="V58" s="336"/>
      <c r="W58" s="337"/>
      <c r="X58" s="185" t="s">
        <v>189</v>
      </c>
      <c r="Y58" s="110"/>
      <c r="Z58" s="186"/>
      <c r="AA58" s="162" t="str">
        <f>IF(AA57="","",VLOOKUP(AA57,'シフト記号表（従来型・ユニット型共通）'!$C$6:$L$47,10,FALSE))</f>
        <v/>
      </c>
      <c r="AB58" s="163" t="str">
        <f>IF(AB57="","",VLOOKUP(AB57,'シフト記号表（従来型・ユニット型共通）'!$C$6:$L$47,10,FALSE))</f>
        <v/>
      </c>
      <c r="AC58" s="163" t="str">
        <f>IF(AC57="","",VLOOKUP(AC57,'シフト記号表（従来型・ユニット型共通）'!$C$6:$L$47,10,FALSE))</f>
        <v/>
      </c>
      <c r="AD58" s="163" t="str">
        <f>IF(AD57="","",VLOOKUP(AD57,'シフト記号表（従来型・ユニット型共通）'!$C$6:$L$47,10,FALSE))</f>
        <v/>
      </c>
      <c r="AE58" s="163" t="str">
        <f>IF(AE57="","",VLOOKUP(AE57,'シフト記号表（従来型・ユニット型共通）'!$C$6:$L$47,10,FALSE))</f>
        <v/>
      </c>
      <c r="AF58" s="163" t="str">
        <f>IF(AF57="","",VLOOKUP(AF57,'シフト記号表（従来型・ユニット型共通）'!$C$6:$L$47,10,FALSE))</f>
        <v/>
      </c>
      <c r="AG58" s="164" t="str">
        <f>IF(AG57="","",VLOOKUP(AG57,'シフト記号表（従来型・ユニット型共通）'!$C$6:$L$47,10,FALSE))</f>
        <v/>
      </c>
      <c r="AH58" s="162" t="str">
        <f>IF(AH57="","",VLOOKUP(AH57,'シフト記号表（従来型・ユニット型共通）'!$C$6:$L$47,10,FALSE))</f>
        <v/>
      </c>
      <c r="AI58" s="163" t="str">
        <f>IF(AI57="","",VLOOKUP(AI57,'シフト記号表（従来型・ユニット型共通）'!$C$6:$L$47,10,FALSE))</f>
        <v/>
      </c>
      <c r="AJ58" s="163" t="str">
        <f>IF(AJ57="","",VLOOKUP(AJ57,'シフト記号表（従来型・ユニット型共通）'!$C$6:$L$47,10,FALSE))</f>
        <v/>
      </c>
      <c r="AK58" s="163" t="str">
        <f>IF(AK57="","",VLOOKUP(AK57,'シフト記号表（従来型・ユニット型共通）'!$C$6:$L$47,10,FALSE))</f>
        <v/>
      </c>
      <c r="AL58" s="163" t="str">
        <f>IF(AL57="","",VLOOKUP(AL57,'シフト記号表（従来型・ユニット型共通）'!$C$6:$L$47,10,FALSE))</f>
        <v/>
      </c>
      <c r="AM58" s="163" t="str">
        <f>IF(AM57="","",VLOOKUP(AM57,'シフト記号表（従来型・ユニット型共通）'!$C$6:$L$47,10,FALSE))</f>
        <v/>
      </c>
      <c r="AN58" s="164" t="str">
        <f>IF(AN57="","",VLOOKUP(AN57,'シフト記号表（従来型・ユニット型共通）'!$C$6:$L$47,10,FALSE))</f>
        <v/>
      </c>
      <c r="AO58" s="162" t="str">
        <f>IF(AO57="","",VLOOKUP(AO57,'シフト記号表（従来型・ユニット型共通）'!$C$6:$L$47,10,FALSE))</f>
        <v/>
      </c>
      <c r="AP58" s="163" t="str">
        <f>IF(AP57="","",VLOOKUP(AP57,'シフト記号表（従来型・ユニット型共通）'!$C$6:$L$47,10,FALSE))</f>
        <v/>
      </c>
      <c r="AQ58" s="163" t="str">
        <f>IF(AQ57="","",VLOOKUP(AQ57,'シフト記号表（従来型・ユニット型共通）'!$C$6:$L$47,10,FALSE))</f>
        <v/>
      </c>
      <c r="AR58" s="163" t="str">
        <f>IF(AR57="","",VLOOKUP(AR57,'シフト記号表（従来型・ユニット型共通）'!$C$6:$L$47,10,FALSE))</f>
        <v/>
      </c>
      <c r="AS58" s="163" t="str">
        <f>IF(AS57="","",VLOOKUP(AS57,'シフト記号表（従来型・ユニット型共通）'!$C$6:$L$47,10,FALSE))</f>
        <v/>
      </c>
      <c r="AT58" s="163" t="str">
        <f>IF(AT57="","",VLOOKUP(AT57,'シフト記号表（従来型・ユニット型共通）'!$C$6:$L$47,10,FALSE))</f>
        <v/>
      </c>
      <c r="AU58" s="164" t="str">
        <f>IF(AU57="","",VLOOKUP(AU57,'シフト記号表（従来型・ユニット型共通）'!$C$6:$L$47,10,FALSE))</f>
        <v/>
      </c>
      <c r="AV58" s="162" t="str">
        <f>IF(AV57="","",VLOOKUP(AV57,'シフト記号表（従来型・ユニット型共通）'!$C$6:$L$47,10,FALSE))</f>
        <v/>
      </c>
      <c r="AW58" s="163" t="str">
        <f>IF(AW57="","",VLOOKUP(AW57,'シフト記号表（従来型・ユニット型共通）'!$C$6:$L$47,10,FALSE))</f>
        <v/>
      </c>
      <c r="AX58" s="163" t="str">
        <f>IF(AX57="","",VLOOKUP(AX57,'シフト記号表（従来型・ユニット型共通）'!$C$6:$L$47,10,FALSE))</f>
        <v/>
      </c>
      <c r="AY58" s="163" t="str">
        <f>IF(AY57="","",VLOOKUP(AY57,'シフト記号表（従来型・ユニット型共通）'!$C$6:$L$47,10,FALSE))</f>
        <v/>
      </c>
      <c r="AZ58" s="163" t="str">
        <f>IF(AZ57="","",VLOOKUP(AZ57,'シフト記号表（従来型・ユニット型共通）'!$C$6:$L$47,10,FALSE))</f>
        <v/>
      </c>
      <c r="BA58" s="163" t="str">
        <f>IF(BA57="","",VLOOKUP(BA57,'シフト記号表（従来型・ユニット型共通）'!$C$6:$L$47,10,FALSE))</f>
        <v/>
      </c>
      <c r="BB58" s="164" t="str">
        <f>IF(BB57="","",VLOOKUP(BB57,'シフト記号表（従来型・ユニット型共通）'!$C$6:$L$47,10,FALSE))</f>
        <v/>
      </c>
      <c r="BC58" s="162" t="str">
        <f>IF(BC57="","",VLOOKUP(BC57,'シフト記号表（従来型・ユニット型共通）'!$C$6:$L$47,10,FALSE))</f>
        <v/>
      </c>
      <c r="BD58" s="163" t="str">
        <f>IF(BD57="","",VLOOKUP(BD57,'シフト記号表（従来型・ユニット型共通）'!$C$6:$L$47,10,FALSE))</f>
        <v/>
      </c>
      <c r="BE58" s="163" t="str">
        <f>IF(BE57="","",VLOOKUP(BE57,'シフト記号表（従来型・ユニット型共通）'!$C$6:$L$47,10,FALSE))</f>
        <v/>
      </c>
      <c r="BF58" s="292">
        <f>IF($BI$3="４週",SUM(AA58:BB58),IF($BI$3="暦月",SUM(AA58:BE58),""))</f>
        <v>0</v>
      </c>
      <c r="BG58" s="293"/>
      <c r="BH58" s="294">
        <f>IF($BI$3="４週",BF58/4,IF($BI$3="暦月",(BF58/($BI$8/7)),""))</f>
        <v>0</v>
      </c>
      <c r="BI58" s="293"/>
      <c r="BJ58" s="289"/>
      <c r="BK58" s="290"/>
      <c r="BL58" s="290"/>
      <c r="BM58" s="290"/>
      <c r="BN58" s="291"/>
    </row>
    <row r="59" spans="2:66" ht="20.25" customHeight="1" x14ac:dyDescent="0.45">
      <c r="B59" s="306">
        <f>B57+1</f>
        <v>22</v>
      </c>
      <c r="C59" s="390"/>
      <c r="D59" s="392"/>
      <c r="E59" s="261"/>
      <c r="F59" s="393"/>
      <c r="G59" s="237"/>
      <c r="H59" s="238"/>
      <c r="I59" s="152"/>
      <c r="J59" s="153"/>
      <c r="K59" s="152"/>
      <c r="L59" s="153"/>
      <c r="M59" s="246"/>
      <c r="N59" s="247"/>
      <c r="O59" s="250"/>
      <c r="P59" s="251"/>
      <c r="Q59" s="251"/>
      <c r="R59" s="238"/>
      <c r="S59" s="335"/>
      <c r="T59" s="336"/>
      <c r="U59" s="336"/>
      <c r="V59" s="336"/>
      <c r="W59" s="337"/>
      <c r="X59" s="184" t="s">
        <v>18</v>
      </c>
      <c r="Y59" s="108"/>
      <c r="Z59" s="109"/>
      <c r="AA59" s="95"/>
      <c r="AB59" s="96"/>
      <c r="AC59" s="96"/>
      <c r="AD59" s="96"/>
      <c r="AE59" s="96"/>
      <c r="AF59" s="96"/>
      <c r="AG59" s="97"/>
      <c r="AH59" s="95"/>
      <c r="AI59" s="96"/>
      <c r="AJ59" s="96"/>
      <c r="AK59" s="96"/>
      <c r="AL59" s="96"/>
      <c r="AM59" s="96"/>
      <c r="AN59" s="97"/>
      <c r="AO59" s="95"/>
      <c r="AP59" s="96"/>
      <c r="AQ59" s="96"/>
      <c r="AR59" s="96"/>
      <c r="AS59" s="96"/>
      <c r="AT59" s="96"/>
      <c r="AU59" s="97"/>
      <c r="AV59" s="95"/>
      <c r="AW59" s="96"/>
      <c r="AX59" s="96"/>
      <c r="AY59" s="96"/>
      <c r="AZ59" s="96"/>
      <c r="BA59" s="96"/>
      <c r="BB59" s="97"/>
      <c r="BC59" s="95"/>
      <c r="BD59" s="96"/>
      <c r="BE59" s="98"/>
      <c r="BF59" s="242"/>
      <c r="BG59" s="243"/>
      <c r="BH59" s="244"/>
      <c r="BI59" s="245"/>
      <c r="BJ59" s="303"/>
      <c r="BK59" s="304"/>
      <c r="BL59" s="304"/>
      <c r="BM59" s="304"/>
      <c r="BN59" s="305"/>
    </row>
    <row r="60" spans="2:66" ht="20.25" customHeight="1" x14ac:dyDescent="0.45">
      <c r="B60" s="307"/>
      <c r="C60" s="391"/>
      <c r="D60" s="394"/>
      <c r="E60" s="261"/>
      <c r="F60" s="393"/>
      <c r="G60" s="235"/>
      <c r="H60" s="236"/>
      <c r="I60" s="152"/>
      <c r="J60" s="153">
        <f>G59</f>
        <v>0</v>
      </c>
      <c r="K60" s="152"/>
      <c r="L60" s="153">
        <f>M59</f>
        <v>0</v>
      </c>
      <c r="M60" s="248"/>
      <c r="N60" s="249"/>
      <c r="O60" s="252"/>
      <c r="P60" s="253"/>
      <c r="Q60" s="253"/>
      <c r="R60" s="236"/>
      <c r="S60" s="335"/>
      <c r="T60" s="336"/>
      <c r="U60" s="336"/>
      <c r="V60" s="336"/>
      <c r="W60" s="337"/>
      <c r="X60" s="185" t="s">
        <v>189</v>
      </c>
      <c r="Y60" s="110"/>
      <c r="Z60" s="186"/>
      <c r="AA60" s="162" t="str">
        <f>IF(AA59="","",VLOOKUP(AA59,'シフト記号表（従来型・ユニット型共通）'!$C$6:$L$47,10,FALSE))</f>
        <v/>
      </c>
      <c r="AB60" s="163" t="str">
        <f>IF(AB59="","",VLOOKUP(AB59,'シフト記号表（従来型・ユニット型共通）'!$C$6:$L$47,10,FALSE))</f>
        <v/>
      </c>
      <c r="AC60" s="163" t="str">
        <f>IF(AC59="","",VLOOKUP(AC59,'シフト記号表（従来型・ユニット型共通）'!$C$6:$L$47,10,FALSE))</f>
        <v/>
      </c>
      <c r="AD60" s="163" t="str">
        <f>IF(AD59="","",VLOOKUP(AD59,'シフト記号表（従来型・ユニット型共通）'!$C$6:$L$47,10,FALSE))</f>
        <v/>
      </c>
      <c r="AE60" s="163" t="str">
        <f>IF(AE59="","",VLOOKUP(AE59,'シフト記号表（従来型・ユニット型共通）'!$C$6:$L$47,10,FALSE))</f>
        <v/>
      </c>
      <c r="AF60" s="163" t="str">
        <f>IF(AF59="","",VLOOKUP(AF59,'シフト記号表（従来型・ユニット型共通）'!$C$6:$L$47,10,FALSE))</f>
        <v/>
      </c>
      <c r="AG60" s="164" t="str">
        <f>IF(AG59="","",VLOOKUP(AG59,'シフト記号表（従来型・ユニット型共通）'!$C$6:$L$47,10,FALSE))</f>
        <v/>
      </c>
      <c r="AH60" s="162" t="str">
        <f>IF(AH59="","",VLOOKUP(AH59,'シフト記号表（従来型・ユニット型共通）'!$C$6:$L$47,10,FALSE))</f>
        <v/>
      </c>
      <c r="AI60" s="163" t="str">
        <f>IF(AI59="","",VLOOKUP(AI59,'シフト記号表（従来型・ユニット型共通）'!$C$6:$L$47,10,FALSE))</f>
        <v/>
      </c>
      <c r="AJ60" s="163" t="str">
        <f>IF(AJ59="","",VLOOKUP(AJ59,'シフト記号表（従来型・ユニット型共通）'!$C$6:$L$47,10,FALSE))</f>
        <v/>
      </c>
      <c r="AK60" s="163" t="str">
        <f>IF(AK59="","",VLOOKUP(AK59,'シフト記号表（従来型・ユニット型共通）'!$C$6:$L$47,10,FALSE))</f>
        <v/>
      </c>
      <c r="AL60" s="163" t="str">
        <f>IF(AL59="","",VLOOKUP(AL59,'シフト記号表（従来型・ユニット型共通）'!$C$6:$L$47,10,FALSE))</f>
        <v/>
      </c>
      <c r="AM60" s="163" t="str">
        <f>IF(AM59="","",VLOOKUP(AM59,'シフト記号表（従来型・ユニット型共通）'!$C$6:$L$47,10,FALSE))</f>
        <v/>
      </c>
      <c r="AN60" s="164" t="str">
        <f>IF(AN59="","",VLOOKUP(AN59,'シフト記号表（従来型・ユニット型共通）'!$C$6:$L$47,10,FALSE))</f>
        <v/>
      </c>
      <c r="AO60" s="162" t="str">
        <f>IF(AO59="","",VLOOKUP(AO59,'シフト記号表（従来型・ユニット型共通）'!$C$6:$L$47,10,FALSE))</f>
        <v/>
      </c>
      <c r="AP60" s="163" t="str">
        <f>IF(AP59="","",VLOOKUP(AP59,'シフト記号表（従来型・ユニット型共通）'!$C$6:$L$47,10,FALSE))</f>
        <v/>
      </c>
      <c r="AQ60" s="163" t="str">
        <f>IF(AQ59="","",VLOOKUP(AQ59,'シフト記号表（従来型・ユニット型共通）'!$C$6:$L$47,10,FALSE))</f>
        <v/>
      </c>
      <c r="AR60" s="163" t="str">
        <f>IF(AR59="","",VLOOKUP(AR59,'シフト記号表（従来型・ユニット型共通）'!$C$6:$L$47,10,FALSE))</f>
        <v/>
      </c>
      <c r="AS60" s="163" t="str">
        <f>IF(AS59="","",VLOOKUP(AS59,'シフト記号表（従来型・ユニット型共通）'!$C$6:$L$47,10,FALSE))</f>
        <v/>
      </c>
      <c r="AT60" s="163" t="str">
        <f>IF(AT59="","",VLOOKUP(AT59,'シフト記号表（従来型・ユニット型共通）'!$C$6:$L$47,10,FALSE))</f>
        <v/>
      </c>
      <c r="AU60" s="164" t="str">
        <f>IF(AU59="","",VLOOKUP(AU59,'シフト記号表（従来型・ユニット型共通）'!$C$6:$L$47,10,FALSE))</f>
        <v/>
      </c>
      <c r="AV60" s="162" t="str">
        <f>IF(AV59="","",VLOOKUP(AV59,'シフト記号表（従来型・ユニット型共通）'!$C$6:$L$47,10,FALSE))</f>
        <v/>
      </c>
      <c r="AW60" s="163" t="str">
        <f>IF(AW59="","",VLOOKUP(AW59,'シフト記号表（従来型・ユニット型共通）'!$C$6:$L$47,10,FALSE))</f>
        <v/>
      </c>
      <c r="AX60" s="163" t="str">
        <f>IF(AX59="","",VLOOKUP(AX59,'シフト記号表（従来型・ユニット型共通）'!$C$6:$L$47,10,FALSE))</f>
        <v/>
      </c>
      <c r="AY60" s="163" t="str">
        <f>IF(AY59="","",VLOOKUP(AY59,'シフト記号表（従来型・ユニット型共通）'!$C$6:$L$47,10,FALSE))</f>
        <v/>
      </c>
      <c r="AZ60" s="163" t="str">
        <f>IF(AZ59="","",VLOOKUP(AZ59,'シフト記号表（従来型・ユニット型共通）'!$C$6:$L$47,10,FALSE))</f>
        <v/>
      </c>
      <c r="BA60" s="163" t="str">
        <f>IF(BA59="","",VLOOKUP(BA59,'シフト記号表（従来型・ユニット型共通）'!$C$6:$L$47,10,FALSE))</f>
        <v/>
      </c>
      <c r="BB60" s="164" t="str">
        <f>IF(BB59="","",VLOOKUP(BB59,'シフト記号表（従来型・ユニット型共通）'!$C$6:$L$47,10,FALSE))</f>
        <v/>
      </c>
      <c r="BC60" s="162" t="str">
        <f>IF(BC59="","",VLOOKUP(BC59,'シフト記号表（従来型・ユニット型共通）'!$C$6:$L$47,10,FALSE))</f>
        <v/>
      </c>
      <c r="BD60" s="163" t="str">
        <f>IF(BD59="","",VLOOKUP(BD59,'シフト記号表（従来型・ユニット型共通）'!$C$6:$L$47,10,FALSE))</f>
        <v/>
      </c>
      <c r="BE60" s="163" t="str">
        <f>IF(BE59="","",VLOOKUP(BE59,'シフト記号表（従来型・ユニット型共通）'!$C$6:$L$47,10,FALSE))</f>
        <v/>
      </c>
      <c r="BF60" s="292">
        <f>IF($BI$3="４週",SUM(AA60:BB60),IF($BI$3="暦月",SUM(AA60:BE60),""))</f>
        <v>0</v>
      </c>
      <c r="BG60" s="293"/>
      <c r="BH60" s="294">
        <f>IF($BI$3="４週",BF60/4,IF($BI$3="暦月",(BF60/($BI$8/7)),""))</f>
        <v>0</v>
      </c>
      <c r="BI60" s="293"/>
      <c r="BJ60" s="289"/>
      <c r="BK60" s="290"/>
      <c r="BL60" s="290"/>
      <c r="BM60" s="290"/>
      <c r="BN60" s="291"/>
    </row>
    <row r="61" spans="2:66" ht="20.25" customHeight="1" x14ac:dyDescent="0.45">
      <c r="B61" s="306">
        <f>B59+1</f>
        <v>23</v>
      </c>
      <c r="C61" s="390"/>
      <c r="D61" s="392"/>
      <c r="E61" s="261"/>
      <c r="F61" s="393"/>
      <c r="G61" s="237"/>
      <c r="H61" s="238"/>
      <c r="I61" s="152"/>
      <c r="J61" s="153"/>
      <c r="K61" s="152"/>
      <c r="L61" s="153"/>
      <c r="M61" s="246"/>
      <c r="N61" s="247"/>
      <c r="O61" s="250"/>
      <c r="P61" s="251"/>
      <c r="Q61" s="251"/>
      <c r="R61" s="238"/>
      <c r="S61" s="335"/>
      <c r="T61" s="336"/>
      <c r="U61" s="336"/>
      <c r="V61" s="336"/>
      <c r="W61" s="337"/>
      <c r="X61" s="184" t="s">
        <v>18</v>
      </c>
      <c r="Y61" s="108"/>
      <c r="Z61" s="109"/>
      <c r="AA61" s="95"/>
      <c r="AB61" s="96"/>
      <c r="AC61" s="96"/>
      <c r="AD61" s="96"/>
      <c r="AE61" s="96"/>
      <c r="AF61" s="96"/>
      <c r="AG61" s="97"/>
      <c r="AH61" s="95"/>
      <c r="AI61" s="96"/>
      <c r="AJ61" s="96"/>
      <c r="AK61" s="96"/>
      <c r="AL61" s="96"/>
      <c r="AM61" s="96"/>
      <c r="AN61" s="97"/>
      <c r="AO61" s="95"/>
      <c r="AP61" s="96"/>
      <c r="AQ61" s="96"/>
      <c r="AR61" s="96"/>
      <c r="AS61" s="96"/>
      <c r="AT61" s="96"/>
      <c r="AU61" s="97"/>
      <c r="AV61" s="95"/>
      <c r="AW61" s="96"/>
      <c r="AX61" s="96"/>
      <c r="AY61" s="96"/>
      <c r="AZ61" s="96"/>
      <c r="BA61" s="96"/>
      <c r="BB61" s="97"/>
      <c r="BC61" s="95"/>
      <c r="BD61" s="96"/>
      <c r="BE61" s="98"/>
      <c r="BF61" s="242"/>
      <c r="BG61" s="243"/>
      <c r="BH61" s="244"/>
      <c r="BI61" s="245"/>
      <c r="BJ61" s="303"/>
      <c r="BK61" s="304"/>
      <c r="BL61" s="304"/>
      <c r="BM61" s="304"/>
      <c r="BN61" s="305"/>
    </row>
    <row r="62" spans="2:66" ht="20.25" customHeight="1" x14ac:dyDescent="0.45">
      <c r="B62" s="307"/>
      <c r="C62" s="391"/>
      <c r="D62" s="394"/>
      <c r="E62" s="261"/>
      <c r="F62" s="393"/>
      <c r="G62" s="235"/>
      <c r="H62" s="236"/>
      <c r="I62" s="152"/>
      <c r="J62" s="153">
        <f>G61</f>
        <v>0</v>
      </c>
      <c r="K62" s="152"/>
      <c r="L62" s="153">
        <f>M61</f>
        <v>0</v>
      </c>
      <c r="M62" s="248"/>
      <c r="N62" s="249"/>
      <c r="O62" s="252"/>
      <c r="P62" s="253"/>
      <c r="Q62" s="253"/>
      <c r="R62" s="236"/>
      <c r="S62" s="335"/>
      <c r="T62" s="336"/>
      <c r="U62" s="336"/>
      <c r="V62" s="336"/>
      <c r="W62" s="337"/>
      <c r="X62" s="185" t="s">
        <v>189</v>
      </c>
      <c r="Y62" s="110"/>
      <c r="Z62" s="186"/>
      <c r="AA62" s="162" t="str">
        <f>IF(AA61="","",VLOOKUP(AA61,'シフト記号表（従来型・ユニット型共通）'!$C$6:$L$47,10,FALSE))</f>
        <v/>
      </c>
      <c r="AB62" s="163" t="str">
        <f>IF(AB61="","",VLOOKUP(AB61,'シフト記号表（従来型・ユニット型共通）'!$C$6:$L$47,10,FALSE))</f>
        <v/>
      </c>
      <c r="AC62" s="163" t="str">
        <f>IF(AC61="","",VLOOKUP(AC61,'シフト記号表（従来型・ユニット型共通）'!$C$6:$L$47,10,FALSE))</f>
        <v/>
      </c>
      <c r="AD62" s="163" t="str">
        <f>IF(AD61="","",VLOOKUP(AD61,'シフト記号表（従来型・ユニット型共通）'!$C$6:$L$47,10,FALSE))</f>
        <v/>
      </c>
      <c r="AE62" s="163" t="str">
        <f>IF(AE61="","",VLOOKUP(AE61,'シフト記号表（従来型・ユニット型共通）'!$C$6:$L$47,10,FALSE))</f>
        <v/>
      </c>
      <c r="AF62" s="163" t="str">
        <f>IF(AF61="","",VLOOKUP(AF61,'シフト記号表（従来型・ユニット型共通）'!$C$6:$L$47,10,FALSE))</f>
        <v/>
      </c>
      <c r="AG62" s="164" t="str">
        <f>IF(AG61="","",VLOOKUP(AG61,'シフト記号表（従来型・ユニット型共通）'!$C$6:$L$47,10,FALSE))</f>
        <v/>
      </c>
      <c r="AH62" s="162" t="str">
        <f>IF(AH61="","",VLOOKUP(AH61,'シフト記号表（従来型・ユニット型共通）'!$C$6:$L$47,10,FALSE))</f>
        <v/>
      </c>
      <c r="AI62" s="163" t="str">
        <f>IF(AI61="","",VLOOKUP(AI61,'シフト記号表（従来型・ユニット型共通）'!$C$6:$L$47,10,FALSE))</f>
        <v/>
      </c>
      <c r="AJ62" s="163" t="str">
        <f>IF(AJ61="","",VLOOKUP(AJ61,'シフト記号表（従来型・ユニット型共通）'!$C$6:$L$47,10,FALSE))</f>
        <v/>
      </c>
      <c r="AK62" s="163" t="str">
        <f>IF(AK61="","",VLOOKUP(AK61,'シフト記号表（従来型・ユニット型共通）'!$C$6:$L$47,10,FALSE))</f>
        <v/>
      </c>
      <c r="AL62" s="163" t="str">
        <f>IF(AL61="","",VLOOKUP(AL61,'シフト記号表（従来型・ユニット型共通）'!$C$6:$L$47,10,FALSE))</f>
        <v/>
      </c>
      <c r="AM62" s="163" t="str">
        <f>IF(AM61="","",VLOOKUP(AM61,'シフト記号表（従来型・ユニット型共通）'!$C$6:$L$47,10,FALSE))</f>
        <v/>
      </c>
      <c r="AN62" s="164" t="str">
        <f>IF(AN61="","",VLOOKUP(AN61,'シフト記号表（従来型・ユニット型共通）'!$C$6:$L$47,10,FALSE))</f>
        <v/>
      </c>
      <c r="AO62" s="162" t="str">
        <f>IF(AO61="","",VLOOKUP(AO61,'シフト記号表（従来型・ユニット型共通）'!$C$6:$L$47,10,FALSE))</f>
        <v/>
      </c>
      <c r="AP62" s="163" t="str">
        <f>IF(AP61="","",VLOOKUP(AP61,'シフト記号表（従来型・ユニット型共通）'!$C$6:$L$47,10,FALSE))</f>
        <v/>
      </c>
      <c r="AQ62" s="163" t="str">
        <f>IF(AQ61="","",VLOOKUP(AQ61,'シフト記号表（従来型・ユニット型共通）'!$C$6:$L$47,10,FALSE))</f>
        <v/>
      </c>
      <c r="AR62" s="163" t="str">
        <f>IF(AR61="","",VLOOKUP(AR61,'シフト記号表（従来型・ユニット型共通）'!$C$6:$L$47,10,FALSE))</f>
        <v/>
      </c>
      <c r="AS62" s="163" t="str">
        <f>IF(AS61="","",VLOOKUP(AS61,'シフト記号表（従来型・ユニット型共通）'!$C$6:$L$47,10,FALSE))</f>
        <v/>
      </c>
      <c r="AT62" s="163" t="str">
        <f>IF(AT61="","",VLOOKUP(AT61,'シフト記号表（従来型・ユニット型共通）'!$C$6:$L$47,10,FALSE))</f>
        <v/>
      </c>
      <c r="AU62" s="164" t="str">
        <f>IF(AU61="","",VLOOKUP(AU61,'シフト記号表（従来型・ユニット型共通）'!$C$6:$L$47,10,FALSE))</f>
        <v/>
      </c>
      <c r="AV62" s="162" t="str">
        <f>IF(AV61="","",VLOOKUP(AV61,'シフト記号表（従来型・ユニット型共通）'!$C$6:$L$47,10,FALSE))</f>
        <v/>
      </c>
      <c r="AW62" s="163" t="str">
        <f>IF(AW61="","",VLOOKUP(AW61,'シフト記号表（従来型・ユニット型共通）'!$C$6:$L$47,10,FALSE))</f>
        <v/>
      </c>
      <c r="AX62" s="163" t="str">
        <f>IF(AX61="","",VLOOKUP(AX61,'シフト記号表（従来型・ユニット型共通）'!$C$6:$L$47,10,FALSE))</f>
        <v/>
      </c>
      <c r="AY62" s="163" t="str">
        <f>IF(AY61="","",VLOOKUP(AY61,'シフト記号表（従来型・ユニット型共通）'!$C$6:$L$47,10,FALSE))</f>
        <v/>
      </c>
      <c r="AZ62" s="163" t="str">
        <f>IF(AZ61="","",VLOOKUP(AZ61,'シフト記号表（従来型・ユニット型共通）'!$C$6:$L$47,10,FALSE))</f>
        <v/>
      </c>
      <c r="BA62" s="163" t="str">
        <f>IF(BA61="","",VLOOKUP(BA61,'シフト記号表（従来型・ユニット型共通）'!$C$6:$L$47,10,FALSE))</f>
        <v/>
      </c>
      <c r="BB62" s="164" t="str">
        <f>IF(BB61="","",VLOOKUP(BB61,'シフト記号表（従来型・ユニット型共通）'!$C$6:$L$47,10,FALSE))</f>
        <v/>
      </c>
      <c r="BC62" s="162" t="str">
        <f>IF(BC61="","",VLOOKUP(BC61,'シフト記号表（従来型・ユニット型共通）'!$C$6:$L$47,10,FALSE))</f>
        <v/>
      </c>
      <c r="BD62" s="163" t="str">
        <f>IF(BD61="","",VLOOKUP(BD61,'シフト記号表（従来型・ユニット型共通）'!$C$6:$L$47,10,FALSE))</f>
        <v/>
      </c>
      <c r="BE62" s="163" t="str">
        <f>IF(BE61="","",VLOOKUP(BE61,'シフト記号表（従来型・ユニット型共通）'!$C$6:$L$47,10,FALSE))</f>
        <v/>
      </c>
      <c r="BF62" s="292">
        <f>IF($BI$3="４週",SUM(AA62:BB62),IF($BI$3="暦月",SUM(AA62:BE62),""))</f>
        <v>0</v>
      </c>
      <c r="BG62" s="293"/>
      <c r="BH62" s="294">
        <f>IF($BI$3="４週",BF62/4,IF($BI$3="暦月",(BF62/($BI$8/7)),""))</f>
        <v>0</v>
      </c>
      <c r="BI62" s="293"/>
      <c r="BJ62" s="289"/>
      <c r="BK62" s="290"/>
      <c r="BL62" s="290"/>
      <c r="BM62" s="290"/>
      <c r="BN62" s="291"/>
    </row>
    <row r="63" spans="2:66" ht="20.25" customHeight="1" x14ac:dyDescent="0.45">
      <c r="B63" s="306">
        <f>B61+1</f>
        <v>24</v>
      </c>
      <c r="C63" s="390"/>
      <c r="D63" s="392"/>
      <c r="E63" s="261"/>
      <c r="F63" s="393"/>
      <c r="G63" s="237"/>
      <c r="H63" s="238"/>
      <c r="I63" s="152"/>
      <c r="J63" s="153"/>
      <c r="K63" s="152"/>
      <c r="L63" s="153"/>
      <c r="M63" s="246"/>
      <c r="N63" s="247"/>
      <c r="O63" s="250"/>
      <c r="P63" s="251"/>
      <c r="Q63" s="251"/>
      <c r="R63" s="238"/>
      <c r="S63" s="335"/>
      <c r="T63" s="336"/>
      <c r="U63" s="336"/>
      <c r="V63" s="336"/>
      <c r="W63" s="337"/>
      <c r="X63" s="184" t="s">
        <v>18</v>
      </c>
      <c r="Y63" s="108"/>
      <c r="Z63" s="109"/>
      <c r="AA63" s="95"/>
      <c r="AB63" s="96"/>
      <c r="AC63" s="96"/>
      <c r="AD63" s="96"/>
      <c r="AE63" s="96"/>
      <c r="AF63" s="96"/>
      <c r="AG63" s="97"/>
      <c r="AH63" s="95"/>
      <c r="AI63" s="96"/>
      <c r="AJ63" s="96"/>
      <c r="AK63" s="96"/>
      <c r="AL63" s="96"/>
      <c r="AM63" s="96"/>
      <c r="AN63" s="97"/>
      <c r="AO63" s="95"/>
      <c r="AP63" s="96"/>
      <c r="AQ63" s="96"/>
      <c r="AR63" s="96"/>
      <c r="AS63" s="96"/>
      <c r="AT63" s="96"/>
      <c r="AU63" s="97"/>
      <c r="AV63" s="95"/>
      <c r="AW63" s="96"/>
      <c r="AX63" s="96"/>
      <c r="AY63" s="96"/>
      <c r="AZ63" s="96"/>
      <c r="BA63" s="96"/>
      <c r="BB63" s="97"/>
      <c r="BC63" s="95"/>
      <c r="BD63" s="96"/>
      <c r="BE63" s="98"/>
      <c r="BF63" s="242"/>
      <c r="BG63" s="243"/>
      <c r="BH63" s="244"/>
      <c r="BI63" s="245"/>
      <c r="BJ63" s="303"/>
      <c r="BK63" s="304"/>
      <c r="BL63" s="304"/>
      <c r="BM63" s="304"/>
      <c r="BN63" s="305"/>
    </row>
    <row r="64" spans="2:66" ht="20.25" customHeight="1" x14ac:dyDescent="0.45">
      <c r="B64" s="307"/>
      <c r="C64" s="391"/>
      <c r="D64" s="394"/>
      <c r="E64" s="261"/>
      <c r="F64" s="393"/>
      <c r="G64" s="235"/>
      <c r="H64" s="236"/>
      <c r="I64" s="152"/>
      <c r="J64" s="153">
        <f>G63</f>
        <v>0</v>
      </c>
      <c r="K64" s="152"/>
      <c r="L64" s="153">
        <f>M63</f>
        <v>0</v>
      </c>
      <c r="M64" s="248"/>
      <c r="N64" s="249"/>
      <c r="O64" s="252"/>
      <c r="P64" s="253"/>
      <c r="Q64" s="253"/>
      <c r="R64" s="236"/>
      <c r="S64" s="335"/>
      <c r="T64" s="336"/>
      <c r="U64" s="336"/>
      <c r="V64" s="336"/>
      <c r="W64" s="337"/>
      <c r="X64" s="185" t="s">
        <v>189</v>
      </c>
      <c r="Y64" s="110"/>
      <c r="Z64" s="186"/>
      <c r="AA64" s="162" t="str">
        <f>IF(AA63="","",VLOOKUP(AA63,'シフト記号表（従来型・ユニット型共通）'!$C$6:$L$47,10,FALSE))</f>
        <v/>
      </c>
      <c r="AB64" s="163" t="str">
        <f>IF(AB63="","",VLOOKUP(AB63,'シフト記号表（従来型・ユニット型共通）'!$C$6:$L$47,10,FALSE))</f>
        <v/>
      </c>
      <c r="AC64" s="163" t="str">
        <f>IF(AC63="","",VLOOKUP(AC63,'シフト記号表（従来型・ユニット型共通）'!$C$6:$L$47,10,FALSE))</f>
        <v/>
      </c>
      <c r="AD64" s="163" t="str">
        <f>IF(AD63="","",VLOOKUP(AD63,'シフト記号表（従来型・ユニット型共通）'!$C$6:$L$47,10,FALSE))</f>
        <v/>
      </c>
      <c r="AE64" s="163" t="str">
        <f>IF(AE63="","",VLOOKUP(AE63,'シフト記号表（従来型・ユニット型共通）'!$C$6:$L$47,10,FALSE))</f>
        <v/>
      </c>
      <c r="AF64" s="163" t="str">
        <f>IF(AF63="","",VLOOKUP(AF63,'シフト記号表（従来型・ユニット型共通）'!$C$6:$L$47,10,FALSE))</f>
        <v/>
      </c>
      <c r="AG64" s="164" t="str">
        <f>IF(AG63="","",VLOOKUP(AG63,'シフト記号表（従来型・ユニット型共通）'!$C$6:$L$47,10,FALSE))</f>
        <v/>
      </c>
      <c r="AH64" s="162" t="str">
        <f>IF(AH63="","",VLOOKUP(AH63,'シフト記号表（従来型・ユニット型共通）'!$C$6:$L$47,10,FALSE))</f>
        <v/>
      </c>
      <c r="AI64" s="163" t="str">
        <f>IF(AI63="","",VLOOKUP(AI63,'シフト記号表（従来型・ユニット型共通）'!$C$6:$L$47,10,FALSE))</f>
        <v/>
      </c>
      <c r="AJ64" s="163" t="str">
        <f>IF(AJ63="","",VLOOKUP(AJ63,'シフト記号表（従来型・ユニット型共通）'!$C$6:$L$47,10,FALSE))</f>
        <v/>
      </c>
      <c r="AK64" s="163" t="str">
        <f>IF(AK63="","",VLOOKUP(AK63,'シフト記号表（従来型・ユニット型共通）'!$C$6:$L$47,10,FALSE))</f>
        <v/>
      </c>
      <c r="AL64" s="163" t="str">
        <f>IF(AL63="","",VLOOKUP(AL63,'シフト記号表（従来型・ユニット型共通）'!$C$6:$L$47,10,FALSE))</f>
        <v/>
      </c>
      <c r="AM64" s="163" t="str">
        <f>IF(AM63="","",VLOOKUP(AM63,'シフト記号表（従来型・ユニット型共通）'!$C$6:$L$47,10,FALSE))</f>
        <v/>
      </c>
      <c r="AN64" s="164" t="str">
        <f>IF(AN63="","",VLOOKUP(AN63,'シフト記号表（従来型・ユニット型共通）'!$C$6:$L$47,10,FALSE))</f>
        <v/>
      </c>
      <c r="AO64" s="162" t="str">
        <f>IF(AO63="","",VLOOKUP(AO63,'シフト記号表（従来型・ユニット型共通）'!$C$6:$L$47,10,FALSE))</f>
        <v/>
      </c>
      <c r="AP64" s="163" t="str">
        <f>IF(AP63="","",VLOOKUP(AP63,'シフト記号表（従来型・ユニット型共通）'!$C$6:$L$47,10,FALSE))</f>
        <v/>
      </c>
      <c r="AQ64" s="163" t="str">
        <f>IF(AQ63="","",VLOOKUP(AQ63,'シフト記号表（従来型・ユニット型共通）'!$C$6:$L$47,10,FALSE))</f>
        <v/>
      </c>
      <c r="AR64" s="163" t="str">
        <f>IF(AR63="","",VLOOKUP(AR63,'シフト記号表（従来型・ユニット型共通）'!$C$6:$L$47,10,FALSE))</f>
        <v/>
      </c>
      <c r="AS64" s="163" t="str">
        <f>IF(AS63="","",VLOOKUP(AS63,'シフト記号表（従来型・ユニット型共通）'!$C$6:$L$47,10,FALSE))</f>
        <v/>
      </c>
      <c r="AT64" s="163" t="str">
        <f>IF(AT63="","",VLOOKUP(AT63,'シフト記号表（従来型・ユニット型共通）'!$C$6:$L$47,10,FALSE))</f>
        <v/>
      </c>
      <c r="AU64" s="164" t="str">
        <f>IF(AU63="","",VLOOKUP(AU63,'シフト記号表（従来型・ユニット型共通）'!$C$6:$L$47,10,FALSE))</f>
        <v/>
      </c>
      <c r="AV64" s="162" t="str">
        <f>IF(AV63="","",VLOOKUP(AV63,'シフト記号表（従来型・ユニット型共通）'!$C$6:$L$47,10,FALSE))</f>
        <v/>
      </c>
      <c r="AW64" s="163" t="str">
        <f>IF(AW63="","",VLOOKUP(AW63,'シフト記号表（従来型・ユニット型共通）'!$C$6:$L$47,10,FALSE))</f>
        <v/>
      </c>
      <c r="AX64" s="163" t="str">
        <f>IF(AX63="","",VLOOKUP(AX63,'シフト記号表（従来型・ユニット型共通）'!$C$6:$L$47,10,FALSE))</f>
        <v/>
      </c>
      <c r="AY64" s="163" t="str">
        <f>IF(AY63="","",VLOOKUP(AY63,'シフト記号表（従来型・ユニット型共通）'!$C$6:$L$47,10,FALSE))</f>
        <v/>
      </c>
      <c r="AZ64" s="163" t="str">
        <f>IF(AZ63="","",VLOOKUP(AZ63,'シフト記号表（従来型・ユニット型共通）'!$C$6:$L$47,10,FALSE))</f>
        <v/>
      </c>
      <c r="BA64" s="163" t="str">
        <f>IF(BA63="","",VLOOKUP(BA63,'シフト記号表（従来型・ユニット型共通）'!$C$6:$L$47,10,FALSE))</f>
        <v/>
      </c>
      <c r="BB64" s="164" t="str">
        <f>IF(BB63="","",VLOOKUP(BB63,'シフト記号表（従来型・ユニット型共通）'!$C$6:$L$47,10,FALSE))</f>
        <v/>
      </c>
      <c r="BC64" s="162" t="str">
        <f>IF(BC63="","",VLOOKUP(BC63,'シフト記号表（従来型・ユニット型共通）'!$C$6:$L$47,10,FALSE))</f>
        <v/>
      </c>
      <c r="BD64" s="163" t="str">
        <f>IF(BD63="","",VLOOKUP(BD63,'シフト記号表（従来型・ユニット型共通）'!$C$6:$L$47,10,FALSE))</f>
        <v/>
      </c>
      <c r="BE64" s="163" t="str">
        <f>IF(BE63="","",VLOOKUP(BE63,'シフト記号表（従来型・ユニット型共通）'!$C$6:$L$47,10,FALSE))</f>
        <v/>
      </c>
      <c r="BF64" s="292">
        <f>IF($BI$3="４週",SUM(AA64:BB64),IF($BI$3="暦月",SUM(AA64:BE64),""))</f>
        <v>0</v>
      </c>
      <c r="BG64" s="293"/>
      <c r="BH64" s="294">
        <f>IF($BI$3="４週",BF64/4,IF($BI$3="暦月",(BF64/($BI$8/7)),""))</f>
        <v>0</v>
      </c>
      <c r="BI64" s="293"/>
      <c r="BJ64" s="289"/>
      <c r="BK64" s="290"/>
      <c r="BL64" s="290"/>
      <c r="BM64" s="290"/>
      <c r="BN64" s="291"/>
    </row>
    <row r="65" spans="2:66" ht="20.25" customHeight="1" x14ac:dyDescent="0.45">
      <c r="B65" s="306">
        <f>B63+1</f>
        <v>25</v>
      </c>
      <c r="C65" s="390"/>
      <c r="D65" s="392"/>
      <c r="E65" s="261"/>
      <c r="F65" s="393"/>
      <c r="G65" s="237"/>
      <c r="H65" s="238"/>
      <c r="I65" s="152"/>
      <c r="J65" s="153"/>
      <c r="K65" s="152"/>
      <c r="L65" s="153"/>
      <c r="M65" s="246"/>
      <c r="N65" s="247"/>
      <c r="O65" s="250"/>
      <c r="P65" s="251"/>
      <c r="Q65" s="251"/>
      <c r="R65" s="238"/>
      <c r="S65" s="335"/>
      <c r="T65" s="336"/>
      <c r="U65" s="336"/>
      <c r="V65" s="336"/>
      <c r="W65" s="337"/>
      <c r="X65" s="184" t="s">
        <v>18</v>
      </c>
      <c r="Y65" s="108"/>
      <c r="Z65" s="109"/>
      <c r="AA65" s="95"/>
      <c r="AB65" s="96"/>
      <c r="AC65" s="96"/>
      <c r="AD65" s="96"/>
      <c r="AE65" s="96"/>
      <c r="AF65" s="96"/>
      <c r="AG65" s="97"/>
      <c r="AH65" s="95"/>
      <c r="AI65" s="96"/>
      <c r="AJ65" s="96"/>
      <c r="AK65" s="96"/>
      <c r="AL65" s="96"/>
      <c r="AM65" s="96"/>
      <c r="AN65" s="97"/>
      <c r="AO65" s="95"/>
      <c r="AP65" s="96"/>
      <c r="AQ65" s="96"/>
      <c r="AR65" s="96"/>
      <c r="AS65" s="96"/>
      <c r="AT65" s="96"/>
      <c r="AU65" s="97"/>
      <c r="AV65" s="95"/>
      <c r="AW65" s="96"/>
      <c r="AX65" s="96"/>
      <c r="AY65" s="96"/>
      <c r="AZ65" s="96"/>
      <c r="BA65" s="96"/>
      <c r="BB65" s="97"/>
      <c r="BC65" s="95"/>
      <c r="BD65" s="96"/>
      <c r="BE65" s="98"/>
      <c r="BF65" s="242"/>
      <c r="BG65" s="243"/>
      <c r="BH65" s="244"/>
      <c r="BI65" s="245"/>
      <c r="BJ65" s="303"/>
      <c r="BK65" s="304"/>
      <c r="BL65" s="304"/>
      <c r="BM65" s="304"/>
      <c r="BN65" s="305"/>
    </row>
    <row r="66" spans="2:66" ht="20.25" customHeight="1" x14ac:dyDescent="0.45">
      <c r="B66" s="307"/>
      <c r="C66" s="391"/>
      <c r="D66" s="394"/>
      <c r="E66" s="261"/>
      <c r="F66" s="393"/>
      <c r="G66" s="235"/>
      <c r="H66" s="236"/>
      <c r="I66" s="152"/>
      <c r="J66" s="153">
        <f>G65</f>
        <v>0</v>
      </c>
      <c r="K66" s="152"/>
      <c r="L66" s="153">
        <f>M65</f>
        <v>0</v>
      </c>
      <c r="M66" s="248"/>
      <c r="N66" s="249"/>
      <c r="O66" s="252"/>
      <c r="P66" s="253"/>
      <c r="Q66" s="253"/>
      <c r="R66" s="236"/>
      <c r="S66" s="335"/>
      <c r="T66" s="336"/>
      <c r="U66" s="336"/>
      <c r="V66" s="336"/>
      <c r="W66" s="337"/>
      <c r="X66" s="185" t="s">
        <v>189</v>
      </c>
      <c r="Y66" s="110"/>
      <c r="Z66" s="186"/>
      <c r="AA66" s="162" t="str">
        <f>IF(AA65="","",VLOOKUP(AA65,'シフト記号表（従来型・ユニット型共通）'!$C$6:$L$47,10,FALSE))</f>
        <v/>
      </c>
      <c r="AB66" s="163" t="str">
        <f>IF(AB65="","",VLOOKUP(AB65,'シフト記号表（従来型・ユニット型共通）'!$C$6:$L$47,10,FALSE))</f>
        <v/>
      </c>
      <c r="AC66" s="163" t="str">
        <f>IF(AC65="","",VLOOKUP(AC65,'シフト記号表（従来型・ユニット型共通）'!$C$6:$L$47,10,FALSE))</f>
        <v/>
      </c>
      <c r="AD66" s="163" t="str">
        <f>IF(AD65="","",VLOOKUP(AD65,'シフト記号表（従来型・ユニット型共通）'!$C$6:$L$47,10,FALSE))</f>
        <v/>
      </c>
      <c r="AE66" s="163" t="str">
        <f>IF(AE65="","",VLOOKUP(AE65,'シフト記号表（従来型・ユニット型共通）'!$C$6:$L$47,10,FALSE))</f>
        <v/>
      </c>
      <c r="AF66" s="163" t="str">
        <f>IF(AF65="","",VLOOKUP(AF65,'シフト記号表（従来型・ユニット型共通）'!$C$6:$L$47,10,FALSE))</f>
        <v/>
      </c>
      <c r="AG66" s="164" t="str">
        <f>IF(AG65="","",VLOOKUP(AG65,'シフト記号表（従来型・ユニット型共通）'!$C$6:$L$47,10,FALSE))</f>
        <v/>
      </c>
      <c r="AH66" s="162" t="str">
        <f>IF(AH65="","",VLOOKUP(AH65,'シフト記号表（従来型・ユニット型共通）'!$C$6:$L$47,10,FALSE))</f>
        <v/>
      </c>
      <c r="AI66" s="163" t="str">
        <f>IF(AI65="","",VLOOKUP(AI65,'シフト記号表（従来型・ユニット型共通）'!$C$6:$L$47,10,FALSE))</f>
        <v/>
      </c>
      <c r="AJ66" s="163" t="str">
        <f>IF(AJ65="","",VLOOKUP(AJ65,'シフト記号表（従来型・ユニット型共通）'!$C$6:$L$47,10,FALSE))</f>
        <v/>
      </c>
      <c r="AK66" s="163" t="str">
        <f>IF(AK65="","",VLOOKUP(AK65,'シフト記号表（従来型・ユニット型共通）'!$C$6:$L$47,10,FALSE))</f>
        <v/>
      </c>
      <c r="AL66" s="163" t="str">
        <f>IF(AL65="","",VLOOKUP(AL65,'シフト記号表（従来型・ユニット型共通）'!$C$6:$L$47,10,FALSE))</f>
        <v/>
      </c>
      <c r="AM66" s="163" t="str">
        <f>IF(AM65="","",VLOOKUP(AM65,'シフト記号表（従来型・ユニット型共通）'!$C$6:$L$47,10,FALSE))</f>
        <v/>
      </c>
      <c r="AN66" s="164" t="str">
        <f>IF(AN65="","",VLOOKUP(AN65,'シフト記号表（従来型・ユニット型共通）'!$C$6:$L$47,10,FALSE))</f>
        <v/>
      </c>
      <c r="AO66" s="162" t="str">
        <f>IF(AO65="","",VLOOKUP(AO65,'シフト記号表（従来型・ユニット型共通）'!$C$6:$L$47,10,FALSE))</f>
        <v/>
      </c>
      <c r="AP66" s="163" t="str">
        <f>IF(AP65="","",VLOOKUP(AP65,'シフト記号表（従来型・ユニット型共通）'!$C$6:$L$47,10,FALSE))</f>
        <v/>
      </c>
      <c r="AQ66" s="163" t="str">
        <f>IF(AQ65="","",VLOOKUP(AQ65,'シフト記号表（従来型・ユニット型共通）'!$C$6:$L$47,10,FALSE))</f>
        <v/>
      </c>
      <c r="AR66" s="163" t="str">
        <f>IF(AR65="","",VLOOKUP(AR65,'シフト記号表（従来型・ユニット型共通）'!$C$6:$L$47,10,FALSE))</f>
        <v/>
      </c>
      <c r="AS66" s="163" t="str">
        <f>IF(AS65="","",VLOOKUP(AS65,'シフト記号表（従来型・ユニット型共通）'!$C$6:$L$47,10,FALSE))</f>
        <v/>
      </c>
      <c r="AT66" s="163" t="str">
        <f>IF(AT65="","",VLOOKUP(AT65,'シフト記号表（従来型・ユニット型共通）'!$C$6:$L$47,10,FALSE))</f>
        <v/>
      </c>
      <c r="AU66" s="164" t="str">
        <f>IF(AU65="","",VLOOKUP(AU65,'シフト記号表（従来型・ユニット型共通）'!$C$6:$L$47,10,FALSE))</f>
        <v/>
      </c>
      <c r="AV66" s="162" t="str">
        <f>IF(AV65="","",VLOOKUP(AV65,'シフト記号表（従来型・ユニット型共通）'!$C$6:$L$47,10,FALSE))</f>
        <v/>
      </c>
      <c r="AW66" s="163" t="str">
        <f>IF(AW65="","",VLOOKUP(AW65,'シフト記号表（従来型・ユニット型共通）'!$C$6:$L$47,10,FALSE))</f>
        <v/>
      </c>
      <c r="AX66" s="163" t="str">
        <f>IF(AX65="","",VLOOKUP(AX65,'シフト記号表（従来型・ユニット型共通）'!$C$6:$L$47,10,FALSE))</f>
        <v/>
      </c>
      <c r="AY66" s="163" t="str">
        <f>IF(AY65="","",VLOOKUP(AY65,'シフト記号表（従来型・ユニット型共通）'!$C$6:$L$47,10,FALSE))</f>
        <v/>
      </c>
      <c r="AZ66" s="163" t="str">
        <f>IF(AZ65="","",VLOOKUP(AZ65,'シフト記号表（従来型・ユニット型共通）'!$C$6:$L$47,10,FALSE))</f>
        <v/>
      </c>
      <c r="BA66" s="163" t="str">
        <f>IF(BA65="","",VLOOKUP(BA65,'シフト記号表（従来型・ユニット型共通）'!$C$6:$L$47,10,FALSE))</f>
        <v/>
      </c>
      <c r="BB66" s="164" t="str">
        <f>IF(BB65="","",VLOOKUP(BB65,'シフト記号表（従来型・ユニット型共通）'!$C$6:$L$47,10,FALSE))</f>
        <v/>
      </c>
      <c r="BC66" s="162" t="str">
        <f>IF(BC65="","",VLOOKUP(BC65,'シフト記号表（従来型・ユニット型共通）'!$C$6:$L$47,10,FALSE))</f>
        <v/>
      </c>
      <c r="BD66" s="163" t="str">
        <f>IF(BD65="","",VLOOKUP(BD65,'シフト記号表（従来型・ユニット型共通）'!$C$6:$L$47,10,FALSE))</f>
        <v/>
      </c>
      <c r="BE66" s="163" t="str">
        <f>IF(BE65="","",VLOOKUP(BE65,'シフト記号表（従来型・ユニット型共通）'!$C$6:$L$47,10,FALSE))</f>
        <v/>
      </c>
      <c r="BF66" s="292">
        <f>IF($BI$3="４週",SUM(AA66:BB66),IF($BI$3="暦月",SUM(AA66:BE66),""))</f>
        <v>0</v>
      </c>
      <c r="BG66" s="293"/>
      <c r="BH66" s="294">
        <f>IF($BI$3="４週",BF66/4,IF($BI$3="暦月",(BF66/($BI$8/7)),""))</f>
        <v>0</v>
      </c>
      <c r="BI66" s="293"/>
      <c r="BJ66" s="289"/>
      <c r="BK66" s="290"/>
      <c r="BL66" s="290"/>
      <c r="BM66" s="290"/>
      <c r="BN66" s="291"/>
    </row>
    <row r="67" spans="2:66" ht="20.25" customHeight="1" x14ac:dyDescent="0.45">
      <c r="B67" s="306">
        <f>B65+1</f>
        <v>26</v>
      </c>
      <c r="C67" s="390"/>
      <c r="D67" s="392"/>
      <c r="E67" s="261"/>
      <c r="F67" s="393"/>
      <c r="G67" s="237"/>
      <c r="H67" s="238"/>
      <c r="I67" s="152"/>
      <c r="J67" s="153"/>
      <c r="K67" s="152"/>
      <c r="L67" s="153"/>
      <c r="M67" s="246"/>
      <c r="N67" s="247"/>
      <c r="O67" s="250"/>
      <c r="P67" s="251"/>
      <c r="Q67" s="251"/>
      <c r="R67" s="238"/>
      <c r="S67" s="335"/>
      <c r="T67" s="336"/>
      <c r="U67" s="336"/>
      <c r="V67" s="336"/>
      <c r="W67" s="337"/>
      <c r="X67" s="184" t="s">
        <v>18</v>
      </c>
      <c r="Y67" s="108"/>
      <c r="Z67" s="109"/>
      <c r="AA67" s="95"/>
      <c r="AB67" s="96"/>
      <c r="AC67" s="96"/>
      <c r="AD67" s="96"/>
      <c r="AE67" s="96"/>
      <c r="AF67" s="96"/>
      <c r="AG67" s="97"/>
      <c r="AH67" s="95"/>
      <c r="AI67" s="96"/>
      <c r="AJ67" s="96"/>
      <c r="AK67" s="96"/>
      <c r="AL67" s="96"/>
      <c r="AM67" s="96"/>
      <c r="AN67" s="97"/>
      <c r="AO67" s="95"/>
      <c r="AP67" s="96"/>
      <c r="AQ67" s="96"/>
      <c r="AR67" s="96"/>
      <c r="AS67" s="96"/>
      <c r="AT67" s="96"/>
      <c r="AU67" s="97"/>
      <c r="AV67" s="95"/>
      <c r="AW67" s="96"/>
      <c r="AX67" s="96"/>
      <c r="AY67" s="96"/>
      <c r="AZ67" s="96"/>
      <c r="BA67" s="96"/>
      <c r="BB67" s="97"/>
      <c r="BC67" s="95"/>
      <c r="BD67" s="96"/>
      <c r="BE67" s="98"/>
      <c r="BF67" s="242"/>
      <c r="BG67" s="243"/>
      <c r="BH67" s="244"/>
      <c r="BI67" s="245"/>
      <c r="BJ67" s="303"/>
      <c r="BK67" s="304"/>
      <c r="BL67" s="304"/>
      <c r="BM67" s="304"/>
      <c r="BN67" s="305"/>
    </row>
    <row r="68" spans="2:66" ht="20.25" customHeight="1" x14ac:dyDescent="0.45">
      <c r="B68" s="307"/>
      <c r="C68" s="391"/>
      <c r="D68" s="394"/>
      <c r="E68" s="261"/>
      <c r="F68" s="393"/>
      <c r="G68" s="235"/>
      <c r="H68" s="236"/>
      <c r="I68" s="152"/>
      <c r="J68" s="153">
        <f>G67</f>
        <v>0</v>
      </c>
      <c r="K68" s="152"/>
      <c r="L68" s="153">
        <f>M67</f>
        <v>0</v>
      </c>
      <c r="M68" s="248"/>
      <c r="N68" s="249"/>
      <c r="O68" s="252"/>
      <c r="P68" s="253"/>
      <c r="Q68" s="253"/>
      <c r="R68" s="236"/>
      <c r="S68" s="335"/>
      <c r="T68" s="336"/>
      <c r="U68" s="336"/>
      <c r="V68" s="336"/>
      <c r="W68" s="337"/>
      <c r="X68" s="185" t="s">
        <v>189</v>
      </c>
      <c r="Y68" s="110"/>
      <c r="Z68" s="186"/>
      <c r="AA68" s="162" t="str">
        <f>IF(AA67="","",VLOOKUP(AA67,'シフト記号表（従来型・ユニット型共通）'!$C$6:$L$47,10,FALSE))</f>
        <v/>
      </c>
      <c r="AB68" s="163" t="str">
        <f>IF(AB67="","",VLOOKUP(AB67,'シフト記号表（従来型・ユニット型共通）'!$C$6:$L$47,10,FALSE))</f>
        <v/>
      </c>
      <c r="AC68" s="163" t="str">
        <f>IF(AC67="","",VLOOKUP(AC67,'シフト記号表（従来型・ユニット型共通）'!$C$6:$L$47,10,FALSE))</f>
        <v/>
      </c>
      <c r="AD68" s="163" t="str">
        <f>IF(AD67="","",VLOOKUP(AD67,'シフト記号表（従来型・ユニット型共通）'!$C$6:$L$47,10,FALSE))</f>
        <v/>
      </c>
      <c r="AE68" s="163" t="str">
        <f>IF(AE67="","",VLOOKUP(AE67,'シフト記号表（従来型・ユニット型共通）'!$C$6:$L$47,10,FALSE))</f>
        <v/>
      </c>
      <c r="AF68" s="163" t="str">
        <f>IF(AF67="","",VLOOKUP(AF67,'シフト記号表（従来型・ユニット型共通）'!$C$6:$L$47,10,FALSE))</f>
        <v/>
      </c>
      <c r="AG68" s="164" t="str">
        <f>IF(AG67="","",VLOOKUP(AG67,'シフト記号表（従来型・ユニット型共通）'!$C$6:$L$47,10,FALSE))</f>
        <v/>
      </c>
      <c r="AH68" s="162" t="str">
        <f>IF(AH67="","",VLOOKUP(AH67,'シフト記号表（従来型・ユニット型共通）'!$C$6:$L$47,10,FALSE))</f>
        <v/>
      </c>
      <c r="AI68" s="163" t="str">
        <f>IF(AI67="","",VLOOKUP(AI67,'シフト記号表（従来型・ユニット型共通）'!$C$6:$L$47,10,FALSE))</f>
        <v/>
      </c>
      <c r="AJ68" s="163" t="str">
        <f>IF(AJ67="","",VLOOKUP(AJ67,'シフト記号表（従来型・ユニット型共通）'!$C$6:$L$47,10,FALSE))</f>
        <v/>
      </c>
      <c r="AK68" s="163" t="str">
        <f>IF(AK67="","",VLOOKUP(AK67,'シフト記号表（従来型・ユニット型共通）'!$C$6:$L$47,10,FALSE))</f>
        <v/>
      </c>
      <c r="AL68" s="163" t="str">
        <f>IF(AL67="","",VLOOKUP(AL67,'シフト記号表（従来型・ユニット型共通）'!$C$6:$L$47,10,FALSE))</f>
        <v/>
      </c>
      <c r="AM68" s="163" t="str">
        <f>IF(AM67="","",VLOOKUP(AM67,'シフト記号表（従来型・ユニット型共通）'!$C$6:$L$47,10,FALSE))</f>
        <v/>
      </c>
      <c r="AN68" s="164" t="str">
        <f>IF(AN67="","",VLOOKUP(AN67,'シフト記号表（従来型・ユニット型共通）'!$C$6:$L$47,10,FALSE))</f>
        <v/>
      </c>
      <c r="AO68" s="162" t="str">
        <f>IF(AO67="","",VLOOKUP(AO67,'シフト記号表（従来型・ユニット型共通）'!$C$6:$L$47,10,FALSE))</f>
        <v/>
      </c>
      <c r="AP68" s="163" t="str">
        <f>IF(AP67="","",VLOOKUP(AP67,'シフト記号表（従来型・ユニット型共通）'!$C$6:$L$47,10,FALSE))</f>
        <v/>
      </c>
      <c r="AQ68" s="163" t="str">
        <f>IF(AQ67="","",VLOOKUP(AQ67,'シフト記号表（従来型・ユニット型共通）'!$C$6:$L$47,10,FALSE))</f>
        <v/>
      </c>
      <c r="AR68" s="163" t="str">
        <f>IF(AR67="","",VLOOKUP(AR67,'シフト記号表（従来型・ユニット型共通）'!$C$6:$L$47,10,FALSE))</f>
        <v/>
      </c>
      <c r="AS68" s="163" t="str">
        <f>IF(AS67="","",VLOOKUP(AS67,'シフト記号表（従来型・ユニット型共通）'!$C$6:$L$47,10,FALSE))</f>
        <v/>
      </c>
      <c r="AT68" s="163" t="str">
        <f>IF(AT67="","",VLOOKUP(AT67,'シフト記号表（従来型・ユニット型共通）'!$C$6:$L$47,10,FALSE))</f>
        <v/>
      </c>
      <c r="AU68" s="164" t="str">
        <f>IF(AU67="","",VLOOKUP(AU67,'シフト記号表（従来型・ユニット型共通）'!$C$6:$L$47,10,FALSE))</f>
        <v/>
      </c>
      <c r="AV68" s="162" t="str">
        <f>IF(AV67="","",VLOOKUP(AV67,'シフト記号表（従来型・ユニット型共通）'!$C$6:$L$47,10,FALSE))</f>
        <v/>
      </c>
      <c r="AW68" s="163" t="str">
        <f>IF(AW67="","",VLOOKUP(AW67,'シフト記号表（従来型・ユニット型共通）'!$C$6:$L$47,10,FALSE))</f>
        <v/>
      </c>
      <c r="AX68" s="163" t="str">
        <f>IF(AX67="","",VLOOKUP(AX67,'シフト記号表（従来型・ユニット型共通）'!$C$6:$L$47,10,FALSE))</f>
        <v/>
      </c>
      <c r="AY68" s="163" t="str">
        <f>IF(AY67="","",VLOOKUP(AY67,'シフト記号表（従来型・ユニット型共通）'!$C$6:$L$47,10,FALSE))</f>
        <v/>
      </c>
      <c r="AZ68" s="163" t="str">
        <f>IF(AZ67="","",VLOOKUP(AZ67,'シフト記号表（従来型・ユニット型共通）'!$C$6:$L$47,10,FALSE))</f>
        <v/>
      </c>
      <c r="BA68" s="163" t="str">
        <f>IF(BA67="","",VLOOKUP(BA67,'シフト記号表（従来型・ユニット型共通）'!$C$6:$L$47,10,FALSE))</f>
        <v/>
      </c>
      <c r="BB68" s="164" t="str">
        <f>IF(BB67="","",VLOOKUP(BB67,'シフト記号表（従来型・ユニット型共通）'!$C$6:$L$47,10,FALSE))</f>
        <v/>
      </c>
      <c r="BC68" s="162" t="str">
        <f>IF(BC67="","",VLOOKUP(BC67,'シフト記号表（従来型・ユニット型共通）'!$C$6:$L$47,10,FALSE))</f>
        <v/>
      </c>
      <c r="BD68" s="163" t="str">
        <f>IF(BD67="","",VLOOKUP(BD67,'シフト記号表（従来型・ユニット型共通）'!$C$6:$L$47,10,FALSE))</f>
        <v/>
      </c>
      <c r="BE68" s="163" t="str">
        <f>IF(BE67="","",VLOOKUP(BE67,'シフト記号表（従来型・ユニット型共通）'!$C$6:$L$47,10,FALSE))</f>
        <v/>
      </c>
      <c r="BF68" s="292">
        <f>IF($BI$3="４週",SUM(AA68:BB68),IF($BI$3="暦月",SUM(AA68:BE68),""))</f>
        <v>0</v>
      </c>
      <c r="BG68" s="293"/>
      <c r="BH68" s="294">
        <f>IF($BI$3="４週",BF68/4,IF($BI$3="暦月",(BF68/($BI$8/7)),""))</f>
        <v>0</v>
      </c>
      <c r="BI68" s="293"/>
      <c r="BJ68" s="289"/>
      <c r="BK68" s="290"/>
      <c r="BL68" s="290"/>
      <c r="BM68" s="290"/>
      <c r="BN68" s="291"/>
    </row>
    <row r="69" spans="2:66" ht="20.25" customHeight="1" x14ac:dyDescent="0.45">
      <c r="B69" s="306">
        <f>B67+1</f>
        <v>27</v>
      </c>
      <c r="C69" s="390"/>
      <c r="D69" s="392"/>
      <c r="E69" s="261"/>
      <c r="F69" s="393"/>
      <c r="G69" s="237"/>
      <c r="H69" s="238"/>
      <c r="I69" s="152"/>
      <c r="J69" s="153"/>
      <c r="K69" s="152"/>
      <c r="L69" s="153"/>
      <c r="M69" s="246"/>
      <c r="N69" s="247"/>
      <c r="O69" s="250"/>
      <c r="P69" s="251"/>
      <c r="Q69" s="251"/>
      <c r="R69" s="238"/>
      <c r="S69" s="335"/>
      <c r="T69" s="336"/>
      <c r="U69" s="336"/>
      <c r="V69" s="336"/>
      <c r="W69" s="337"/>
      <c r="X69" s="184" t="s">
        <v>18</v>
      </c>
      <c r="Y69" s="108"/>
      <c r="Z69" s="109"/>
      <c r="AA69" s="95"/>
      <c r="AB69" s="96"/>
      <c r="AC69" s="96"/>
      <c r="AD69" s="96"/>
      <c r="AE69" s="96"/>
      <c r="AF69" s="96"/>
      <c r="AG69" s="97"/>
      <c r="AH69" s="95"/>
      <c r="AI69" s="96"/>
      <c r="AJ69" s="96"/>
      <c r="AK69" s="96"/>
      <c r="AL69" s="96"/>
      <c r="AM69" s="96"/>
      <c r="AN69" s="97"/>
      <c r="AO69" s="95"/>
      <c r="AP69" s="96"/>
      <c r="AQ69" s="96"/>
      <c r="AR69" s="96"/>
      <c r="AS69" s="96"/>
      <c r="AT69" s="96"/>
      <c r="AU69" s="97"/>
      <c r="AV69" s="95"/>
      <c r="AW69" s="96"/>
      <c r="AX69" s="96"/>
      <c r="AY69" s="96"/>
      <c r="AZ69" s="96"/>
      <c r="BA69" s="96"/>
      <c r="BB69" s="97"/>
      <c r="BC69" s="95"/>
      <c r="BD69" s="96"/>
      <c r="BE69" s="98"/>
      <c r="BF69" s="242"/>
      <c r="BG69" s="243"/>
      <c r="BH69" s="244"/>
      <c r="BI69" s="245"/>
      <c r="BJ69" s="303"/>
      <c r="BK69" s="304"/>
      <c r="BL69" s="304"/>
      <c r="BM69" s="304"/>
      <c r="BN69" s="305"/>
    </row>
    <row r="70" spans="2:66" ht="20.25" customHeight="1" x14ac:dyDescent="0.45">
      <c r="B70" s="307"/>
      <c r="C70" s="391"/>
      <c r="D70" s="394"/>
      <c r="E70" s="261"/>
      <c r="F70" s="393"/>
      <c r="G70" s="235"/>
      <c r="H70" s="236"/>
      <c r="I70" s="152"/>
      <c r="J70" s="153">
        <f>G69</f>
        <v>0</v>
      </c>
      <c r="K70" s="152"/>
      <c r="L70" s="153">
        <f>M69</f>
        <v>0</v>
      </c>
      <c r="M70" s="248"/>
      <c r="N70" s="249"/>
      <c r="O70" s="252"/>
      <c r="P70" s="253"/>
      <c r="Q70" s="253"/>
      <c r="R70" s="236"/>
      <c r="S70" s="335"/>
      <c r="T70" s="336"/>
      <c r="U70" s="336"/>
      <c r="V70" s="336"/>
      <c r="W70" s="337"/>
      <c r="X70" s="185" t="s">
        <v>189</v>
      </c>
      <c r="Y70" s="110"/>
      <c r="Z70" s="186"/>
      <c r="AA70" s="162" t="str">
        <f>IF(AA69="","",VLOOKUP(AA69,'シフト記号表（従来型・ユニット型共通）'!$C$6:$L$47,10,FALSE))</f>
        <v/>
      </c>
      <c r="AB70" s="163" t="str">
        <f>IF(AB69="","",VLOOKUP(AB69,'シフト記号表（従来型・ユニット型共通）'!$C$6:$L$47,10,FALSE))</f>
        <v/>
      </c>
      <c r="AC70" s="163" t="str">
        <f>IF(AC69="","",VLOOKUP(AC69,'シフト記号表（従来型・ユニット型共通）'!$C$6:$L$47,10,FALSE))</f>
        <v/>
      </c>
      <c r="AD70" s="163" t="str">
        <f>IF(AD69="","",VLOOKUP(AD69,'シフト記号表（従来型・ユニット型共通）'!$C$6:$L$47,10,FALSE))</f>
        <v/>
      </c>
      <c r="AE70" s="163" t="str">
        <f>IF(AE69="","",VLOOKUP(AE69,'シフト記号表（従来型・ユニット型共通）'!$C$6:$L$47,10,FALSE))</f>
        <v/>
      </c>
      <c r="AF70" s="163" t="str">
        <f>IF(AF69="","",VLOOKUP(AF69,'シフト記号表（従来型・ユニット型共通）'!$C$6:$L$47,10,FALSE))</f>
        <v/>
      </c>
      <c r="AG70" s="164" t="str">
        <f>IF(AG69="","",VLOOKUP(AG69,'シフト記号表（従来型・ユニット型共通）'!$C$6:$L$47,10,FALSE))</f>
        <v/>
      </c>
      <c r="AH70" s="162" t="str">
        <f>IF(AH69="","",VLOOKUP(AH69,'シフト記号表（従来型・ユニット型共通）'!$C$6:$L$47,10,FALSE))</f>
        <v/>
      </c>
      <c r="AI70" s="163" t="str">
        <f>IF(AI69="","",VLOOKUP(AI69,'シフト記号表（従来型・ユニット型共通）'!$C$6:$L$47,10,FALSE))</f>
        <v/>
      </c>
      <c r="AJ70" s="163" t="str">
        <f>IF(AJ69="","",VLOOKUP(AJ69,'シフト記号表（従来型・ユニット型共通）'!$C$6:$L$47,10,FALSE))</f>
        <v/>
      </c>
      <c r="AK70" s="163" t="str">
        <f>IF(AK69="","",VLOOKUP(AK69,'シフト記号表（従来型・ユニット型共通）'!$C$6:$L$47,10,FALSE))</f>
        <v/>
      </c>
      <c r="AL70" s="163" t="str">
        <f>IF(AL69="","",VLOOKUP(AL69,'シフト記号表（従来型・ユニット型共通）'!$C$6:$L$47,10,FALSE))</f>
        <v/>
      </c>
      <c r="AM70" s="163" t="str">
        <f>IF(AM69="","",VLOOKUP(AM69,'シフト記号表（従来型・ユニット型共通）'!$C$6:$L$47,10,FALSE))</f>
        <v/>
      </c>
      <c r="AN70" s="164" t="str">
        <f>IF(AN69="","",VLOOKUP(AN69,'シフト記号表（従来型・ユニット型共通）'!$C$6:$L$47,10,FALSE))</f>
        <v/>
      </c>
      <c r="AO70" s="162" t="str">
        <f>IF(AO69="","",VLOOKUP(AO69,'シフト記号表（従来型・ユニット型共通）'!$C$6:$L$47,10,FALSE))</f>
        <v/>
      </c>
      <c r="AP70" s="163" t="str">
        <f>IF(AP69="","",VLOOKUP(AP69,'シフト記号表（従来型・ユニット型共通）'!$C$6:$L$47,10,FALSE))</f>
        <v/>
      </c>
      <c r="AQ70" s="163" t="str">
        <f>IF(AQ69="","",VLOOKUP(AQ69,'シフト記号表（従来型・ユニット型共通）'!$C$6:$L$47,10,FALSE))</f>
        <v/>
      </c>
      <c r="AR70" s="163" t="str">
        <f>IF(AR69="","",VLOOKUP(AR69,'シフト記号表（従来型・ユニット型共通）'!$C$6:$L$47,10,FALSE))</f>
        <v/>
      </c>
      <c r="AS70" s="163" t="str">
        <f>IF(AS69="","",VLOOKUP(AS69,'シフト記号表（従来型・ユニット型共通）'!$C$6:$L$47,10,FALSE))</f>
        <v/>
      </c>
      <c r="AT70" s="163" t="str">
        <f>IF(AT69="","",VLOOKUP(AT69,'シフト記号表（従来型・ユニット型共通）'!$C$6:$L$47,10,FALSE))</f>
        <v/>
      </c>
      <c r="AU70" s="164" t="str">
        <f>IF(AU69="","",VLOOKUP(AU69,'シフト記号表（従来型・ユニット型共通）'!$C$6:$L$47,10,FALSE))</f>
        <v/>
      </c>
      <c r="AV70" s="162" t="str">
        <f>IF(AV69="","",VLOOKUP(AV69,'シフト記号表（従来型・ユニット型共通）'!$C$6:$L$47,10,FALSE))</f>
        <v/>
      </c>
      <c r="AW70" s="163" t="str">
        <f>IF(AW69="","",VLOOKUP(AW69,'シフト記号表（従来型・ユニット型共通）'!$C$6:$L$47,10,FALSE))</f>
        <v/>
      </c>
      <c r="AX70" s="163" t="str">
        <f>IF(AX69="","",VLOOKUP(AX69,'シフト記号表（従来型・ユニット型共通）'!$C$6:$L$47,10,FALSE))</f>
        <v/>
      </c>
      <c r="AY70" s="163" t="str">
        <f>IF(AY69="","",VLOOKUP(AY69,'シフト記号表（従来型・ユニット型共通）'!$C$6:$L$47,10,FALSE))</f>
        <v/>
      </c>
      <c r="AZ70" s="163" t="str">
        <f>IF(AZ69="","",VLOOKUP(AZ69,'シフト記号表（従来型・ユニット型共通）'!$C$6:$L$47,10,FALSE))</f>
        <v/>
      </c>
      <c r="BA70" s="163" t="str">
        <f>IF(BA69="","",VLOOKUP(BA69,'シフト記号表（従来型・ユニット型共通）'!$C$6:$L$47,10,FALSE))</f>
        <v/>
      </c>
      <c r="BB70" s="164" t="str">
        <f>IF(BB69="","",VLOOKUP(BB69,'シフト記号表（従来型・ユニット型共通）'!$C$6:$L$47,10,FALSE))</f>
        <v/>
      </c>
      <c r="BC70" s="162" t="str">
        <f>IF(BC69="","",VLOOKUP(BC69,'シフト記号表（従来型・ユニット型共通）'!$C$6:$L$47,10,FALSE))</f>
        <v/>
      </c>
      <c r="BD70" s="163" t="str">
        <f>IF(BD69="","",VLOOKUP(BD69,'シフト記号表（従来型・ユニット型共通）'!$C$6:$L$47,10,FALSE))</f>
        <v/>
      </c>
      <c r="BE70" s="163" t="str">
        <f>IF(BE69="","",VLOOKUP(BE69,'シフト記号表（従来型・ユニット型共通）'!$C$6:$L$47,10,FALSE))</f>
        <v/>
      </c>
      <c r="BF70" s="292">
        <f>IF($BI$3="４週",SUM(AA70:BB70),IF($BI$3="暦月",SUM(AA70:BE70),""))</f>
        <v>0</v>
      </c>
      <c r="BG70" s="293"/>
      <c r="BH70" s="294">
        <f>IF($BI$3="４週",BF70/4,IF($BI$3="暦月",(BF70/($BI$8/7)),""))</f>
        <v>0</v>
      </c>
      <c r="BI70" s="293"/>
      <c r="BJ70" s="289"/>
      <c r="BK70" s="290"/>
      <c r="BL70" s="290"/>
      <c r="BM70" s="290"/>
      <c r="BN70" s="291"/>
    </row>
    <row r="71" spans="2:66" ht="20.25" customHeight="1" x14ac:dyDescent="0.45">
      <c r="B71" s="306">
        <f>B69+1</f>
        <v>28</v>
      </c>
      <c r="C71" s="390"/>
      <c r="D71" s="392"/>
      <c r="E71" s="261"/>
      <c r="F71" s="393"/>
      <c r="G71" s="237"/>
      <c r="H71" s="238"/>
      <c r="I71" s="152"/>
      <c r="J71" s="153"/>
      <c r="K71" s="152"/>
      <c r="L71" s="153"/>
      <c r="M71" s="246"/>
      <c r="N71" s="247"/>
      <c r="O71" s="250"/>
      <c r="P71" s="251"/>
      <c r="Q71" s="251"/>
      <c r="R71" s="238"/>
      <c r="S71" s="335"/>
      <c r="T71" s="336"/>
      <c r="U71" s="336"/>
      <c r="V71" s="336"/>
      <c r="W71" s="337"/>
      <c r="X71" s="184" t="s">
        <v>18</v>
      </c>
      <c r="Y71" s="108"/>
      <c r="Z71" s="109"/>
      <c r="AA71" s="95"/>
      <c r="AB71" s="96"/>
      <c r="AC71" s="96"/>
      <c r="AD71" s="96"/>
      <c r="AE71" s="96"/>
      <c r="AF71" s="96"/>
      <c r="AG71" s="97"/>
      <c r="AH71" s="95"/>
      <c r="AI71" s="96"/>
      <c r="AJ71" s="96"/>
      <c r="AK71" s="96"/>
      <c r="AL71" s="96"/>
      <c r="AM71" s="96"/>
      <c r="AN71" s="97"/>
      <c r="AO71" s="95"/>
      <c r="AP71" s="96"/>
      <c r="AQ71" s="96"/>
      <c r="AR71" s="96"/>
      <c r="AS71" s="96"/>
      <c r="AT71" s="96"/>
      <c r="AU71" s="97"/>
      <c r="AV71" s="95"/>
      <c r="AW71" s="96"/>
      <c r="AX71" s="96"/>
      <c r="AY71" s="96"/>
      <c r="AZ71" s="96"/>
      <c r="BA71" s="96"/>
      <c r="BB71" s="97"/>
      <c r="BC71" s="95"/>
      <c r="BD71" s="96"/>
      <c r="BE71" s="98"/>
      <c r="BF71" s="242"/>
      <c r="BG71" s="243"/>
      <c r="BH71" s="244"/>
      <c r="BI71" s="245"/>
      <c r="BJ71" s="303"/>
      <c r="BK71" s="304"/>
      <c r="BL71" s="304"/>
      <c r="BM71" s="304"/>
      <c r="BN71" s="305"/>
    </row>
    <row r="72" spans="2:66" ht="20.25" customHeight="1" x14ac:dyDescent="0.45">
      <c r="B72" s="307"/>
      <c r="C72" s="391"/>
      <c r="D72" s="394"/>
      <c r="E72" s="261"/>
      <c r="F72" s="393"/>
      <c r="G72" s="235"/>
      <c r="H72" s="236"/>
      <c r="I72" s="152"/>
      <c r="J72" s="153">
        <f>G71</f>
        <v>0</v>
      </c>
      <c r="K72" s="152"/>
      <c r="L72" s="153">
        <f>M71</f>
        <v>0</v>
      </c>
      <c r="M72" s="248"/>
      <c r="N72" s="249"/>
      <c r="O72" s="252"/>
      <c r="P72" s="253"/>
      <c r="Q72" s="253"/>
      <c r="R72" s="236"/>
      <c r="S72" s="335"/>
      <c r="T72" s="336"/>
      <c r="U72" s="336"/>
      <c r="V72" s="336"/>
      <c r="W72" s="337"/>
      <c r="X72" s="185" t="s">
        <v>189</v>
      </c>
      <c r="Y72" s="110"/>
      <c r="Z72" s="186"/>
      <c r="AA72" s="162" t="str">
        <f>IF(AA71="","",VLOOKUP(AA71,'シフト記号表（従来型・ユニット型共通）'!$C$6:$L$47,10,FALSE))</f>
        <v/>
      </c>
      <c r="AB72" s="163" t="str">
        <f>IF(AB71="","",VLOOKUP(AB71,'シフト記号表（従来型・ユニット型共通）'!$C$6:$L$47,10,FALSE))</f>
        <v/>
      </c>
      <c r="AC72" s="163" t="str">
        <f>IF(AC71="","",VLOOKUP(AC71,'シフト記号表（従来型・ユニット型共通）'!$C$6:$L$47,10,FALSE))</f>
        <v/>
      </c>
      <c r="AD72" s="163" t="str">
        <f>IF(AD71="","",VLOOKUP(AD71,'シフト記号表（従来型・ユニット型共通）'!$C$6:$L$47,10,FALSE))</f>
        <v/>
      </c>
      <c r="AE72" s="163" t="str">
        <f>IF(AE71="","",VLOOKUP(AE71,'シフト記号表（従来型・ユニット型共通）'!$C$6:$L$47,10,FALSE))</f>
        <v/>
      </c>
      <c r="AF72" s="163" t="str">
        <f>IF(AF71="","",VLOOKUP(AF71,'シフト記号表（従来型・ユニット型共通）'!$C$6:$L$47,10,FALSE))</f>
        <v/>
      </c>
      <c r="AG72" s="164" t="str">
        <f>IF(AG71="","",VLOOKUP(AG71,'シフト記号表（従来型・ユニット型共通）'!$C$6:$L$47,10,FALSE))</f>
        <v/>
      </c>
      <c r="AH72" s="162" t="str">
        <f>IF(AH71="","",VLOOKUP(AH71,'シフト記号表（従来型・ユニット型共通）'!$C$6:$L$47,10,FALSE))</f>
        <v/>
      </c>
      <c r="AI72" s="163" t="str">
        <f>IF(AI71="","",VLOOKUP(AI71,'シフト記号表（従来型・ユニット型共通）'!$C$6:$L$47,10,FALSE))</f>
        <v/>
      </c>
      <c r="AJ72" s="163" t="str">
        <f>IF(AJ71="","",VLOOKUP(AJ71,'シフト記号表（従来型・ユニット型共通）'!$C$6:$L$47,10,FALSE))</f>
        <v/>
      </c>
      <c r="AK72" s="163" t="str">
        <f>IF(AK71="","",VLOOKUP(AK71,'シフト記号表（従来型・ユニット型共通）'!$C$6:$L$47,10,FALSE))</f>
        <v/>
      </c>
      <c r="AL72" s="163" t="str">
        <f>IF(AL71="","",VLOOKUP(AL71,'シフト記号表（従来型・ユニット型共通）'!$C$6:$L$47,10,FALSE))</f>
        <v/>
      </c>
      <c r="AM72" s="163" t="str">
        <f>IF(AM71="","",VLOOKUP(AM71,'シフト記号表（従来型・ユニット型共通）'!$C$6:$L$47,10,FALSE))</f>
        <v/>
      </c>
      <c r="AN72" s="164" t="str">
        <f>IF(AN71="","",VLOOKUP(AN71,'シフト記号表（従来型・ユニット型共通）'!$C$6:$L$47,10,FALSE))</f>
        <v/>
      </c>
      <c r="AO72" s="162" t="str">
        <f>IF(AO71="","",VLOOKUP(AO71,'シフト記号表（従来型・ユニット型共通）'!$C$6:$L$47,10,FALSE))</f>
        <v/>
      </c>
      <c r="AP72" s="163" t="str">
        <f>IF(AP71="","",VLOOKUP(AP71,'シフト記号表（従来型・ユニット型共通）'!$C$6:$L$47,10,FALSE))</f>
        <v/>
      </c>
      <c r="AQ72" s="163" t="str">
        <f>IF(AQ71="","",VLOOKUP(AQ71,'シフト記号表（従来型・ユニット型共通）'!$C$6:$L$47,10,FALSE))</f>
        <v/>
      </c>
      <c r="AR72" s="163" t="str">
        <f>IF(AR71="","",VLOOKUP(AR71,'シフト記号表（従来型・ユニット型共通）'!$C$6:$L$47,10,FALSE))</f>
        <v/>
      </c>
      <c r="AS72" s="163" t="str">
        <f>IF(AS71="","",VLOOKUP(AS71,'シフト記号表（従来型・ユニット型共通）'!$C$6:$L$47,10,FALSE))</f>
        <v/>
      </c>
      <c r="AT72" s="163" t="str">
        <f>IF(AT71="","",VLOOKUP(AT71,'シフト記号表（従来型・ユニット型共通）'!$C$6:$L$47,10,FALSE))</f>
        <v/>
      </c>
      <c r="AU72" s="164" t="str">
        <f>IF(AU71="","",VLOOKUP(AU71,'シフト記号表（従来型・ユニット型共通）'!$C$6:$L$47,10,FALSE))</f>
        <v/>
      </c>
      <c r="AV72" s="162" t="str">
        <f>IF(AV71="","",VLOOKUP(AV71,'シフト記号表（従来型・ユニット型共通）'!$C$6:$L$47,10,FALSE))</f>
        <v/>
      </c>
      <c r="AW72" s="163" t="str">
        <f>IF(AW71="","",VLOOKUP(AW71,'シフト記号表（従来型・ユニット型共通）'!$C$6:$L$47,10,FALSE))</f>
        <v/>
      </c>
      <c r="AX72" s="163" t="str">
        <f>IF(AX71="","",VLOOKUP(AX71,'シフト記号表（従来型・ユニット型共通）'!$C$6:$L$47,10,FALSE))</f>
        <v/>
      </c>
      <c r="AY72" s="163" t="str">
        <f>IF(AY71="","",VLOOKUP(AY71,'シフト記号表（従来型・ユニット型共通）'!$C$6:$L$47,10,FALSE))</f>
        <v/>
      </c>
      <c r="AZ72" s="163" t="str">
        <f>IF(AZ71="","",VLOOKUP(AZ71,'シフト記号表（従来型・ユニット型共通）'!$C$6:$L$47,10,FALSE))</f>
        <v/>
      </c>
      <c r="BA72" s="163" t="str">
        <f>IF(BA71="","",VLOOKUP(BA71,'シフト記号表（従来型・ユニット型共通）'!$C$6:$L$47,10,FALSE))</f>
        <v/>
      </c>
      <c r="BB72" s="164" t="str">
        <f>IF(BB71="","",VLOOKUP(BB71,'シフト記号表（従来型・ユニット型共通）'!$C$6:$L$47,10,FALSE))</f>
        <v/>
      </c>
      <c r="BC72" s="162" t="str">
        <f>IF(BC71="","",VLOOKUP(BC71,'シフト記号表（従来型・ユニット型共通）'!$C$6:$L$47,10,FALSE))</f>
        <v/>
      </c>
      <c r="BD72" s="163" t="str">
        <f>IF(BD71="","",VLOOKUP(BD71,'シフト記号表（従来型・ユニット型共通）'!$C$6:$L$47,10,FALSE))</f>
        <v/>
      </c>
      <c r="BE72" s="163" t="str">
        <f>IF(BE71="","",VLOOKUP(BE71,'シフト記号表（従来型・ユニット型共通）'!$C$6:$L$47,10,FALSE))</f>
        <v/>
      </c>
      <c r="BF72" s="292">
        <f>IF($BI$3="４週",SUM(AA72:BB72),IF($BI$3="暦月",SUM(AA72:BE72),""))</f>
        <v>0</v>
      </c>
      <c r="BG72" s="293"/>
      <c r="BH72" s="294">
        <f>IF($BI$3="４週",BF72/4,IF($BI$3="暦月",(BF72/($BI$8/7)),""))</f>
        <v>0</v>
      </c>
      <c r="BI72" s="293"/>
      <c r="BJ72" s="289"/>
      <c r="BK72" s="290"/>
      <c r="BL72" s="290"/>
      <c r="BM72" s="290"/>
      <c r="BN72" s="291"/>
    </row>
    <row r="73" spans="2:66" ht="20.25" customHeight="1" x14ac:dyDescent="0.45">
      <c r="B73" s="306">
        <f>B71+1</f>
        <v>29</v>
      </c>
      <c r="C73" s="390"/>
      <c r="D73" s="392"/>
      <c r="E73" s="261"/>
      <c r="F73" s="393"/>
      <c r="G73" s="237"/>
      <c r="H73" s="238"/>
      <c r="I73" s="152"/>
      <c r="J73" s="153"/>
      <c r="K73" s="152"/>
      <c r="L73" s="153"/>
      <c r="M73" s="246"/>
      <c r="N73" s="247"/>
      <c r="O73" s="250"/>
      <c r="P73" s="251"/>
      <c r="Q73" s="251"/>
      <c r="R73" s="238"/>
      <c r="S73" s="335"/>
      <c r="T73" s="336"/>
      <c r="U73" s="336"/>
      <c r="V73" s="336"/>
      <c r="W73" s="337"/>
      <c r="X73" s="184" t="s">
        <v>18</v>
      </c>
      <c r="Y73" s="108"/>
      <c r="Z73" s="109"/>
      <c r="AA73" s="95"/>
      <c r="AB73" s="96"/>
      <c r="AC73" s="96"/>
      <c r="AD73" s="96"/>
      <c r="AE73" s="96"/>
      <c r="AF73" s="96"/>
      <c r="AG73" s="97"/>
      <c r="AH73" s="95"/>
      <c r="AI73" s="96"/>
      <c r="AJ73" s="96"/>
      <c r="AK73" s="96"/>
      <c r="AL73" s="96"/>
      <c r="AM73" s="96"/>
      <c r="AN73" s="97"/>
      <c r="AO73" s="95"/>
      <c r="AP73" s="96"/>
      <c r="AQ73" s="96"/>
      <c r="AR73" s="96"/>
      <c r="AS73" s="96"/>
      <c r="AT73" s="96"/>
      <c r="AU73" s="97"/>
      <c r="AV73" s="95"/>
      <c r="AW73" s="96"/>
      <c r="AX73" s="96"/>
      <c r="AY73" s="96"/>
      <c r="AZ73" s="96"/>
      <c r="BA73" s="96"/>
      <c r="BB73" s="97"/>
      <c r="BC73" s="95"/>
      <c r="BD73" s="96"/>
      <c r="BE73" s="98"/>
      <c r="BF73" s="242"/>
      <c r="BG73" s="243"/>
      <c r="BH73" s="244"/>
      <c r="BI73" s="245"/>
      <c r="BJ73" s="303"/>
      <c r="BK73" s="304"/>
      <c r="BL73" s="304"/>
      <c r="BM73" s="304"/>
      <c r="BN73" s="305"/>
    </row>
    <row r="74" spans="2:66" ht="20.25" customHeight="1" x14ac:dyDescent="0.45">
      <c r="B74" s="307"/>
      <c r="C74" s="391"/>
      <c r="D74" s="394"/>
      <c r="E74" s="261"/>
      <c r="F74" s="393"/>
      <c r="G74" s="341"/>
      <c r="H74" s="342"/>
      <c r="I74" s="196"/>
      <c r="J74" s="197">
        <f>G73</f>
        <v>0</v>
      </c>
      <c r="K74" s="196"/>
      <c r="L74" s="197">
        <f>M73</f>
        <v>0</v>
      </c>
      <c r="M74" s="343"/>
      <c r="N74" s="344"/>
      <c r="O74" s="345"/>
      <c r="P74" s="346"/>
      <c r="Q74" s="346"/>
      <c r="R74" s="342"/>
      <c r="S74" s="335"/>
      <c r="T74" s="336"/>
      <c r="U74" s="336"/>
      <c r="V74" s="336"/>
      <c r="W74" s="337"/>
      <c r="X74" s="185" t="s">
        <v>189</v>
      </c>
      <c r="Y74" s="110"/>
      <c r="Z74" s="186"/>
      <c r="AA74" s="162" t="str">
        <f>IF(AA73="","",VLOOKUP(AA73,'シフト記号表（従来型・ユニット型共通）'!$C$6:$L$47,10,FALSE))</f>
        <v/>
      </c>
      <c r="AB74" s="163" t="str">
        <f>IF(AB73="","",VLOOKUP(AB73,'シフト記号表（従来型・ユニット型共通）'!$C$6:$L$47,10,FALSE))</f>
        <v/>
      </c>
      <c r="AC74" s="163" t="str">
        <f>IF(AC73="","",VLOOKUP(AC73,'シフト記号表（従来型・ユニット型共通）'!$C$6:$L$47,10,FALSE))</f>
        <v/>
      </c>
      <c r="AD74" s="163" t="str">
        <f>IF(AD73="","",VLOOKUP(AD73,'シフト記号表（従来型・ユニット型共通）'!$C$6:$L$47,10,FALSE))</f>
        <v/>
      </c>
      <c r="AE74" s="163" t="str">
        <f>IF(AE73="","",VLOOKUP(AE73,'シフト記号表（従来型・ユニット型共通）'!$C$6:$L$47,10,FALSE))</f>
        <v/>
      </c>
      <c r="AF74" s="163" t="str">
        <f>IF(AF73="","",VLOOKUP(AF73,'シフト記号表（従来型・ユニット型共通）'!$C$6:$L$47,10,FALSE))</f>
        <v/>
      </c>
      <c r="AG74" s="164" t="str">
        <f>IF(AG73="","",VLOOKUP(AG73,'シフト記号表（従来型・ユニット型共通）'!$C$6:$L$47,10,FALSE))</f>
        <v/>
      </c>
      <c r="AH74" s="162" t="str">
        <f>IF(AH73="","",VLOOKUP(AH73,'シフト記号表（従来型・ユニット型共通）'!$C$6:$L$47,10,FALSE))</f>
        <v/>
      </c>
      <c r="AI74" s="163" t="str">
        <f>IF(AI73="","",VLOOKUP(AI73,'シフト記号表（従来型・ユニット型共通）'!$C$6:$L$47,10,FALSE))</f>
        <v/>
      </c>
      <c r="AJ74" s="163" t="str">
        <f>IF(AJ73="","",VLOOKUP(AJ73,'シフト記号表（従来型・ユニット型共通）'!$C$6:$L$47,10,FALSE))</f>
        <v/>
      </c>
      <c r="AK74" s="163" t="str">
        <f>IF(AK73="","",VLOOKUP(AK73,'シフト記号表（従来型・ユニット型共通）'!$C$6:$L$47,10,FALSE))</f>
        <v/>
      </c>
      <c r="AL74" s="163" t="str">
        <f>IF(AL73="","",VLOOKUP(AL73,'シフト記号表（従来型・ユニット型共通）'!$C$6:$L$47,10,FALSE))</f>
        <v/>
      </c>
      <c r="AM74" s="163" t="str">
        <f>IF(AM73="","",VLOOKUP(AM73,'シフト記号表（従来型・ユニット型共通）'!$C$6:$L$47,10,FALSE))</f>
        <v/>
      </c>
      <c r="AN74" s="164" t="str">
        <f>IF(AN73="","",VLOOKUP(AN73,'シフト記号表（従来型・ユニット型共通）'!$C$6:$L$47,10,FALSE))</f>
        <v/>
      </c>
      <c r="AO74" s="162" t="str">
        <f>IF(AO73="","",VLOOKUP(AO73,'シフト記号表（従来型・ユニット型共通）'!$C$6:$L$47,10,FALSE))</f>
        <v/>
      </c>
      <c r="AP74" s="163" t="str">
        <f>IF(AP73="","",VLOOKUP(AP73,'シフト記号表（従来型・ユニット型共通）'!$C$6:$L$47,10,FALSE))</f>
        <v/>
      </c>
      <c r="AQ74" s="163" t="str">
        <f>IF(AQ73="","",VLOOKUP(AQ73,'シフト記号表（従来型・ユニット型共通）'!$C$6:$L$47,10,FALSE))</f>
        <v/>
      </c>
      <c r="AR74" s="163" t="str">
        <f>IF(AR73="","",VLOOKUP(AR73,'シフト記号表（従来型・ユニット型共通）'!$C$6:$L$47,10,FALSE))</f>
        <v/>
      </c>
      <c r="AS74" s="163" t="str">
        <f>IF(AS73="","",VLOOKUP(AS73,'シフト記号表（従来型・ユニット型共通）'!$C$6:$L$47,10,FALSE))</f>
        <v/>
      </c>
      <c r="AT74" s="163" t="str">
        <f>IF(AT73="","",VLOOKUP(AT73,'シフト記号表（従来型・ユニット型共通）'!$C$6:$L$47,10,FALSE))</f>
        <v/>
      </c>
      <c r="AU74" s="164" t="str">
        <f>IF(AU73="","",VLOOKUP(AU73,'シフト記号表（従来型・ユニット型共通）'!$C$6:$L$47,10,FALSE))</f>
        <v/>
      </c>
      <c r="AV74" s="162" t="str">
        <f>IF(AV73="","",VLOOKUP(AV73,'シフト記号表（従来型・ユニット型共通）'!$C$6:$L$47,10,FALSE))</f>
        <v/>
      </c>
      <c r="AW74" s="163" t="str">
        <f>IF(AW73="","",VLOOKUP(AW73,'シフト記号表（従来型・ユニット型共通）'!$C$6:$L$47,10,FALSE))</f>
        <v/>
      </c>
      <c r="AX74" s="163" t="str">
        <f>IF(AX73="","",VLOOKUP(AX73,'シフト記号表（従来型・ユニット型共通）'!$C$6:$L$47,10,FALSE))</f>
        <v/>
      </c>
      <c r="AY74" s="163" t="str">
        <f>IF(AY73="","",VLOOKUP(AY73,'シフト記号表（従来型・ユニット型共通）'!$C$6:$L$47,10,FALSE))</f>
        <v/>
      </c>
      <c r="AZ74" s="163" t="str">
        <f>IF(AZ73="","",VLOOKUP(AZ73,'シフト記号表（従来型・ユニット型共通）'!$C$6:$L$47,10,FALSE))</f>
        <v/>
      </c>
      <c r="BA74" s="163" t="str">
        <f>IF(BA73="","",VLOOKUP(BA73,'シフト記号表（従来型・ユニット型共通）'!$C$6:$L$47,10,FALSE))</f>
        <v/>
      </c>
      <c r="BB74" s="164" t="str">
        <f>IF(BB73="","",VLOOKUP(BB73,'シフト記号表（従来型・ユニット型共通）'!$C$6:$L$47,10,FALSE))</f>
        <v/>
      </c>
      <c r="BC74" s="162" t="str">
        <f>IF(BC73="","",VLOOKUP(BC73,'シフト記号表（従来型・ユニット型共通）'!$C$6:$L$47,10,FALSE))</f>
        <v/>
      </c>
      <c r="BD74" s="163" t="str">
        <f>IF(BD73="","",VLOOKUP(BD73,'シフト記号表（従来型・ユニット型共通）'!$C$6:$L$47,10,FALSE))</f>
        <v/>
      </c>
      <c r="BE74" s="163" t="str">
        <f>IF(BE73="","",VLOOKUP(BE73,'シフト記号表（従来型・ユニット型共通）'!$C$6:$L$47,10,FALSE))</f>
        <v/>
      </c>
      <c r="BF74" s="369">
        <f>IF($BI$3="４週",SUM(AA74:BB74),IF($BI$3="暦月",SUM(AA74:BE74),""))</f>
        <v>0</v>
      </c>
      <c r="BG74" s="370"/>
      <c r="BH74" s="371">
        <f>IF($BI$3="４週",BF74/4,IF($BI$3="暦月",(BF74/($BI$8/7)),""))</f>
        <v>0</v>
      </c>
      <c r="BI74" s="370"/>
      <c r="BJ74" s="366"/>
      <c r="BK74" s="367"/>
      <c r="BL74" s="367"/>
      <c r="BM74" s="367"/>
      <c r="BN74" s="368"/>
    </row>
    <row r="75" spans="2:66" ht="20.25" customHeight="1" x14ac:dyDescent="0.45">
      <c r="B75" s="306">
        <f>B73+1</f>
        <v>30</v>
      </c>
      <c r="C75" s="390"/>
      <c r="D75" s="392"/>
      <c r="E75" s="261"/>
      <c r="F75" s="393"/>
      <c r="G75" s="237"/>
      <c r="H75" s="238"/>
      <c r="I75" s="152"/>
      <c r="J75" s="153"/>
      <c r="K75" s="152"/>
      <c r="L75" s="153"/>
      <c r="M75" s="246"/>
      <c r="N75" s="247"/>
      <c r="O75" s="250"/>
      <c r="P75" s="251"/>
      <c r="Q75" s="251"/>
      <c r="R75" s="238"/>
      <c r="S75" s="335"/>
      <c r="T75" s="336"/>
      <c r="U75" s="336"/>
      <c r="V75" s="336"/>
      <c r="W75" s="337"/>
      <c r="X75" s="184" t="s">
        <v>18</v>
      </c>
      <c r="Y75" s="108"/>
      <c r="Z75" s="109"/>
      <c r="AA75" s="95"/>
      <c r="AB75" s="96"/>
      <c r="AC75" s="96"/>
      <c r="AD75" s="96"/>
      <c r="AE75" s="96"/>
      <c r="AF75" s="96"/>
      <c r="AG75" s="97"/>
      <c r="AH75" s="95"/>
      <c r="AI75" s="96"/>
      <c r="AJ75" s="96"/>
      <c r="AK75" s="96"/>
      <c r="AL75" s="96"/>
      <c r="AM75" s="96"/>
      <c r="AN75" s="97"/>
      <c r="AO75" s="95"/>
      <c r="AP75" s="96"/>
      <c r="AQ75" s="96"/>
      <c r="AR75" s="96"/>
      <c r="AS75" s="96"/>
      <c r="AT75" s="96"/>
      <c r="AU75" s="97"/>
      <c r="AV75" s="95"/>
      <c r="AW75" s="96"/>
      <c r="AX75" s="96"/>
      <c r="AY75" s="96"/>
      <c r="AZ75" s="96"/>
      <c r="BA75" s="96"/>
      <c r="BB75" s="97"/>
      <c r="BC75" s="95"/>
      <c r="BD75" s="96"/>
      <c r="BE75" s="98"/>
      <c r="BF75" s="242"/>
      <c r="BG75" s="243"/>
      <c r="BH75" s="244"/>
      <c r="BI75" s="245"/>
      <c r="BJ75" s="303"/>
      <c r="BK75" s="304"/>
      <c r="BL75" s="304"/>
      <c r="BM75" s="304"/>
      <c r="BN75" s="305"/>
    </row>
    <row r="76" spans="2:66" ht="20.25" customHeight="1" x14ac:dyDescent="0.45">
      <c r="B76" s="307"/>
      <c r="C76" s="391"/>
      <c r="D76" s="394"/>
      <c r="E76" s="261"/>
      <c r="F76" s="393"/>
      <c r="G76" s="341"/>
      <c r="H76" s="342"/>
      <c r="I76" s="196"/>
      <c r="J76" s="197">
        <f>G75</f>
        <v>0</v>
      </c>
      <c r="K76" s="196"/>
      <c r="L76" s="197">
        <f>M75</f>
        <v>0</v>
      </c>
      <c r="M76" s="343"/>
      <c r="N76" s="344"/>
      <c r="O76" s="345"/>
      <c r="P76" s="346"/>
      <c r="Q76" s="346"/>
      <c r="R76" s="342"/>
      <c r="S76" s="335"/>
      <c r="T76" s="336"/>
      <c r="U76" s="336"/>
      <c r="V76" s="336"/>
      <c r="W76" s="337"/>
      <c r="X76" s="185" t="s">
        <v>189</v>
      </c>
      <c r="Y76" s="110"/>
      <c r="Z76" s="186"/>
      <c r="AA76" s="162" t="str">
        <f>IF(AA75="","",VLOOKUP(AA75,'シフト記号表（従来型・ユニット型共通）'!$C$6:$L$47,10,FALSE))</f>
        <v/>
      </c>
      <c r="AB76" s="163" t="str">
        <f>IF(AB75="","",VLOOKUP(AB75,'シフト記号表（従来型・ユニット型共通）'!$C$6:$L$47,10,FALSE))</f>
        <v/>
      </c>
      <c r="AC76" s="163" t="str">
        <f>IF(AC75="","",VLOOKUP(AC75,'シフト記号表（従来型・ユニット型共通）'!$C$6:$L$47,10,FALSE))</f>
        <v/>
      </c>
      <c r="AD76" s="163" t="str">
        <f>IF(AD75="","",VLOOKUP(AD75,'シフト記号表（従来型・ユニット型共通）'!$C$6:$L$47,10,FALSE))</f>
        <v/>
      </c>
      <c r="AE76" s="163" t="str">
        <f>IF(AE75="","",VLOOKUP(AE75,'シフト記号表（従来型・ユニット型共通）'!$C$6:$L$47,10,FALSE))</f>
        <v/>
      </c>
      <c r="AF76" s="163" t="str">
        <f>IF(AF75="","",VLOOKUP(AF75,'シフト記号表（従来型・ユニット型共通）'!$C$6:$L$47,10,FALSE))</f>
        <v/>
      </c>
      <c r="AG76" s="164" t="str">
        <f>IF(AG75="","",VLOOKUP(AG75,'シフト記号表（従来型・ユニット型共通）'!$C$6:$L$47,10,FALSE))</f>
        <v/>
      </c>
      <c r="AH76" s="162" t="str">
        <f>IF(AH75="","",VLOOKUP(AH75,'シフト記号表（従来型・ユニット型共通）'!$C$6:$L$47,10,FALSE))</f>
        <v/>
      </c>
      <c r="AI76" s="163" t="str">
        <f>IF(AI75="","",VLOOKUP(AI75,'シフト記号表（従来型・ユニット型共通）'!$C$6:$L$47,10,FALSE))</f>
        <v/>
      </c>
      <c r="AJ76" s="163" t="str">
        <f>IF(AJ75="","",VLOOKUP(AJ75,'シフト記号表（従来型・ユニット型共通）'!$C$6:$L$47,10,FALSE))</f>
        <v/>
      </c>
      <c r="AK76" s="163" t="str">
        <f>IF(AK75="","",VLOOKUP(AK75,'シフト記号表（従来型・ユニット型共通）'!$C$6:$L$47,10,FALSE))</f>
        <v/>
      </c>
      <c r="AL76" s="163" t="str">
        <f>IF(AL75="","",VLOOKUP(AL75,'シフト記号表（従来型・ユニット型共通）'!$C$6:$L$47,10,FALSE))</f>
        <v/>
      </c>
      <c r="AM76" s="163" t="str">
        <f>IF(AM75="","",VLOOKUP(AM75,'シフト記号表（従来型・ユニット型共通）'!$C$6:$L$47,10,FALSE))</f>
        <v/>
      </c>
      <c r="AN76" s="164" t="str">
        <f>IF(AN75="","",VLOOKUP(AN75,'シフト記号表（従来型・ユニット型共通）'!$C$6:$L$47,10,FALSE))</f>
        <v/>
      </c>
      <c r="AO76" s="162" t="str">
        <f>IF(AO75="","",VLOOKUP(AO75,'シフト記号表（従来型・ユニット型共通）'!$C$6:$L$47,10,FALSE))</f>
        <v/>
      </c>
      <c r="AP76" s="163" t="str">
        <f>IF(AP75="","",VLOOKUP(AP75,'シフト記号表（従来型・ユニット型共通）'!$C$6:$L$47,10,FALSE))</f>
        <v/>
      </c>
      <c r="AQ76" s="163" t="str">
        <f>IF(AQ75="","",VLOOKUP(AQ75,'シフト記号表（従来型・ユニット型共通）'!$C$6:$L$47,10,FALSE))</f>
        <v/>
      </c>
      <c r="AR76" s="163" t="str">
        <f>IF(AR75="","",VLOOKUP(AR75,'シフト記号表（従来型・ユニット型共通）'!$C$6:$L$47,10,FALSE))</f>
        <v/>
      </c>
      <c r="AS76" s="163" t="str">
        <f>IF(AS75="","",VLOOKUP(AS75,'シフト記号表（従来型・ユニット型共通）'!$C$6:$L$47,10,FALSE))</f>
        <v/>
      </c>
      <c r="AT76" s="163" t="str">
        <f>IF(AT75="","",VLOOKUP(AT75,'シフト記号表（従来型・ユニット型共通）'!$C$6:$L$47,10,FALSE))</f>
        <v/>
      </c>
      <c r="AU76" s="164" t="str">
        <f>IF(AU75="","",VLOOKUP(AU75,'シフト記号表（従来型・ユニット型共通）'!$C$6:$L$47,10,FALSE))</f>
        <v/>
      </c>
      <c r="AV76" s="162" t="str">
        <f>IF(AV75="","",VLOOKUP(AV75,'シフト記号表（従来型・ユニット型共通）'!$C$6:$L$47,10,FALSE))</f>
        <v/>
      </c>
      <c r="AW76" s="163" t="str">
        <f>IF(AW75="","",VLOOKUP(AW75,'シフト記号表（従来型・ユニット型共通）'!$C$6:$L$47,10,FALSE))</f>
        <v/>
      </c>
      <c r="AX76" s="163" t="str">
        <f>IF(AX75="","",VLOOKUP(AX75,'シフト記号表（従来型・ユニット型共通）'!$C$6:$L$47,10,FALSE))</f>
        <v/>
      </c>
      <c r="AY76" s="163" t="str">
        <f>IF(AY75="","",VLOOKUP(AY75,'シフト記号表（従来型・ユニット型共通）'!$C$6:$L$47,10,FALSE))</f>
        <v/>
      </c>
      <c r="AZ76" s="163" t="str">
        <f>IF(AZ75="","",VLOOKUP(AZ75,'シフト記号表（従来型・ユニット型共通）'!$C$6:$L$47,10,FALSE))</f>
        <v/>
      </c>
      <c r="BA76" s="163" t="str">
        <f>IF(BA75="","",VLOOKUP(BA75,'シフト記号表（従来型・ユニット型共通）'!$C$6:$L$47,10,FALSE))</f>
        <v/>
      </c>
      <c r="BB76" s="164" t="str">
        <f>IF(BB75="","",VLOOKUP(BB75,'シフト記号表（従来型・ユニット型共通）'!$C$6:$L$47,10,FALSE))</f>
        <v/>
      </c>
      <c r="BC76" s="162" t="str">
        <f>IF(BC75="","",VLOOKUP(BC75,'シフト記号表（従来型・ユニット型共通）'!$C$6:$L$47,10,FALSE))</f>
        <v/>
      </c>
      <c r="BD76" s="163" t="str">
        <f>IF(BD75="","",VLOOKUP(BD75,'シフト記号表（従来型・ユニット型共通）'!$C$6:$L$47,10,FALSE))</f>
        <v/>
      </c>
      <c r="BE76" s="163" t="str">
        <f>IF(BE75="","",VLOOKUP(BE75,'シフト記号表（従来型・ユニット型共通）'!$C$6:$L$47,10,FALSE))</f>
        <v/>
      </c>
      <c r="BF76" s="369">
        <f>IF($BI$3="４週",SUM(AA76:BB76),IF($BI$3="暦月",SUM(AA76:BE76),""))</f>
        <v>0</v>
      </c>
      <c r="BG76" s="370"/>
      <c r="BH76" s="371">
        <f>IF($BI$3="４週",BF76/4,IF($BI$3="暦月",(BF76/($BI$8/7)),""))</f>
        <v>0</v>
      </c>
      <c r="BI76" s="370"/>
      <c r="BJ76" s="366"/>
      <c r="BK76" s="367"/>
      <c r="BL76" s="367"/>
      <c r="BM76" s="367"/>
      <c r="BN76" s="368"/>
    </row>
    <row r="77" spans="2:66" ht="20.25" customHeight="1" x14ac:dyDescent="0.45">
      <c r="B77" s="306">
        <f>B75+1</f>
        <v>31</v>
      </c>
      <c r="C77" s="390"/>
      <c r="D77" s="392"/>
      <c r="E77" s="261"/>
      <c r="F77" s="393"/>
      <c r="G77" s="237"/>
      <c r="H77" s="238"/>
      <c r="I77" s="152"/>
      <c r="J77" s="153"/>
      <c r="K77" s="152"/>
      <c r="L77" s="153"/>
      <c r="M77" s="246"/>
      <c r="N77" s="247"/>
      <c r="O77" s="250"/>
      <c r="P77" s="251"/>
      <c r="Q77" s="251"/>
      <c r="R77" s="238"/>
      <c r="S77" s="335"/>
      <c r="T77" s="336"/>
      <c r="U77" s="336"/>
      <c r="V77" s="336"/>
      <c r="W77" s="337"/>
      <c r="X77" s="184" t="s">
        <v>18</v>
      </c>
      <c r="Y77" s="108"/>
      <c r="Z77" s="109"/>
      <c r="AA77" s="95"/>
      <c r="AB77" s="96"/>
      <c r="AC77" s="96"/>
      <c r="AD77" s="96"/>
      <c r="AE77" s="96"/>
      <c r="AF77" s="96"/>
      <c r="AG77" s="97"/>
      <c r="AH77" s="95"/>
      <c r="AI77" s="96"/>
      <c r="AJ77" s="96"/>
      <c r="AK77" s="96"/>
      <c r="AL77" s="96"/>
      <c r="AM77" s="96"/>
      <c r="AN77" s="97"/>
      <c r="AO77" s="95"/>
      <c r="AP77" s="96"/>
      <c r="AQ77" s="96"/>
      <c r="AR77" s="96"/>
      <c r="AS77" s="96"/>
      <c r="AT77" s="96"/>
      <c r="AU77" s="97"/>
      <c r="AV77" s="95"/>
      <c r="AW77" s="96"/>
      <c r="AX77" s="96"/>
      <c r="AY77" s="96"/>
      <c r="AZ77" s="96"/>
      <c r="BA77" s="96"/>
      <c r="BB77" s="97"/>
      <c r="BC77" s="95"/>
      <c r="BD77" s="96"/>
      <c r="BE77" s="98"/>
      <c r="BF77" s="242"/>
      <c r="BG77" s="243"/>
      <c r="BH77" s="244"/>
      <c r="BI77" s="245"/>
      <c r="BJ77" s="303"/>
      <c r="BK77" s="304"/>
      <c r="BL77" s="304"/>
      <c r="BM77" s="304"/>
      <c r="BN77" s="305"/>
    </row>
    <row r="78" spans="2:66" ht="20.25" customHeight="1" x14ac:dyDescent="0.45">
      <c r="B78" s="307"/>
      <c r="C78" s="391"/>
      <c r="D78" s="394"/>
      <c r="E78" s="261"/>
      <c r="F78" s="393"/>
      <c r="G78" s="341"/>
      <c r="H78" s="342"/>
      <c r="I78" s="196"/>
      <c r="J78" s="197">
        <f>G77</f>
        <v>0</v>
      </c>
      <c r="K78" s="196"/>
      <c r="L78" s="197">
        <f>M77</f>
        <v>0</v>
      </c>
      <c r="M78" s="343"/>
      <c r="N78" s="344"/>
      <c r="O78" s="345"/>
      <c r="P78" s="346"/>
      <c r="Q78" s="346"/>
      <c r="R78" s="342"/>
      <c r="S78" s="335"/>
      <c r="T78" s="336"/>
      <c r="U78" s="336"/>
      <c r="V78" s="336"/>
      <c r="W78" s="337"/>
      <c r="X78" s="185" t="s">
        <v>189</v>
      </c>
      <c r="Y78" s="110"/>
      <c r="Z78" s="186"/>
      <c r="AA78" s="162" t="str">
        <f>IF(AA77="","",VLOOKUP(AA77,'シフト記号表（従来型・ユニット型共通）'!$C$6:$L$47,10,FALSE))</f>
        <v/>
      </c>
      <c r="AB78" s="163" t="str">
        <f>IF(AB77="","",VLOOKUP(AB77,'シフト記号表（従来型・ユニット型共通）'!$C$6:$L$47,10,FALSE))</f>
        <v/>
      </c>
      <c r="AC78" s="163" t="str">
        <f>IF(AC77="","",VLOOKUP(AC77,'シフト記号表（従来型・ユニット型共通）'!$C$6:$L$47,10,FALSE))</f>
        <v/>
      </c>
      <c r="AD78" s="163" t="str">
        <f>IF(AD77="","",VLOOKUP(AD77,'シフト記号表（従来型・ユニット型共通）'!$C$6:$L$47,10,FALSE))</f>
        <v/>
      </c>
      <c r="AE78" s="163" t="str">
        <f>IF(AE77="","",VLOOKUP(AE77,'シフト記号表（従来型・ユニット型共通）'!$C$6:$L$47,10,FALSE))</f>
        <v/>
      </c>
      <c r="AF78" s="163" t="str">
        <f>IF(AF77="","",VLOOKUP(AF77,'シフト記号表（従来型・ユニット型共通）'!$C$6:$L$47,10,FALSE))</f>
        <v/>
      </c>
      <c r="AG78" s="164" t="str">
        <f>IF(AG77="","",VLOOKUP(AG77,'シフト記号表（従来型・ユニット型共通）'!$C$6:$L$47,10,FALSE))</f>
        <v/>
      </c>
      <c r="AH78" s="162" t="str">
        <f>IF(AH77="","",VLOOKUP(AH77,'シフト記号表（従来型・ユニット型共通）'!$C$6:$L$47,10,FALSE))</f>
        <v/>
      </c>
      <c r="AI78" s="163" t="str">
        <f>IF(AI77="","",VLOOKUP(AI77,'シフト記号表（従来型・ユニット型共通）'!$C$6:$L$47,10,FALSE))</f>
        <v/>
      </c>
      <c r="AJ78" s="163" t="str">
        <f>IF(AJ77="","",VLOOKUP(AJ77,'シフト記号表（従来型・ユニット型共通）'!$C$6:$L$47,10,FALSE))</f>
        <v/>
      </c>
      <c r="AK78" s="163" t="str">
        <f>IF(AK77="","",VLOOKUP(AK77,'シフト記号表（従来型・ユニット型共通）'!$C$6:$L$47,10,FALSE))</f>
        <v/>
      </c>
      <c r="AL78" s="163" t="str">
        <f>IF(AL77="","",VLOOKUP(AL77,'シフト記号表（従来型・ユニット型共通）'!$C$6:$L$47,10,FALSE))</f>
        <v/>
      </c>
      <c r="AM78" s="163" t="str">
        <f>IF(AM77="","",VLOOKUP(AM77,'シフト記号表（従来型・ユニット型共通）'!$C$6:$L$47,10,FALSE))</f>
        <v/>
      </c>
      <c r="AN78" s="164" t="str">
        <f>IF(AN77="","",VLOOKUP(AN77,'シフト記号表（従来型・ユニット型共通）'!$C$6:$L$47,10,FALSE))</f>
        <v/>
      </c>
      <c r="AO78" s="162" t="str">
        <f>IF(AO77="","",VLOOKUP(AO77,'シフト記号表（従来型・ユニット型共通）'!$C$6:$L$47,10,FALSE))</f>
        <v/>
      </c>
      <c r="AP78" s="163" t="str">
        <f>IF(AP77="","",VLOOKUP(AP77,'シフト記号表（従来型・ユニット型共通）'!$C$6:$L$47,10,FALSE))</f>
        <v/>
      </c>
      <c r="AQ78" s="163" t="str">
        <f>IF(AQ77="","",VLOOKUP(AQ77,'シフト記号表（従来型・ユニット型共通）'!$C$6:$L$47,10,FALSE))</f>
        <v/>
      </c>
      <c r="AR78" s="163" t="str">
        <f>IF(AR77="","",VLOOKUP(AR77,'シフト記号表（従来型・ユニット型共通）'!$C$6:$L$47,10,FALSE))</f>
        <v/>
      </c>
      <c r="AS78" s="163" t="str">
        <f>IF(AS77="","",VLOOKUP(AS77,'シフト記号表（従来型・ユニット型共通）'!$C$6:$L$47,10,FALSE))</f>
        <v/>
      </c>
      <c r="AT78" s="163" t="str">
        <f>IF(AT77="","",VLOOKUP(AT77,'シフト記号表（従来型・ユニット型共通）'!$C$6:$L$47,10,FALSE))</f>
        <v/>
      </c>
      <c r="AU78" s="164" t="str">
        <f>IF(AU77="","",VLOOKUP(AU77,'シフト記号表（従来型・ユニット型共通）'!$C$6:$L$47,10,FALSE))</f>
        <v/>
      </c>
      <c r="AV78" s="162" t="str">
        <f>IF(AV77="","",VLOOKUP(AV77,'シフト記号表（従来型・ユニット型共通）'!$C$6:$L$47,10,FALSE))</f>
        <v/>
      </c>
      <c r="AW78" s="163" t="str">
        <f>IF(AW77="","",VLOOKUP(AW77,'シフト記号表（従来型・ユニット型共通）'!$C$6:$L$47,10,FALSE))</f>
        <v/>
      </c>
      <c r="AX78" s="163" t="str">
        <f>IF(AX77="","",VLOOKUP(AX77,'シフト記号表（従来型・ユニット型共通）'!$C$6:$L$47,10,FALSE))</f>
        <v/>
      </c>
      <c r="AY78" s="163" t="str">
        <f>IF(AY77="","",VLOOKUP(AY77,'シフト記号表（従来型・ユニット型共通）'!$C$6:$L$47,10,FALSE))</f>
        <v/>
      </c>
      <c r="AZ78" s="163" t="str">
        <f>IF(AZ77="","",VLOOKUP(AZ77,'シフト記号表（従来型・ユニット型共通）'!$C$6:$L$47,10,FALSE))</f>
        <v/>
      </c>
      <c r="BA78" s="163" t="str">
        <f>IF(BA77="","",VLOOKUP(BA77,'シフト記号表（従来型・ユニット型共通）'!$C$6:$L$47,10,FALSE))</f>
        <v/>
      </c>
      <c r="BB78" s="164" t="str">
        <f>IF(BB77="","",VLOOKUP(BB77,'シフト記号表（従来型・ユニット型共通）'!$C$6:$L$47,10,FALSE))</f>
        <v/>
      </c>
      <c r="BC78" s="162" t="str">
        <f>IF(BC77="","",VLOOKUP(BC77,'シフト記号表（従来型・ユニット型共通）'!$C$6:$L$47,10,FALSE))</f>
        <v/>
      </c>
      <c r="BD78" s="163" t="str">
        <f>IF(BD77="","",VLOOKUP(BD77,'シフト記号表（従来型・ユニット型共通）'!$C$6:$L$47,10,FALSE))</f>
        <v/>
      </c>
      <c r="BE78" s="163" t="str">
        <f>IF(BE77="","",VLOOKUP(BE77,'シフト記号表（従来型・ユニット型共通）'!$C$6:$L$47,10,FALSE))</f>
        <v/>
      </c>
      <c r="BF78" s="369">
        <f>IF($BI$3="４週",SUM(AA78:BB78),IF($BI$3="暦月",SUM(AA78:BE78),""))</f>
        <v>0</v>
      </c>
      <c r="BG78" s="370"/>
      <c r="BH78" s="371">
        <f>IF($BI$3="４週",BF78/4,IF($BI$3="暦月",(BF78/($BI$8/7)),""))</f>
        <v>0</v>
      </c>
      <c r="BI78" s="370"/>
      <c r="BJ78" s="366"/>
      <c r="BK78" s="367"/>
      <c r="BL78" s="367"/>
      <c r="BM78" s="367"/>
      <c r="BN78" s="368"/>
    </row>
    <row r="79" spans="2:66" ht="20.25" customHeight="1" x14ac:dyDescent="0.45">
      <c r="B79" s="306">
        <f>B77+1</f>
        <v>32</v>
      </c>
      <c r="C79" s="390"/>
      <c r="D79" s="392"/>
      <c r="E79" s="261"/>
      <c r="F79" s="393"/>
      <c r="G79" s="237"/>
      <c r="H79" s="238"/>
      <c r="I79" s="152"/>
      <c r="J79" s="153"/>
      <c r="K79" s="152"/>
      <c r="L79" s="153"/>
      <c r="M79" s="246"/>
      <c r="N79" s="247"/>
      <c r="O79" s="250"/>
      <c r="P79" s="251"/>
      <c r="Q79" s="251"/>
      <c r="R79" s="238"/>
      <c r="S79" s="335"/>
      <c r="T79" s="336"/>
      <c r="U79" s="336"/>
      <c r="V79" s="336"/>
      <c r="W79" s="337"/>
      <c r="X79" s="184" t="s">
        <v>18</v>
      </c>
      <c r="Y79" s="108"/>
      <c r="Z79" s="109"/>
      <c r="AA79" s="95"/>
      <c r="AB79" s="96"/>
      <c r="AC79" s="96"/>
      <c r="AD79" s="96"/>
      <c r="AE79" s="96"/>
      <c r="AF79" s="96"/>
      <c r="AG79" s="97"/>
      <c r="AH79" s="95"/>
      <c r="AI79" s="96"/>
      <c r="AJ79" s="96"/>
      <c r="AK79" s="96"/>
      <c r="AL79" s="96"/>
      <c r="AM79" s="96"/>
      <c r="AN79" s="97"/>
      <c r="AO79" s="95"/>
      <c r="AP79" s="96"/>
      <c r="AQ79" s="96"/>
      <c r="AR79" s="96"/>
      <c r="AS79" s="96"/>
      <c r="AT79" s="96"/>
      <c r="AU79" s="97"/>
      <c r="AV79" s="95"/>
      <c r="AW79" s="96"/>
      <c r="AX79" s="96"/>
      <c r="AY79" s="96"/>
      <c r="AZ79" s="96"/>
      <c r="BA79" s="96"/>
      <c r="BB79" s="97"/>
      <c r="BC79" s="95"/>
      <c r="BD79" s="96"/>
      <c r="BE79" s="98"/>
      <c r="BF79" s="242"/>
      <c r="BG79" s="243"/>
      <c r="BH79" s="244"/>
      <c r="BI79" s="245"/>
      <c r="BJ79" s="303"/>
      <c r="BK79" s="304"/>
      <c r="BL79" s="304"/>
      <c r="BM79" s="304"/>
      <c r="BN79" s="305"/>
    </row>
    <row r="80" spans="2:66" ht="20.25" customHeight="1" x14ac:dyDescent="0.45">
      <c r="B80" s="307"/>
      <c r="C80" s="391"/>
      <c r="D80" s="394"/>
      <c r="E80" s="261"/>
      <c r="F80" s="393"/>
      <c r="G80" s="341"/>
      <c r="H80" s="342"/>
      <c r="I80" s="196"/>
      <c r="J80" s="197">
        <f>G79</f>
        <v>0</v>
      </c>
      <c r="K80" s="196"/>
      <c r="L80" s="197">
        <f>M79</f>
        <v>0</v>
      </c>
      <c r="M80" s="343"/>
      <c r="N80" s="344"/>
      <c r="O80" s="345"/>
      <c r="P80" s="346"/>
      <c r="Q80" s="346"/>
      <c r="R80" s="342"/>
      <c r="S80" s="335"/>
      <c r="T80" s="336"/>
      <c r="U80" s="336"/>
      <c r="V80" s="336"/>
      <c r="W80" s="337"/>
      <c r="X80" s="185" t="s">
        <v>189</v>
      </c>
      <c r="Y80" s="110"/>
      <c r="Z80" s="186"/>
      <c r="AA80" s="162" t="str">
        <f>IF(AA79="","",VLOOKUP(AA79,'シフト記号表（従来型・ユニット型共通）'!$C$6:$L$47,10,FALSE))</f>
        <v/>
      </c>
      <c r="AB80" s="163" t="str">
        <f>IF(AB79="","",VLOOKUP(AB79,'シフト記号表（従来型・ユニット型共通）'!$C$6:$L$47,10,FALSE))</f>
        <v/>
      </c>
      <c r="AC80" s="163" t="str">
        <f>IF(AC79="","",VLOOKUP(AC79,'シフト記号表（従来型・ユニット型共通）'!$C$6:$L$47,10,FALSE))</f>
        <v/>
      </c>
      <c r="AD80" s="163" t="str">
        <f>IF(AD79="","",VLOOKUP(AD79,'シフト記号表（従来型・ユニット型共通）'!$C$6:$L$47,10,FALSE))</f>
        <v/>
      </c>
      <c r="AE80" s="163" t="str">
        <f>IF(AE79="","",VLOOKUP(AE79,'シフト記号表（従来型・ユニット型共通）'!$C$6:$L$47,10,FALSE))</f>
        <v/>
      </c>
      <c r="AF80" s="163" t="str">
        <f>IF(AF79="","",VLOOKUP(AF79,'シフト記号表（従来型・ユニット型共通）'!$C$6:$L$47,10,FALSE))</f>
        <v/>
      </c>
      <c r="AG80" s="164" t="str">
        <f>IF(AG79="","",VLOOKUP(AG79,'シフト記号表（従来型・ユニット型共通）'!$C$6:$L$47,10,FALSE))</f>
        <v/>
      </c>
      <c r="AH80" s="162" t="str">
        <f>IF(AH79="","",VLOOKUP(AH79,'シフト記号表（従来型・ユニット型共通）'!$C$6:$L$47,10,FALSE))</f>
        <v/>
      </c>
      <c r="AI80" s="163" t="str">
        <f>IF(AI79="","",VLOOKUP(AI79,'シフト記号表（従来型・ユニット型共通）'!$C$6:$L$47,10,FALSE))</f>
        <v/>
      </c>
      <c r="AJ80" s="163" t="str">
        <f>IF(AJ79="","",VLOOKUP(AJ79,'シフト記号表（従来型・ユニット型共通）'!$C$6:$L$47,10,FALSE))</f>
        <v/>
      </c>
      <c r="AK80" s="163" t="str">
        <f>IF(AK79="","",VLOOKUP(AK79,'シフト記号表（従来型・ユニット型共通）'!$C$6:$L$47,10,FALSE))</f>
        <v/>
      </c>
      <c r="AL80" s="163" t="str">
        <f>IF(AL79="","",VLOOKUP(AL79,'シフト記号表（従来型・ユニット型共通）'!$C$6:$L$47,10,FALSE))</f>
        <v/>
      </c>
      <c r="AM80" s="163" t="str">
        <f>IF(AM79="","",VLOOKUP(AM79,'シフト記号表（従来型・ユニット型共通）'!$C$6:$L$47,10,FALSE))</f>
        <v/>
      </c>
      <c r="AN80" s="164" t="str">
        <f>IF(AN79="","",VLOOKUP(AN79,'シフト記号表（従来型・ユニット型共通）'!$C$6:$L$47,10,FALSE))</f>
        <v/>
      </c>
      <c r="AO80" s="162" t="str">
        <f>IF(AO79="","",VLOOKUP(AO79,'シフト記号表（従来型・ユニット型共通）'!$C$6:$L$47,10,FALSE))</f>
        <v/>
      </c>
      <c r="AP80" s="163" t="str">
        <f>IF(AP79="","",VLOOKUP(AP79,'シフト記号表（従来型・ユニット型共通）'!$C$6:$L$47,10,FALSE))</f>
        <v/>
      </c>
      <c r="AQ80" s="163" t="str">
        <f>IF(AQ79="","",VLOOKUP(AQ79,'シフト記号表（従来型・ユニット型共通）'!$C$6:$L$47,10,FALSE))</f>
        <v/>
      </c>
      <c r="AR80" s="163" t="str">
        <f>IF(AR79="","",VLOOKUP(AR79,'シフト記号表（従来型・ユニット型共通）'!$C$6:$L$47,10,FALSE))</f>
        <v/>
      </c>
      <c r="AS80" s="163" t="str">
        <f>IF(AS79="","",VLOOKUP(AS79,'シフト記号表（従来型・ユニット型共通）'!$C$6:$L$47,10,FALSE))</f>
        <v/>
      </c>
      <c r="AT80" s="163" t="str">
        <f>IF(AT79="","",VLOOKUP(AT79,'シフト記号表（従来型・ユニット型共通）'!$C$6:$L$47,10,FALSE))</f>
        <v/>
      </c>
      <c r="AU80" s="164" t="str">
        <f>IF(AU79="","",VLOOKUP(AU79,'シフト記号表（従来型・ユニット型共通）'!$C$6:$L$47,10,FALSE))</f>
        <v/>
      </c>
      <c r="AV80" s="162" t="str">
        <f>IF(AV79="","",VLOOKUP(AV79,'シフト記号表（従来型・ユニット型共通）'!$C$6:$L$47,10,FALSE))</f>
        <v/>
      </c>
      <c r="AW80" s="163" t="str">
        <f>IF(AW79="","",VLOOKUP(AW79,'シフト記号表（従来型・ユニット型共通）'!$C$6:$L$47,10,FALSE))</f>
        <v/>
      </c>
      <c r="AX80" s="163" t="str">
        <f>IF(AX79="","",VLOOKUP(AX79,'シフト記号表（従来型・ユニット型共通）'!$C$6:$L$47,10,FALSE))</f>
        <v/>
      </c>
      <c r="AY80" s="163" t="str">
        <f>IF(AY79="","",VLOOKUP(AY79,'シフト記号表（従来型・ユニット型共通）'!$C$6:$L$47,10,FALSE))</f>
        <v/>
      </c>
      <c r="AZ80" s="163" t="str">
        <f>IF(AZ79="","",VLOOKUP(AZ79,'シフト記号表（従来型・ユニット型共通）'!$C$6:$L$47,10,FALSE))</f>
        <v/>
      </c>
      <c r="BA80" s="163" t="str">
        <f>IF(BA79="","",VLOOKUP(BA79,'シフト記号表（従来型・ユニット型共通）'!$C$6:$L$47,10,FALSE))</f>
        <v/>
      </c>
      <c r="BB80" s="164" t="str">
        <f>IF(BB79="","",VLOOKUP(BB79,'シフト記号表（従来型・ユニット型共通）'!$C$6:$L$47,10,FALSE))</f>
        <v/>
      </c>
      <c r="BC80" s="162" t="str">
        <f>IF(BC79="","",VLOOKUP(BC79,'シフト記号表（従来型・ユニット型共通）'!$C$6:$L$47,10,FALSE))</f>
        <v/>
      </c>
      <c r="BD80" s="163" t="str">
        <f>IF(BD79="","",VLOOKUP(BD79,'シフト記号表（従来型・ユニット型共通）'!$C$6:$L$47,10,FALSE))</f>
        <v/>
      </c>
      <c r="BE80" s="163" t="str">
        <f>IF(BE79="","",VLOOKUP(BE79,'シフト記号表（従来型・ユニット型共通）'!$C$6:$L$47,10,FALSE))</f>
        <v/>
      </c>
      <c r="BF80" s="369">
        <f>IF($BI$3="４週",SUM(AA80:BB80),IF($BI$3="暦月",SUM(AA80:BE80),""))</f>
        <v>0</v>
      </c>
      <c r="BG80" s="370"/>
      <c r="BH80" s="371">
        <f>IF($BI$3="４週",BF80/4,IF($BI$3="暦月",(BF80/($BI$8/7)),""))</f>
        <v>0</v>
      </c>
      <c r="BI80" s="370"/>
      <c r="BJ80" s="366"/>
      <c r="BK80" s="367"/>
      <c r="BL80" s="367"/>
      <c r="BM80" s="367"/>
      <c r="BN80" s="368"/>
    </row>
    <row r="81" spans="2:66" ht="20.25" customHeight="1" x14ac:dyDescent="0.45">
      <c r="B81" s="306">
        <f>B79+1</f>
        <v>33</v>
      </c>
      <c r="C81" s="390"/>
      <c r="D81" s="392"/>
      <c r="E81" s="261"/>
      <c r="F81" s="393"/>
      <c r="G81" s="237"/>
      <c r="H81" s="238"/>
      <c r="I81" s="152"/>
      <c r="J81" s="153"/>
      <c r="K81" s="152"/>
      <c r="L81" s="153"/>
      <c r="M81" s="246"/>
      <c r="N81" s="247"/>
      <c r="O81" s="250"/>
      <c r="P81" s="251"/>
      <c r="Q81" s="251"/>
      <c r="R81" s="238"/>
      <c r="S81" s="335"/>
      <c r="T81" s="336"/>
      <c r="U81" s="336"/>
      <c r="V81" s="336"/>
      <c r="W81" s="337"/>
      <c r="X81" s="184" t="s">
        <v>18</v>
      </c>
      <c r="Y81" s="108"/>
      <c r="Z81" s="109"/>
      <c r="AA81" s="95"/>
      <c r="AB81" s="96"/>
      <c r="AC81" s="96"/>
      <c r="AD81" s="96"/>
      <c r="AE81" s="96"/>
      <c r="AF81" s="96"/>
      <c r="AG81" s="97"/>
      <c r="AH81" s="95"/>
      <c r="AI81" s="96"/>
      <c r="AJ81" s="96"/>
      <c r="AK81" s="96"/>
      <c r="AL81" s="96"/>
      <c r="AM81" s="96"/>
      <c r="AN81" s="97"/>
      <c r="AO81" s="95"/>
      <c r="AP81" s="96"/>
      <c r="AQ81" s="96"/>
      <c r="AR81" s="96"/>
      <c r="AS81" s="96"/>
      <c r="AT81" s="96"/>
      <c r="AU81" s="97"/>
      <c r="AV81" s="95"/>
      <c r="AW81" s="96"/>
      <c r="AX81" s="96"/>
      <c r="AY81" s="96"/>
      <c r="AZ81" s="96"/>
      <c r="BA81" s="96"/>
      <c r="BB81" s="97"/>
      <c r="BC81" s="95"/>
      <c r="BD81" s="96"/>
      <c r="BE81" s="98"/>
      <c r="BF81" s="242"/>
      <c r="BG81" s="243"/>
      <c r="BH81" s="244"/>
      <c r="BI81" s="245"/>
      <c r="BJ81" s="303"/>
      <c r="BK81" s="304"/>
      <c r="BL81" s="304"/>
      <c r="BM81" s="304"/>
      <c r="BN81" s="305"/>
    </row>
    <row r="82" spans="2:66" ht="20.25" customHeight="1" x14ac:dyDescent="0.45">
      <c r="B82" s="307"/>
      <c r="C82" s="391"/>
      <c r="D82" s="394"/>
      <c r="E82" s="261"/>
      <c r="F82" s="393"/>
      <c r="G82" s="341"/>
      <c r="H82" s="342"/>
      <c r="I82" s="196"/>
      <c r="J82" s="197">
        <f>G81</f>
        <v>0</v>
      </c>
      <c r="K82" s="196"/>
      <c r="L82" s="197">
        <f>M81</f>
        <v>0</v>
      </c>
      <c r="M82" s="343"/>
      <c r="N82" s="344"/>
      <c r="O82" s="345"/>
      <c r="P82" s="346"/>
      <c r="Q82" s="346"/>
      <c r="R82" s="342"/>
      <c r="S82" s="335"/>
      <c r="T82" s="336"/>
      <c r="U82" s="336"/>
      <c r="V82" s="336"/>
      <c r="W82" s="337"/>
      <c r="X82" s="185" t="s">
        <v>189</v>
      </c>
      <c r="Y82" s="110"/>
      <c r="Z82" s="186"/>
      <c r="AA82" s="162" t="str">
        <f>IF(AA81="","",VLOOKUP(AA81,'シフト記号表（従来型・ユニット型共通）'!$C$6:$L$47,10,FALSE))</f>
        <v/>
      </c>
      <c r="AB82" s="163" t="str">
        <f>IF(AB81="","",VLOOKUP(AB81,'シフト記号表（従来型・ユニット型共通）'!$C$6:$L$47,10,FALSE))</f>
        <v/>
      </c>
      <c r="AC82" s="163" t="str">
        <f>IF(AC81="","",VLOOKUP(AC81,'シフト記号表（従来型・ユニット型共通）'!$C$6:$L$47,10,FALSE))</f>
        <v/>
      </c>
      <c r="AD82" s="163" t="str">
        <f>IF(AD81="","",VLOOKUP(AD81,'シフト記号表（従来型・ユニット型共通）'!$C$6:$L$47,10,FALSE))</f>
        <v/>
      </c>
      <c r="AE82" s="163" t="str">
        <f>IF(AE81="","",VLOOKUP(AE81,'シフト記号表（従来型・ユニット型共通）'!$C$6:$L$47,10,FALSE))</f>
        <v/>
      </c>
      <c r="AF82" s="163" t="str">
        <f>IF(AF81="","",VLOOKUP(AF81,'シフト記号表（従来型・ユニット型共通）'!$C$6:$L$47,10,FALSE))</f>
        <v/>
      </c>
      <c r="AG82" s="164" t="str">
        <f>IF(AG81="","",VLOOKUP(AG81,'シフト記号表（従来型・ユニット型共通）'!$C$6:$L$47,10,FALSE))</f>
        <v/>
      </c>
      <c r="AH82" s="162" t="str">
        <f>IF(AH81="","",VLOOKUP(AH81,'シフト記号表（従来型・ユニット型共通）'!$C$6:$L$47,10,FALSE))</f>
        <v/>
      </c>
      <c r="AI82" s="163" t="str">
        <f>IF(AI81="","",VLOOKUP(AI81,'シフト記号表（従来型・ユニット型共通）'!$C$6:$L$47,10,FALSE))</f>
        <v/>
      </c>
      <c r="AJ82" s="163" t="str">
        <f>IF(AJ81="","",VLOOKUP(AJ81,'シフト記号表（従来型・ユニット型共通）'!$C$6:$L$47,10,FALSE))</f>
        <v/>
      </c>
      <c r="AK82" s="163" t="str">
        <f>IF(AK81="","",VLOOKUP(AK81,'シフト記号表（従来型・ユニット型共通）'!$C$6:$L$47,10,FALSE))</f>
        <v/>
      </c>
      <c r="AL82" s="163" t="str">
        <f>IF(AL81="","",VLOOKUP(AL81,'シフト記号表（従来型・ユニット型共通）'!$C$6:$L$47,10,FALSE))</f>
        <v/>
      </c>
      <c r="AM82" s="163" t="str">
        <f>IF(AM81="","",VLOOKUP(AM81,'シフト記号表（従来型・ユニット型共通）'!$C$6:$L$47,10,FALSE))</f>
        <v/>
      </c>
      <c r="AN82" s="164" t="str">
        <f>IF(AN81="","",VLOOKUP(AN81,'シフト記号表（従来型・ユニット型共通）'!$C$6:$L$47,10,FALSE))</f>
        <v/>
      </c>
      <c r="AO82" s="162" t="str">
        <f>IF(AO81="","",VLOOKUP(AO81,'シフト記号表（従来型・ユニット型共通）'!$C$6:$L$47,10,FALSE))</f>
        <v/>
      </c>
      <c r="AP82" s="163" t="str">
        <f>IF(AP81="","",VLOOKUP(AP81,'シフト記号表（従来型・ユニット型共通）'!$C$6:$L$47,10,FALSE))</f>
        <v/>
      </c>
      <c r="AQ82" s="163" t="str">
        <f>IF(AQ81="","",VLOOKUP(AQ81,'シフト記号表（従来型・ユニット型共通）'!$C$6:$L$47,10,FALSE))</f>
        <v/>
      </c>
      <c r="AR82" s="163" t="str">
        <f>IF(AR81="","",VLOOKUP(AR81,'シフト記号表（従来型・ユニット型共通）'!$C$6:$L$47,10,FALSE))</f>
        <v/>
      </c>
      <c r="AS82" s="163" t="str">
        <f>IF(AS81="","",VLOOKUP(AS81,'シフト記号表（従来型・ユニット型共通）'!$C$6:$L$47,10,FALSE))</f>
        <v/>
      </c>
      <c r="AT82" s="163" t="str">
        <f>IF(AT81="","",VLOOKUP(AT81,'シフト記号表（従来型・ユニット型共通）'!$C$6:$L$47,10,FALSE))</f>
        <v/>
      </c>
      <c r="AU82" s="164" t="str">
        <f>IF(AU81="","",VLOOKUP(AU81,'シフト記号表（従来型・ユニット型共通）'!$C$6:$L$47,10,FALSE))</f>
        <v/>
      </c>
      <c r="AV82" s="162" t="str">
        <f>IF(AV81="","",VLOOKUP(AV81,'シフト記号表（従来型・ユニット型共通）'!$C$6:$L$47,10,FALSE))</f>
        <v/>
      </c>
      <c r="AW82" s="163" t="str">
        <f>IF(AW81="","",VLOOKUP(AW81,'シフト記号表（従来型・ユニット型共通）'!$C$6:$L$47,10,FALSE))</f>
        <v/>
      </c>
      <c r="AX82" s="163" t="str">
        <f>IF(AX81="","",VLOOKUP(AX81,'シフト記号表（従来型・ユニット型共通）'!$C$6:$L$47,10,FALSE))</f>
        <v/>
      </c>
      <c r="AY82" s="163" t="str">
        <f>IF(AY81="","",VLOOKUP(AY81,'シフト記号表（従来型・ユニット型共通）'!$C$6:$L$47,10,FALSE))</f>
        <v/>
      </c>
      <c r="AZ82" s="163" t="str">
        <f>IF(AZ81="","",VLOOKUP(AZ81,'シフト記号表（従来型・ユニット型共通）'!$C$6:$L$47,10,FALSE))</f>
        <v/>
      </c>
      <c r="BA82" s="163" t="str">
        <f>IF(BA81="","",VLOOKUP(BA81,'シフト記号表（従来型・ユニット型共通）'!$C$6:$L$47,10,FALSE))</f>
        <v/>
      </c>
      <c r="BB82" s="164" t="str">
        <f>IF(BB81="","",VLOOKUP(BB81,'シフト記号表（従来型・ユニット型共通）'!$C$6:$L$47,10,FALSE))</f>
        <v/>
      </c>
      <c r="BC82" s="162" t="str">
        <f>IF(BC81="","",VLOOKUP(BC81,'シフト記号表（従来型・ユニット型共通）'!$C$6:$L$47,10,FALSE))</f>
        <v/>
      </c>
      <c r="BD82" s="163" t="str">
        <f>IF(BD81="","",VLOOKUP(BD81,'シフト記号表（従来型・ユニット型共通）'!$C$6:$L$47,10,FALSE))</f>
        <v/>
      </c>
      <c r="BE82" s="163" t="str">
        <f>IF(BE81="","",VLOOKUP(BE81,'シフト記号表（従来型・ユニット型共通）'!$C$6:$L$47,10,FALSE))</f>
        <v/>
      </c>
      <c r="BF82" s="369">
        <f>IF($BI$3="４週",SUM(AA82:BB82),IF($BI$3="暦月",SUM(AA82:BE82),""))</f>
        <v>0</v>
      </c>
      <c r="BG82" s="370"/>
      <c r="BH82" s="371">
        <f>IF($BI$3="４週",BF82/4,IF($BI$3="暦月",(BF82/($BI$8/7)),""))</f>
        <v>0</v>
      </c>
      <c r="BI82" s="370"/>
      <c r="BJ82" s="366"/>
      <c r="BK82" s="367"/>
      <c r="BL82" s="367"/>
      <c r="BM82" s="367"/>
      <c r="BN82" s="368"/>
    </row>
    <row r="83" spans="2:66" ht="20.25" customHeight="1" x14ac:dyDescent="0.45">
      <c r="B83" s="306">
        <f>B81+1</f>
        <v>34</v>
      </c>
      <c r="C83" s="390"/>
      <c r="D83" s="392"/>
      <c r="E83" s="261"/>
      <c r="F83" s="393"/>
      <c r="G83" s="237"/>
      <c r="H83" s="238"/>
      <c r="I83" s="152"/>
      <c r="J83" s="153"/>
      <c r="K83" s="152"/>
      <c r="L83" s="153"/>
      <c r="M83" s="246"/>
      <c r="N83" s="247"/>
      <c r="O83" s="250"/>
      <c r="P83" s="251"/>
      <c r="Q83" s="251"/>
      <c r="R83" s="238"/>
      <c r="S83" s="335"/>
      <c r="T83" s="336"/>
      <c r="U83" s="336"/>
      <c r="V83" s="336"/>
      <c r="W83" s="337"/>
      <c r="X83" s="184" t="s">
        <v>18</v>
      </c>
      <c r="Y83" s="108"/>
      <c r="Z83" s="109"/>
      <c r="AA83" s="95"/>
      <c r="AB83" s="96"/>
      <c r="AC83" s="96"/>
      <c r="AD83" s="96"/>
      <c r="AE83" s="96"/>
      <c r="AF83" s="96"/>
      <c r="AG83" s="97"/>
      <c r="AH83" s="95"/>
      <c r="AI83" s="96"/>
      <c r="AJ83" s="96"/>
      <c r="AK83" s="96"/>
      <c r="AL83" s="96"/>
      <c r="AM83" s="96"/>
      <c r="AN83" s="97"/>
      <c r="AO83" s="95"/>
      <c r="AP83" s="96"/>
      <c r="AQ83" s="96"/>
      <c r="AR83" s="96"/>
      <c r="AS83" s="96"/>
      <c r="AT83" s="96"/>
      <c r="AU83" s="97"/>
      <c r="AV83" s="95"/>
      <c r="AW83" s="96"/>
      <c r="AX83" s="96"/>
      <c r="AY83" s="96"/>
      <c r="AZ83" s="96"/>
      <c r="BA83" s="96"/>
      <c r="BB83" s="97"/>
      <c r="BC83" s="95"/>
      <c r="BD83" s="96"/>
      <c r="BE83" s="98"/>
      <c r="BF83" s="242"/>
      <c r="BG83" s="243"/>
      <c r="BH83" s="244"/>
      <c r="BI83" s="245"/>
      <c r="BJ83" s="303"/>
      <c r="BK83" s="304"/>
      <c r="BL83" s="304"/>
      <c r="BM83" s="304"/>
      <c r="BN83" s="305"/>
    </row>
    <row r="84" spans="2:66" ht="20.25" customHeight="1" x14ac:dyDescent="0.45">
      <c r="B84" s="307"/>
      <c r="C84" s="391"/>
      <c r="D84" s="394"/>
      <c r="E84" s="261"/>
      <c r="F84" s="393"/>
      <c r="G84" s="341"/>
      <c r="H84" s="342"/>
      <c r="I84" s="196"/>
      <c r="J84" s="197">
        <f>G83</f>
        <v>0</v>
      </c>
      <c r="K84" s="196"/>
      <c r="L84" s="197">
        <f>M83</f>
        <v>0</v>
      </c>
      <c r="M84" s="343"/>
      <c r="N84" s="344"/>
      <c r="O84" s="345"/>
      <c r="P84" s="346"/>
      <c r="Q84" s="346"/>
      <c r="R84" s="342"/>
      <c r="S84" s="335"/>
      <c r="T84" s="336"/>
      <c r="U84" s="336"/>
      <c r="V84" s="336"/>
      <c r="W84" s="337"/>
      <c r="X84" s="185" t="s">
        <v>189</v>
      </c>
      <c r="Y84" s="110"/>
      <c r="Z84" s="186"/>
      <c r="AA84" s="162" t="str">
        <f>IF(AA83="","",VLOOKUP(AA83,'シフト記号表（従来型・ユニット型共通）'!$C$6:$L$47,10,FALSE))</f>
        <v/>
      </c>
      <c r="AB84" s="163" t="str">
        <f>IF(AB83="","",VLOOKUP(AB83,'シフト記号表（従来型・ユニット型共通）'!$C$6:$L$47,10,FALSE))</f>
        <v/>
      </c>
      <c r="AC84" s="163" t="str">
        <f>IF(AC83="","",VLOOKUP(AC83,'シフト記号表（従来型・ユニット型共通）'!$C$6:$L$47,10,FALSE))</f>
        <v/>
      </c>
      <c r="AD84" s="163" t="str">
        <f>IF(AD83="","",VLOOKUP(AD83,'シフト記号表（従来型・ユニット型共通）'!$C$6:$L$47,10,FALSE))</f>
        <v/>
      </c>
      <c r="AE84" s="163" t="str">
        <f>IF(AE83="","",VLOOKUP(AE83,'シフト記号表（従来型・ユニット型共通）'!$C$6:$L$47,10,FALSE))</f>
        <v/>
      </c>
      <c r="AF84" s="163" t="str">
        <f>IF(AF83="","",VLOOKUP(AF83,'シフト記号表（従来型・ユニット型共通）'!$C$6:$L$47,10,FALSE))</f>
        <v/>
      </c>
      <c r="AG84" s="164" t="str">
        <f>IF(AG83="","",VLOOKUP(AG83,'シフト記号表（従来型・ユニット型共通）'!$C$6:$L$47,10,FALSE))</f>
        <v/>
      </c>
      <c r="AH84" s="162" t="str">
        <f>IF(AH83="","",VLOOKUP(AH83,'シフト記号表（従来型・ユニット型共通）'!$C$6:$L$47,10,FALSE))</f>
        <v/>
      </c>
      <c r="AI84" s="163" t="str">
        <f>IF(AI83="","",VLOOKUP(AI83,'シフト記号表（従来型・ユニット型共通）'!$C$6:$L$47,10,FALSE))</f>
        <v/>
      </c>
      <c r="AJ84" s="163" t="str">
        <f>IF(AJ83="","",VLOOKUP(AJ83,'シフト記号表（従来型・ユニット型共通）'!$C$6:$L$47,10,FALSE))</f>
        <v/>
      </c>
      <c r="AK84" s="163" t="str">
        <f>IF(AK83="","",VLOOKUP(AK83,'シフト記号表（従来型・ユニット型共通）'!$C$6:$L$47,10,FALSE))</f>
        <v/>
      </c>
      <c r="AL84" s="163" t="str">
        <f>IF(AL83="","",VLOOKUP(AL83,'シフト記号表（従来型・ユニット型共通）'!$C$6:$L$47,10,FALSE))</f>
        <v/>
      </c>
      <c r="AM84" s="163" t="str">
        <f>IF(AM83="","",VLOOKUP(AM83,'シフト記号表（従来型・ユニット型共通）'!$C$6:$L$47,10,FALSE))</f>
        <v/>
      </c>
      <c r="AN84" s="164" t="str">
        <f>IF(AN83="","",VLOOKUP(AN83,'シフト記号表（従来型・ユニット型共通）'!$C$6:$L$47,10,FALSE))</f>
        <v/>
      </c>
      <c r="AO84" s="162" t="str">
        <f>IF(AO83="","",VLOOKUP(AO83,'シフト記号表（従来型・ユニット型共通）'!$C$6:$L$47,10,FALSE))</f>
        <v/>
      </c>
      <c r="AP84" s="163" t="str">
        <f>IF(AP83="","",VLOOKUP(AP83,'シフト記号表（従来型・ユニット型共通）'!$C$6:$L$47,10,FALSE))</f>
        <v/>
      </c>
      <c r="AQ84" s="163" t="str">
        <f>IF(AQ83="","",VLOOKUP(AQ83,'シフト記号表（従来型・ユニット型共通）'!$C$6:$L$47,10,FALSE))</f>
        <v/>
      </c>
      <c r="AR84" s="163" t="str">
        <f>IF(AR83="","",VLOOKUP(AR83,'シフト記号表（従来型・ユニット型共通）'!$C$6:$L$47,10,FALSE))</f>
        <v/>
      </c>
      <c r="AS84" s="163" t="str">
        <f>IF(AS83="","",VLOOKUP(AS83,'シフト記号表（従来型・ユニット型共通）'!$C$6:$L$47,10,FALSE))</f>
        <v/>
      </c>
      <c r="AT84" s="163" t="str">
        <f>IF(AT83="","",VLOOKUP(AT83,'シフト記号表（従来型・ユニット型共通）'!$C$6:$L$47,10,FALSE))</f>
        <v/>
      </c>
      <c r="AU84" s="164" t="str">
        <f>IF(AU83="","",VLOOKUP(AU83,'シフト記号表（従来型・ユニット型共通）'!$C$6:$L$47,10,FALSE))</f>
        <v/>
      </c>
      <c r="AV84" s="162" t="str">
        <f>IF(AV83="","",VLOOKUP(AV83,'シフト記号表（従来型・ユニット型共通）'!$C$6:$L$47,10,FALSE))</f>
        <v/>
      </c>
      <c r="AW84" s="163" t="str">
        <f>IF(AW83="","",VLOOKUP(AW83,'シフト記号表（従来型・ユニット型共通）'!$C$6:$L$47,10,FALSE))</f>
        <v/>
      </c>
      <c r="AX84" s="163" t="str">
        <f>IF(AX83="","",VLOOKUP(AX83,'シフト記号表（従来型・ユニット型共通）'!$C$6:$L$47,10,FALSE))</f>
        <v/>
      </c>
      <c r="AY84" s="163" t="str">
        <f>IF(AY83="","",VLOOKUP(AY83,'シフト記号表（従来型・ユニット型共通）'!$C$6:$L$47,10,FALSE))</f>
        <v/>
      </c>
      <c r="AZ84" s="163" t="str">
        <f>IF(AZ83="","",VLOOKUP(AZ83,'シフト記号表（従来型・ユニット型共通）'!$C$6:$L$47,10,FALSE))</f>
        <v/>
      </c>
      <c r="BA84" s="163" t="str">
        <f>IF(BA83="","",VLOOKUP(BA83,'シフト記号表（従来型・ユニット型共通）'!$C$6:$L$47,10,FALSE))</f>
        <v/>
      </c>
      <c r="BB84" s="164" t="str">
        <f>IF(BB83="","",VLOOKUP(BB83,'シフト記号表（従来型・ユニット型共通）'!$C$6:$L$47,10,FALSE))</f>
        <v/>
      </c>
      <c r="BC84" s="162" t="str">
        <f>IF(BC83="","",VLOOKUP(BC83,'シフト記号表（従来型・ユニット型共通）'!$C$6:$L$47,10,FALSE))</f>
        <v/>
      </c>
      <c r="BD84" s="163" t="str">
        <f>IF(BD83="","",VLOOKUP(BD83,'シフト記号表（従来型・ユニット型共通）'!$C$6:$L$47,10,FALSE))</f>
        <v/>
      </c>
      <c r="BE84" s="163" t="str">
        <f>IF(BE83="","",VLOOKUP(BE83,'シフト記号表（従来型・ユニット型共通）'!$C$6:$L$47,10,FALSE))</f>
        <v/>
      </c>
      <c r="BF84" s="369">
        <f>IF($BI$3="４週",SUM(AA84:BB84),IF($BI$3="暦月",SUM(AA84:BE84),""))</f>
        <v>0</v>
      </c>
      <c r="BG84" s="370"/>
      <c r="BH84" s="371">
        <f>IF($BI$3="４週",BF84/4,IF($BI$3="暦月",(BF84/($BI$8/7)),""))</f>
        <v>0</v>
      </c>
      <c r="BI84" s="370"/>
      <c r="BJ84" s="366"/>
      <c r="BK84" s="367"/>
      <c r="BL84" s="367"/>
      <c r="BM84" s="367"/>
      <c r="BN84" s="368"/>
    </row>
    <row r="85" spans="2:66" ht="20.25" customHeight="1" x14ac:dyDescent="0.45">
      <c r="B85" s="306">
        <f>B83+1</f>
        <v>35</v>
      </c>
      <c r="C85" s="390"/>
      <c r="D85" s="392"/>
      <c r="E85" s="261"/>
      <c r="F85" s="393"/>
      <c r="G85" s="237"/>
      <c r="H85" s="238"/>
      <c r="I85" s="152"/>
      <c r="J85" s="153"/>
      <c r="K85" s="152"/>
      <c r="L85" s="153"/>
      <c r="M85" s="246"/>
      <c r="N85" s="247"/>
      <c r="O85" s="250"/>
      <c r="P85" s="251"/>
      <c r="Q85" s="251"/>
      <c r="R85" s="238"/>
      <c r="S85" s="335"/>
      <c r="T85" s="336"/>
      <c r="U85" s="336"/>
      <c r="V85" s="336"/>
      <c r="W85" s="337"/>
      <c r="X85" s="184" t="s">
        <v>18</v>
      </c>
      <c r="Y85" s="108"/>
      <c r="Z85" s="109"/>
      <c r="AA85" s="95"/>
      <c r="AB85" s="96"/>
      <c r="AC85" s="96"/>
      <c r="AD85" s="96"/>
      <c r="AE85" s="96"/>
      <c r="AF85" s="96"/>
      <c r="AG85" s="97"/>
      <c r="AH85" s="95"/>
      <c r="AI85" s="96"/>
      <c r="AJ85" s="96"/>
      <c r="AK85" s="96"/>
      <c r="AL85" s="96"/>
      <c r="AM85" s="96"/>
      <c r="AN85" s="97"/>
      <c r="AO85" s="95"/>
      <c r="AP85" s="96"/>
      <c r="AQ85" s="96"/>
      <c r="AR85" s="96"/>
      <c r="AS85" s="96"/>
      <c r="AT85" s="96"/>
      <c r="AU85" s="97"/>
      <c r="AV85" s="95"/>
      <c r="AW85" s="96"/>
      <c r="AX85" s="96"/>
      <c r="AY85" s="96"/>
      <c r="AZ85" s="96"/>
      <c r="BA85" s="96"/>
      <c r="BB85" s="97"/>
      <c r="BC85" s="95"/>
      <c r="BD85" s="96"/>
      <c r="BE85" s="98"/>
      <c r="BF85" s="242"/>
      <c r="BG85" s="243"/>
      <c r="BH85" s="244"/>
      <c r="BI85" s="245"/>
      <c r="BJ85" s="303"/>
      <c r="BK85" s="304"/>
      <c r="BL85" s="304"/>
      <c r="BM85" s="304"/>
      <c r="BN85" s="305"/>
    </row>
    <row r="86" spans="2:66" ht="20.25" customHeight="1" x14ac:dyDescent="0.45">
      <c r="B86" s="307"/>
      <c r="C86" s="391"/>
      <c r="D86" s="394"/>
      <c r="E86" s="261"/>
      <c r="F86" s="393"/>
      <c r="G86" s="341"/>
      <c r="H86" s="342"/>
      <c r="I86" s="196"/>
      <c r="J86" s="197">
        <f>G85</f>
        <v>0</v>
      </c>
      <c r="K86" s="196"/>
      <c r="L86" s="197">
        <f>M85</f>
        <v>0</v>
      </c>
      <c r="M86" s="343"/>
      <c r="N86" s="344"/>
      <c r="O86" s="345"/>
      <c r="P86" s="346"/>
      <c r="Q86" s="346"/>
      <c r="R86" s="342"/>
      <c r="S86" s="335"/>
      <c r="T86" s="336"/>
      <c r="U86" s="336"/>
      <c r="V86" s="336"/>
      <c r="W86" s="337"/>
      <c r="X86" s="185" t="s">
        <v>189</v>
      </c>
      <c r="Y86" s="110"/>
      <c r="Z86" s="186"/>
      <c r="AA86" s="162" t="str">
        <f>IF(AA85="","",VLOOKUP(AA85,'シフト記号表（従来型・ユニット型共通）'!$C$6:$L$47,10,FALSE))</f>
        <v/>
      </c>
      <c r="AB86" s="163" t="str">
        <f>IF(AB85="","",VLOOKUP(AB85,'シフト記号表（従来型・ユニット型共通）'!$C$6:$L$47,10,FALSE))</f>
        <v/>
      </c>
      <c r="AC86" s="163" t="str">
        <f>IF(AC85="","",VLOOKUP(AC85,'シフト記号表（従来型・ユニット型共通）'!$C$6:$L$47,10,FALSE))</f>
        <v/>
      </c>
      <c r="AD86" s="163" t="str">
        <f>IF(AD85="","",VLOOKUP(AD85,'シフト記号表（従来型・ユニット型共通）'!$C$6:$L$47,10,FALSE))</f>
        <v/>
      </c>
      <c r="AE86" s="163" t="str">
        <f>IF(AE85="","",VLOOKUP(AE85,'シフト記号表（従来型・ユニット型共通）'!$C$6:$L$47,10,FALSE))</f>
        <v/>
      </c>
      <c r="AF86" s="163" t="str">
        <f>IF(AF85="","",VLOOKUP(AF85,'シフト記号表（従来型・ユニット型共通）'!$C$6:$L$47,10,FALSE))</f>
        <v/>
      </c>
      <c r="AG86" s="164" t="str">
        <f>IF(AG85="","",VLOOKUP(AG85,'シフト記号表（従来型・ユニット型共通）'!$C$6:$L$47,10,FALSE))</f>
        <v/>
      </c>
      <c r="AH86" s="162" t="str">
        <f>IF(AH85="","",VLOOKUP(AH85,'シフト記号表（従来型・ユニット型共通）'!$C$6:$L$47,10,FALSE))</f>
        <v/>
      </c>
      <c r="AI86" s="163" t="str">
        <f>IF(AI85="","",VLOOKUP(AI85,'シフト記号表（従来型・ユニット型共通）'!$C$6:$L$47,10,FALSE))</f>
        <v/>
      </c>
      <c r="AJ86" s="163" t="str">
        <f>IF(AJ85="","",VLOOKUP(AJ85,'シフト記号表（従来型・ユニット型共通）'!$C$6:$L$47,10,FALSE))</f>
        <v/>
      </c>
      <c r="AK86" s="163" t="str">
        <f>IF(AK85="","",VLOOKUP(AK85,'シフト記号表（従来型・ユニット型共通）'!$C$6:$L$47,10,FALSE))</f>
        <v/>
      </c>
      <c r="AL86" s="163" t="str">
        <f>IF(AL85="","",VLOOKUP(AL85,'シフト記号表（従来型・ユニット型共通）'!$C$6:$L$47,10,FALSE))</f>
        <v/>
      </c>
      <c r="AM86" s="163" t="str">
        <f>IF(AM85="","",VLOOKUP(AM85,'シフト記号表（従来型・ユニット型共通）'!$C$6:$L$47,10,FALSE))</f>
        <v/>
      </c>
      <c r="AN86" s="164" t="str">
        <f>IF(AN85="","",VLOOKUP(AN85,'シフト記号表（従来型・ユニット型共通）'!$C$6:$L$47,10,FALSE))</f>
        <v/>
      </c>
      <c r="AO86" s="162" t="str">
        <f>IF(AO85="","",VLOOKUP(AO85,'シフト記号表（従来型・ユニット型共通）'!$C$6:$L$47,10,FALSE))</f>
        <v/>
      </c>
      <c r="AP86" s="163" t="str">
        <f>IF(AP85="","",VLOOKUP(AP85,'シフト記号表（従来型・ユニット型共通）'!$C$6:$L$47,10,FALSE))</f>
        <v/>
      </c>
      <c r="AQ86" s="163" t="str">
        <f>IF(AQ85="","",VLOOKUP(AQ85,'シフト記号表（従来型・ユニット型共通）'!$C$6:$L$47,10,FALSE))</f>
        <v/>
      </c>
      <c r="AR86" s="163" t="str">
        <f>IF(AR85="","",VLOOKUP(AR85,'シフト記号表（従来型・ユニット型共通）'!$C$6:$L$47,10,FALSE))</f>
        <v/>
      </c>
      <c r="AS86" s="163" t="str">
        <f>IF(AS85="","",VLOOKUP(AS85,'シフト記号表（従来型・ユニット型共通）'!$C$6:$L$47,10,FALSE))</f>
        <v/>
      </c>
      <c r="AT86" s="163" t="str">
        <f>IF(AT85="","",VLOOKUP(AT85,'シフト記号表（従来型・ユニット型共通）'!$C$6:$L$47,10,FALSE))</f>
        <v/>
      </c>
      <c r="AU86" s="164" t="str">
        <f>IF(AU85="","",VLOOKUP(AU85,'シフト記号表（従来型・ユニット型共通）'!$C$6:$L$47,10,FALSE))</f>
        <v/>
      </c>
      <c r="AV86" s="162" t="str">
        <f>IF(AV85="","",VLOOKUP(AV85,'シフト記号表（従来型・ユニット型共通）'!$C$6:$L$47,10,FALSE))</f>
        <v/>
      </c>
      <c r="AW86" s="163" t="str">
        <f>IF(AW85="","",VLOOKUP(AW85,'シフト記号表（従来型・ユニット型共通）'!$C$6:$L$47,10,FALSE))</f>
        <v/>
      </c>
      <c r="AX86" s="163" t="str">
        <f>IF(AX85="","",VLOOKUP(AX85,'シフト記号表（従来型・ユニット型共通）'!$C$6:$L$47,10,FALSE))</f>
        <v/>
      </c>
      <c r="AY86" s="163" t="str">
        <f>IF(AY85="","",VLOOKUP(AY85,'シフト記号表（従来型・ユニット型共通）'!$C$6:$L$47,10,FALSE))</f>
        <v/>
      </c>
      <c r="AZ86" s="163" t="str">
        <f>IF(AZ85="","",VLOOKUP(AZ85,'シフト記号表（従来型・ユニット型共通）'!$C$6:$L$47,10,FALSE))</f>
        <v/>
      </c>
      <c r="BA86" s="163" t="str">
        <f>IF(BA85="","",VLOOKUP(BA85,'シフト記号表（従来型・ユニット型共通）'!$C$6:$L$47,10,FALSE))</f>
        <v/>
      </c>
      <c r="BB86" s="164" t="str">
        <f>IF(BB85="","",VLOOKUP(BB85,'シフト記号表（従来型・ユニット型共通）'!$C$6:$L$47,10,FALSE))</f>
        <v/>
      </c>
      <c r="BC86" s="162" t="str">
        <f>IF(BC85="","",VLOOKUP(BC85,'シフト記号表（従来型・ユニット型共通）'!$C$6:$L$47,10,FALSE))</f>
        <v/>
      </c>
      <c r="BD86" s="163" t="str">
        <f>IF(BD85="","",VLOOKUP(BD85,'シフト記号表（従来型・ユニット型共通）'!$C$6:$L$47,10,FALSE))</f>
        <v/>
      </c>
      <c r="BE86" s="163" t="str">
        <f>IF(BE85="","",VLOOKUP(BE85,'シフト記号表（従来型・ユニット型共通）'!$C$6:$L$47,10,FALSE))</f>
        <v/>
      </c>
      <c r="BF86" s="369">
        <f>IF($BI$3="４週",SUM(AA86:BB86),IF($BI$3="暦月",SUM(AA86:BE86),""))</f>
        <v>0</v>
      </c>
      <c r="BG86" s="370"/>
      <c r="BH86" s="371">
        <f>IF($BI$3="４週",BF86/4,IF($BI$3="暦月",(BF86/($BI$8/7)),""))</f>
        <v>0</v>
      </c>
      <c r="BI86" s="370"/>
      <c r="BJ86" s="366"/>
      <c r="BK86" s="367"/>
      <c r="BL86" s="367"/>
      <c r="BM86" s="367"/>
      <c r="BN86" s="368"/>
    </row>
    <row r="87" spans="2:66" ht="20.25" customHeight="1" x14ac:dyDescent="0.45">
      <c r="B87" s="306">
        <f>B85+1</f>
        <v>36</v>
      </c>
      <c r="C87" s="390"/>
      <c r="D87" s="392"/>
      <c r="E87" s="261"/>
      <c r="F87" s="393"/>
      <c r="G87" s="237"/>
      <c r="H87" s="238"/>
      <c r="I87" s="152"/>
      <c r="J87" s="153"/>
      <c r="K87" s="152"/>
      <c r="L87" s="153"/>
      <c r="M87" s="246"/>
      <c r="N87" s="247"/>
      <c r="O87" s="250"/>
      <c r="P87" s="251"/>
      <c r="Q87" s="251"/>
      <c r="R87" s="238"/>
      <c r="S87" s="335"/>
      <c r="T87" s="336"/>
      <c r="U87" s="336"/>
      <c r="V87" s="336"/>
      <c r="W87" s="337"/>
      <c r="X87" s="184" t="s">
        <v>18</v>
      </c>
      <c r="Y87" s="108"/>
      <c r="Z87" s="109"/>
      <c r="AA87" s="95"/>
      <c r="AB87" s="96"/>
      <c r="AC87" s="96"/>
      <c r="AD87" s="96"/>
      <c r="AE87" s="96"/>
      <c r="AF87" s="96"/>
      <c r="AG87" s="97"/>
      <c r="AH87" s="95"/>
      <c r="AI87" s="96"/>
      <c r="AJ87" s="96"/>
      <c r="AK87" s="96"/>
      <c r="AL87" s="96"/>
      <c r="AM87" s="96"/>
      <c r="AN87" s="97"/>
      <c r="AO87" s="95"/>
      <c r="AP87" s="96"/>
      <c r="AQ87" s="96"/>
      <c r="AR87" s="96"/>
      <c r="AS87" s="96"/>
      <c r="AT87" s="96"/>
      <c r="AU87" s="97"/>
      <c r="AV87" s="95"/>
      <c r="AW87" s="96"/>
      <c r="AX87" s="96"/>
      <c r="AY87" s="96"/>
      <c r="AZ87" s="96"/>
      <c r="BA87" s="96"/>
      <c r="BB87" s="97"/>
      <c r="BC87" s="95"/>
      <c r="BD87" s="96"/>
      <c r="BE87" s="98"/>
      <c r="BF87" s="242"/>
      <c r="BG87" s="243"/>
      <c r="BH87" s="244"/>
      <c r="BI87" s="245"/>
      <c r="BJ87" s="303"/>
      <c r="BK87" s="304"/>
      <c r="BL87" s="304"/>
      <c r="BM87" s="304"/>
      <c r="BN87" s="305"/>
    </row>
    <row r="88" spans="2:66" ht="20.25" customHeight="1" x14ac:dyDescent="0.45">
      <c r="B88" s="307"/>
      <c r="C88" s="391"/>
      <c r="D88" s="394"/>
      <c r="E88" s="261"/>
      <c r="F88" s="393"/>
      <c r="G88" s="341"/>
      <c r="H88" s="342"/>
      <c r="I88" s="196"/>
      <c r="J88" s="197">
        <f>G87</f>
        <v>0</v>
      </c>
      <c r="K88" s="196"/>
      <c r="L88" s="197">
        <f>M87</f>
        <v>0</v>
      </c>
      <c r="M88" s="343"/>
      <c r="N88" s="344"/>
      <c r="O88" s="345"/>
      <c r="P88" s="346"/>
      <c r="Q88" s="346"/>
      <c r="R88" s="342"/>
      <c r="S88" s="335"/>
      <c r="T88" s="336"/>
      <c r="U88" s="336"/>
      <c r="V88" s="336"/>
      <c r="W88" s="337"/>
      <c r="X88" s="185" t="s">
        <v>189</v>
      </c>
      <c r="Y88" s="110"/>
      <c r="Z88" s="186"/>
      <c r="AA88" s="162" t="str">
        <f>IF(AA87="","",VLOOKUP(AA87,'シフト記号表（従来型・ユニット型共通）'!$C$6:$L$47,10,FALSE))</f>
        <v/>
      </c>
      <c r="AB88" s="163" t="str">
        <f>IF(AB87="","",VLOOKUP(AB87,'シフト記号表（従来型・ユニット型共通）'!$C$6:$L$47,10,FALSE))</f>
        <v/>
      </c>
      <c r="AC88" s="163" t="str">
        <f>IF(AC87="","",VLOOKUP(AC87,'シフト記号表（従来型・ユニット型共通）'!$C$6:$L$47,10,FALSE))</f>
        <v/>
      </c>
      <c r="AD88" s="163" t="str">
        <f>IF(AD87="","",VLOOKUP(AD87,'シフト記号表（従来型・ユニット型共通）'!$C$6:$L$47,10,FALSE))</f>
        <v/>
      </c>
      <c r="AE88" s="163" t="str">
        <f>IF(AE87="","",VLOOKUP(AE87,'シフト記号表（従来型・ユニット型共通）'!$C$6:$L$47,10,FALSE))</f>
        <v/>
      </c>
      <c r="AF88" s="163" t="str">
        <f>IF(AF87="","",VLOOKUP(AF87,'シフト記号表（従来型・ユニット型共通）'!$C$6:$L$47,10,FALSE))</f>
        <v/>
      </c>
      <c r="AG88" s="164" t="str">
        <f>IF(AG87="","",VLOOKUP(AG87,'シフト記号表（従来型・ユニット型共通）'!$C$6:$L$47,10,FALSE))</f>
        <v/>
      </c>
      <c r="AH88" s="162" t="str">
        <f>IF(AH87="","",VLOOKUP(AH87,'シフト記号表（従来型・ユニット型共通）'!$C$6:$L$47,10,FALSE))</f>
        <v/>
      </c>
      <c r="AI88" s="163" t="str">
        <f>IF(AI87="","",VLOOKUP(AI87,'シフト記号表（従来型・ユニット型共通）'!$C$6:$L$47,10,FALSE))</f>
        <v/>
      </c>
      <c r="AJ88" s="163" t="str">
        <f>IF(AJ87="","",VLOOKUP(AJ87,'シフト記号表（従来型・ユニット型共通）'!$C$6:$L$47,10,FALSE))</f>
        <v/>
      </c>
      <c r="AK88" s="163" t="str">
        <f>IF(AK87="","",VLOOKUP(AK87,'シフト記号表（従来型・ユニット型共通）'!$C$6:$L$47,10,FALSE))</f>
        <v/>
      </c>
      <c r="AL88" s="163" t="str">
        <f>IF(AL87="","",VLOOKUP(AL87,'シフト記号表（従来型・ユニット型共通）'!$C$6:$L$47,10,FALSE))</f>
        <v/>
      </c>
      <c r="AM88" s="163" t="str">
        <f>IF(AM87="","",VLOOKUP(AM87,'シフト記号表（従来型・ユニット型共通）'!$C$6:$L$47,10,FALSE))</f>
        <v/>
      </c>
      <c r="AN88" s="164" t="str">
        <f>IF(AN87="","",VLOOKUP(AN87,'シフト記号表（従来型・ユニット型共通）'!$C$6:$L$47,10,FALSE))</f>
        <v/>
      </c>
      <c r="AO88" s="162" t="str">
        <f>IF(AO87="","",VLOOKUP(AO87,'シフト記号表（従来型・ユニット型共通）'!$C$6:$L$47,10,FALSE))</f>
        <v/>
      </c>
      <c r="AP88" s="163" t="str">
        <f>IF(AP87="","",VLOOKUP(AP87,'シフト記号表（従来型・ユニット型共通）'!$C$6:$L$47,10,FALSE))</f>
        <v/>
      </c>
      <c r="AQ88" s="163" t="str">
        <f>IF(AQ87="","",VLOOKUP(AQ87,'シフト記号表（従来型・ユニット型共通）'!$C$6:$L$47,10,FALSE))</f>
        <v/>
      </c>
      <c r="AR88" s="163" t="str">
        <f>IF(AR87="","",VLOOKUP(AR87,'シフト記号表（従来型・ユニット型共通）'!$C$6:$L$47,10,FALSE))</f>
        <v/>
      </c>
      <c r="AS88" s="163" t="str">
        <f>IF(AS87="","",VLOOKUP(AS87,'シフト記号表（従来型・ユニット型共通）'!$C$6:$L$47,10,FALSE))</f>
        <v/>
      </c>
      <c r="AT88" s="163" t="str">
        <f>IF(AT87="","",VLOOKUP(AT87,'シフト記号表（従来型・ユニット型共通）'!$C$6:$L$47,10,FALSE))</f>
        <v/>
      </c>
      <c r="AU88" s="164" t="str">
        <f>IF(AU87="","",VLOOKUP(AU87,'シフト記号表（従来型・ユニット型共通）'!$C$6:$L$47,10,FALSE))</f>
        <v/>
      </c>
      <c r="AV88" s="162" t="str">
        <f>IF(AV87="","",VLOOKUP(AV87,'シフト記号表（従来型・ユニット型共通）'!$C$6:$L$47,10,FALSE))</f>
        <v/>
      </c>
      <c r="AW88" s="163" t="str">
        <f>IF(AW87="","",VLOOKUP(AW87,'シフト記号表（従来型・ユニット型共通）'!$C$6:$L$47,10,FALSE))</f>
        <v/>
      </c>
      <c r="AX88" s="163" t="str">
        <f>IF(AX87="","",VLOOKUP(AX87,'シフト記号表（従来型・ユニット型共通）'!$C$6:$L$47,10,FALSE))</f>
        <v/>
      </c>
      <c r="AY88" s="163" t="str">
        <f>IF(AY87="","",VLOOKUP(AY87,'シフト記号表（従来型・ユニット型共通）'!$C$6:$L$47,10,FALSE))</f>
        <v/>
      </c>
      <c r="AZ88" s="163" t="str">
        <f>IF(AZ87="","",VLOOKUP(AZ87,'シフト記号表（従来型・ユニット型共通）'!$C$6:$L$47,10,FALSE))</f>
        <v/>
      </c>
      <c r="BA88" s="163" t="str">
        <f>IF(BA87="","",VLOOKUP(BA87,'シフト記号表（従来型・ユニット型共通）'!$C$6:$L$47,10,FALSE))</f>
        <v/>
      </c>
      <c r="BB88" s="164" t="str">
        <f>IF(BB87="","",VLOOKUP(BB87,'シフト記号表（従来型・ユニット型共通）'!$C$6:$L$47,10,FALSE))</f>
        <v/>
      </c>
      <c r="BC88" s="162" t="str">
        <f>IF(BC87="","",VLOOKUP(BC87,'シフト記号表（従来型・ユニット型共通）'!$C$6:$L$47,10,FALSE))</f>
        <v/>
      </c>
      <c r="BD88" s="163" t="str">
        <f>IF(BD87="","",VLOOKUP(BD87,'シフト記号表（従来型・ユニット型共通）'!$C$6:$L$47,10,FALSE))</f>
        <v/>
      </c>
      <c r="BE88" s="163" t="str">
        <f>IF(BE87="","",VLOOKUP(BE87,'シフト記号表（従来型・ユニット型共通）'!$C$6:$L$47,10,FALSE))</f>
        <v/>
      </c>
      <c r="BF88" s="369">
        <f>IF($BI$3="４週",SUM(AA88:BB88),IF($BI$3="暦月",SUM(AA88:BE88),""))</f>
        <v>0</v>
      </c>
      <c r="BG88" s="370"/>
      <c r="BH88" s="371">
        <f>IF($BI$3="４週",BF88/4,IF($BI$3="暦月",(BF88/($BI$8/7)),""))</f>
        <v>0</v>
      </c>
      <c r="BI88" s="370"/>
      <c r="BJ88" s="366"/>
      <c r="BK88" s="367"/>
      <c r="BL88" s="367"/>
      <c r="BM88" s="367"/>
      <c r="BN88" s="368"/>
    </row>
    <row r="89" spans="2:66" ht="20.25" customHeight="1" x14ac:dyDescent="0.45">
      <c r="B89" s="306">
        <f>B87+1</f>
        <v>37</v>
      </c>
      <c r="C89" s="390"/>
      <c r="D89" s="392"/>
      <c r="E89" s="261"/>
      <c r="F89" s="393"/>
      <c r="G89" s="237"/>
      <c r="H89" s="238"/>
      <c r="I89" s="152"/>
      <c r="J89" s="153"/>
      <c r="K89" s="152"/>
      <c r="L89" s="153"/>
      <c r="M89" s="246"/>
      <c r="N89" s="247"/>
      <c r="O89" s="250"/>
      <c r="P89" s="251"/>
      <c r="Q89" s="251"/>
      <c r="R89" s="238"/>
      <c r="S89" s="335"/>
      <c r="T89" s="336"/>
      <c r="U89" s="336"/>
      <c r="V89" s="336"/>
      <c r="W89" s="337"/>
      <c r="X89" s="184" t="s">
        <v>18</v>
      </c>
      <c r="Y89" s="108"/>
      <c r="Z89" s="109"/>
      <c r="AA89" s="95"/>
      <c r="AB89" s="96"/>
      <c r="AC89" s="96"/>
      <c r="AD89" s="96"/>
      <c r="AE89" s="96"/>
      <c r="AF89" s="96"/>
      <c r="AG89" s="97"/>
      <c r="AH89" s="95"/>
      <c r="AI89" s="96"/>
      <c r="AJ89" s="96"/>
      <c r="AK89" s="96"/>
      <c r="AL89" s="96"/>
      <c r="AM89" s="96"/>
      <c r="AN89" s="97"/>
      <c r="AO89" s="95"/>
      <c r="AP89" s="96"/>
      <c r="AQ89" s="96"/>
      <c r="AR89" s="96"/>
      <c r="AS89" s="96"/>
      <c r="AT89" s="96"/>
      <c r="AU89" s="97"/>
      <c r="AV89" s="95"/>
      <c r="AW89" s="96"/>
      <c r="AX89" s="96"/>
      <c r="AY89" s="96"/>
      <c r="AZ89" s="96"/>
      <c r="BA89" s="96"/>
      <c r="BB89" s="97"/>
      <c r="BC89" s="95"/>
      <c r="BD89" s="96"/>
      <c r="BE89" s="98"/>
      <c r="BF89" s="242"/>
      <c r="BG89" s="243"/>
      <c r="BH89" s="244"/>
      <c r="BI89" s="245"/>
      <c r="BJ89" s="303"/>
      <c r="BK89" s="304"/>
      <c r="BL89" s="304"/>
      <c r="BM89" s="304"/>
      <c r="BN89" s="305"/>
    </row>
    <row r="90" spans="2:66" ht="20.25" customHeight="1" x14ac:dyDescent="0.45">
      <c r="B90" s="307"/>
      <c r="C90" s="391"/>
      <c r="D90" s="394"/>
      <c r="E90" s="261"/>
      <c r="F90" s="393"/>
      <c r="G90" s="341"/>
      <c r="H90" s="342"/>
      <c r="I90" s="196"/>
      <c r="J90" s="197">
        <f>G89</f>
        <v>0</v>
      </c>
      <c r="K90" s="196"/>
      <c r="L90" s="197">
        <f>M89</f>
        <v>0</v>
      </c>
      <c r="M90" s="343"/>
      <c r="N90" s="344"/>
      <c r="O90" s="345"/>
      <c r="P90" s="346"/>
      <c r="Q90" s="346"/>
      <c r="R90" s="342"/>
      <c r="S90" s="335"/>
      <c r="T90" s="336"/>
      <c r="U90" s="336"/>
      <c r="V90" s="336"/>
      <c r="W90" s="337"/>
      <c r="X90" s="185" t="s">
        <v>189</v>
      </c>
      <c r="Y90" s="110"/>
      <c r="Z90" s="186"/>
      <c r="AA90" s="162" t="str">
        <f>IF(AA89="","",VLOOKUP(AA89,'シフト記号表（従来型・ユニット型共通）'!$C$6:$L$47,10,FALSE))</f>
        <v/>
      </c>
      <c r="AB90" s="163" t="str">
        <f>IF(AB89="","",VLOOKUP(AB89,'シフト記号表（従来型・ユニット型共通）'!$C$6:$L$47,10,FALSE))</f>
        <v/>
      </c>
      <c r="AC90" s="163" t="str">
        <f>IF(AC89="","",VLOOKUP(AC89,'シフト記号表（従来型・ユニット型共通）'!$C$6:$L$47,10,FALSE))</f>
        <v/>
      </c>
      <c r="AD90" s="163" t="str">
        <f>IF(AD89="","",VLOOKUP(AD89,'シフト記号表（従来型・ユニット型共通）'!$C$6:$L$47,10,FALSE))</f>
        <v/>
      </c>
      <c r="AE90" s="163" t="str">
        <f>IF(AE89="","",VLOOKUP(AE89,'シフト記号表（従来型・ユニット型共通）'!$C$6:$L$47,10,FALSE))</f>
        <v/>
      </c>
      <c r="AF90" s="163" t="str">
        <f>IF(AF89="","",VLOOKUP(AF89,'シフト記号表（従来型・ユニット型共通）'!$C$6:$L$47,10,FALSE))</f>
        <v/>
      </c>
      <c r="AG90" s="164" t="str">
        <f>IF(AG89="","",VLOOKUP(AG89,'シフト記号表（従来型・ユニット型共通）'!$C$6:$L$47,10,FALSE))</f>
        <v/>
      </c>
      <c r="AH90" s="162" t="str">
        <f>IF(AH89="","",VLOOKUP(AH89,'シフト記号表（従来型・ユニット型共通）'!$C$6:$L$47,10,FALSE))</f>
        <v/>
      </c>
      <c r="AI90" s="163" t="str">
        <f>IF(AI89="","",VLOOKUP(AI89,'シフト記号表（従来型・ユニット型共通）'!$C$6:$L$47,10,FALSE))</f>
        <v/>
      </c>
      <c r="AJ90" s="163" t="str">
        <f>IF(AJ89="","",VLOOKUP(AJ89,'シフト記号表（従来型・ユニット型共通）'!$C$6:$L$47,10,FALSE))</f>
        <v/>
      </c>
      <c r="AK90" s="163" t="str">
        <f>IF(AK89="","",VLOOKUP(AK89,'シフト記号表（従来型・ユニット型共通）'!$C$6:$L$47,10,FALSE))</f>
        <v/>
      </c>
      <c r="AL90" s="163" t="str">
        <f>IF(AL89="","",VLOOKUP(AL89,'シフト記号表（従来型・ユニット型共通）'!$C$6:$L$47,10,FALSE))</f>
        <v/>
      </c>
      <c r="AM90" s="163" t="str">
        <f>IF(AM89="","",VLOOKUP(AM89,'シフト記号表（従来型・ユニット型共通）'!$C$6:$L$47,10,FALSE))</f>
        <v/>
      </c>
      <c r="AN90" s="164" t="str">
        <f>IF(AN89="","",VLOOKUP(AN89,'シフト記号表（従来型・ユニット型共通）'!$C$6:$L$47,10,FALSE))</f>
        <v/>
      </c>
      <c r="AO90" s="162" t="str">
        <f>IF(AO89="","",VLOOKUP(AO89,'シフト記号表（従来型・ユニット型共通）'!$C$6:$L$47,10,FALSE))</f>
        <v/>
      </c>
      <c r="AP90" s="163" t="str">
        <f>IF(AP89="","",VLOOKUP(AP89,'シフト記号表（従来型・ユニット型共通）'!$C$6:$L$47,10,FALSE))</f>
        <v/>
      </c>
      <c r="AQ90" s="163" t="str">
        <f>IF(AQ89="","",VLOOKUP(AQ89,'シフト記号表（従来型・ユニット型共通）'!$C$6:$L$47,10,FALSE))</f>
        <v/>
      </c>
      <c r="AR90" s="163" t="str">
        <f>IF(AR89="","",VLOOKUP(AR89,'シフト記号表（従来型・ユニット型共通）'!$C$6:$L$47,10,FALSE))</f>
        <v/>
      </c>
      <c r="AS90" s="163" t="str">
        <f>IF(AS89="","",VLOOKUP(AS89,'シフト記号表（従来型・ユニット型共通）'!$C$6:$L$47,10,FALSE))</f>
        <v/>
      </c>
      <c r="AT90" s="163" t="str">
        <f>IF(AT89="","",VLOOKUP(AT89,'シフト記号表（従来型・ユニット型共通）'!$C$6:$L$47,10,FALSE))</f>
        <v/>
      </c>
      <c r="AU90" s="164" t="str">
        <f>IF(AU89="","",VLOOKUP(AU89,'シフト記号表（従来型・ユニット型共通）'!$C$6:$L$47,10,FALSE))</f>
        <v/>
      </c>
      <c r="AV90" s="162" t="str">
        <f>IF(AV89="","",VLOOKUP(AV89,'シフト記号表（従来型・ユニット型共通）'!$C$6:$L$47,10,FALSE))</f>
        <v/>
      </c>
      <c r="AW90" s="163" t="str">
        <f>IF(AW89="","",VLOOKUP(AW89,'シフト記号表（従来型・ユニット型共通）'!$C$6:$L$47,10,FALSE))</f>
        <v/>
      </c>
      <c r="AX90" s="163" t="str">
        <f>IF(AX89="","",VLOOKUP(AX89,'シフト記号表（従来型・ユニット型共通）'!$C$6:$L$47,10,FALSE))</f>
        <v/>
      </c>
      <c r="AY90" s="163" t="str">
        <f>IF(AY89="","",VLOOKUP(AY89,'シフト記号表（従来型・ユニット型共通）'!$C$6:$L$47,10,FALSE))</f>
        <v/>
      </c>
      <c r="AZ90" s="163" t="str">
        <f>IF(AZ89="","",VLOOKUP(AZ89,'シフト記号表（従来型・ユニット型共通）'!$C$6:$L$47,10,FALSE))</f>
        <v/>
      </c>
      <c r="BA90" s="163" t="str">
        <f>IF(BA89="","",VLOOKUP(BA89,'シフト記号表（従来型・ユニット型共通）'!$C$6:$L$47,10,FALSE))</f>
        <v/>
      </c>
      <c r="BB90" s="164" t="str">
        <f>IF(BB89="","",VLOOKUP(BB89,'シフト記号表（従来型・ユニット型共通）'!$C$6:$L$47,10,FALSE))</f>
        <v/>
      </c>
      <c r="BC90" s="162" t="str">
        <f>IF(BC89="","",VLOOKUP(BC89,'シフト記号表（従来型・ユニット型共通）'!$C$6:$L$47,10,FALSE))</f>
        <v/>
      </c>
      <c r="BD90" s="163" t="str">
        <f>IF(BD89="","",VLOOKUP(BD89,'シフト記号表（従来型・ユニット型共通）'!$C$6:$L$47,10,FALSE))</f>
        <v/>
      </c>
      <c r="BE90" s="163" t="str">
        <f>IF(BE89="","",VLOOKUP(BE89,'シフト記号表（従来型・ユニット型共通）'!$C$6:$L$47,10,FALSE))</f>
        <v/>
      </c>
      <c r="BF90" s="369">
        <f>IF($BI$3="４週",SUM(AA90:BB90),IF($BI$3="暦月",SUM(AA90:BE90),""))</f>
        <v>0</v>
      </c>
      <c r="BG90" s="370"/>
      <c r="BH90" s="371">
        <f>IF($BI$3="４週",BF90/4,IF($BI$3="暦月",(BF90/($BI$8/7)),""))</f>
        <v>0</v>
      </c>
      <c r="BI90" s="370"/>
      <c r="BJ90" s="366"/>
      <c r="BK90" s="367"/>
      <c r="BL90" s="367"/>
      <c r="BM90" s="367"/>
      <c r="BN90" s="368"/>
    </row>
    <row r="91" spans="2:66" ht="20.25" customHeight="1" x14ac:dyDescent="0.45">
      <c r="B91" s="306">
        <f>B89+1</f>
        <v>38</v>
      </c>
      <c r="C91" s="390"/>
      <c r="D91" s="392"/>
      <c r="E91" s="261"/>
      <c r="F91" s="393"/>
      <c r="G91" s="237"/>
      <c r="H91" s="238"/>
      <c r="I91" s="152"/>
      <c r="J91" s="153"/>
      <c r="K91" s="152"/>
      <c r="L91" s="153"/>
      <c r="M91" s="246"/>
      <c r="N91" s="247"/>
      <c r="O91" s="250"/>
      <c r="P91" s="251"/>
      <c r="Q91" s="251"/>
      <c r="R91" s="238"/>
      <c r="S91" s="335"/>
      <c r="T91" s="336"/>
      <c r="U91" s="336"/>
      <c r="V91" s="336"/>
      <c r="W91" s="337"/>
      <c r="X91" s="184" t="s">
        <v>18</v>
      </c>
      <c r="Y91" s="108"/>
      <c r="Z91" s="109"/>
      <c r="AA91" s="95"/>
      <c r="AB91" s="96"/>
      <c r="AC91" s="96"/>
      <c r="AD91" s="96"/>
      <c r="AE91" s="96"/>
      <c r="AF91" s="96"/>
      <c r="AG91" s="97"/>
      <c r="AH91" s="95"/>
      <c r="AI91" s="96"/>
      <c r="AJ91" s="96"/>
      <c r="AK91" s="96"/>
      <c r="AL91" s="96"/>
      <c r="AM91" s="96"/>
      <c r="AN91" s="97"/>
      <c r="AO91" s="95"/>
      <c r="AP91" s="96"/>
      <c r="AQ91" s="96"/>
      <c r="AR91" s="96"/>
      <c r="AS91" s="96"/>
      <c r="AT91" s="96"/>
      <c r="AU91" s="97"/>
      <c r="AV91" s="95"/>
      <c r="AW91" s="96"/>
      <c r="AX91" s="96"/>
      <c r="AY91" s="96"/>
      <c r="AZ91" s="96"/>
      <c r="BA91" s="96"/>
      <c r="BB91" s="97"/>
      <c r="BC91" s="95"/>
      <c r="BD91" s="96"/>
      <c r="BE91" s="98"/>
      <c r="BF91" s="242"/>
      <c r="BG91" s="243"/>
      <c r="BH91" s="244"/>
      <c r="BI91" s="245"/>
      <c r="BJ91" s="303"/>
      <c r="BK91" s="304"/>
      <c r="BL91" s="304"/>
      <c r="BM91" s="304"/>
      <c r="BN91" s="305"/>
    </row>
    <row r="92" spans="2:66" ht="20.25" customHeight="1" x14ac:dyDescent="0.45">
      <c r="B92" s="307"/>
      <c r="C92" s="391"/>
      <c r="D92" s="394"/>
      <c r="E92" s="261"/>
      <c r="F92" s="393"/>
      <c r="G92" s="341"/>
      <c r="H92" s="342"/>
      <c r="I92" s="196"/>
      <c r="J92" s="197">
        <f>G91</f>
        <v>0</v>
      </c>
      <c r="K92" s="196"/>
      <c r="L92" s="197">
        <f>M91</f>
        <v>0</v>
      </c>
      <c r="M92" s="343"/>
      <c r="N92" s="344"/>
      <c r="O92" s="345"/>
      <c r="P92" s="346"/>
      <c r="Q92" s="346"/>
      <c r="R92" s="342"/>
      <c r="S92" s="335"/>
      <c r="T92" s="336"/>
      <c r="U92" s="336"/>
      <c r="V92" s="336"/>
      <c r="W92" s="337"/>
      <c r="X92" s="185" t="s">
        <v>189</v>
      </c>
      <c r="Y92" s="110"/>
      <c r="Z92" s="186"/>
      <c r="AA92" s="162" t="str">
        <f>IF(AA91="","",VLOOKUP(AA91,'シフト記号表（従来型・ユニット型共通）'!$C$6:$L$47,10,FALSE))</f>
        <v/>
      </c>
      <c r="AB92" s="163" t="str">
        <f>IF(AB91="","",VLOOKUP(AB91,'シフト記号表（従来型・ユニット型共通）'!$C$6:$L$47,10,FALSE))</f>
        <v/>
      </c>
      <c r="AC92" s="163" t="str">
        <f>IF(AC91="","",VLOOKUP(AC91,'シフト記号表（従来型・ユニット型共通）'!$C$6:$L$47,10,FALSE))</f>
        <v/>
      </c>
      <c r="AD92" s="163" t="str">
        <f>IF(AD91="","",VLOOKUP(AD91,'シフト記号表（従来型・ユニット型共通）'!$C$6:$L$47,10,FALSE))</f>
        <v/>
      </c>
      <c r="AE92" s="163" t="str">
        <f>IF(AE91="","",VLOOKUP(AE91,'シフト記号表（従来型・ユニット型共通）'!$C$6:$L$47,10,FALSE))</f>
        <v/>
      </c>
      <c r="AF92" s="163" t="str">
        <f>IF(AF91="","",VLOOKUP(AF91,'シフト記号表（従来型・ユニット型共通）'!$C$6:$L$47,10,FALSE))</f>
        <v/>
      </c>
      <c r="AG92" s="164" t="str">
        <f>IF(AG91="","",VLOOKUP(AG91,'シフト記号表（従来型・ユニット型共通）'!$C$6:$L$47,10,FALSE))</f>
        <v/>
      </c>
      <c r="AH92" s="162" t="str">
        <f>IF(AH91="","",VLOOKUP(AH91,'シフト記号表（従来型・ユニット型共通）'!$C$6:$L$47,10,FALSE))</f>
        <v/>
      </c>
      <c r="AI92" s="163" t="str">
        <f>IF(AI91="","",VLOOKUP(AI91,'シフト記号表（従来型・ユニット型共通）'!$C$6:$L$47,10,FALSE))</f>
        <v/>
      </c>
      <c r="AJ92" s="163" t="str">
        <f>IF(AJ91="","",VLOOKUP(AJ91,'シフト記号表（従来型・ユニット型共通）'!$C$6:$L$47,10,FALSE))</f>
        <v/>
      </c>
      <c r="AK92" s="163" t="str">
        <f>IF(AK91="","",VLOOKUP(AK91,'シフト記号表（従来型・ユニット型共通）'!$C$6:$L$47,10,FALSE))</f>
        <v/>
      </c>
      <c r="AL92" s="163" t="str">
        <f>IF(AL91="","",VLOOKUP(AL91,'シフト記号表（従来型・ユニット型共通）'!$C$6:$L$47,10,FALSE))</f>
        <v/>
      </c>
      <c r="AM92" s="163" t="str">
        <f>IF(AM91="","",VLOOKUP(AM91,'シフト記号表（従来型・ユニット型共通）'!$C$6:$L$47,10,FALSE))</f>
        <v/>
      </c>
      <c r="AN92" s="164" t="str">
        <f>IF(AN91="","",VLOOKUP(AN91,'シフト記号表（従来型・ユニット型共通）'!$C$6:$L$47,10,FALSE))</f>
        <v/>
      </c>
      <c r="AO92" s="162" t="str">
        <f>IF(AO91="","",VLOOKUP(AO91,'シフト記号表（従来型・ユニット型共通）'!$C$6:$L$47,10,FALSE))</f>
        <v/>
      </c>
      <c r="AP92" s="163" t="str">
        <f>IF(AP91="","",VLOOKUP(AP91,'シフト記号表（従来型・ユニット型共通）'!$C$6:$L$47,10,FALSE))</f>
        <v/>
      </c>
      <c r="AQ92" s="163" t="str">
        <f>IF(AQ91="","",VLOOKUP(AQ91,'シフト記号表（従来型・ユニット型共通）'!$C$6:$L$47,10,FALSE))</f>
        <v/>
      </c>
      <c r="AR92" s="163" t="str">
        <f>IF(AR91="","",VLOOKUP(AR91,'シフト記号表（従来型・ユニット型共通）'!$C$6:$L$47,10,FALSE))</f>
        <v/>
      </c>
      <c r="AS92" s="163" t="str">
        <f>IF(AS91="","",VLOOKUP(AS91,'シフト記号表（従来型・ユニット型共通）'!$C$6:$L$47,10,FALSE))</f>
        <v/>
      </c>
      <c r="AT92" s="163" t="str">
        <f>IF(AT91="","",VLOOKUP(AT91,'シフト記号表（従来型・ユニット型共通）'!$C$6:$L$47,10,FALSE))</f>
        <v/>
      </c>
      <c r="AU92" s="164" t="str">
        <f>IF(AU91="","",VLOOKUP(AU91,'シフト記号表（従来型・ユニット型共通）'!$C$6:$L$47,10,FALSE))</f>
        <v/>
      </c>
      <c r="AV92" s="162" t="str">
        <f>IF(AV91="","",VLOOKUP(AV91,'シフト記号表（従来型・ユニット型共通）'!$C$6:$L$47,10,FALSE))</f>
        <v/>
      </c>
      <c r="AW92" s="163" t="str">
        <f>IF(AW91="","",VLOOKUP(AW91,'シフト記号表（従来型・ユニット型共通）'!$C$6:$L$47,10,FALSE))</f>
        <v/>
      </c>
      <c r="AX92" s="163" t="str">
        <f>IF(AX91="","",VLOOKUP(AX91,'シフト記号表（従来型・ユニット型共通）'!$C$6:$L$47,10,FALSE))</f>
        <v/>
      </c>
      <c r="AY92" s="163" t="str">
        <f>IF(AY91="","",VLOOKUP(AY91,'シフト記号表（従来型・ユニット型共通）'!$C$6:$L$47,10,FALSE))</f>
        <v/>
      </c>
      <c r="AZ92" s="163" t="str">
        <f>IF(AZ91="","",VLOOKUP(AZ91,'シフト記号表（従来型・ユニット型共通）'!$C$6:$L$47,10,FALSE))</f>
        <v/>
      </c>
      <c r="BA92" s="163" t="str">
        <f>IF(BA91="","",VLOOKUP(BA91,'シフト記号表（従来型・ユニット型共通）'!$C$6:$L$47,10,FALSE))</f>
        <v/>
      </c>
      <c r="BB92" s="164" t="str">
        <f>IF(BB91="","",VLOOKUP(BB91,'シフト記号表（従来型・ユニット型共通）'!$C$6:$L$47,10,FALSE))</f>
        <v/>
      </c>
      <c r="BC92" s="162" t="str">
        <f>IF(BC91="","",VLOOKUP(BC91,'シフト記号表（従来型・ユニット型共通）'!$C$6:$L$47,10,FALSE))</f>
        <v/>
      </c>
      <c r="BD92" s="163" t="str">
        <f>IF(BD91="","",VLOOKUP(BD91,'シフト記号表（従来型・ユニット型共通）'!$C$6:$L$47,10,FALSE))</f>
        <v/>
      </c>
      <c r="BE92" s="163" t="str">
        <f>IF(BE91="","",VLOOKUP(BE91,'シフト記号表（従来型・ユニット型共通）'!$C$6:$L$47,10,FALSE))</f>
        <v/>
      </c>
      <c r="BF92" s="369">
        <f>IF($BI$3="４週",SUM(AA92:BB92),IF($BI$3="暦月",SUM(AA92:BE92),""))</f>
        <v>0</v>
      </c>
      <c r="BG92" s="370"/>
      <c r="BH92" s="371">
        <f>IF($BI$3="４週",BF92/4,IF($BI$3="暦月",(BF92/($BI$8/7)),""))</f>
        <v>0</v>
      </c>
      <c r="BI92" s="370"/>
      <c r="BJ92" s="366"/>
      <c r="BK92" s="367"/>
      <c r="BL92" s="367"/>
      <c r="BM92" s="367"/>
      <c r="BN92" s="368"/>
    </row>
    <row r="93" spans="2:66" ht="20.25" customHeight="1" x14ac:dyDescent="0.45">
      <c r="B93" s="306">
        <f>B91+1</f>
        <v>39</v>
      </c>
      <c r="C93" s="390"/>
      <c r="D93" s="392"/>
      <c r="E93" s="261"/>
      <c r="F93" s="393"/>
      <c r="G93" s="237"/>
      <c r="H93" s="238"/>
      <c r="I93" s="152"/>
      <c r="J93" s="153"/>
      <c r="K93" s="152"/>
      <c r="L93" s="153"/>
      <c r="M93" s="246"/>
      <c r="N93" s="247"/>
      <c r="O93" s="250"/>
      <c r="P93" s="251"/>
      <c r="Q93" s="251"/>
      <c r="R93" s="238"/>
      <c r="S93" s="335"/>
      <c r="T93" s="336"/>
      <c r="U93" s="336"/>
      <c r="V93" s="336"/>
      <c r="W93" s="337"/>
      <c r="X93" s="184" t="s">
        <v>18</v>
      </c>
      <c r="Y93" s="108"/>
      <c r="Z93" s="109"/>
      <c r="AA93" s="95"/>
      <c r="AB93" s="96"/>
      <c r="AC93" s="96"/>
      <c r="AD93" s="96"/>
      <c r="AE93" s="96"/>
      <c r="AF93" s="96"/>
      <c r="AG93" s="97"/>
      <c r="AH93" s="95"/>
      <c r="AI93" s="96"/>
      <c r="AJ93" s="96"/>
      <c r="AK93" s="96"/>
      <c r="AL93" s="96"/>
      <c r="AM93" s="96"/>
      <c r="AN93" s="97"/>
      <c r="AO93" s="95"/>
      <c r="AP93" s="96"/>
      <c r="AQ93" s="96"/>
      <c r="AR93" s="96"/>
      <c r="AS93" s="96"/>
      <c r="AT93" s="96"/>
      <c r="AU93" s="97"/>
      <c r="AV93" s="95"/>
      <c r="AW93" s="96"/>
      <c r="AX93" s="96"/>
      <c r="AY93" s="96"/>
      <c r="AZ93" s="96"/>
      <c r="BA93" s="96"/>
      <c r="BB93" s="97"/>
      <c r="BC93" s="95"/>
      <c r="BD93" s="96"/>
      <c r="BE93" s="98"/>
      <c r="BF93" s="242"/>
      <c r="BG93" s="243"/>
      <c r="BH93" s="244"/>
      <c r="BI93" s="245"/>
      <c r="BJ93" s="303"/>
      <c r="BK93" s="304"/>
      <c r="BL93" s="304"/>
      <c r="BM93" s="304"/>
      <c r="BN93" s="305"/>
    </row>
    <row r="94" spans="2:66" ht="20.25" customHeight="1" x14ac:dyDescent="0.45">
      <c r="B94" s="307"/>
      <c r="C94" s="391"/>
      <c r="D94" s="394"/>
      <c r="E94" s="261"/>
      <c r="F94" s="393"/>
      <c r="G94" s="341"/>
      <c r="H94" s="342"/>
      <c r="I94" s="196"/>
      <c r="J94" s="197">
        <f>G93</f>
        <v>0</v>
      </c>
      <c r="K94" s="196"/>
      <c r="L94" s="197">
        <f>M93</f>
        <v>0</v>
      </c>
      <c r="M94" s="343"/>
      <c r="N94" s="344"/>
      <c r="O94" s="345"/>
      <c r="P94" s="346"/>
      <c r="Q94" s="346"/>
      <c r="R94" s="342"/>
      <c r="S94" s="335"/>
      <c r="T94" s="336"/>
      <c r="U94" s="336"/>
      <c r="V94" s="336"/>
      <c r="W94" s="337"/>
      <c r="X94" s="185" t="s">
        <v>189</v>
      </c>
      <c r="Y94" s="110"/>
      <c r="Z94" s="186"/>
      <c r="AA94" s="162" t="str">
        <f>IF(AA93="","",VLOOKUP(AA93,'シフト記号表（従来型・ユニット型共通）'!$C$6:$L$47,10,FALSE))</f>
        <v/>
      </c>
      <c r="AB94" s="163" t="str">
        <f>IF(AB93="","",VLOOKUP(AB93,'シフト記号表（従来型・ユニット型共通）'!$C$6:$L$47,10,FALSE))</f>
        <v/>
      </c>
      <c r="AC94" s="163" t="str">
        <f>IF(AC93="","",VLOOKUP(AC93,'シフト記号表（従来型・ユニット型共通）'!$C$6:$L$47,10,FALSE))</f>
        <v/>
      </c>
      <c r="AD94" s="163" t="str">
        <f>IF(AD93="","",VLOOKUP(AD93,'シフト記号表（従来型・ユニット型共通）'!$C$6:$L$47,10,FALSE))</f>
        <v/>
      </c>
      <c r="AE94" s="163" t="str">
        <f>IF(AE93="","",VLOOKUP(AE93,'シフト記号表（従来型・ユニット型共通）'!$C$6:$L$47,10,FALSE))</f>
        <v/>
      </c>
      <c r="AF94" s="163" t="str">
        <f>IF(AF93="","",VLOOKUP(AF93,'シフト記号表（従来型・ユニット型共通）'!$C$6:$L$47,10,FALSE))</f>
        <v/>
      </c>
      <c r="AG94" s="164" t="str">
        <f>IF(AG93="","",VLOOKUP(AG93,'シフト記号表（従来型・ユニット型共通）'!$C$6:$L$47,10,FALSE))</f>
        <v/>
      </c>
      <c r="AH94" s="162" t="str">
        <f>IF(AH93="","",VLOOKUP(AH93,'シフト記号表（従来型・ユニット型共通）'!$C$6:$L$47,10,FALSE))</f>
        <v/>
      </c>
      <c r="AI94" s="163" t="str">
        <f>IF(AI93="","",VLOOKUP(AI93,'シフト記号表（従来型・ユニット型共通）'!$C$6:$L$47,10,FALSE))</f>
        <v/>
      </c>
      <c r="AJ94" s="163" t="str">
        <f>IF(AJ93="","",VLOOKUP(AJ93,'シフト記号表（従来型・ユニット型共通）'!$C$6:$L$47,10,FALSE))</f>
        <v/>
      </c>
      <c r="AK94" s="163" t="str">
        <f>IF(AK93="","",VLOOKUP(AK93,'シフト記号表（従来型・ユニット型共通）'!$C$6:$L$47,10,FALSE))</f>
        <v/>
      </c>
      <c r="AL94" s="163" t="str">
        <f>IF(AL93="","",VLOOKUP(AL93,'シフト記号表（従来型・ユニット型共通）'!$C$6:$L$47,10,FALSE))</f>
        <v/>
      </c>
      <c r="AM94" s="163" t="str">
        <f>IF(AM93="","",VLOOKUP(AM93,'シフト記号表（従来型・ユニット型共通）'!$C$6:$L$47,10,FALSE))</f>
        <v/>
      </c>
      <c r="AN94" s="164" t="str">
        <f>IF(AN93="","",VLOOKUP(AN93,'シフト記号表（従来型・ユニット型共通）'!$C$6:$L$47,10,FALSE))</f>
        <v/>
      </c>
      <c r="AO94" s="162" t="str">
        <f>IF(AO93="","",VLOOKUP(AO93,'シフト記号表（従来型・ユニット型共通）'!$C$6:$L$47,10,FALSE))</f>
        <v/>
      </c>
      <c r="AP94" s="163" t="str">
        <f>IF(AP93="","",VLOOKUP(AP93,'シフト記号表（従来型・ユニット型共通）'!$C$6:$L$47,10,FALSE))</f>
        <v/>
      </c>
      <c r="AQ94" s="163" t="str">
        <f>IF(AQ93="","",VLOOKUP(AQ93,'シフト記号表（従来型・ユニット型共通）'!$C$6:$L$47,10,FALSE))</f>
        <v/>
      </c>
      <c r="AR94" s="163" t="str">
        <f>IF(AR93="","",VLOOKUP(AR93,'シフト記号表（従来型・ユニット型共通）'!$C$6:$L$47,10,FALSE))</f>
        <v/>
      </c>
      <c r="AS94" s="163" t="str">
        <f>IF(AS93="","",VLOOKUP(AS93,'シフト記号表（従来型・ユニット型共通）'!$C$6:$L$47,10,FALSE))</f>
        <v/>
      </c>
      <c r="AT94" s="163" t="str">
        <f>IF(AT93="","",VLOOKUP(AT93,'シフト記号表（従来型・ユニット型共通）'!$C$6:$L$47,10,FALSE))</f>
        <v/>
      </c>
      <c r="AU94" s="164" t="str">
        <f>IF(AU93="","",VLOOKUP(AU93,'シフト記号表（従来型・ユニット型共通）'!$C$6:$L$47,10,FALSE))</f>
        <v/>
      </c>
      <c r="AV94" s="162" t="str">
        <f>IF(AV93="","",VLOOKUP(AV93,'シフト記号表（従来型・ユニット型共通）'!$C$6:$L$47,10,FALSE))</f>
        <v/>
      </c>
      <c r="AW94" s="163" t="str">
        <f>IF(AW93="","",VLOOKUP(AW93,'シフト記号表（従来型・ユニット型共通）'!$C$6:$L$47,10,FALSE))</f>
        <v/>
      </c>
      <c r="AX94" s="163" t="str">
        <f>IF(AX93="","",VLOOKUP(AX93,'シフト記号表（従来型・ユニット型共通）'!$C$6:$L$47,10,FALSE))</f>
        <v/>
      </c>
      <c r="AY94" s="163" t="str">
        <f>IF(AY93="","",VLOOKUP(AY93,'シフト記号表（従来型・ユニット型共通）'!$C$6:$L$47,10,FALSE))</f>
        <v/>
      </c>
      <c r="AZ94" s="163" t="str">
        <f>IF(AZ93="","",VLOOKUP(AZ93,'シフト記号表（従来型・ユニット型共通）'!$C$6:$L$47,10,FALSE))</f>
        <v/>
      </c>
      <c r="BA94" s="163" t="str">
        <f>IF(BA93="","",VLOOKUP(BA93,'シフト記号表（従来型・ユニット型共通）'!$C$6:$L$47,10,FALSE))</f>
        <v/>
      </c>
      <c r="BB94" s="164" t="str">
        <f>IF(BB93="","",VLOOKUP(BB93,'シフト記号表（従来型・ユニット型共通）'!$C$6:$L$47,10,FALSE))</f>
        <v/>
      </c>
      <c r="BC94" s="162" t="str">
        <f>IF(BC93="","",VLOOKUP(BC93,'シフト記号表（従来型・ユニット型共通）'!$C$6:$L$47,10,FALSE))</f>
        <v/>
      </c>
      <c r="BD94" s="163" t="str">
        <f>IF(BD93="","",VLOOKUP(BD93,'シフト記号表（従来型・ユニット型共通）'!$C$6:$L$47,10,FALSE))</f>
        <v/>
      </c>
      <c r="BE94" s="163" t="str">
        <f>IF(BE93="","",VLOOKUP(BE93,'シフト記号表（従来型・ユニット型共通）'!$C$6:$L$47,10,FALSE))</f>
        <v/>
      </c>
      <c r="BF94" s="369">
        <f>IF($BI$3="４週",SUM(AA94:BB94),IF($BI$3="暦月",SUM(AA94:BE94),""))</f>
        <v>0</v>
      </c>
      <c r="BG94" s="370"/>
      <c r="BH94" s="371">
        <f>IF($BI$3="４週",BF94/4,IF($BI$3="暦月",(BF94/($BI$8/7)),""))</f>
        <v>0</v>
      </c>
      <c r="BI94" s="370"/>
      <c r="BJ94" s="366"/>
      <c r="BK94" s="367"/>
      <c r="BL94" s="367"/>
      <c r="BM94" s="367"/>
      <c r="BN94" s="368"/>
    </row>
    <row r="95" spans="2:66" ht="20.25" customHeight="1" x14ac:dyDescent="0.45">
      <c r="B95" s="306">
        <f>B93+1</f>
        <v>40</v>
      </c>
      <c r="C95" s="390"/>
      <c r="D95" s="392"/>
      <c r="E95" s="261"/>
      <c r="F95" s="393"/>
      <c r="G95" s="237"/>
      <c r="H95" s="238"/>
      <c r="I95" s="152"/>
      <c r="J95" s="153"/>
      <c r="K95" s="152"/>
      <c r="L95" s="153"/>
      <c r="M95" s="246"/>
      <c r="N95" s="247"/>
      <c r="O95" s="250"/>
      <c r="P95" s="251"/>
      <c r="Q95" s="251"/>
      <c r="R95" s="238"/>
      <c r="S95" s="335"/>
      <c r="T95" s="336"/>
      <c r="U95" s="336"/>
      <c r="V95" s="336"/>
      <c r="W95" s="337"/>
      <c r="X95" s="184" t="s">
        <v>18</v>
      </c>
      <c r="Y95" s="108"/>
      <c r="Z95" s="109"/>
      <c r="AA95" s="95"/>
      <c r="AB95" s="96"/>
      <c r="AC95" s="96"/>
      <c r="AD95" s="96"/>
      <c r="AE95" s="96"/>
      <c r="AF95" s="96"/>
      <c r="AG95" s="97"/>
      <c r="AH95" s="95"/>
      <c r="AI95" s="96"/>
      <c r="AJ95" s="96"/>
      <c r="AK95" s="96"/>
      <c r="AL95" s="96"/>
      <c r="AM95" s="96"/>
      <c r="AN95" s="97"/>
      <c r="AO95" s="95"/>
      <c r="AP95" s="96"/>
      <c r="AQ95" s="96"/>
      <c r="AR95" s="96"/>
      <c r="AS95" s="96"/>
      <c r="AT95" s="96"/>
      <c r="AU95" s="97"/>
      <c r="AV95" s="95"/>
      <c r="AW95" s="96"/>
      <c r="AX95" s="96"/>
      <c r="AY95" s="96"/>
      <c r="AZ95" s="96"/>
      <c r="BA95" s="96"/>
      <c r="BB95" s="97"/>
      <c r="BC95" s="95"/>
      <c r="BD95" s="96"/>
      <c r="BE95" s="98"/>
      <c r="BF95" s="242"/>
      <c r="BG95" s="243"/>
      <c r="BH95" s="244"/>
      <c r="BI95" s="245"/>
      <c r="BJ95" s="303"/>
      <c r="BK95" s="304"/>
      <c r="BL95" s="304"/>
      <c r="BM95" s="304"/>
      <c r="BN95" s="305"/>
    </row>
    <row r="96" spans="2:66" ht="20.25" customHeight="1" x14ac:dyDescent="0.45">
      <c r="B96" s="307"/>
      <c r="C96" s="391"/>
      <c r="D96" s="394"/>
      <c r="E96" s="261"/>
      <c r="F96" s="393"/>
      <c r="G96" s="341"/>
      <c r="H96" s="342"/>
      <c r="I96" s="196"/>
      <c r="J96" s="197">
        <f>G95</f>
        <v>0</v>
      </c>
      <c r="K96" s="196"/>
      <c r="L96" s="197">
        <f>M95</f>
        <v>0</v>
      </c>
      <c r="M96" s="343"/>
      <c r="N96" s="344"/>
      <c r="O96" s="345"/>
      <c r="P96" s="346"/>
      <c r="Q96" s="346"/>
      <c r="R96" s="342"/>
      <c r="S96" s="335"/>
      <c r="T96" s="336"/>
      <c r="U96" s="336"/>
      <c r="V96" s="336"/>
      <c r="W96" s="337"/>
      <c r="X96" s="185" t="s">
        <v>189</v>
      </c>
      <c r="Y96" s="110"/>
      <c r="Z96" s="186"/>
      <c r="AA96" s="162" t="str">
        <f>IF(AA95="","",VLOOKUP(AA95,'シフト記号表（従来型・ユニット型共通）'!$C$6:$L$47,10,FALSE))</f>
        <v/>
      </c>
      <c r="AB96" s="163" t="str">
        <f>IF(AB95="","",VLOOKUP(AB95,'シフト記号表（従来型・ユニット型共通）'!$C$6:$L$47,10,FALSE))</f>
        <v/>
      </c>
      <c r="AC96" s="163" t="str">
        <f>IF(AC95="","",VLOOKUP(AC95,'シフト記号表（従来型・ユニット型共通）'!$C$6:$L$47,10,FALSE))</f>
        <v/>
      </c>
      <c r="AD96" s="163" t="str">
        <f>IF(AD95="","",VLOOKUP(AD95,'シフト記号表（従来型・ユニット型共通）'!$C$6:$L$47,10,FALSE))</f>
        <v/>
      </c>
      <c r="AE96" s="163" t="str">
        <f>IF(AE95="","",VLOOKUP(AE95,'シフト記号表（従来型・ユニット型共通）'!$C$6:$L$47,10,FALSE))</f>
        <v/>
      </c>
      <c r="AF96" s="163" t="str">
        <f>IF(AF95="","",VLOOKUP(AF95,'シフト記号表（従来型・ユニット型共通）'!$C$6:$L$47,10,FALSE))</f>
        <v/>
      </c>
      <c r="AG96" s="164" t="str">
        <f>IF(AG95="","",VLOOKUP(AG95,'シフト記号表（従来型・ユニット型共通）'!$C$6:$L$47,10,FALSE))</f>
        <v/>
      </c>
      <c r="AH96" s="162" t="str">
        <f>IF(AH95="","",VLOOKUP(AH95,'シフト記号表（従来型・ユニット型共通）'!$C$6:$L$47,10,FALSE))</f>
        <v/>
      </c>
      <c r="AI96" s="163" t="str">
        <f>IF(AI95="","",VLOOKUP(AI95,'シフト記号表（従来型・ユニット型共通）'!$C$6:$L$47,10,FALSE))</f>
        <v/>
      </c>
      <c r="AJ96" s="163" t="str">
        <f>IF(AJ95="","",VLOOKUP(AJ95,'シフト記号表（従来型・ユニット型共通）'!$C$6:$L$47,10,FALSE))</f>
        <v/>
      </c>
      <c r="AK96" s="163" t="str">
        <f>IF(AK95="","",VLOOKUP(AK95,'シフト記号表（従来型・ユニット型共通）'!$C$6:$L$47,10,FALSE))</f>
        <v/>
      </c>
      <c r="AL96" s="163" t="str">
        <f>IF(AL95="","",VLOOKUP(AL95,'シフト記号表（従来型・ユニット型共通）'!$C$6:$L$47,10,FALSE))</f>
        <v/>
      </c>
      <c r="AM96" s="163" t="str">
        <f>IF(AM95="","",VLOOKUP(AM95,'シフト記号表（従来型・ユニット型共通）'!$C$6:$L$47,10,FALSE))</f>
        <v/>
      </c>
      <c r="AN96" s="164" t="str">
        <f>IF(AN95="","",VLOOKUP(AN95,'シフト記号表（従来型・ユニット型共通）'!$C$6:$L$47,10,FALSE))</f>
        <v/>
      </c>
      <c r="AO96" s="162" t="str">
        <f>IF(AO95="","",VLOOKUP(AO95,'シフト記号表（従来型・ユニット型共通）'!$C$6:$L$47,10,FALSE))</f>
        <v/>
      </c>
      <c r="AP96" s="163" t="str">
        <f>IF(AP95="","",VLOOKUP(AP95,'シフト記号表（従来型・ユニット型共通）'!$C$6:$L$47,10,FALSE))</f>
        <v/>
      </c>
      <c r="AQ96" s="163" t="str">
        <f>IF(AQ95="","",VLOOKUP(AQ95,'シフト記号表（従来型・ユニット型共通）'!$C$6:$L$47,10,FALSE))</f>
        <v/>
      </c>
      <c r="AR96" s="163" t="str">
        <f>IF(AR95="","",VLOOKUP(AR95,'シフト記号表（従来型・ユニット型共通）'!$C$6:$L$47,10,FALSE))</f>
        <v/>
      </c>
      <c r="AS96" s="163" t="str">
        <f>IF(AS95="","",VLOOKUP(AS95,'シフト記号表（従来型・ユニット型共通）'!$C$6:$L$47,10,FALSE))</f>
        <v/>
      </c>
      <c r="AT96" s="163" t="str">
        <f>IF(AT95="","",VLOOKUP(AT95,'シフト記号表（従来型・ユニット型共通）'!$C$6:$L$47,10,FALSE))</f>
        <v/>
      </c>
      <c r="AU96" s="164" t="str">
        <f>IF(AU95="","",VLOOKUP(AU95,'シフト記号表（従来型・ユニット型共通）'!$C$6:$L$47,10,FALSE))</f>
        <v/>
      </c>
      <c r="AV96" s="162" t="str">
        <f>IF(AV95="","",VLOOKUP(AV95,'シフト記号表（従来型・ユニット型共通）'!$C$6:$L$47,10,FALSE))</f>
        <v/>
      </c>
      <c r="AW96" s="163" t="str">
        <f>IF(AW95="","",VLOOKUP(AW95,'シフト記号表（従来型・ユニット型共通）'!$C$6:$L$47,10,FALSE))</f>
        <v/>
      </c>
      <c r="AX96" s="163" t="str">
        <f>IF(AX95="","",VLOOKUP(AX95,'シフト記号表（従来型・ユニット型共通）'!$C$6:$L$47,10,FALSE))</f>
        <v/>
      </c>
      <c r="AY96" s="163" t="str">
        <f>IF(AY95="","",VLOOKUP(AY95,'シフト記号表（従来型・ユニット型共通）'!$C$6:$L$47,10,FALSE))</f>
        <v/>
      </c>
      <c r="AZ96" s="163" t="str">
        <f>IF(AZ95="","",VLOOKUP(AZ95,'シフト記号表（従来型・ユニット型共通）'!$C$6:$L$47,10,FALSE))</f>
        <v/>
      </c>
      <c r="BA96" s="163" t="str">
        <f>IF(BA95="","",VLOOKUP(BA95,'シフト記号表（従来型・ユニット型共通）'!$C$6:$L$47,10,FALSE))</f>
        <v/>
      </c>
      <c r="BB96" s="164" t="str">
        <f>IF(BB95="","",VLOOKUP(BB95,'シフト記号表（従来型・ユニット型共通）'!$C$6:$L$47,10,FALSE))</f>
        <v/>
      </c>
      <c r="BC96" s="162" t="str">
        <f>IF(BC95="","",VLOOKUP(BC95,'シフト記号表（従来型・ユニット型共通）'!$C$6:$L$47,10,FALSE))</f>
        <v/>
      </c>
      <c r="BD96" s="163" t="str">
        <f>IF(BD95="","",VLOOKUP(BD95,'シフト記号表（従来型・ユニット型共通）'!$C$6:$L$47,10,FALSE))</f>
        <v/>
      </c>
      <c r="BE96" s="163" t="str">
        <f>IF(BE95="","",VLOOKUP(BE95,'シフト記号表（従来型・ユニット型共通）'!$C$6:$L$47,10,FALSE))</f>
        <v/>
      </c>
      <c r="BF96" s="369">
        <f>IF($BI$3="４週",SUM(AA96:BB96),IF($BI$3="暦月",SUM(AA96:BE96),""))</f>
        <v>0</v>
      </c>
      <c r="BG96" s="370"/>
      <c r="BH96" s="371">
        <f>IF($BI$3="４週",BF96/4,IF($BI$3="暦月",(BF96/($BI$8/7)),""))</f>
        <v>0</v>
      </c>
      <c r="BI96" s="370"/>
      <c r="BJ96" s="366"/>
      <c r="BK96" s="367"/>
      <c r="BL96" s="367"/>
      <c r="BM96" s="367"/>
      <c r="BN96" s="368"/>
    </row>
    <row r="97" spans="2:66" ht="20.25" customHeight="1" x14ac:dyDescent="0.45">
      <c r="B97" s="306">
        <f>B95+1</f>
        <v>41</v>
      </c>
      <c r="C97" s="390"/>
      <c r="D97" s="392"/>
      <c r="E97" s="261"/>
      <c r="F97" s="393"/>
      <c r="G97" s="237"/>
      <c r="H97" s="238"/>
      <c r="I97" s="152"/>
      <c r="J97" s="153"/>
      <c r="K97" s="152"/>
      <c r="L97" s="153"/>
      <c r="M97" s="246"/>
      <c r="N97" s="247"/>
      <c r="O97" s="250"/>
      <c r="P97" s="251"/>
      <c r="Q97" s="251"/>
      <c r="R97" s="238"/>
      <c r="S97" s="335"/>
      <c r="T97" s="336"/>
      <c r="U97" s="336"/>
      <c r="V97" s="336"/>
      <c r="W97" s="337"/>
      <c r="X97" s="184" t="s">
        <v>18</v>
      </c>
      <c r="Y97" s="108"/>
      <c r="Z97" s="109"/>
      <c r="AA97" s="95"/>
      <c r="AB97" s="96"/>
      <c r="AC97" s="96"/>
      <c r="AD97" s="96"/>
      <c r="AE97" s="96"/>
      <c r="AF97" s="96"/>
      <c r="AG97" s="97"/>
      <c r="AH97" s="95"/>
      <c r="AI97" s="96"/>
      <c r="AJ97" s="96"/>
      <c r="AK97" s="96"/>
      <c r="AL97" s="96"/>
      <c r="AM97" s="96"/>
      <c r="AN97" s="97"/>
      <c r="AO97" s="95"/>
      <c r="AP97" s="96"/>
      <c r="AQ97" s="96"/>
      <c r="AR97" s="96"/>
      <c r="AS97" s="96"/>
      <c r="AT97" s="96"/>
      <c r="AU97" s="97"/>
      <c r="AV97" s="95"/>
      <c r="AW97" s="96"/>
      <c r="AX97" s="96"/>
      <c r="AY97" s="96"/>
      <c r="AZ97" s="96"/>
      <c r="BA97" s="96"/>
      <c r="BB97" s="97"/>
      <c r="BC97" s="95"/>
      <c r="BD97" s="96"/>
      <c r="BE97" s="98"/>
      <c r="BF97" s="242"/>
      <c r="BG97" s="243"/>
      <c r="BH97" s="244"/>
      <c r="BI97" s="245"/>
      <c r="BJ97" s="303"/>
      <c r="BK97" s="304"/>
      <c r="BL97" s="304"/>
      <c r="BM97" s="304"/>
      <c r="BN97" s="305"/>
    </row>
    <row r="98" spans="2:66" ht="20.25" customHeight="1" x14ac:dyDescent="0.45">
      <c r="B98" s="307"/>
      <c r="C98" s="391"/>
      <c r="D98" s="394"/>
      <c r="E98" s="261"/>
      <c r="F98" s="393"/>
      <c r="G98" s="341"/>
      <c r="H98" s="342"/>
      <c r="I98" s="196"/>
      <c r="J98" s="197">
        <f>G97</f>
        <v>0</v>
      </c>
      <c r="K98" s="196"/>
      <c r="L98" s="197">
        <f>M97</f>
        <v>0</v>
      </c>
      <c r="M98" s="343"/>
      <c r="N98" s="344"/>
      <c r="O98" s="345"/>
      <c r="P98" s="346"/>
      <c r="Q98" s="346"/>
      <c r="R98" s="342"/>
      <c r="S98" s="335"/>
      <c r="T98" s="336"/>
      <c r="U98" s="336"/>
      <c r="V98" s="336"/>
      <c r="W98" s="337"/>
      <c r="X98" s="185" t="s">
        <v>189</v>
      </c>
      <c r="Y98" s="110"/>
      <c r="Z98" s="186"/>
      <c r="AA98" s="162" t="str">
        <f>IF(AA97="","",VLOOKUP(AA97,'シフト記号表（従来型・ユニット型共通）'!$C$6:$L$47,10,FALSE))</f>
        <v/>
      </c>
      <c r="AB98" s="163" t="str">
        <f>IF(AB97="","",VLOOKUP(AB97,'シフト記号表（従来型・ユニット型共通）'!$C$6:$L$47,10,FALSE))</f>
        <v/>
      </c>
      <c r="AC98" s="163" t="str">
        <f>IF(AC97="","",VLOOKUP(AC97,'シフト記号表（従来型・ユニット型共通）'!$C$6:$L$47,10,FALSE))</f>
        <v/>
      </c>
      <c r="AD98" s="163" t="str">
        <f>IF(AD97="","",VLOOKUP(AD97,'シフト記号表（従来型・ユニット型共通）'!$C$6:$L$47,10,FALSE))</f>
        <v/>
      </c>
      <c r="AE98" s="163" t="str">
        <f>IF(AE97="","",VLOOKUP(AE97,'シフト記号表（従来型・ユニット型共通）'!$C$6:$L$47,10,FALSE))</f>
        <v/>
      </c>
      <c r="AF98" s="163" t="str">
        <f>IF(AF97="","",VLOOKUP(AF97,'シフト記号表（従来型・ユニット型共通）'!$C$6:$L$47,10,FALSE))</f>
        <v/>
      </c>
      <c r="AG98" s="164" t="str">
        <f>IF(AG97="","",VLOOKUP(AG97,'シフト記号表（従来型・ユニット型共通）'!$C$6:$L$47,10,FALSE))</f>
        <v/>
      </c>
      <c r="AH98" s="162" t="str">
        <f>IF(AH97="","",VLOOKUP(AH97,'シフト記号表（従来型・ユニット型共通）'!$C$6:$L$47,10,FALSE))</f>
        <v/>
      </c>
      <c r="AI98" s="163" t="str">
        <f>IF(AI97="","",VLOOKUP(AI97,'シフト記号表（従来型・ユニット型共通）'!$C$6:$L$47,10,FALSE))</f>
        <v/>
      </c>
      <c r="AJ98" s="163" t="str">
        <f>IF(AJ97="","",VLOOKUP(AJ97,'シフト記号表（従来型・ユニット型共通）'!$C$6:$L$47,10,FALSE))</f>
        <v/>
      </c>
      <c r="AK98" s="163" t="str">
        <f>IF(AK97="","",VLOOKUP(AK97,'シフト記号表（従来型・ユニット型共通）'!$C$6:$L$47,10,FALSE))</f>
        <v/>
      </c>
      <c r="AL98" s="163" t="str">
        <f>IF(AL97="","",VLOOKUP(AL97,'シフト記号表（従来型・ユニット型共通）'!$C$6:$L$47,10,FALSE))</f>
        <v/>
      </c>
      <c r="AM98" s="163" t="str">
        <f>IF(AM97="","",VLOOKUP(AM97,'シフト記号表（従来型・ユニット型共通）'!$C$6:$L$47,10,FALSE))</f>
        <v/>
      </c>
      <c r="AN98" s="164" t="str">
        <f>IF(AN97="","",VLOOKUP(AN97,'シフト記号表（従来型・ユニット型共通）'!$C$6:$L$47,10,FALSE))</f>
        <v/>
      </c>
      <c r="AO98" s="162" t="str">
        <f>IF(AO97="","",VLOOKUP(AO97,'シフト記号表（従来型・ユニット型共通）'!$C$6:$L$47,10,FALSE))</f>
        <v/>
      </c>
      <c r="AP98" s="163" t="str">
        <f>IF(AP97="","",VLOOKUP(AP97,'シフト記号表（従来型・ユニット型共通）'!$C$6:$L$47,10,FALSE))</f>
        <v/>
      </c>
      <c r="AQ98" s="163" t="str">
        <f>IF(AQ97="","",VLOOKUP(AQ97,'シフト記号表（従来型・ユニット型共通）'!$C$6:$L$47,10,FALSE))</f>
        <v/>
      </c>
      <c r="AR98" s="163" t="str">
        <f>IF(AR97="","",VLOOKUP(AR97,'シフト記号表（従来型・ユニット型共通）'!$C$6:$L$47,10,FALSE))</f>
        <v/>
      </c>
      <c r="AS98" s="163" t="str">
        <f>IF(AS97="","",VLOOKUP(AS97,'シフト記号表（従来型・ユニット型共通）'!$C$6:$L$47,10,FALSE))</f>
        <v/>
      </c>
      <c r="AT98" s="163" t="str">
        <f>IF(AT97="","",VLOOKUP(AT97,'シフト記号表（従来型・ユニット型共通）'!$C$6:$L$47,10,FALSE))</f>
        <v/>
      </c>
      <c r="AU98" s="164" t="str">
        <f>IF(AU97="","",VLOOKUP(AU97,'シフト記号表（従来型・ユニット型共通）'!$C$6:$L$47,10,FALSE))</f>
        <v/>
      </c>
      <c r="AV98" s="162" t="str">
        <f>IF(AV97="","",VLOOKUP(AV97,'シフト記号表（従来型・ユニット型共通）'!$C$6:$L$47,10,FALSE))</f>
        <v/>
      </c>
      <c r="AW98" s="163" t="str">
        <f>IF(AW97="","",VLOOKUP(AW97,'シフト記号表（従来型・ユニット型共通）'!$C$6:$L$47,10,FALSE))</f>
        <v/>
      </c>
      <c r="AX98" s="163" t="str">
        <f>IF(AX97="","",VLOOKUP(AX97,'シフト記号表（従来型・ユニット型共通）'!$C$6:$L$47,10,FALSE))</f>
        <v/>
      </c>
      <c r="AY98" s="163" t="str">
        <f>IF(AY97="","",VLOOKUP(AY97,'シフト記号表（従来型・ユニット型共通）'!$C$6:$L$47,10,FALSE))</f>
        <v/>
      </c>
      <c r="AZ98" s="163" t="str">
        <f>IF(AZ97="","",VLOOKUP(AZ97,'シフト記号表（従来型・ユニット型共通）'!$C$6:$L$47,10,FALSE))</f>
        <v/>
      </c>
      <c r="BA98" s="163" t="str">
        <f>IF(BA97="","",VLOOKUP(BA97,'シフト記号表（従来型・ユニット型共通）'!$C$6:$L$47,10,FALSE))</f>
        <v/>
      </c>
      <c r="BB98" s="164" t="str">
        <f>IF(BB97="","",VLOOKUP(BB97,'シフト記号表（従来型・ユニット型共通）'!$C$6:$L$47,10,FALSE))</f>
        <v/>
      </c>
      <c r="BC98" s="162" t="str">
        <f>IF(BC97="","",VLOOKUP(BC97,'シフト記号表（従来型・ユニット型共通）'!$C$6:$L$47,10,FALSE))</f>
        <v/>
      </c>
      <c r="BD98" s="163" t="str">
        <f>IF(BD97="","",VLOOKUP(BD97,'シフト記号表（従来型・ユニット型共通）'!$C$6:$L$47,10,FALSE))</f>
        <v/>
      </c>
      <c r="BE98" s="163" t="str">
        <f>IF(BE97="","",VLOOKUP(BE97,'シフト記号表（従来型・ユニット型共通）'!$C$6:$L$47,10,FALSE))</f>
        <v/>
      </c>
      <c r="BF98" s="369">
        <f>IF($BI$3="４週",SUM(AA98:BB98),IF($BI$3="暦月",SUM(AA98:BE98),""))</f>
        <v>0</v>
      </c>
      <c r="BG98" s="370"/>
      <c r="BH98" s="371">
        <f>IF($BI$3="４週",BF98/4,IF($BI$3="暦月",(BF98/($BI$8/7)),""))</f>
        <v>0</v>
      </c>
      <c r="BI98" s="370"/>
      <c r="BJ98" s="366"/>
      <c r="BK98" s="367"/>
      <c r="BL98" s="367"/>
      <c r="BM98" s="367"/>
      <c r="BN98" s="368"/>
    </row>
    <row r="99" spans="2:66" ht="20.25" customHeight="1" x14ac:dyDescent="0.45">
      <c r="B99" s="306">
        <f>B97+1</f>
        <v>42</v>
      </c>
      <c r="C99" s="390"/>
      <c r="D99" s="392"/>
      <c r="E99" s="261"/>
      <c r="F99" s="393"/>
      <c r="G99" s="237"/>
      <c r="H99" s="238"/>
      <c r="I99" s="152"/>
      <c r="J99" s="153"/>
      <c r="K99" s="152"/>
      <c r="L99" s="153"/>
      <c r="M99" s="246"/>
      <c r="N99" s="247"/>
      <c r="O99" s="250"/>
      <c r="P99" s="251"/>
      <c r="Q99" s="251"/>
      <c r="R99" s="238"/>
      <c r="S99" s="335"/>
      <c r="T99" s="336"/>
      <c r="U99" s="336"/>
      <c r="V99" s="336"/>
      <c r="W99" s="337"/>
      <c r="X99" s="184" t="s">
        <v>18</v>
      </c>
      <c r="Y99" s="108"/>
      <c r="Z99" s="109"/>
      <c r="AA99" s="95"/>
      <c r="AB99" s="96"/>
      <c r="AC99" s="96"/>
      <c r="AD99" s="96"/>
      <c r="AE99" s="96"/>
      <c r="AF99" s="96"/>
      <c r="AG99" s="97"/>
      <c r="AH99" s="95"/>
      <c r="AI99" s="96"/>
      <c r="AJ99" s="96"/>
      <c r="AK99" s="96"/>
      <c r="AL99" s="96"/>
      <c r="AM99" s="96"/>
      <c r="AN99" s="97"/>
      <c r="AO99" s="95"/>
      <c r="AP99" s="96"/>
      <c r="AQ99" s="96"/>
      <c r="AR99" s="96"/>
      <c r="AS99" s="96"/>
      <c r="AT99" s="96"/>
      <c r="AU99" s="97"/>
      <c r="AV99" s="95"/>
      <c r="AW99" s="96"/>
      <c r="AX99" s="96"/>
      <c r="AY99" s="96"/>
      <c r="AZ99" s="96"/>
      <c r="BA99" s="96"/>
      <c r="BB99" s="97"/>
      <c r="BC99" s="95"/>
      <c r="BD99" s="96"/>
      <c r="BE99" s="98"/>
      <c r="BF99" s="242"/>
      <c r="BG99" s="243"/>
      <c r="BH99" s="244"/>
      <c r="BI99" s="245"/>
      <c r="BJ99" s="303"/>
      <c r="BK99" s="304"/>
      <c r="BL99" s="304"/>
      <c r="BM99" s="304"/>
      <c r="BN99" s="305"/>
    </row>
    <row r="100" spans="2:66" ht="20.25" customHeight="1" x14ac:dyDescent="0.45">
      <c r="B100" s="307"/>
      <c r="C100" s="391"/>
      <c r="D100" s="394"/>
      <c r="E100" s="261"/>
      <c r="F100" s="393"/>
      <c r="G100" s="341"/>
      <c r="H100" s="342"/>
      <c r="I100" s="196"/>
      <c r="J100" s="197">
        <f>G99</f>
        <v>0</v>
      </c>
      <c r="K100" s="196"/>
      <c r="L100" s="197">
        <f>M99</f>
        <v>0</v>
      </c>
      <c r="M100" s="343"/>
      <c r="N100" s="344"/>
      <c r="O100" s="345"/>
      <c r="P100" s="346"/>
      <c r="Q100" s="346"/>
      <c r="R100" s="342"/>
      <c r="S100" s="335"/>
      <c r="T100" s="336"/>
      <c r="U100" s="336"/>
      <c r="V100" s="336"/>
      <c r="W100" s="337"/>
      <c r="X100" s="185" t="s">
        <v>189</v>
      </c>
      <c r="Y100" s="110"/>
      <c r="Z100" s="186"/>
      <c r="AA100" s="162" t="str">
        <f>IF(AA99="","",VLOOKUP(AA99,'シフト記号表（従来型・ユニット型共通）'!$C$6:$L$47,10,FALSE))</f>
        <v/>
      </c>
      <c r="AB100" s="163" t="str">
        <f>IF(AB99="","",VLOOKUP(AB99,'シフト記号表（従来型・ユニット型共通）'!$C$6:$L$47,10,FALSE))</f>
        <v/>
      </c>
      <c r="AC100" s="163" t="str">
        <f>IF(AC99="","",VLOOKUP(AC99,'シフト記号表（従来型・ユニット型共通）'!$C$6:$L$47,10,FALSE))</f>
        <v/>
      </c>
      <c r="AD100" s="163" t="str">
        <f>IF(AD99="","",VLOOKUP(AD99,'シフト記号表（従来型・ユニット型共通）'!$C$6:$L$47,10,FALSE))</f>
        <v/>
      </c>
      <c r="AE100" s="163" t="str">
        <f>IF(AE99="","",VLOOKUP(AE99,'シフト記号表（従来型・ユニット型共通）'!$C$6:$L$47,10,FALSE))</f>
        <v/>
      </c>
      <c r="AF100" s="163" t="str">
        <f>IF(AF99="","",VLOOKUP(AF99,'シフト記号表（従来型・ユニット型共通）'!$C$6:$L$47,10,FALSE))</f>
        <v/>
      </c>
      <c r="AG100" s="164" t="str">
        <f>IF(AG99="","",VLOOKUP(AG99,'シフト記号表（従来型・ユニット型共通）'!$C$6:$L$47,10,FALSE))</f>
        <v/>
      </c>
      <c r="AH100" s="162" t="str">
        <f>IF(AH99="","",VLOOKUP(AH99,'シフト記号表（従来型・ユニット型共通）'!$C$6:$L$47,10,FALSE))</f>
        <v/>
      </c>
      <c r="AI100" s="163" t="str">
        <f>IF(AI99="","",VLOOKUP(AI99,'シフト記号表（従来型・ユニット型共通）'!$C$6:$L$47,10,FALSE))</f>
        <v/>
      </c>
      <c r="AJ100" s="163" t="str">
        <f>IF(AJ99="","",VLOOKUP(AJ99,'シフト記号表（従来型・ユニット型共通）'!$C$6:$L$47,10,FALSE))</f>
        <v/>
      </c>
      <c r="AK100" s="163" t="str">
        <f>IF(AK99="","",VLOOKUP(AK99,'シフト記号表（従来型・ユニット型共通）'!$C$6:$L$47,10,FALSE))</f>
        <v/>
      </c>
      <c r="AL100" s="163" t="str">
        <f>IF(AL99="","",VLOOKUP(AL99,'シフト記号表（従来型・ユニット型共通）'!$C$6:$L$47,10,FALSE))</f>
        <v/>
      </c>
      <c r="AM100" s="163" t="str">
        <f>IF(AM99="","",VLOOKUP(AM99,'シフト記号表（従来型・ユニット型共通）'!$C$6:$L$47,10,FALSE))</f>
        <v/>
      </c>
      <c r="AN100" s="164" t="str">
        <f>IF(AN99="","",VLOOKUP(AN99,'シフト記号表（従来型・ユニット型共通）'!$C$6:$L$47,10,FALSE))</f>
        <v/>
      </c>
      <c r="AO100" s="162" t="str">
        <f>IF(AO99="","",VLOOKUP(AO99,'シフト記号表（従来型・ユニット型共通）'!$C$6:$L$47,10,FALSE))</f>
        <v/>
      </c>
      <c r="AP100" s="163" t="str">
        <f>IF(AP99="","",VLOOKUP(AP99,'シフト記号表（従来型・ユニット型共通）'!$C$6:$L$47,10,FALSE))</f>
        <v/>
      </c>
      <c r="AQ100" s="163" t="str">
        <f>IF(AQ99="","",VLOOKUP(AQ99,'シフト記号表（従来型・ユニット型共通）'!$C$6:$L$47,10,FALSE))</f>
        <v/>
      </c>
      <c r="AR100" s="163" t="str">
        <f>IF(AR99="","",VLOOKUP(AR99,'シフト記号表（従来型・ユニット型共通）'!$C$6:$L$47,10,FALSE))</f>
        <v/>
      </c>
      <c r="AS100" s="163" t="str">
        <f>IF(AS99="","",VLOOKUP(AS99,'シフト記号表（従来型・ユニット型共通）'!$C$6:$L$47,10,FALSE))</f>
        <v/>
      </c>
      <c r="AT100" s="163" t="str">
        <f>IF(AT99="","",VLOOKUP(AT99,'シフト記号表（従来型・ユニット型共通）'!$C$6:$L$47,10,FALSE))</f>
        <v/>
      </c>
      <c r="AU100" s="164" t="str">
        <f>IF(AU99="","",VLOOKUP(AU99,'シフト記号表（従来型・ユニット型共通）'!$C$6:$L$47,10,FALSE))</f>
        <v/>
      </c>
      <c r="AV100" s="162" t="str">
        <f>IF(AV99="","",VLOOKUP(AV99,'シフト記号表（従来型・ユニット型共通）'!$C$6:$L$47,10,FALSE))</f>
        <v/>
      </c>
      <c r="AW100" s="163" t="str">
        <f>IF(AW99="","",VLOOKUP(AW99,'シフト記号表（従来型・ユニット型共通）'!$C$6:$L$47,10,FALSE))</f>
        <v/>
      </c>
      <c r="AX100" s="163" t="str">
        <f>IF(AX99="","",VLOOKUP(AX99,'シフト記号表（従来型・ユニット型共通）'!$C$6:$L$47,10,FALSE))</f>
        <v/>
      </c>
      <c r="AY100" s="163" t="str">
        <f>IF(AY99="","",VLOOKUP(AY99,'シフト記号表（従来型・ユニット型共通）'!$C$6:$L$47,10,FALSE))</f>
        <v/>
      </c>
      <c r="AZ100" s="163" t="str">
        <f>IF(AZ99="","",VLOOKUP(AZ99,'シフト記号表（従来型・ユニット型共通）'!$C$6:$L$47,10,FALSE))</f>
        <v/>
      </c>
      <c r="BA100" s="163" t="str">
        <f>IF(BA99="","",VLOOKUP(BA99,'シフト記号表（従来型・ユニット型共通）'!$C$6:$L$47,10,FALSE))</f>
        <v/>
      </c>
      <c r="BB100" s="164" t="str">
        <f>IF(BB99="","",VLOOKUP(BB99,'シフト記号表（従来型・ユニット型共通）'!$C$6:$L$47,10,FALSE))</f>
        <v/>
      </c>
      <c r="BC100" s="162" t="str">
        <f>IF(BC99="","",VLOOKUP(BC99,'シフト記号表（従来型・ユニット型共通）'!$C$6:$L$47,10,FALSE))</f>
        <v/>
      </c>
      <c r="BD100" s="163" t="str">
        <f>IF(BD99="","",VLOOKUP(BD99,'シフト記号表（従来型・ユニット型共通）'!$C$6:$L$47,10,FALSE))</f>
        <v/>
      </c>
      <c r="BE100" s="163" t="str">
        <f>IF(BE99="","",VLOOKUP(BE99,'シフト記号表（従来型・ユニット型共通）'!$C$6:$L$47,10,FALSE))</f>
        <v/>
      </c>
      <c r="BF100" s="369">
        <f>IF($BI$3="４週",SUM(AA100:BB100),IF($BI$3="暦月",SUM(AA100:BE100),""))</f>
        <v>0</v>
      </c>
      <c r="BG100" s="370"/>
      <c r="BH100" s="371">
        <f>IF($BI$3="４週",BF100/4,IF($BI$3="暦月",(BF100/($BI$8/7)),""))</f>
        <v>0</v>
      </c>
      <c r="BI100" s="370"/>
      <c r="BJ100" s="366"/>
      <c r="BK100" s="367"/>
      <c r="BL100" s="367"/>
      <c r="BM100" s="367"/>
      <c r="BN100" s="368"/>
    </row>
    <row r="101" spans="2:66" ht="20.25" customHeight="1" x14ac:dyDescent="0.45">
      <c r="B101" s="306">
        <f>B99+1</f>
        <v>43</v>
      </c>
      <c r="C101" s="390"/>
      <c r="D101" s="392"/>
      <c r="E101" s="261"/>
      <c r="F101" s="393"/>
      <c r="G101" s="237"/>
      <c r="H101" s="238"/>
      <c r="I101" s="152"/>
      <c r="J101" s="153"/>
      <c r="K101" s="152"/>
      <c r="L101" s="153"/>
      <c r="M101" s="246"/>
      <c r="N101" s="247"/>
      <c r="O101" s="250"/>
      <c r="P101" s="251"/>
      <c r="Q101" s="251"/>
      <c r="R101" s="238"/>
      <c r="S101" s="335"/>
      <c r="T101" s="336"/>
      <c r="U101" s="336"/>
      <c r="V101" s="336"/>
      <c r="W101" s="337"/>
      <c r="X101" s="184" t="s">
        <v>18</v>
      </c>
      <c r="Y101" s="108"/>
      <c r="Z101" s="109"/>
      <c r="AA101" s="95"/>
      <c r="AB101" s="96"/>
      <c r="AC101" s="96"/>
      <c r="AD101" s="96"/>
      <c r="AE101" s="96"/>
      <c r="AF101" s="96"/>
      <c r="AG101" s="97"/>
      <c r="AH101" s="95"/>
      <c r="AI101" s="96"/>
      <c r="AJ101" s="96"/>
      <c r="AK101" s="96"/>
      <c r="AL101" s="96"/>
      <c r="AM101" s="96"/>
      <c r="AN101" s="97"/>
      <c r="AO101" s="95"/>
      <c r="AP101" s="96"/>
      <c r="AQ101" s="96"/>
      <c r="AR101" s="96"/>
      <c r="AS101" s="96"/>
      <c r="AT101" s="96"/>
      <c r="AU101" s="97"/>
      <c r="AV101" s="95"/>
      <c r="AW101" s="96"/>
      <c r="AX101" s="96"/>
      <c r="AY101" s="96"/>
      <c r="AZ101" s="96"/>
      <c r="BA101" s="96"/>
      <c r="BB101" s="97"/>
      <c r="BC101" s="95"/>
      <c r="BD101" s="96"/>
      <c r="BE101" s="98"/>
      <c r="BF101" s="242"/>
      <c r="BG101" s="243"/>
      <c r="BH101" s="244"/>
      <c r="BI101" s="245"/>
      <c r="BJ101" s="303"/>
      <c r="BK101" s="304"/>
      <c r="BL101" s="304"/>
      <c r="BM101" s="304"/>
      <c r="BN101" s="305"/>
    </row>
    <row r="102" spans="2:66" ht="20.25" customHeight="1" x14ac:dyDescent="0.45">
      <c r="B102" s="307"/>
      <c r="C102" s="391"/>
      <c r="D102" s="394"/>
      <c r="E102" s="261"/>
      <c r="F102" s="393"/>
      <c r="G102" s="341"/>
      <c r="H102" s="342"/>
      <c r="I102" s="196"/>
      <c r="J102" s="197">
        <f>G101</f>
        <v>0</v>
      </c>
      <c r="K102" s="196"/>
      <c r="L102" s="197">
        <f>M101</f>
        <v>0</v>
      </c>
      <c r="M102" s="343"/>
      <c r="N102" s="344"/>
      <c r="O102" s="345"/>
      <c r="P102" s="346"/>
      <c r="Q102" s="346"/>
      <c r="R102" s="342"/>
      <c r="S102" s="335"/>
      <c r="T102" s="336"/>
      <c r="U102" s="336"/>
      <c r="V102" s="336"/>
      <c r="W102" s="337"/>
      <c r="X102" s="185" t="s">
        <v>189</v>
      </c>
      <c r="Y102" s="110"/>
      <c r="Z102" s="186"/>
      <c r="AA102" s="162" t="str">
        <f>IF(AA101="","",VLOOKUP(AA101,'シフト記号表（従来型・ユニット型共通）'!$C$6:$L$47,10,FALSE))</f>
        <v/>
      </c>
      <c r="AB102" s="163" t="str">
        <f>IF(AB101="","",VLOOKUP(AB101,'シフト記号表（従来型・ユニット型共通）'!$C$6:$L$47,10,FALSE))</f>
        <v/>
      </c>
      <c r="AC102" s="163" t="str">
        <f>IF(AC101="","",VLOOKUP(AC101,'シフト記号表（従来型・ユニット型共通）'!$C$6:$L$47,10,FALSE))</f>
        <v/>
      </c>
      <c r="AD102" s="163" t="str">
        <f>IF(AD101="","",VLOOKUP(AD101,'シフト記号表（従来型・ユニット型共通）'!$C$6:$L$47,10,FALSE))</f>
        <v/>
      </c>
      <c r="AE102" s="163" t="str">
        <f>IF(AE101="","",VLOOKUP(AE101,'シフト記号表（従来型・ユニット型共通）'!$C$6:$L$47,10,FALSE))</f>
        <v/>
      </c>
      <c r="AF102" s="163" t="str">
        <f>IF(AF101="","",VLOOKUP(AF101,'シフト記号表（従来型・ユニット型共通）'!$C$6:$L$47,10,FALSE))</f>
        <v/>
      </c>
      <c r="AG102" s="164" t="str">
        <f>IF(AG101="","",VLOOKUP(AG101,'シフト記号表（従来型・ユニット型共通）'!$C$6:$L$47,10,FALSE))</f>
        <v/>
      </c>
      <c r="AH102" s="162" t="str">
        <f>IF(AH101="","",VLOOKUP(AH101,'シフト記号表（従来型・ユニット型共通）'!$C$6:$L$47,10,FALSE))</f>
        <v/>
      </c>
      <c r="AI102" s="163" t="str">
        <f>IF(AI101="","",VLOOKUP(AI101,'シフト記号表（従来型・ユニット型共通）'!$C$6:$L$47,10,FALSE))</f>
        <v/>
      </c>
      <c r="AJ102" s="163" t="str">
        <f>IF(AJ101="","",VLOOKUP(AJ101,'シフト記号表（従来型・ユニット型共通）'!$C$6:$L$47,10,FALSE))</f>
        <v/>
      </c>
      <c r="AK102" s="163" t="str">
        <f>IF(AK101="","",VLOOKUP(AK101,'シフト記号表（従来型・ユニット型共通）'!$C$6:$L$47,10,FALSE))</f>
        <v/>
      </c>
      <c r="AL102" s="163" t="str">
        <f>IF(AL101="","",VLOOKUP(AL101,'シフト記号表（従来型・ユニット型共通）'!$C$6:$L$47,10,FALSE))</f>
        <v/>
      </c>
      <c r="AM102" s="163" t="str">
        <f>IF(AM101="","",VLOOKUP(AM101,'シフト記号表（従来型・ユニット型共通）'!$C$6:$L$47,10,FALSE))</f>
        <v/>
      </c>
      <c r="AN102" s="164" t="str">
        <f>IF(AN101="","",VLOOKUP(AN101,'シフト記号表（従来型・ユニット型共通）'!$C$6:$L$47,10,FALSE))</f>
        <v/>
      </c>
      <c r="AO102" s="162" t="str">
        <f>IF(AO101="","",VLOOKUP(AO101,'シフト記号表（従来型・ユニット型共通）'!$C$6:$L$47,10,FALSE))</f>
        <v/>
      </c>
      <c r="AP102" s="163" t="str">
        <f>IF(AP101="","",VLOOKUP(AP101,'シフト記号表（従来型・ユニット型共通）'!$C$6:$L$47,10,FALSE))</f>
        <v/>
      </c>
      <c r="AQ102" s="163" t="str">
        <f>IF(AQ101="","",VLOOKUP(AQ101,'シフト記号表（従来型・ユニット型共通）'!$C$6:$L$47,10,FALSE))</f>
        <v/>
      </c>
      <c r="AR102" s="163" t="str">
        <f>IF(AR101="","",VLOOKUP(AR101,'シフト記号表（従来型・ユニット型共通）'!$C$6:$L$47,10,FALSE))</f>
        <v/>
      </c>
      <c r="AS102" s="163" t="str">
        <f>IF(AS101="","",VLOOKUP(AS101,'シフト記号表（従来型・ユニット型共通）'!$C$6:$L$47,10,FALSE))</f>
        <v/>
      </c>
      <c r="AT102" s="163" t="str">
        <f>IF(AT101="","",VLOOKUP(AT101,'シフト記号表（従来型・ユニット型共通）'!$C$6:$L$47,10,FALSE))</f>
        <v/>
      </c>
      <c r="AU102" s="164" t="str">
        <f>IF(AU101="","",VLOOKUP(AU101,'シフト記号表（従来型・ユニット型共通）'!$C$6:$L$47,10,FALSE))</f>
        <v/>
      </c>
      <c r="AV102" s="162" t="str">
        <f>IF(AV101="","",VLOOKUP(AV101,'シフト記号表（従来型・ユニット型共通）'!$C$6:$L$47,10,FALSE))</f>
        <v/>
      </c>
      <c r="AW102" s="163" t="str">
        <f>IF(AW101="","",VLOOKUP(AW101,'シフト記号表（従来型・ユニット型共通）'!$C$6:$L$47,10,FALSE))</f>
        <v/>
      </c>
      <c r="AX102" s="163" t="str">
        <f>IF(AX101="","",VLOOKUP(AX101,'シフト記号表（従来型・ユニット型共通）'!$C$6:$L$47,10,FALSE))</f>
        <v/>
      </c>
      <c r="AY102" s="163" t="str">
        <f>IF(AY101="","",VLOOKUP(AY101,'シフト記号表（従来型・ユニット型共通）'!$C$6:$L$47,10,FALSE))</f>
        <v/>
      </c>
      <c r="AZ102" s="163" t="str">
        <f>IF(AZ101="","",VLOOKUP(AZ101,'シフト記号表（従来型・ユニット型共通）'!$C$6:$L$47,10,FALSE))</f>
        <v/>
      </c>
      <c r="BA102" s="163" t="str">
        <f>IF(BA101="","",VLOOKUP(BA101,'シフト記号表（従来型・ユニット型共通）'!$C$6:$L$47,10,FALSE))</f>
        <v/>
      </c>
      <c r="BB102" s="164" t="str">
        <f>IF(BB101="","",VLOOKUP(BB101,'シフト記号表（従来型・ユニット型共通）'!$C$6:$L$47,10,FALSE))</f>
        <v/>
      </c>
      <c r="BC102" s="162" t="str">
        <f>IF(BC101="","",VLOOKUP(BC101,'シフト記号表（従来型・ユニット型共通）'!$C$6:$L$47,10,FALSE))</f>
        <v/>
      </c>
      <c r="BD102" s="163" t="str">
        <f>IF(BD101="","",VLOOKUP(BD101,'シフト記号表（従来型・ユニット型共通）'!$C$6:$L$47,10,FALSE))</f>
        <v/>
      </c>
      <c r="BE102" s="163" t="str">
        <f>IF(BE101="","",VLOOKUP(BE101,'シフト記号表（従来型・ユニット型共通）'!$C$6:$L$47,10,FALSE))</f>
        <v/>
      </c>
      <c r="BF102" s="369">
        <f>IF($BI$3="４週",SUM(AA102:BB102),IF($BI$3="暦月",SUM(AA102:BE102),""))</f>
        <v>0</v>
      </c>
      <c r="BG102" s="370"/>
      <c r="BH102" s="371">
        <f>IF($BI$3="４週",BF102/4,IF($BI$3="暦月",(BF102/($BI$8/7)),""))</f>
        <v>0</v>
      </c>
      <c r="BI102" s="370"/>
      <c r="BJ102" s="366"/>
      <c r="BK102" s="367"/>
      <c r="BL102" s="367"/>
      <c r="BM102" s="367"/>
      <c r="BN102" s="368"/>
    </row>
    <row r="103" spans="2:66" ht="20.25" customHeight="1" x14ac:dyDescent="0.45">
      <c r="B103" s="306">
        <f>B101+1</f>
        <v>44</v>
      </c>
      <c r="C103" s="390"/>
      <c r="D103" s="392"/>
      <c r="E103" s="261"/>
      <c r="F103" s="393"/>
      <c r="G103" s="237"/>
      <c r="H103" s="238"/>
      <c r="I103" s="152"/>
      <c r="J103" s="153"/>
      <c r="K103" s="152"/>
      <c r="L103" s="153"/>
      <c r="M103" s="246"/>
      <c r="N103" s="247"/>
      <c r="O103" s="250"/>
      <c r="P103" s="251"/>
      <c r="Q103" s="251"/>
      <c r="R103" s="238"/>
      <c r="S103" s="335"/>
      <c r="T103" s="336"/>
      <c r="U103" s="336"/>
      <c r="V103" s="336"/>
      <c r="W103" s="337"/>
      <c r="X103" s="184" t="s">
        <v>18</v>
      </c>
      <c r="Y103" s="108"/>
      <c r="Z103" s="109"/>
      <c r="AA103" s="95"/>
      <c r="AB103" s="96"/>
      <c r="AC103" s="96"/>
      <c r="AD103" s="96"/>
      <c r="AE103" s="96"/>
      <c r="AF103" s="96"/>
      <c r="AG103" s="97"/>
      <c r="AH103" s="95"/>
      <c r="AI103" s="96"/>
      <c r="AJ103" s="96"/>
      <c r="AK103" s="96"/>
      <c r="AL103" s="96"/>
      <c r="AM103" s="96"/>
      <c r="AN103" s="97"/>
      <c r="AO103" s="95"/>
      <c r="AP103" s="96"/>
      <c r="AQ103" s="96"/>
      <c r="AR103" s="96"/>
      <c r="AS103" s="96"/>
      <c r="AT103" s="96"/>
      <c r="AU103" s="97"/>
      <c r="AV103" s="95"/>
      <c r="AW103" s="96"/>
      <c r="AX103" s="96"/>
      <c r="AY103" s="96"/>
      <c r="AZ103" s="96"/>
      <c r="BA103" s="96"/>
      <c r="BB103" s="97"/>
      <c r="BC103" s="95"/>
      <c r="BD103" s="96"/>
      <c r="BE103" s="98"/>
      <c r="BF103" s="242"/>
      <c r="BG103" s="243"/>
      <c r="BH103" s="244"/>
      <c r="BI103" s="245"/>
      <c r="BJ103" s="303"/>
      <c r="BK103" s="304"/>
      <c r="BL103" s="304"/>
      <c r="BM103" s="304"/>
      <c r="BN103" s="305"/>
    </row>
    <row r="104" spans="2:66" ht="20.25" customHeight="1" x14ac:dyDescent="0.45">
      <c r="B104" s="307"/>
      <c r="C104" s="391"/>
      <c r="D104" s="394"/>
      <c r="E104" s="261"/>
      <c r="F104" s="393"/>
      <c r="G104" s="341"/>
      <c r="H104" s="342"/>
      <c r="I104" s="196"/>
      <c r="J104" s="197">
        <f>G103</f>
        <v>0</v>
      </c>
      <c r="K104" s="196"/>
      <c r="L104" s="197">
        <f>M103</f>
        <v>0</v>
      </c>
      <c r="M104" s="343"/>
      <c r="N104" s="344"/>
      <c r="O104" s="345"/>
      <c r="P104" s="346"/>
      <c r="Q104" s="346"/>
      <c r="R104" s="342"/>
      <c r="S104" s="335"/>
      <c r="T104" s="336"/>
      <c r="U104" s="336"/>
      <c r="V104" s="336"/>
      <c r="W104" s="337"/>
      <c r="X104" s="185" t="s">
        <v>189</v>
      </c>
      <c r="Y104" s="110"/>
      <c r="Z104" s="186"/>
      <c r="AA104" s="162" t="str">
        <f>IF(AA103="","",VLOOKUP(AA103,'シフト記号表（従来型・ユニット型共通）'!$C$6:$L$47,10,FALSE))</f>
        <v/>
      </c>
      <c r="AB104" s="163" t="str">
        <f>IF(AB103="","",VLOOKUP(AB103,'シフト記号表（従来型・ユニット型共通）'!$C$6:$L$47,10,FALSE))</f>
        <v/>
      </c>
      <c r="AC104" s="163" t="str">
        <f>IF(AC103="","",VLOOKUP(AC103,'シフト記号表（従来型・ユニット型共通）'!$C$6:$L$47,10,FALSE))</f>
        <v/>
      </c>
      <c r="AD104" s="163" t="str">
        <f>IF(AD103="","",VLOOKUP(AD103,'シフト記号表（従来型・ユニット型共通）'!$C$6:$L$47,10,FALSE))</f>
        <v/>
      </c>
      <c r="AE104" s="163" t="str">
        <f>IF(AE103="","",VLOOKUP(AE103,'シフト記号表（従来型・ユニット型共通）'!$C$6:$L$47,10,FALSE))</f>
        <v/>
      </c>
      <c r="AF104" s="163" t="str">
        <f>IF(AF103="","",VLOOKUP(AF103,'シフト記号表（従来型・ユニット型共通）'!$C$6:$L$47,10,FALSE))</f>
        <v/>
      </c>
      <c r="AG104" s="164" t="str">
        <f>IF(AG103="","",VLOOKUP(AG103,'シフト記号表（従来型・ユニット型共通）'!$C$6:$L$47,10,FALSE))</f>
        <v/>
      </c>
      <c r="AH104" s="162" t="str">
        <f>IF(AH103="","",VLOOKUP(AH103,'シフト記号表（従来型・ユニット型共通）'!$C$6:$L$47,10,FALSE))</f>
        <v/>
      </c>
      <c r="AI104" s="163" t="str">
        <f>IF(AI103="","",VLOOKUP(AI103,'シフト記号表（従来型・ユニット型共通）'!$C$6:$L$47,10,FALSE))</f>
        <v/>
      </c>
      <c r="AJ104" s="163" t="str">
        <f>IF(AJ103="","",VLOOKUP(AJ103,'シフト記号表（従来型・ユニット型共通）'!$C$6:$L$47,10,FALSE))</f>
        <v/>
      </c>
      <c r="AK104" s="163" t="str">
        <f>IF(AK103="","",VLOOKUP(AK103,'シフト記号表（従来型・ユニット型共通）'!$C$6:$L$47,10,FALSE))</f>
        <v/>
      </c>
      <c r="AL104" s="163" t="str">
        <f>IF(AL103="","",VLOOKUP(AL103,'シフト記号表（従来型・ユニット型共通）'!$C$6:$L$47,10,FALSE))</f>
        <v/>
      </c>
      <c r="AM104" s="163" t="str">
        <f>IF(AM103="","",VLOOKUP(AM103,'シフト記号表（従来型・ユニット型共通）'!$C$6:$L$47,10,FALSE))</f>
        <v/>
      </c>
      <c r="AN104" s="164" t="str">
        <f>IF(AN103="","",VLOOKUP(AN103,'シフト記号表（従来型・ユニット型共通）'!$C$6:$L$47,10,FALSE))</f>
        <v/>
      </c>
      <c r="AO104" s="162" t="str">
        <f>IF(AO103="","",VLOOKUP(AO103,'シフト記号表（従来型・ユニット型共通）'!$C$6:$L$47,10,FALSE))</f>
        <v/>
      </c>
      <c r="AP104" s="163" t="str">
        <f>IF(AP103="","",VLOOKUP(AP103,'シフト記号表（従来型・ユニット型共通）'!$C$6:$L$47,10,FALSE))</f>
        <v/>
      </c>
      <c r="AQ104" s="163" t="str">
        <f>IF(AQ103="","",VLOOKUP(AQ103,'シフト記号表（従来型・ユニット型共通）'!$C$6:$L$47,10,FALSE))</f>
        <v/>
      </c>
      <c r="AR104" s="163" t="str">
        <f>IF(AR103="","",VLOOKUP(AR103,'シフト記号表（従来型・ユニット型共通）'!$C$6:$L$47,10,FALSE))</f>
        <v/>
      </c>
      <c r="AS104" s="163" t="str">
        <f>IF(AS103="","",VLOOKUP(AS103,'シフト記号表（従来型・ユニット型共通）'!$C$6:$L$47,10,FALSE))</f>
        <v/>
      </c>
      <c r="AT104" s="163" t="str">
        <f>IF(AT103="","",VLOOKUP(AT103,'シフト記号表（従来型・ユニット型共通）'!$C$6:$L$47,10,FALSE))</f>
        <v/>
      </c>
      <c r="AU104" s="164" t="str">
        <f>IF(AU103="","",VLOOKUP(AU103,'シフト記号表（従来型・ユニット型共通）'!$C$6:$L$47,10,FALSE))</f>
        <v/>
      </c>
      <c r="AV104" s="162" t="str">
        <f>IF(AV103="","",VLOOKUP(AV103,'シフト記号表（従来型・ユニット型共通）'!$C$6:$L$47,10,FALSE))</f>
        <v/>
      </c>
      <c r="AW104" s="163" t="str">
        <f>IF(AW103="","",VLOOKUP(AW103,'シフト記号表（従来型・ユニット型共通）'!$C$6:$L$47,10,FALSE))</f>
        <v/>
      </c>
      <c r="AX104" s="163" t="str">
        <f>IF(AX103="","",VLOOKUP(AX103,'シフト記号表（従来型・ユニット型共通）'!$C$6:$L$47,10,FALSE))</f>
        <v/>
      </c>
      <c r="AY104" s="163" t="str">
        <f>IF(AY103="","",VLOOKUP(AY103,'シフト記号表（従来型・ユニット型共通）'!$C$6:$L$47,10,FALSE))</f>
        <v/>
      </c>
      <c r="AZ104" s="163" t="str">
        <f>IF(AZ103="","",VLOOKUP(AZ103,'シフト記号表（従来型・ユニット型共通）'!$C$6:$L$47,10,FALSE))</f>
        <v/>
      </c>
      <c r="BA104" s="163" t="str">
        <f>IF(BA103="","",VLOOKUP(BA103,'シフト記号表（従来型・ユニット型共通）'!$C$6:$L$47,10,FALSE))</f>
        <v/>
      </c>
      <c r="BB104" s="164" t="str">
        <f>IF(BB103="","",VLOOKUP(BB103,'シフト記号表（従来型・ユニット型共通）'!$C$6:$L$47,10,FALSE))</f>
        <v/>
      </c>
      <c r="BC104" s="162" t="str">
        <f>IF(BC103="","",VLOOKUP(BC103,'シフト記号表（従来型・ユニット型共通）'!$C$6:$L$47,10,FALSE))</f>
        <v/>
      </c>
      <c r="BD104" s="163" t="str">
        <f>IF(BD103="","",VLOOKUP(BD103,'シフト記号表（従来型・ユニット型共通）'!$C$6:$L$47,10,FALSE))</f>
        <v/>
      </c>
      <c r="BE104" s="163" t="str">
        <f>IF(BE103="","",VLOOKUP(BE103,'シフト記号表（従来型・ユニット型共通）'!$C$6:$L$47,10,FALSE))</f>
        <v/>
      </c>
      <c r="BF104" s="369">
        <f>IF($BI$3="４週",SUM(AA104:BB104),IF($BI$3="暦月",SUM(AA104:BE104),""))</f>
        <v>0</v>
      </c>
      <c r="BG104" s="370"/>
      <c r="BH104" s="371">
        <f>IF($BI$3="４週",BF104/4,IF($BI$3="暦月",(BF104/($BI$8/7)),""))</f>
        <v>0</v>
      </c>
      <c r="BI104" s="370"/>
      <c r="BJ104" s="366"/>
      <c r="BK104" s="367"/>
      <c r="BL104" s="367"/>
      <c r="BM104" s="367"/>
      <c r="BN104" s="368"/>
    </row>
    <row r="105" spans="2:66" ht="20.25" customHeight="1" x14ac:dyDescent="0.45">
      <c r="B105" s="306">
        <f>B103+1</f>
        <v>45</v>
      </c>
      <c r="C105" s="390"/>
      <c r="D105" s="392"/>
      <c r="E105" s="261"/>
      <c r="F105" s="393"/>
      <c r="G105" s="237"/>
      <c r="H105" s="238"/>
      <c r="I105" s="152"/>
      <c r="J105" s="153"/>
      <c r="K105" s="152"/>
      <c r="L105" s="153"/>
      <c r="M105" s="246"/>
      <c r="N105" s="247"/>
      <c r="O105" s="250"/>
      <c r="P105" s="251"/>
      <c r="Q105" s="251"/>
      <c r="R105" s="238"/>
      <c r="S105" s="335"/>
      <c r="T105" s="336"/>
      <c r="U105" s="336"/>
      <c r="V105" s="336"/>
      <c r="W105" s="337"/>
      <c r="X105" s="184" t="s">
        <v>18</v>
      </c>
      <c r="Y105" s="108"/>
      <c r="Z105" s="109"/>
      <c r="AA105" s="95"/>
      <c r="AB105" s="96"/>
      <c r="AC105" s="96"/>
      <c r="AD105" s="96"/>
      <c r="AE105" s="96"/>
      <c r="AF105" s="96"/>
      <c r="AG105" s="97"/>
      <c r="AH105" s="95"/>
      <c r="AI105" s="96"/>
      <c r="AJ105" s="96"/>
      <c r="AK105" s="96"/>
      <c r="AL105" s="96"/>
      <c r="AM105" s="96"/>
      <c r="AN105" s="97"/>
      <c r="AO105" s="95"/>
      <c r="AP105" s="96"/>
      <c r="AQ105" s="96"/>
      <c r="AR105" s="96"/>
      <c r="AS105" s="96"/>
      <c r="AT105" s="96"/>
      <c r="AU105" s="97"/>
      <c r="AV105" s="95"/>
      <c r="AW105" s="96"/>
      <c r="AX105" s="96"/>
      <c r="AY105" s="96"/>
      <c r="AZ105" s="96"/>
      <c r="BA105" s="96"/>
      <c r="BB105" s="97"/>
      <c r="BC105" s="95"/>
      <c r="BD105" s="96"/>
      <c r="BE105" s="98"/>
      <c r="BF105" s="242"/>
      <c r="BG105" s="243"/>
      <c r="BH105" s="244"/>
      <c r="BI105" s="245"/>
      <c r="BJ105" s="303"/>
      <c r="BK105" s="304"/>
      <c r="BL105" s="304"/>
      <c r="BM105" s="304"/>
      <c r="BN105" s="305"/>
    </row>
    <row r="106" spans="2:66" ht="20.25" customHeight="1" x14ac:dyDescent="0.45">
      <c r="B106" s="307"/>
      <c r="C106" s="391"/>
      <c r="D106" s="394"/>
      <c r="E106" s="261"/>
      <c r="F106" s="393"/>
      <c r="G106" s="341"/>
      <c r="H106" s="342"/>
      <c r="I106" s="196"/>
      <c r="J106" s="197">
        <f>G105</f>
        <v>0</v>
      </c>
      <c r="K106" s="196"/>
      <c r="L106" s="197">
        <f>M105</f>
        <v>0</v>
      </c>
      <c r="M106" s="343"/>
      <c r="N106" s="344"/>
      <c r="O106" s="345"/>
      <c r="P106" s="346"/>
      <c r="Q106" s="346"/>
      <c r="R106" s="342"/>
      <c r="S106" s="335"/>
      <c r="T106" s="336"/>
      <c r="U106" s="336"/>
      <c r="V106" s="336"/>
      <c r="W106" s="337"/>
      <c r="X106" s="185" t="s">
        <v>189</v>
      </c>
      <c r="Y106" s="110"/>
      <c r="Z106" s="186"/>
      <c r="AA106" s="162" t="str">
        <f>IF(AA105="","",VLOOKUP(AA105,'シフト記号表（従来型・ユニット型共通）'!$C$6:$L$47,10,FALSE))</f>
        <v/>
      </c>
      <c r="AB106" s="163" t="str">
        <f>IF(AB105="","",VLOOKUP(AB105,'シフト記号表（従来型・ユニット型共通）'!$C$6:$L$47,10,FALSE))</f>
        <v/>
      </c>
      <c r="AC106" s="163" t="str">
        <f>IF(AC105="","",VLOOKUP(AC105,'シフト記号表（従来型・ユニット型共通）'!$C$6:$L$47,10,FALSE))</f>
        <v/>
      </c>
      <c r="AD106" s="163" t="str">
        <f>IF(AD105="","",VLOOKUP(AD105,'シフト記号表（従来型・ユニット型共通）'!$C$6:$L$47,10,FALSE))</f>
        <v/>
      </c>
      <c r="AE106" s="163" t="str">
        <f>IF(AE105="","",VLOOKUP(AE105,'シフト記号表（従来型・ユニット型共通）'!$C$6:$L$47,10,FALSE))</f>
        <v/>
      </c>
      <c r="AF106" s="163" t="str">
        <f>IF(AF105="","",VLOOKUP(AF105,'シフト記号表（従来型・ユニット型共通）'!$C$6:$L$47,10,FALSE))</f>
        <v/>
      </c>
      <c r="AG106" s="164" t="str">
        <f>IF(AG105="","",VLOOKUP(AG105,'シフト記号表（従来型・ユニット型共通）'!$C$6:$L$47,10,FALSE))</f>
        <v/>
      </c>
      <c r="AH106" s="162" t="str">
        <f>IF(AH105="","",VLOOKUP(AH105,'シフト記号表（従来型・ユニット型共通）'!$C$6:$L$47,10,FALSE))</f>
        <v/>
      </c>
      <c r="AI106" s="163" t="str">
        <f>IF(AI105="","",VLOOKUP(AI105,'シフト記号表（従来型・ユニット型共通）'!$C$6:$L$47,10,FALSE))</f>
        <v/>
      </c>
      <c r="AJ106" s="163" t="str">
        <f>IF(AJ105="","",VLOOKUP(AJ105,'シフト記号表（従来型・ユニット型共通）'!$C$6:$L$47,10,FALSE))</f>
        <v/>
      </c>
      <c r="AK106" s="163" t="str">
        <f>IF(AK105="","",VLOOKUP(AK105,'シフト記号表（従来型・ユニット型共通）'!$C$6:$L$47,10,FALSE))</f>
        <v/>
      </c>
      <c r="AL106" s="163" t="str">
        <f>IF(AL105="","",VLOOKUP(AL105,'シフト記号表（従来型・ユニット型共通）'!$C$6:$L$47,10,FALSE))</f>
        <v/>
      </c>
      <c r="AM106" s="163" t="str">
        <f>IF(AM105="","",VLOOKUP(AM105,'シフト記号表（従来型・ユニット型共通）'!$C$6:$L$47,10,FALSE))</f>
        <v/>
      </c>
      <c r="AN106" s="164" t="str">
        <f>IF(AN105="","",VLOOKUP(AN105,'シフト記号表（従来型・ユニット型共通）'!$C$6:$L$47,10,FALSE))</f>
        <v/>
      </c>
      <c r="AO106" s="162" t="str">
        <f>IF(AO105="","",VLOOKUP(AO105,'シフト記号表（従来型・ユニット型共通）'!$C$6:$L$47,10,FALSE))</f>
        <v/>
      </c>
      <c r="AP106" s="163" t="str">
        <f>IF(AP105="","",VLOOKUP(AP105,'シフト記号表（従来型・ユニット型共通）'!$C$6:$L$47,10,FALSE))</f>
        <v/>
      </c>
      <c r="AQ106" s="163" t="str">
        <f>IF(AQ105="","",VLOOKUP(AQ105,'シフト記号表（従来型・ユニット型共通）'!$C$6:$L$47,10,FALSE))</f>
        <v/>
      </c>
      <c r="AR106" s="163" t="str">
        <f>IF(AR105="","",VLOOKUP(AR105,'シフト記号表（従来型・ユニット型共通）'!$C$6:$L$47,10,FALSE))</f>
        <v/>
      </c>
      <c r="AS106" s="163" t="str">
        <f>IF(AS105="","",VLOOKUP(AS105,'シフト記号表（従来型・ユニット型共通）'!$C$6:$L$47,10,FALSE))</f>
        <v/>
      </c>
      <c r="AT106" s="163" t="str">
        <f>IF(AT105="","",VLOOKUP(AT105,'シフト記号表（従来型・ユニット型共通）'!$C$6:$L$47,10,FALSE))</f>
        <v/>
      </c>
      <c r="AU106" s="164" t="str">
        <f>IF(AU105="","",VLOOKUP(AU105,'シフト記号表（従来型・ユニット型共通）'!$C$6:$L$47,10,FALSE))</f>
        <v/>
      </c>
      <c r="AV106" s="162" t="str">
        <f>IF(AV105="","",VLOOKUP(AV105,'シフト記号表（従来型・ユニット型共通）'!$C$6:$L$47,10,FALSE))</f>
        <v/>
      </c>
      <c r="AW106" s="163" t="str">
        <f>IF(AW105="","",VLOOKUP(AW105,'シフト記号表（従来型・ユニット型共通）'!$C$6:$L$47,10,FALSE))</f>
        <v/>
      </c>
      <c r="AX106" s="163" t="str">
        <f>IF(AX105="","",VLOOKUP(AX105,'シフト記号表（従来型・ユニット型共通）'!$C$6:$L$47,10,FALSE))</f>
        <v/>
      </c>
      <c r="AY106" s="163" t="str">
        <f>IF(AY105="","",VLOOKUP(AY105,'シフト記号表（従来型・ユニット型共通）'!$C$6:$L$47,10,FALSE))</f>
        <v/>
      </c>
      <c r="AZ106" s="163" t="str">
        <f>IF(AZ105="","",VLOOKUP(AZ105,'シフト記号表（従来型・ユニット型共通）'!$C$6:$L$47,10,FALSE))</f>
        <v/>
      </c>
      <c r="BA106" s="163" t="str">
        <f>IF(BA105="","",VLOOKUP(BA105,'シフト記号表（従来型・ユニット型共通）'!$C$6:$L$47,10,FALSE))</f>
        <v/>
      </c>
      <c r="BB106" s="164" t="str">
        <f>IF(BB105="","",VLOOKUP(BB105,'シフト記号表（従来型・ユニット型共通）'!$C$6:$L$47,10,FALSE))</f>
        <v/>
      </c>
      <c r="BC106" s="162" t="str">
        <f>IF(BC105="","",VLOOKUP(BC105,'シフト記号表（従来型・ユニット型共通）'!$C$6:$L$47,10,FALSE))</f>
        <v/>
      </c>
      <c r="BD106" s="163" t="str">
        <f>IF(BD105="","",VLOOKUP(BD105,'シフト記号表（従来型・ユニット型共通）'!$C$6:$L$47,10,FALSE))</f>
        <v/>
      </c>
      <c r="BE106" s="163" t="str">
        <f>IF(BE105="","",VLOOKUP(BE105,'シフト記号表（従来型・ユニット型共通）'!$C$6:$L$47,10,FALSE))</f>
        <v/>
      </c>
      <c r="BF106" s="369">
        <f>IF($BI$3="４週",SUM(AA106:BB106),IF($BI$3="暦月",SUM(AA106:BE106),""))</f>
        <v>0</v>
      </c>
      <c r="BG106" s="370"/>
      <c r="BH106" s="371">
        <f>IF($BI$3="４週",BF106/4,IF($BI$3="暦月",(BF106/($BI$8/7)),""))</f>
        <v>0</v>
      </c>
      <c r="BI106" s="370"/>
      <c r="BJ106" s="366"/>
      <c r="BK106" s="367"/>
      <c r="BL106" s="367"/>
      <c r="BM106" s="367"/>
      <c r="BN106" s="368"/>
    </row>
    <row r="107" spans="2:66" ht="20.25" customHeight="1" x14ac:dyDescent="0.45">
      <c r="B107" s="306">
        <f>B105+1</f>
        <v>46</v>
      </c>
      <c r="C107" s="390"/>
      <c r="D107" s="392"/>
      <c r="E107" s="261"/>
      <c r="F107" s="393"/>
      <c r="G107" s="237"/>
      <c r="H107" s="238"/>
      <c r="I107" s="152"/>
      <c r="J107" s="153"/>
      <c r="K107" s="152"/>
      <c r="L107" s="153"/>
      <c r="M107" s="246"/>
      <c r="N107" s="247"/>
      <c r="O107" s="250"/>
      <c r="P107" s="251"/>
      <c r="Q107" s="251"/>
      <c r="R107" s="238"/>
      <c r="S107" s="335"/>
      <c r="T107" s="336"/>
      <c r="U107" s="336"/>
      <c r="V107" s="336"/>
      <c r="W107" s="337"/>
      <c r="X107" s="184" t="s">
        <v>18</v>
      </c>
      <c r="Y107" s="108"/>
      <c r="Z107" s="109"/>
      <c r="AA107" s="95"/>
      <c r="AB107" s="96"/>
      <c r="AC107" s="96"/>
      <c r="AD107" s="96"/>
      <c r="AE107" s="96"/>
      <c r="AF107" s="96"/>
      <c r="AG107" s="97"/>
      <c r="AH107" s="95"/>
      <c r="AI107" s="96"/>
      <c r="AJ107" s="96"/>
      <c r="AK107" s="96"/>
      <c r="AL107" s="96"/>
      <c r="AM107" s="96"/>
      <c r="AN107" s="97"/>
      <c r="AO107" s="95"/>
      <c r="AP107" s="96"/>
      <c r="AQ107" s="96"/>
      <c r="AR107" s="96"/>
      <c r="AS107" s="96"/>
      <c r="AT107" s="96"/>
      <c r="AU107" s="97"/>
      <c r="AV107" s="95"/>
      <c r="AW107" s="96"/>
      <c r="AX107" s="96"/>
      <c r="AY107" s="96"/>
      <c r="AZ107" s="96"/>
      <c r="BA107" s="96"/>
      <c r="BB107" s="97"/>
      <c r="BC107" s="95"/>
      <c r="BD107" s="96"/>
      <c r="BE107" s="98"/>
      <c r="BF107" s="242"/>
      <c r="BG107" s="243"/>
      <c r="BH107" s="244"/>
      <c r="BI107" s="245"/>
      <c r="BJ107" s="303"/>
      <c r="BK107" s="304"/>
      <c r="BL107" s="304"/>
      <c r="BM107" s="304"/>
      <c r="BN107" s="305"/>
    </row>
    <row r="108" spans="2:66" ht="20.25" customHeight="1" x14ac:dyDescent="0.45">
      <c r="B108" s="307"/>
      <c r="C108" s="391"/>
      <c r="D108" s="394"/>
      <c r="E108" s="261"/>
      <c r="F108" s="393"/>
      <c r="G108" s="341"/>
      <c r="H108" s="342"/>
      <c r="I108" s="196"/>
      <c r="J108" s="197">
        <f>G107</f>
        <v>0</v>
      </c>
      <c r="K108" s="196"/>
      <c r="L108" s="197">
        <f>M107</f>
        <v>0</v>
      </c>
      <c r="M108" s="343"/>
      <c r="N108" s="344"/>
      <c r="O108" s="345"/>
      <c r="P108" s="346"/>
      <c r="Q108" s="346"/>
      <c r="R108" s="342"/>
      <c r="S108" s="335"/>
      <c r="T108" s="336"/>
      <c r="U108" s="336"/>
      <c r="V108" s="336"/>
      <c r="W108" s="337"/>
      <c r="X108" s="185" t="s">
        <v>189</v>
      </c>
      <c r="Y108" s="110"/>
      <c r="Z108" s="186"/>
      <c r="AA108" s="162" t="str">
        <f>IF(AA107="","",VLOOKUP(AA107,'シフト記号表（従来型・ユニット型共通）'!$C$6:$L$47,10,FALSE))</f>
        <v/>
      </c>
      <c r="AB108" s="163" t="str">
        <f>IF(AB107="","",VLOOKUP(AB107,'シフト記号表（従来型・ユニット型共通）'!$C$6:$L$47,10,FALSE))</f>
        <v/>
      </c>
      <c r="AC108" s="163" t="str">
        <f>IF(AC107="","",VLOOKUP(AC107,'シフト記号表（従来型・ユニット型共通）'!$C$6:$L$47,10,FALSE))</f>
        <v/>
      </c>
      <c r="AD108" s="163" t="str">
        <f>IF(AD107="","",VLOOKUP(AD107,'シフト記号表（従来型・ユニット型共通）'!$C$6:$L$47,10,FALSE))</f>
        <v/>
      </c>
      <c r="AE108" s="163" t="str">
        <f>IF(AE107="","",VLOOKUP(AE107,'シフト記号表（従来型・ユニット型共通）'!$C$6:$L$47,10,FALSE))</f>
        <v/>
      </c>
      <c r="AF108" s="163" t="str">
        <f>IF(AF107="","",VLOOKUP(AF107,'シフト記号表（従来型・ユニット型共通）'!$C$6:$L$47,10,FALSE))</f>
        <v/>
      </c>
      <c r="AG108" s="164" t="str">
        <f>IF(AG107="","",VLOOKUP(AG107,'シフト記号表（従来型・ユニット型共通）'!$C$6:$L$47,10,FALSE))</f>
        <v/>
      </c>
      <c r="AH108" s="162" t="str">
        <f>IF(AH107="","",VLOOKUP(AH107,'シフト記号表（従来型・ユニット型共通）'!$C$6:$L$47,10,FALSE))</f>
        <v/>
      </c>
      <c r="AI108" s="163" t="str">
        <f>IF(AI107="","",VLOOKUP(AI107,'シフト記号表（従来型・ユニット型共通）'!$C$6:$L$47,10,FALSE))</f>
        <v/>
      </c>
      <c r="AJ108" s="163" t="str">
        <f>IF(AJ107="","",VLOOKUP(AJ107,'シフト記号表（従来型・ユニット型共通）'!$C$6:$L$47,10,FALSE))</f>
        <v/>
      </c>
      <c r="AK108" s="163" t="str">
        <f>IF(AK107="","",VLOOKUP(AK107,'シフト記号表（従来型・ユニット型共通）'!$C$6:$L$47,10,FALSE))</f>
        <v/>
      </c>
      <c r="AL108" s="163" t="str">
        <f>IF(AL107="","",VLOOKUP(AL107,'シフト記号表（従来型・ユニット型共通）'!$C$6:$L$47,10,FALSE))</f>
        <v/>
      </c>
      <c r="AM108" s="163" t="str">
        <f>IF(AM107="","",VLOOKUP(AM107,'シフト記号表（従来型・ユニット型共通）'!$C$6:$L$47,10,FALSE))</f>
        <v/>
      </c>
      <c r="AN108" s="164" t="str">
        <f>IF(AN107="","",VLOOKUP(AN107,'シフト記号表（従来型・ユニット型共通）'!$C$6:$L$47,10,FALSE))</f>
        <v/>
      </c>
      <c r="AO108" s="162" t="str">
        <f>IF(AO107="","",VLOOKUP(AO107,'シフト記号表（従来型・ユニット型共通）'!$C$6:$L$47,10,FALSE))</f>
        <v/>
      </c>
      <c r="AP108" s="163" t="str">
        <f>IF(AP107="","",VLOOKUP(AP107,'シフト記号表（従来型・ユニット型共通）'!$C$6:$L$47,10,FALSE))</f>
        <v/>
      </c>
      <c r="AQ108" s="163" t="str">
        <f>IF(AQ107="","",VLOOKUP(AQ107,'シフト記号表（従来型・ユニット型共通）'!$C$6:$L$47,10,FALSE))</f>
        <v/>
      </c>
      <c r="AR108" s="163" t="str">
        <f>IF(AR107="","",VLOOKUP(AR107,'シフト記号表（従来型・ユニット型共通）'!$C$6:$L$47,10,FALSE))</f>
        <v/>
      </c>
      <c r="AS108" s="163" t="str">
        <f>IF(AS107="","",VLOOKUP(AS107,'シフト記号表（従来型・ユニット型共通）'!$C$6:$L$47,10,FALSE))</f>
        <v/>
      </c>
      <c r="AT108" s="163" t="str">
        <f>IF(AT107="","",VLOOKUP(AT107,'シフト記号表（従来型・ユニット型共通）'!$C$6:$L$47,10,FALSE))</f>
        <v/>
      </c>
      <c r="AU108" s="164" t="str">
        <f>IF(AU107="","",VLOOKUP(AU107,'シフト記号表（従来型・ユニット型共通）'!$C$6:$L$47,10,FALSE))</f>
        <v/>
      </c>
      <c r="AV108" s="162" t="str">
        <f>IF(AV107="","",VLOOKUP(AV107,'シフト記号表（従来型・ユニット型共通）'!$C$6:$L$47,10,FALSE))</f>
        <v/>
      </c>
      <c r="AW108" s="163" t="str">
        <f>IF(AW107="","",VLOOKUP(AW107,'シフト記号表（従来型・ユニット型共通）'!$C$6:$L$47,10,FALSE))</f>
        <v/>
      </c>
      <c r="AX108" s="163" t="str">
        <f>IF(AX107="","",VLOOKUP(AX107,'シフト記号表（従来型・ユニット型共通）'!$C$6:$L$47,10,FALSE))</f>
        <v/>
      </c>
      <c r="AY108" s="163" t="str">
        <f>IF(AY107="","",VLOOKUP(AY107,'シフト記号表（従来型・ユニット型共通）'!$C$6:$L$47,10,FALSE))</f>
        <v/>
      </c>
      <c r="AZ108" s="163" t="str">
        <f>IF(AZ107="","",VLOOKUP(AZ107,'シフト記号表（従来型・ユニット型共通）'!$C$6:$L$47,10,FALSE))</f>
        <v/>
      </c>
      <c r="BA108" s="163" t="str">
        <f>IF(BA107="","",VLOOKUP(BA107,'シフト記号表（従来型・ユニット型共通）'!$C$6:$L$47,10,FALSE))</f>
        <v/>
      </c>
      <c r="BB108" s="164" t="str">
        <f>IF(BB107="","",VLOOKUP(BB107,'シフト記号表（従来型・ユニット型共通）'!$C$6:$L$47,10,FALSE))</f>
        <v/>
      </c>
      <c r="BC108" s="162" t="str">
        <f>IF(BC107="","",VLOOKUP(BC107,'シフト記号表（従来型・ユニット型共通）'!$C$6:$L$47,10,FALSE))</f>
        <v/>
      </c>
      <c r="BD108" s="163" t="str">
        <f>IF(BD107="","",VLOOKUP(BD107,'シフト記号表（従来型・ユニット型共通）'!$C$6:$L$47,10,FALSE))</f>
        <v/>
      </c>
      <c r="BE108" s="163" t="str">
        <f>IF(BE107="","",VLOOKUP(BE107,'シフト記号表（従来型・ユニット型共通）'!$C$6:$L$47,10,FALSE))</f>
        <v/>
      </c>
      <c r="BF108" s="369">
        <f>IF($BI$3="４週",SUM(AA108:BB108),IF($BI$3="暦月",SUM(AA108:BE108),""))</f>
        <v>0</v>
      </c>
      <c r="BG108" s="370"/>
      <c r="BH108" s="371">
        <f>IF($BI$3="４週",BF108/4,IF($BI$3="暦月",(BF108/($BI$8/7)),""))</f>
        <v>0</v>
      </c>
      <c r="BI108" s="370"/>
      <c r="BJ108" s="366"/>
      <c r="BK108" s="367"/>
      <c r="BL108" s="367"/>
      <c r="BM108" s="367"/>
      <c r="BN108" s="368"/>
    </row>
    <row r="109" spans="2:66" ht="20.25" customHeight="1" x14ac:dyDescent="0.45">
      <c r="B109" s="306">
        <f>B107+1</f>
        <v>47</v>
      </c>
      <c r="C109" s="390"/>
      <c r="D109" s="392"/>
      <c r="E109" s="261"/>
      <c r="F109" s="393"/>
      <c r="G109" s="237"/>
      <c r="H109" s="238"/>
      <c r="I109" s="152"/>
      <c r="J109" s="153"/>
      <c r="K109" s="152"/>
      <c r="L109" s="153"/>
      <c r="M109" s="246"/>
      <c r="N109" s="247"/>
      <c r="O109" s="250"/>
      <c r="P109" s="251"/>
      <c r="Q109" s="251"/>
      <c r="R109" s="238"/>
      <c r="S109" s="335"/>
      <c r="T109" s="336"/>
      <c r="U109" s="336"/>
      <c r="V109" s="336"/>
      <c r="W109" s="337"/>
      <c r="X109" s="184" t="s">
        <v>18</v>
      </c>
      <c r="Y109" s="108"/>
      <c r="Z109" s="109"/>
      <c r="AA109" s="95"/>
      <c r="AB109" s="96"/>
      <c r="AC109" s="96"/>
      <c r="AD109" s="96"/>
      <c r="AE109" s="96"/>
      <c r="AF109" s="96"/>
      <c r="AG109" s="97"/>
      <c r="AH109" s="95"/>
      <c r="AI109" s="96"/>
      <c r="AJ109" s="96"/>
      <c r="AK109" s="96"/>
      <c r="AL109" s="96"/>
      <c r="AM109" s="96"/>
      <c r="AN109" s="97"/>
      <c r="AO109" s="95"/>
      <c r="AP109" s="96"/>
      <c r="AQ109" s="96"/>
      <c r="AR109" s="96"/>
      <c r="AS109" s="96"/>
      <c r="AT109" s="96"/>
      <c r="AU109" s="97"/>
      <c r="AV109" s="95"/>
      <c r="AW109" s="96"/>
      <c r="AX109" s="96"/>
      <c r="AY109" s="96"/>
      <c r="AZ109" s="96"/>
      <c r="BA109" s="96"/>
      <c r="BB109" s="97"/>
      <c r="BC109" s="95"/>
      <c r="BD109" s="96"/>
      <c r="BE109" s="98"/>
      <c r="BF109" s="242"/>
      <c r="BG109" s="243"/>
      <c r="BH109" s="244"/>
      <c r="BI109" s="245"/>
      <c r="BJ109" s="303"/>
      <c r="BK109" s="304"/>
      <c r="BL109" s="304"/>
      <c r="BM109" s="304"/>
      <c r="BN109" s="305"/>
    </row>
    <row r="110" spans="2:66" ht="20.25" customHeight="1" x14ac:dyDescent="0.45">
      <c r="B110" s="307"/>
      <c r="C110" s="391"/>
      <c r="D110" s="394"/>
      <c r="E110" s="261"/>
      <c r="F110" s="393"/>
      <c r="G110" s="341"/>
      <c r="H110" s="342"/>
      <c r="I110" s="196"/>
      <c r="J110" s="197">
        <f>G109</f>
        <v>0</v>
      </c>
      <c r="K110" s="196"/>
      <c r="L110" s="197">
        <f>M109</f>
        <v>0</v>
      </c>
      <c r="M110" s="343"/>
      <c r="N110" s="344"/>
      <c r="O110" s="345"/>
      <c r="P110" s="346"/>
      <c r="Q110" s="346"/>
      <c r="R110" s="342"/>
      <c r="S110" s="335"/>
      <c r="T110" s="336"/>
      <c r="U110" s="336"/>
      <c r="V110" s="336"/>
      <c r="W110" s="337"/>
      <c r="X110" s="185" t="s">
        <v>189</v>
      </c>
      <c r="Y110" s="110"/>
      <c r="Z110" s="186"/>
      <c r="AA110" s="162" t="str">
        <f>IF(AA109="","",VLOOKUP(AA109,'シフト記号表（従来型・ユニット型共通）'!$C$6:$L$47,10,FALSE))</f>
        <v/>
      </c>
      <c r="AB110" s="163" t="str">
        <f>IF(AB109="","",VLOOKUP(AB109,'シフト記号表（従来型・ユニット型共通）'!$C$6:$L$47,10,FALSE))</f>
        <v/>
      </c>
      <c r="AC110" s="163" t="str">
        <f>IF(AC109="","",VLOOKUP(AC109,'シフト記号表（従来型・ユニット型共通）'!$C$6:$L$47,10,FALSE))</f>
        <v/>
      </c>
      <c r="AD110" s="163" t="str">
        <f>IF(AD109="","",VLOOKUP(AD109,'シフト記号表（従来型・ユニット型共通）'!$C$6:$L$47,10,FALSE))</f>
        <v/>
      </c>
      <c r="AE110" s="163" t="str">
        <f>IF(AE109="","",VLOOKUP(AE109,'シフト記号表（従来型・ユニット型共通）'!$C$6:$L$47,10,FALSE))</f>
        <v/>
      </c>
      <c r="AF110" s="163" t="str">
        <f>IF(AF109="","",VLOOKUP(AF109,'シフト記号表（従来型・ユニット型共通）'!$C$6:$L$47,10,FALSE))</f>
        <v/>
      </c>
      <c r="AG110" s="164" t="str">
        <f>IF(AG109="","",VLOOKUP(AG109,'シフト記号表（従来型・ユニット型共通）'!$C$6:$L$47,10,FALSE))</f>
        <v/>
      </c>
      <c r="AH110" s="162" t="str">
        <f>IF(AH109="","",VLOOKUP(AH109,'シフト記号表（従来型・ユニット型共通）'!$C$6:$L$47,10,FALSE))</f>
        <v/>
      </c>
      <c r="AI110" s="163" t="str">
        <f>IF(AI109="","",VLOOKUP(AI109,'シフト記号表（従来型・ユニット型共通）'!$C$6:$L$47,10,FALSE))</f>
        <v/>
      </c>
      <c r="AJ110" s="163" t="str">
        <f>IF(AJ109="","",VLOOKUP(AJ109,'シフト記号表（従来型・ユニット型共通）'!$C$6:$L$47,10,FALSE))</f>
        <v/>
      </c>
      <c r="AK110" s="163" t="str">
        <f>IF(AK109="","",VLOOKUP(AK109,'シフト記号表（従来型・ユニット型共通）'!$C$6:$L$47,10,FALSE))</f>
        <v/>
      </c>
      <c r="AL110" s="163" t="str">
        <f>IF(AL109="","",VLOOKUP(AL109,'シフト記号表（従来型・ユニット型共通）'!$C$6:$L$47,10,FALSE))</f>
        <v/>
      </c>
      <c r="AM110" s="163" t="str">
        <f>IF(AM109="","",VLOOKUP(AM109,'シフト記号表（従来型・ユニット型共通）'!$C$6:$L$47,10,FALSE))</f>
        <v/>
      </c>
      <c r="AN110" s="164" t="str">
        <f>IF(AN109="","",VLOOKUP(AN109,'シフト記号表（従来型・ユニット型共通）'!$C$6:$L$47,10,FALSE))</f>
        <v/>
      </c>
      <c r="AO110" s="162" t="str">
        <f>IF(AO109="","",VLOOKUP(AO109,'シフト記号表（従来型・ユニット型共通）'!$C$6:$L$47,10,FALSE))</f>
        <v/>
      </c>
      <c r="AP110" s="163" t="str">
        <f>IF(AP109="","",VLOOKUP(AP109,'シフト記号表（従来型・ユニット型共通）'!$C$6:$L$47,10,FALSE))</f>
        <v/>
      </c>
      <c r="AQ110" s="163" t="str">
        <f>IF(AQ109="","",VLOOKUP(AQ109,'シフト記号表（従来型・ユニット型共通）'!$C$6:$L$47,10,FALSE))</f>
        <v/>
      </c>
      <c r="AR110" s="163" t="str">
        <f>IF(AR109="","",VLOOKUP(AR109,'シフト記号表（従来型・ユニット型共通）'!$C$6:$L$47,10,FALSE))</f>
        <v/>
      </c>
      <c r="AS110" s="163" t="str">
        <f>IF(AS109="","",VLOOKUP(AS109,'シフト記号表（従来型・ユニット型共通）'!$C$6:$L$47,10,FALSE))</f>
        <v/>
      </c>
      <c r="AT110" s="163" t="str">
        <f>IF(AT109="","",VLOOKUP(AT109,'シフト記号表（従来型・ユニット型共通）'!$C$6:$L$47,10,FALSE))</f>
        <v/>
      </c>
      <c r="AU110" s="164" t="str">
        <f>IF(AU109="","",VLOOKUP(AU109,'シフト記号表（従来型・ユニット型共通）'!$C$6:$L$47,10,FALSE))</f>
        <v/>
      </c>
      <c r="AV110" s="162" t="str">
        <f>IF(AV109="","",VLOOKUP(AV109,'シフト記号表（従来型・ユニット型共通）'!$C$6:$L$47,10,FALSE))</f>
        <v/>
      </c>
      <c r="AW110" s="163" t="str">
        <f>IF(AW109="","",VLOOKUP(AW109,'シフト記号表（従来型・ユニット型共通）'!$C$6:$L$47,10,FALSE))</f>
        <v/>
      </c>
      <c r="AX110" s="163" t="str">
        <f>IF(AX109="","",VLOOKUP(AX109,'シフト記号表（従来型・ユニット型共通）'!$C$6:$L$47,10,FALSE))</f>
        <v/>
      </c>
      <c r="AY110" s="163" t="str">
        <f>IF(AY109="","",VLOOKUP(AY109,'シフト記号表（従来型・ユニット型共通）'!$C$6:$L$47,10,FALSE))</f>
        <v/>
      </c>
      <c r="AZ110" s="163" t="str">
        <f>IF(AZ109="","",VLOOKUP(AZ109,'シフト記号表（従来型・ユニット型共通）'!$C$6:$L$47,10,FALSE))</f>
        <v/>
      </c>
      <c r="BA110" s="163" t="str">
        <f>IF(BA109="","",VLOOKUP(BA109,'シフト記号表（従来型・ユニット型共通）'!$C$6:$L$47,10,FALSE))</f>
        <v/>
      </c>
      <c r="BB110" s="164" t="str">
        <f>IF(BB109="","",VLOOKUP(BB109,'シフト記号表（従来型・ユニット型共通）'!$C$6:$L$47,10,FALSE))</f>
        <v/>
      </c>
      <c r="BC110" s="162" t="str">
        <f>IF(BC109="","",VLOOKUP(BC109,'シフト記号表（従来型・ユニット型共通）'!$C$6:$L$47,10,FALSE))</f>
        <v/>
      </c>
      <c r="BD110" s="163" t="str">
        <f>IF(BD109="","",VLOOKUP(BD109,'シフト記号表（従来型・ユニット型共通）'!$C$6:$L$47,10,FALSE))</f>
        <v/>
      </c>
      <c r="BE110" s="163" t="str">
        <f>IF(BE109="","",VLOOKUP(BE109,'シフト記号表（従来型・ユニット型共通）'!$C$6:$L$47,10,FALSE))</f>
        <v/>
      </c>
      <c r="BF110" s="369">
        <f>IF($BI$3="４週",SUM(AA110:BB110),IF($BI$3="暦月",SUM(AA110:BE110),""))</f>
        <v>0</v>
      </c>
      <c r="BG110" s="370"/>
      <c r="BH110" s="371">
        <f>IF($BI$3="４週",BF110/4,IF($BI$3="暦月",(BF110/($BI$8/7)),""))</f>
        <v>0</v>
      </c>
      <c r="BI110" s="370"/>
      <c r="BJ110" s="366"/>
      <c r="BK110" s="367"/>
      <c r="BL110" s="367"/>
      <c r="BM110" s="367"/>
      <c r="BN110" s="368"/>
    </row>
    <row r="111" spans="2:66" ht="20.25" customHeight="1" x14ac:dyDescent="0.45">
      <c r="B111" s="306">
        <f>B109+1</f>
        <v>48</v>
      </c>
      <c r="C111" s="390"/>
      <c r="D111" s="392"/>
      <c r="E111" s="261"/>
      <c r="F111" s="393"/>
      <c r="G111" s="237"/>
      <c r="H111" s="238"/>
      <c r="I111" s="152"/>
      <c r="J111" s="153"/>
      <c r="K111" s="152"/>
      <c r="L111" s="153"/>
      <c r="M111" s="246"/>
      <c r="N111" s="247"/>
      <c r="O111" s="250"/>
      <c r="P111" s="251"/>
      <c r="Q111" s="251"/>
      <c r="R111" s="238"/>
      <c r="S111" s="335"/>
      <c r="T111" s="336"/>
      <c r="U111" s="336"/>
      <c r="V111" s="336"/>
      <c r="W111" s="337"/>
      <c r="X111" s="184" t="s">
        <v>18</v>
      </c>
      <c r="Y111" s="108"/>
      <c r="Z111" s="109"/>
      <c r="AA111" s="95"/>
      <c r="AB111" s="96"/>
      <c r="AC111" s="96"/>
      <c r="AD111" s="96"/>
      <c r="AE111" s="96"/>
      <c r="AF111" s="96"/>
      <c r="AG111" s="97"/>
      <c r="AH111" s="95"/>
      <c r="AI111" s="96"/>
      <c r="AJ111" s="96"/>
      <c r="AK111" s="96"/>
      <c r="AL111" s="96"/>
      <c r="AM111" s="96"/>
      <c r="AN111" s="97"/>
      <c r="AO111" s="95"/>
      <c r="AP111" s="96"/>
      <c r="AQ111" s="96"/>
      <c r="AR111" s="96"/>
      <c r="AS111" s="96"/>
      <c r="AT111" s="96"/>
      <c r="AU111" s="97"/>
      <c r="AV111" s="95"/>
      <c r="AW111" s="96"/>
      <c r="AX111" s="96"/>
      <c r="AY111" s="96"/>
      <c r="AZ111" s="96"/>
      <c r="BA111" s="96"/>
      <c r="BB111" s="97"/>
      <c r="BC111" s="95"/>
      <c r="BD111" s="96"/>
      <c r="BE111" s="98"/>
      <c r="BF111" s="242"/>
      <c r="BG111" s="243"/>
      <c r="BH111" s="244"/>
      <c r="BI111" s="245"/>
      <c r="BJ111" s="303"/>
      <c r="BK111" s="304"/>
      <c r="BL111" s="304"/>
      <c r="BM111" s="304"/>
      <c r="BN111" s="305"/>
    </row>
    <row r="112" spans="2:66" ht="20.25" customHeight="1" x14ac:dyDescent="0.45">
      <c r="B112" s="307"/>
      <c r="C112" s="391"/>
      <c r="D112" s="394"/>
      <c r="E112" s="261"/>
      <c r="F112" s="393"/>
      <c r="G112" s="341"/>
      <c r="H112" s="342"/>
      <c r="I112" s="196"/>
      <c r="J112" s="197">
        <f>G111</f>
        <v>0</v>
      </c>
      <c r="K112" s="196"/>
      <c r="L112" s="197">
        <f>M111</f>
        <v>0</v>
      </c>
      <c r="M112" s="343"/>
      <c r="N112" s="344"/>
      <c r="O112" s="345"/>
      <c r="P112" s="346"/>
      <c r="Q112" s="346"/>
      <c r="R112" s="342"/>
      <c r="S112" s="335"/>
      <c r="T112" s="336"/>
      <c r="U112" s="336"/>
      <c r="V112" s="336"/>
      <c r="W112" s="337"/>
      <c r="X112" s="185" t="s">
        <v>189</v>
      </c>
      <c r="Y112" s="110"/>
      <c r="Z112" s="186"/>
      <c r="AA112" s="162" t="str">
        <f>IF(AA111="","",VLOOKUP(AA111,'シフト記号表（従来型・ユニット型共通）'!$C$6:$L$47,10,FALSE))</f>
        <v/>
      </c>
      <c r="AB112" s="163" t="str">
        <f>IF(AB111="","",VLOOKUP(AB111,'シフト記号表（従来型・ユニット型共通）'!$C$6:$L$47,10,FALSE))</f>
        <v/>
      </c>
      <c r="AC112" s="163" t="str">
        <f>IF(AC111="","",VLOOKUP(AC111,'シフト記号表（従来型・ユニット型共通）'!$C$6:$L$47,10,FALSE))</f>
        <v/>
      </c>
      <c r="AD112" s="163" t="str">
        <f>IF(AD111="","",VLOOKUP(AD111,'シフト記号表（従来型・ユニット型共通）'!$C$6:$L$47,10,FALSE))</f>
        <v/>
      </c>
      <c r="AE112" s="163" t="str">
        <f>IF(AE111="","",VLOOKUP(AE111,'シフト記号表（従来型・ユニット型共通）'!$C$6:$L$47,10,FALSE))</f>
        <v/>
      </c>
      <c r="AF112" s="163" t="str">
        <f>IF(AF111="","",VLOOKUP(AF111,'シフト記号表（従来型・ユニット型共通）'!$C$6:$L$47,10,FALSE))</f>
        <v/>
      </c>
      <c r="AG112" s="164" t="str">
        <f>IF(AG111="","",VLOOKUP(AG111,'シフト記号表（従来型・ユニット型共通）'!$C$6:$L$47,10,FALSE))</f>
        <v/>
      </c>
      <c r="AH112" s="162" t="str">
        <f>IF(AH111="","",VLOOKUP(AH111,'シフト記号表（従来型・ユニット型共通）'!$C$6:$L$47,10,FALSE))</f>
        <v/>
      </c>
      <c r="AI112" s="163" t="str">
        <f>IF(AI111="","",VLOOKUP(AI111,'シフト記号表（従来型・ユニット型共通）'!$C$6:$L$47,10,FALSE))</f>
        <v/>
      </c>
      <c r="AJ112" s="163" t="str">
        <f>IF(AJ111="","",VLOOKUP(AJ111,'シフト記号表（従来型・ユニット型共通）'!$C$6:$L$47,10,FALSE))</f>
        <v/>
      </c>
      <c r="AK112" s="163" t="str">
        <f>IF(AK111="","",VLOOKUP(AK111,'シフト記号表（従来型・ユニット型共通）'!$C$6:$L$47,10,FALSE))</f>
        <v/>
      </c>
      <c r="AL112" s="163" t="str">
        <f>IF(AL111="","",VLOOKUP(AL111,'シフト記号表（従来型・ユニット型共通）'!$C$6:$L$47,10,FALSE))</f>
        <v/>
      </c>
      <c r="AM112" s="163" t="str">
        <f>IF(AM111="","",VLOOKUP(AM111,'シフト記号表（従来型・ユニット型共通）'!$C$6:$L$47,10,FALSE))</f>
        <v/>
      </c>
      <c r="AN112" s="164" t="str">
        <f>IF(AN111="","",VLOOKUP(AN111,'シフト記号表（従来型・ユニット型共通）'!$C$6:$L$47,10,FALSE))</f>
        <v/>
      </c>
      <c r="AO112" s="162" t="str">
        <f>IF(AO111="","",VLOOKUP(AO111,'シフト記号表（従来型・ユニット型共通）'!$C$6:$L$47,10,FALSE))</f>
        <v/>
      </c>
      <c r="AP112" s="163" t="str">
        <f>IF(AP111="","",VLOOKUP(AP111,'シフト記号表（従来型・ユニット型共通）'!$C$6:$L$47,10,FALSE))</f>
        <v/>
      </c>
      <c r="AQ112" s="163" t="str">
        <f>IF(AQ111="","",VLOOKUP(AQ111,'シフト記号表（従来型・ユニット型共通）'!$C$6:$L$47,10,FALSE))</f>
        <v/>
      </c>
      <c r="AR112" s="163" t="str">
        <f>IF(AR111="","",VLOOKUP(AR111,'シフト記号表（従来型・ユニット型共通）'!$C$6:$L$47,10,FALSE))</f>
        <v/>
      </c>
      <c r="AS112" s="163" t="str">
        <f>IF(AS111="","",VLOOKUP(AS111,'シフト記号表（従来型・ユニット型共通）'!$C$6:$L$47,10,FALSE))</f>
        <v/>
      </c>
      <c r="AT112" s="163" t="str">
        <f>IF(AT111="","",VLOOKUP(AT111,'シフト記号表（従来型・ユニット型共通）'!$C$6:$L$47,10,FALSE))</f>
        <v/>
      </c>
      <c r="AU112" s="164" t="str">
        <f>IF(AU111="","",VLOOKUP(AU111,'シフト記号表（従来型・ユニット型共通）'!$C$6:$L$47,10,FALSE))</f>
        <v/>
      </c>
      <c r="AV112" s="162" t="str">
        <f>IF(AV111="","",VLOOKUP(AV111,'シフト記号表（従来型・ユニット型共通）'!$C$6:$L$47,10,FALSE))</f>
        <v/>
      </c>
      <c r="AW112" s="163" t="str">
        <f>IF(AW111="","",VLOOKUP(AW111,'シフト記号表（従来型・ユニット型共通）'!$C$6:$L$47,10,FALSE))</f>
        <v/>
      </c>
      <c r="AX112" s="163" t="str">
        <f>IF(AX111="","",VLOOKUP(AX111,'シフト記号表（従来型・ユニット型共通）'!$C$6:$L$47,10,FALSE))</f>
        <v/>
      </c>
      <c r="AY112" s="163" t="str">
        <f>IF(AY111="","",VLOOKUP(AY111,'シフト記号表（従来型・ユニット型共通）'!$C$6:$L$47,10,FALSE))</f>
        <v/>
      </c>
      <c r="AZ112" s="163" t="str">
        <f>IF(AZ111="","",VLOOKUP(AZ111,'シフト記号表（従来型・ユニット型共通）'!$C$6:$L$47,10,FALSE))</f>
        <v/>
      </c>
      <c r="BA112" s="163" t="str">
        <f>IF(BA111="","",VLOOKUP(BA111,'シフト記号表（従来型・ユニット型共通）'!$C$6:$L$47,10,FALSE))</f>
        <v/>
      </c>
      <c r="BB112" s="164" t="str">
        <f>IF(BB111="","",VLOOKUP(BB111,'シフト記号表（従来型・ユニット型共通）'!$C$6:$L$47,10,FALSE))</f>
        <v/>
      </c>
      <c r="BC112" s="162" t="str">
        <f>IF(BC111="","",VLOOKUP(BC111,'シフト記号表（従来型・ユニット型共通）'!$C$6:$L$47,10,FALSE))</f>
        <v/>
      </c>
      <c r="BD112" s="163" t="str">
        <f>IF(BD111="","",VLOOKUP(BD111,'シフト記号表（従来型・ユニット型共通）'!$C$6:$L$47,10,FALSE))</f>
        <v/>
      </c>
      <c r="BE112" s="163" t="str">
        <f>IF(BE111="","",VLOOKUP(BE111,'シフト記号表（従来型・ユニット型共通）'!$C$6:$L$47,10,FALSE))</f>
        <v/>
      </c>
      <c r="BF112" s="369">
        <f>IF($BI$3="４週",SUM(AA112:BB112),IF($BI$3="暦月",SUM(AA112:BE112),""))</f>
        <v>0</v>
      </c>
      <c r="BG112" s="370"/>
      <c r="BH112" s="371">
        <f>IF($BI$3="４週",BF112/4,IF($BI$3="暦月",(BF112/($BI$8/7)),""))</f>
        <v>0</v>
      </c>
      <c r="BI112" s="370"/>
      <c r="BJ112" s="366"/>
      <c r="BK112" s="367"/>
      <c r="BL112" s="367"/>
      <c r="BM112" s="367"/>
      <c r="BN112" s="368"/>
    </row>
    <row r="113" spans="2:66" ht="20.25" customHeight="1" x14ac:dyDescent="0.45">
      <c r="B113" s="306">
        <f>B111+1</f>
        <v>49</v>
      </c>
      <c r="C113" s="390"/>
      <c r="D113" s="392"/>
      <c r="E113" s="261"/>
      <c r="F113" s="393"/>
      <c r="G113" s="237"/>
      <c r="H113" s="238"/>
      <c r="I113" s="152"/>
      <c r="J113" s="153"/>
      <c r="K113" s="152"/>
      <c r="L113" s="153"/>
      <c r="M113" s="246"/>
      <c r="N113" s="247"/>
      <c r="O113" s="250"/>
      <c r="P113" s="251"/>
      <c r="Q113" s="251"/>
      <c r="R113" s="238"/>
      <c r="S113" s="335"/>
      <c r="T113" s="336"/>
      <c r="U113" s="336"/>
      <c r="V113" s="336"/>
      <c r="W113" s="337"/>
      <c r="X113" s="184" t="s">
        <v>18</v>
      </c>
      <c r="Y113" s="108"/>
      <c r="Z113" s="109"/>
      <c r="AA113" s="95"/>
      <c r="AB113" s="96"/>
      <c r="AC113" s="96"/>
      <c r="AD113" s="96"/>
      <c r="AE113" s="96"/>
      <c r="AF113" s="96"/>
      <c r="AG113" s="97"/>
      <c r="AH113" s="95"/>
      <c r="AI113" s="96"/>
      <c r="AJ113" s="96"/>
      <c r="AK113" s="96"/>
      <c r="AL113" s="96"/>
      <c r="AM113" s="96"/>
      <c r="AN113" s="97"/>
      <c r="AO113" s="95"/>
      <c r="AP113" s="96"/>
      <c r="AQ113" s="96"/>
      <c r="AR113" s="96"/>
      <c r="AS113" s="96"/>
      <c r="AT113" s="96"/>
      <c r="AU113" s="97"/>
      <c r="AV113" s="95"/>
      <c r="AW113" s="96"/>
      <c r="AX113" s="96"/>
      <c r="AY113" s="96"/>
      <c r="AZ113" s="96"/>
      <c r="BA113" s="96"/>
      <c r="BB113" s="97"/>
      <c r="BC113" s="95"/>
      <c r="BD113" s="96"/>
      <c r="BE113" s="98"/>
      <c r="BF113" s="242"/>
      <c r="BG113" s="243"/>
      <c r="BH113" s="244"/>
      <c r="BI113" s="245"/>
      <c r="BJ113" s="303"/>
      <c r="BK113" s="304"/>
      <c r="BL113" s="304"/>
      <c r="BM113" s="304"/>
      <c r="BN113" s="305"/>
    </row>
    <row r="114" spans="2:66" ht="20.25" customHeight="1" x14ac:dyDescent="0.45">
      <c r="B114" s="307"/>
      <c r="C114" s="391"/>
      <c r="D114" s="394"/>
      <c r="E114" s="261"/>
      <c r="F114" s="393"/>
      <c r="G114" s="341"/>
      <c r="H114" s="342"/>
      <c r="I114" s="196"/>
      <c r="J114" s="197">
        <f>G113</f>
        <v>0</v>
      </c>
      <c r="K114" s="196"/>
      <c r="L114" s="197">
        <f>M113</f>
        <v>0</v>
      </c>
      <c r="M114" s="343"/>
      <c r="N114" s="344"/>
      <c r="O114" s="345"/>
      <c r="P114" s="346"/>
      <c r="Q114" s="346"/>
      <c r="R114" s="342"/>
      <c r="S114" s="335"/>
      <c r="T114" s="336"/>
      <c r="U114" s="336"/>
      <c r="V114" s="336"/>
      <c r="W114" s="337"/>
      <c r="X114" s="185" t="s">
        <v>189</v>
      </c>
      <c r="Y114" s="110"/>
      <c r="Z114" s="186"/>
      <c r="AA114" s="162" t="str">
        <f>IF(AA113="","",VLOOKUP(AA113,'シフト記号表（従来型・ユニット型共通）'!$C$6:$L$47,10,FALSE))</f>
        <v/>
      </c>
      <c r="AB114" s="163" t="str">
        <f>IF(AB113="","",VLOOKUP(AB113,'シフト記号表（従来型・ユニット型共通）'!$C$6:$L$47,10,FALSE))</f>
        <v/>
      </c>
      <c r="AC114" s="163" t="str">
        <f>IF(AC113="","",VLOOKUP(AC113,'シフト記号表（従来型・ユニット型共通）'!$C$6:$L$47,10,FALSE))</f>
        <v/>
      </c>
      <c r="AD114" s="163" t="str">
        <f>IF(AD113="","",VLOOKUP(AD113,'シフト記号表（従来型・ユニット型共通）'!$C$6:$L$47,10,FALSE))</f>
        <v/>
      </c>
      <c r="AE114" s="163" t="str">
        <f>IF(AE113="","",VLOOKUP(AE113,'シフト記号表（従来型・ユニット型共通）'!$C$6:$L$47,10,FALSE))</f>
        <v/>
      </c>
      <c r="AF114" s="163" t="str">
        <f>IF(AF113="","",VLOOKUP(AF113,'シフト記号表（従来型・ユニット型共通）'!$C$6:$L$47,10,FALSE))</f>
        <v/>
      </c>
      <c r="AG114" s="164" t="str">
        <f>IF(AG113="","",VLOOKUP(AG113,'シフト記号表（従来型・ユニット型共通）'!$C$6:$L$47,10,FALSE))</f>
        <v/>
      </c>
      <c r="AH114" s="162" t="str">
        <f>IF(AH113="","",VLOOKUP(AH113,'シフト記号表（従来型・ユニット型共通）'!$C$6:$L$47,10,FALSE))</f>
        <v/>
      </c>
      <c r="AI114" s="163" t="str">
        <f>IF(AI113="","",VLOOKUP(AI113,'シフト記号表（従来型・ユニット型共通）'!$C$6:$L$47,10,FALSE))</f>
        <v/>
      </c>
      <c r="AJ114" s="163" t="str">
        <f>IF(AJ113="","",VLOOKUP(AJ113,'シフト記号表（従来型・ユニット型共通）'!$C$6:$L$47,10,FALSE))</f>
        <v/>
      </c>
      <c r="AK114" s="163" t="str">
        <f>IF(AK113="","",VLOOKUP(AK113,'シフト記号表（従来型・ユニット型共通）'!$C$6:$L$47,10,FALSE))</f>
        <v/>
      </c>
      <c r="AL114" s="163" t="str">
        <f>IF(AL113="","",VLOOKUP(AL113,'シフト記号表（従来型・ユニット型共通）'!$C$6:$L$47,10,FALSE))</f>
        <v/>
      </c>
      <c r="AM114" s="163" t="str">
        <f>IF(AM113="","",VLOOKUP(AM113,'シフト記号表（従来型・ユニット型共通）'!$C$6:$L$47,10,FALSE))</f>
        <v/>
      </c>
      <c r="AN114" s="164" t="str">
        <f>IF(AN113="","",VLOOKUP(AN113,'シフト記号表（従来型・ユニット型共通）'!$C$6:$L$47,10,FALSE))</f>
        <v/>
      </c>
      <c r="AO114" s="162" t="str">
        <f>IF(AO113="","",VLOOKUP(AO113,'シフト記号表（従来型・ユニット型共通）'!$C$6:$L$47,10,FALSE))</f>
        <v/>
      </c>
      <c r="AP114" s="163" t="str">
        <f>IF(AP113="","",VLOOKUP(AP113,'シフト記号表（従来型・ユニット型共通）'!$C$6:$L$47,10,FALSE))</f>
        <v/>
      </c>
      <c r="AQ114" s="163" t="str">
        <f>IF(AQ113="","",VLOOKUP(AQ113,'シフト記号表（従来型・ユニット型共通）'!$C$6:$L$47,10,FALSE))</f>
        <v/>
      </c>
      <c r="AR114" s="163" t="str">
        <f>IF(AR113="","",VLOOKUP(AR113,'シフト記号表（従来型・ユニット型共通）'!$C$6:$L$47,10,FALSE))</f>
        <v/>
      </c>
      <c r="AS114" s="163" t="str">
        <f>IF(AS113="","",VLOOKUP(AS113,'シフト記号表（従来型・ユニット型共通）'!$C$6:$L$47,10,FALSE))</f>
        <v/>
      </c>
      <c r="AT114" s="163" t="str">
        <f>IF(AT113="","",VLOOKUP(AT113,'シフト記号表（従来型・ユニット型共通）'!$C$6:$L$47,10,FALSE))</f>
        <v/>
      </c>
      <c r="AU114" s="164" t="str">
        <f>IF(AU113="","",VLOOKUP(AU113,'シフト記号表（従来型・ユニット型共通）'!$C$6:$L$47,10,FALSE))</f>
        <v/>
      </c>
      <c r="AV114" s="162" t="str">
        <f>IF(AV113="","",VLOOKUP(AV113,'シフト記号表（従来型・ユニット型共通）'!$C$6:$L$47,10,FALSE))</f>
        <v/>
      </c>
      <c r="AW114" s="163" t="str">
        <f>IF(AW113="","",VLOOKUP(AW113,'シフト記号表（従来型・ユニット型共通）'!$C$6:$L$47,10,FALSE))</f>
        <v/>
      </c>
      <c r="AX114" s="163" t="str">
        <f>IF(AX113="","",VLOOKUP(AX113,'シフト記号表（従来型・ユニット型共通）'!$C$6:$L$47,10,FALSE))</f>
        <v/>
      </c>
      <c r="AY114" s="163" t="str">
        <f>IF(AY113="","",VLOOKUP(AY113,'シフト記号表（従来型・ユニット型共通）'!$C$6:$L$47,10,FALSE))</f>
        <v/>
      </c>
      <c r="AZ114" s="163" t="str">
        <f>IF(AZ113="","",VLOOKUP(AZ113,'シフト記号表（従来型・ユニット型共通）'!$C$6:$L$47,10,FALSE))</f>
        <v/>
      </c>
      <c r="BA114" s="163" t="str">
        <f>IF(BA113="","",VLOOKUP(BA113,'シフト記号表（従来型・ユニット型共通）'!$C$6:$L$47,10,FALSE))</f>
        <v/>
      </c>
      <c r="BB114" s="164" t="str">
        <f>IF(BB113="","",VLOOKUP(BB113,'シフト記号表（従来型・ユニット型共通）'!$C$6:$L$47,10,FALSE))</f>
        <v/>
      </c>
      <c r="BC114" s="162" t="str">
        <f>IF(BC113="","",VLOOKUP(BC113,'シフト記号表（従来型・ユニット型共通）'!$C$6:$L$47,10,FALSE))</f>
        <v/>
      </c>
      <c r="BD114" s="163" t="str">
        <f>IF(BD113="","",VLOOKUP(BD113,'シフト記号表（従来型・ユニット型共通）'!$C$6:$L$47,10,FALSE))</f>
        <v/>
      </c>
      <c r="BE114" s="163" t="str">
        <f>IF(BE113="","",VLOOKUP(BE113,'シフト記号表（従来型・ユニット型共通）'!$C$6:$L$47,10,FALSE))</f>
        <v/>
      </c>
      <c r="BF114" s="369">
        <f>IF($BI$3="４週",SUM(AA114:BB114),IF($BI$3="暦月",SUM(AA114:BE114),""))</f>
        <v>0</v>
      </c>
      <c r="BG114" s="370"/>
      <c r="BH114" s="371">
        <f>IF($BI$3="４週",BF114/4,IF($BI$3="暦月",(BF114/($BI$8/7)),""))</f>
        <v>0</v>
      </c>
      <c r="BI114" s="370"/>
      <c r="BJ114" s="366"/>
      <c r="BK114" s="367"/>
      <c r="BL114" s="367"/>
      <c r="BM114" s="367"/>
      <c r="BN114" s="368"/>
    </row>
    <row r="115" spans="2:66" ht="20.25" customHeight="1" x14ac:dyDescent="0.45">
      <c r="B115" s="306">
        <f>B113+1</f>
        <v>50</v>
      </c>
      <c r="C115" s="390"/>
      <c r="D115" s="392"/>
      <c r="E115" s="261"/>
      <c r="F115" s="393"/>
      <c r="G115" s="237"/>
      <c r="H115" s="238"/>
      <c r="I115" s="152"/>
      <c r="J115" s="153"/>
      <c r="K115" s="152"/>
      <c r="L115" s="153"/>
      <c r="M115" s="246"/>
      <c r="N115" s="247"/>
      <c r="O115" s="250"/>
      <c r="P115" s="251"/>
      <c r="Q115" s="251"/>
      <c r="R115" s="238"/>
      <c r="S115" s="335"/>
      <c r="T115" s="336"/>
      <c r="U115" s="336"/>
      <c r="V115" s="336"/>
      <c r="W115" s="337"/>
      <c r="X115" s="184" t="s">
        <v>18</v>
      </c>
      <c r="Y115" s="108"/>
      <c r="Z115" s="109"/>
      <c r="AA115" s="95"/>
      <c r="AB115" s="96"/>
      <c r="AC115" s="96"/>
      <c r="AD115" s="96"/>
      <c r="AE115" s="96"/>
      <c r="AF115" s="96"/>
      <c r="AG115" s="97"/>
      <c r="AH115" s="95"/>
      <c r="AI115" s="96"/>
      <c r="AJ115" s="96"/>
      <c r="AK115" s="96"/>
      <c r="AL115" s="96"/>
      <c r="AM115" s="96"/>
      <c r="AN115" s="97"/>
      <c r="AO115" s="95"/>
      <c r="AP115" s="96"/>
      <c r="AQ115" s="96"/>
      <c r="AR115" s="96"/>
      <c r="AS115" s="96"/>
      <c r="AT115" s="96"/>
      <c r="AU115" s="97"/>
      <c r="AV115" s="95"/>
      <c r="AW115" s="96"/>
      <c r="AX115" s="96"/>
      <c r="AY115" s="96"/>
      <c r="AZ115" s="96"/>
      <c r="BA115" s="96"/>
      <c r="BB115" s="97"/>
      <c r="BC115" s="95"/>
      <c r="BD115" s="96"/>
      <c r="BE115" s="98"/>
      <c r="BF115" s="242"/>
      <c r="BG115" s="243"/>
      <c r="BH115" s="244"/>
      <c r="BI115" s="245"/>
      <c r="BJ115" s="303"/>
      <c r="BK115" s="304"/>
      <c r="BL115" s="304"/>
      <c r="BM115" s="304"/>
      <c r="BN115" s="305"/>
    </row>
    <row r="116" spans="2:66" ht="20.25" customHeight="1" x14ac:dyDescent="0.45">
      <c r="B116" s="307"/>
      <c r="C116" s="391"/>
      <c r="D116" s="394"/>
      <c r="E116" s="261"/>
      <c r="F116" s="393"/>
      <c r="G116" s="341"/>
      <c r="H116" s="342"/>
      <c r="I116" s="196"/>
      <c r="J116" s="197">
        <f>G115</f>
        <v>0</v>
      </c>
      <c r="K116" s="196"/>
      <c r="L116" s="197">
        <f>M115</f>
        <v>0</v>
      </c>
      <c r="M116" s="343"/>
      <c r="N116" s="344"/>
      <c r="O116" s="345"/>
      <c r="P116" s="346"/>
      <c r="Q116" s="346"/>
      <c r="R116" s="342"/>
      <c r="S116" s="335"/>
      <c r="T116" s="336"/>
      <c r="U116" s="336"/>
      <c r="V116" s="336"/>
      <c r="W116" s="337"/>
      <c r="X116" s="185" t="s">
        <v>189</v>
      </c>
      <c r="Y116" s="110"/>
      <c r="Z116" s="186"/>
      <c r="AA116" s="162" t="str">
        <f>IF(AA115="","",VLOOKUP(AA115,'シフト記号表（従来型・ユニット型共通）'!$C$6:$L$47,10,FALSE))</f>
        <v/>
      </c>
      <c r="AB116" s="163" t="str">
        <f>IF(AB115="","",VLOOKUP(AB115,'シフト記号表（従来型・ユニット型共通）'!$C$6:$L$47,10,FALSE))</f>
        <v/>
      </c>
      <c r="AC116" s="163" t="str">
        <f>IF(AC115="","",VLOOKUP(AC115,'シフト記号表（従来型・ユニット型共通）'!$C$6:$L$47,10,FALSE))</f>
        <v/>
      </c>
      <c r="AD116" s="163" t="str">
        <f>IF(AD115="","",VLOOKUP(AD115,'シフト記号表（従来型・ユニット型共通）'!$C$6:$L$47,10,FALSE))</f>
        <v/>
      </c>
      <c r="AE116" s="163" t="str">
        <f>IF(AE115="","",VLOOKUP(AE115,'シフト記号表（従来型・ユニット型共通）'!$C$6:$L$47,10,FALSE))</f>
        <v/>
      </c>
      <c r="AF116" s="163" t="str">
        <f>IF(AF115="","",VLOOKUP(AF115,'シフト記号表（従来型・ユニット型共通）'!$C$6:$L$47,10,FALSE))</f>
        <v/>
      </c>
      <c r="AG116" s="164" t="str">
        <f>IF(AG115="","",VLOOKUP(AG115,'シフト記号表（従来型・ユニット型共通）'!$C$6:$L$47,10,FALSE))</f>
        <v/>
      </c>
      <c r="AH116" s="162" t="str">
        <f>IF(AH115="","",VLOOKUP(AH115,'シフト記号表（従来型・ユニット型共通）'!$C$6:$L$47,10,FALSE))</f>
        <v/>
      </c>
      <c r="AI116" s="163" t="str">
        <f>IF(AI115="","",VLOOKUP(AI115,'シフト記号表（従来型・ユニット型共通）'!$C$6:$L$47,10,FALSE))</f>
        <v/>
      </c>
      <c r="AJ116" s="163" t="str">
        <f>IF(AJ115="","",VLOOKUP(AJ115,'シフト記号表（従来型・ユニット型共通）'!$C$6:$L$47,10,FALSE))</f>
        <v/>
      </c>
      <c r="AK116" s="163" t="str">
        <f>IF(AK115="","",VLOOKUP(AK115,'シフト記号表（従来型・ユニット型共通）'!$C$6:$L$47,10,FALSE))</f>
        <v/>
      </c>
      <c r="AL116" s="163" t="str">
        <f>IF(AL115="","",VLOOKUP(AL115,'シフト記号表（従来型・ユニット型共通）'!$C$6:$L$47,10,FALSE))</f>
        <v/>
      </c>
      <c r="AM116" s="163" t="str">
        <f>IF(AM115="","",VLOOKUP(AM115,'シフト記号表（従来型・ユニット型共通）'!$C$6:$L$47,10,FALSE))</f>
        <v/>
      </c>
      <c r="AN116" s="164" t="str">
        <f>IF(AN115="","",VLOOKUP(AN115,'シフト記号表（従来型・ユニット型共通）'!$C$6:$L$47,10,FALSE))</f>
        <v/>
      </c>
      <c r="AO116" s="162" t="str">
        <f>IF(AO115="","",VLOOKUP(AO115,'シフト記号表（従来型・ユニット型共通）'!$C$6:$L$47,10,FALSE))</f>
        <v/>
      </c>
      <c r="AP116" s="163" t="str">
        <f>IF(AP115="","",VLOOKUP(AP115,'シフト記号表（従来型・ユニット型共通）'!$C$6:$L$47,10,FALSE))</f>
        <v/>
      </c>
      <c r="AQ116" s="163" t="str">
        <f>IF(AQ115="","",VLOOKUP(AQ115,'シフト記号表（従来型・ユニット型共通）'!$C$6:$L$47,10,FALSE))</f>
        <v/>
      </c>
      <c r="AR116" s="163" t="str">
        <f>IF(AR115="","",VLOOKUP(AR115,'シフト記号表（従来型・ユニット型共通）'!$C$6:$L$47,10,FALSE))</f>
        <v/>
      </c>
      <c r="AS116" s="163" t="str">
        <f>IF(AS115="","",VLOOKUP(AS115,'シフト記号表（従来型・ユニット型共通）'!$C$6:$L$47,10,FALSE))</f>
        <v/>
      </c>
      <c r="AT116" s="163" t="str">
        <f>IF(AT115="","",VLOOKUP(AT115,'シフト記号表（従来型・ユニット型共通）'!$C$6:$L$47,10,FALSE))</f>
        <v/>
      </c>
      <c r="AU116" s="164" t="str">
        <f>IF(AU115="","",VLOOKUP(AU115,'シフト記号表（従来型・ユニット型共通）'!$C$6:$L$47,10,FALSE))</f>
        <v/>
      </c>
      <c r="AV116" s="162" t="str">
        <f>IF(AV115="","",VLOOKUP(AV115,'シフト記号表（従来型・ユニット型共通）'!$C$6:$L$47,10,FALSE))</f>
        <v/>
      </c>
      <c r="AW116" s="163" t="str">
        <f>IF(AW115="","",VLOOKUP(AW115,'シフト記号表（従来型・ユニット型共通）'!$C$6:$L$47,10,FALSE))</f>
        <v/>
      </c>
      <c r="AX116" s="163" t="str">
        <f>IF(AX115="","",VLOOKUP(AX115,'シフト記号表（従来型・ユニット型共通）'!$C$6:$L$47,10,FALSE))</f>
        <v/>
      </c>
      <c r="AY116" s="163" t="str">
        <f>IF(AY115="","",VLOOKUP(AY115,'シフト記号表（従来型・ユニット型共通）'!$C$6:$L$47,10,FALSE))</f>
        <v/>
      </c>
      <c r="AZ116" s="163" t="str">
        <f>IF(AZ115="","",VLOOKUP(AZ115,'シフト記号表（従来型・ユニット型共通）'!$C$6:$L$47,10,FALSE))</f>
        <v/>
      </c>
      <c r="BA116" s="163" t="str">
        <f>IF(BA115="","",VLOOKUP(BA115,'シフト記号表（従来型・ユニット型共通）'!$C$6:$L$47,10,FALSE))</f>
        <v/>
      </c>
      <c r="BB116" s="164" t="str">
        <f>IF(BB115="","",VLOOKUP(BB115,'シフト記号表（従来型・ユニット型共通）'!$C$6:$L$47,10,FALSE))</f>
        <v/>
      </c>
      <c r="BC116" s="162" t="str">
        <f>IF(BC115="","",VLOOKUP(BC115,'シフト記号表（従来型・ユニット型共通）'!$C$6:$L$47,10,FALSE))</f>
        <v/>
      </c>
      <c r="BD116" s="163" t="str">
        <f>IF(BD115="","",VLOOKUP(BD115,'シフト記号表（従来型・ユニット型共通）'!$C$6:$L$47,10,FALSE))</f>
        <v/>
      </c>
      <c r="BE116" s="163" t="str">
        <f>IF(BE115="","",VLOOKUP(BE115,'シフト記号表（従来型・ユニット型共通）'!$C$6:$L$47,10,FALSE))</f>
        <v/>
      </c>
      <c r="BF116" s="369">
        <f>IF($BI$3="４週",SUM(AA116:BB116),IF($BI$3="暦月",SUM(AA116:BE116),""))</f>
        <v>0</v>
      </c>
      <c r="BG116" s="370"/>
      <c r="BH116" s="371">
        <f>IF($BI$3="４週",BF116/4,IF($BI$3="暦月",(BF116/($BI$8/7)),""))</f>
        <v>0</v>
      </c>
      <c r="BI116" s="370"/>
      <c r="BJ116" s="366"/>
      <c r="BK116" s="367"/>
      <c r="BL116" s="367"/>
      <c r="BM116" s="367"/>
      <c r="BN116" s="368"/>
    </row>
    <row r="117" spans="2:66" ht="20.25" customHeight="1" x14ac:dyDescent="0.45">
      <c r="B117" s="306">
        <f>B115+1</f>
        <v>51</v>
      </c>
      <c r="C117" s="390"/>
      <c r="D117" s="392"/>
      <c r="E117" s="261"/>
      <c r="F117" s="393"/>
      <c r="G117" s="237"/>
      <c r="H117" s="238"/>
      <c r="I117" s="152"/>
      <c r="J117" s="153"/>
      <c r="K117" s="152"/>
      <c r="L117" s="153"/>
      <c r="M117" s="246"/>
      <c r="N117" s="247"/>
      <c r="O117" s="250"/>
      <c r="P117" s="251"/>
      <c r="Q117" s="251"/>
      <c r="R117" s="238"/>
      <c r="S117" s="335"/>
      <c r="T117" s="336"/>
      <c r="U117" s="336"/>
      <c r="V117" s="336"/>
      <c r="W117" s="337"/>
      <c r="X117" s="184" t="s">
        <v>18</v>
      </c>
      <c r="Y117" s="108"/>
      <c r="Z117" s="109"/>
      <c r="AA117" s="95"/>
      <c r="AB117" s="96"/>
      <c r="AC117" s="96"/>
      <c r="AD117" s="96"/>
      <c r="AE117" s="96"/>
      <c r="AF117" s="96"/>
      <c r="AG117" s="97"/>
      <c r="AH117" s="95"/>
      <c r="AI117" s="96"/>
      <c r="AJ117" s="96"/>
      <c r="AK117" s="96"/>
      <c r="AL117" s="96"/>
      <c r="AM117" s="96"/>
      <c r="AN117" s="97"/>
      <c r="AO117" s="95"/>
      <c r="AP117" s="96"/>
      <c r="AQ117" s="96"/>
      <c r="AR117" s="96"/>
      <c r="AS117" s="96"/>
      <c r="AT117" s="96"/>
      <c r="AU117" s="97"/>
      <c r="AV117" s="95"/>
      <c r="AW117" s="96"/>
      <c r="AX117" s="96"/>
      <c r="AY117" s="96"/>
      <c r="AZ117" s="96"/>
      <c r="BA117" s="96"/>
      <c r="BB117" s="97"/>
      <c r="BC117" s="95"/>
      <c r="BD117" s="96"/>
      <c r="BE117" s="98"/>
      <c r="BF117" s="242"/>
      <c r="BG117" s="243"/>
      <c r="BH117" s="244"/>
      <c r="BI117" s="245"/>
      <c r="BJ117" s="303"/>
      <c r="BK117" s="304"/>
      <c r="BL117" s="304"/>
      <c r="BM117" s="304"/>
      <c r="BN117" s="305"/>
    </row>
    <row r="118" spans="2:66" ht="20.25" customHeight="1" x14ac:dyDescent="0.45">
      <c r="B118" s="307"/>
      <c r="C118" s="391"/>
      <c r="D118" s="394"/>
      <c r="E118" s="261"/>
      <c r="F118" s="393"/>
      <c r="G118" s="341"/>
      <c r="H118" s="342"/>
      <c r="I118" s="196"/>
      <c r="J118" s="197">
        <f>G117</f>
        <v>0</v>
      </c>
      <c r="K118" s="196"/>
      <c r="L118" s="197">
        <f>M117</f>
        <v>0</v>
      </c>
      <c r="M118" s="343"/>
      <c r="N118" s="344"/>
      <c r="O118" s="345"/>
      <c r="P118" s="346"/>
      <c r="Q118" s="346"/>
      <c r="R118" s="342"/>
      <c r="S118" s="335"/>
      <c r="T118" s="336"/>
      <c r="U118" s="336"/>
      <c r="V118" s="336"/>
      <c r="W118" s="337"/>
      <c r="X118" s="185" t="s">
        <v>189</v>
      </c>
      <c r="Y118" s="110"/>
      <c r="Z118" s="186"/>
      <c r="AA118" s="162" t="str">
        <f>IF(AA117="","",VLOOKUP(AA117,'シフト記号表（従来型・ユニット型共通）'!$C$6:$L$47,10,FALSE))</f>
        <v/>
      </c>
      <c r="AB118" s="163" t="str">
        <f>IF(AB117="","",VLOOKUP(AB117,'シフト記号表（従来型・ユニット型共通）'!$C$6:$L$47,10,FALSE))</f>
        <v/>
      </c>
      <c r="AC118" s="163" t="str">
        <f>IF(AC117="","",VLOOKUP(AC117,'シフト記号表（従来型・ユニット型共通）'!$C$6:$L$47,10,FALSE))</f>
        <v/>
      </c>
      <c r="AD118" s="163" t="str">
        <f>IF(AD117="","",VLOOKUP(AD117,'シフト記号表（従来型・ユニット型共通）'!$C$6:$L$47,10,FALSE))</f>
        <v/>
      </c>
      <c r="AE118" s="163" t="str">
        <f>IF(AE117="","",VLOOKUP(AE117,'シフト記号表（従来型・ユニット型共通）'!$C$6:$L$47,10,FALSE))</f>
        <v/>
      </c>
      <c r="AF118" s="163" t="str">
        <f>IF(AF117="","",VLOOKUP(AF117,'シフト記号表（従来型・ユニット型共通）'!$C$6:$L$47,10,FALSE))</f>
        <v/>
      </c>
      <c r="AG118" s="164" t="str">
        <f>IF(AG117="","",VLOOKUP(AG117,'シフト記号表（従来型・ユニット型共通）'!$C$6:$L$47,10,FALSE))</f>
        <v/>
      </c>
      <c r="AH118" s="162" t="str">
        <f>IF(AH117="","",VLOOKUP(AH117,'シフト記号表（従来型・ユニット型共通）'!$C$6:$L$47,10,FALSE))</f>
        <v/>
      </c>
      <c r="AI118" s="163" t="str">
        <f>IF(AI117="","",VLOOKUP(AI117,'シフト記号表（従来型・ユニット型共通）'!$C$6:$L$47,10,FALSE))</f>
        <v/>
      </c>
      <c r="AJ118" s="163" t="str">
        <f>IF(AJ117="","",VLOOKUP(AJ117,'シフト記号表（従来型・ユニット型共通）'!$C$6:$L$47,10,FALSE))</f>
        <v/>
      </c>
      <c r="AK118" s="163" t="str">
        <f>IF(AK117="","",VLOOKUP(AK117,'シフト記号表（従来型・ユニット型共通）'!$C$6:$L$47,10,FALSE))</f>
        <v/>
      </c>
      <c r="AL118" s="163" t="str">
        <f>IF(AL117="","",VLOOKUP(AL117,'シフト記号表（従来型・ユニット型共通）'!$C$6:$L$47,10,FALSE))</f>
        <v/>
      </c>
      <c r="AM118" s="163" t="str">
        <f>IF(AM117="","",VLOOKUP(AM117,'シフト記号表（従来型・ユニット型共通）'!$C$6:$L$47,10,FALSE))</f>
        <v/>
      </c>
      <c r="AN118" s="164" t="str">
        <f>IF(AN117="","",VLOOKUP(AN117,'シフト記号表（従来型・ユニット型共通）'!$C$6:$L$47,10,FALSE))</f>
        <v/>
      </c>
      <c r="AO118" s="162" t="str">
        <f>IF(AO117="","",VLOOKUP(AO117,'シフト記号表（従来型・ユニット型共通）'!$C$6:$L$47,10,FALSE))</f>
        <v/>
      </c>
      <c r="AP118" s="163" t="str">
        <f>IF(AP117="","",VLOOKUP(AP117,'シフト記号表（従来型・ユニット型共通）'!$C$6:$L$47,10,FALSE))</f>
        <v/>
      </c>
      <c r="AQ118" s="163" t="str">
        <f>IF(AQ117="","",VLOOKUP(AQ117,'シフト記号表（従来型・ユニット型共通）'!$C$6:$L$47,10,FALSE))</f>
        <v/>
      </c>
      <c r="AR118" s="163" t="str">
        <f>IF(AR117="","",VLOOKUP(AR117,'シフト記号表（従来型・ユニット型共通）'!$C$6:$L$47,10,FALSE))</f>
        <v/>
      </c>
      <c r="AS118" s="163" t="str">
        <f>IF(AS117="","",VLOOKUP(AS117,'シフト記号表（従来型・ユニット型共通）'!$C$6:$L$47,10,FALSE))</f>
        <v/>
      </c>
      <c r="AT118" s="163" t="str">
        <f>IF(AT117="","",VLOOKUP(AT117,'シフト記号表（従来型・ユニット型共通）'!$C$6:$L$47,10,FALSE))</f>
        <v/>
      </c>
      <c r="AU118" s="164" t="str">
        <f>IF(AU117="","",VLOOKUP(AU117,'シフト記号表（従来型・ユニット型共通）'!$C$6:$L$47,10,FALSE))</f>
        <v/>
      </c>
      <c r="AV118" s="162" t="str">
        <f>IF(AV117="","",VLOOKUP(AV117,'シフト記号表（従来型・ユニット型共通）'!$C$6:$L$47,10,FALSE))</f>
        <v/>
      </c>
      <c r="AW118" s="163" t="str">
        <f>IF(AW117="","",VLOOKUP(AW117,'シフト記号表（従来型・ユニット型共通）'!$C$6:$L$47,10,FALSE))</f>
        <v/>
      </c>
      <c r="AX118" s="163" t="str">
        <f>IF(AX117="","",VLOOKUP(AX117,'シフト記号表（従来型・ユニット型共通）'!$C$6:$L$47,10,FALSE))</f>
        <v/>
      </c>
      <c r="AY118" s="163" t="str">
        <f>IF(AY117="","",VLOOKUP(AY117,'シフト記号表（従来型・ユニット型共通）'!$C$6:$L$47,10,FALSE))</f>
        <v/>
      </c>
      <c r="AZ118" s="163" t="str">
        <f>IF(AZ117="","",VLOOKUP(AZ117,'シフト記号表（従来型・ユニット型共通）'!$C$6:$L$47,10,FALSE))</f>
        <v/>
      </c>
      <c r="BA118" s="163" t="str">
        <f>IF(BA117="","",VLOOKUP(BA117,'シフト記号表（従来型・ユニット型共通）'!$C$6:$L$47,10,FALSE))</f>
        <v/>
      </c>
      <c r="BB118" s="164" t="str">
        <f>IF(BB117="","",VLOOKUP(BB117,'シフト記号表（従来型・ユニット型共通）'!$C$6:$L$47,10,FALSE))</f>
        <v/>
      </c>
      <c r="BC118" s="162" t="str">
        <f>IF(BC117="","",VLOOKUP(BC117,'シフト記号表（従来型・ユニット型共通）'!$C$6:$L$47,10,FALSE))</f>
        <v/>
      </c>
      <c r="BD118" s="163" t="str">
        <f>IF(BD117="","",VLOOKUP(BD117,'シフト記号表（従来型・ユニット型共通）'!$C$6:$L$47,10,FALSE))</f>
        <v/>
      </c>
      <c r="BE118" s="163" t="str">
        <f>IF(BE117="","",VLOOKUP(BE117,'シフト記号表（従来型・ユニット型共通）'!$C$6:$L$47,10,FALSE))</f>
        <v/>
      </c>
      <c r="BF118" s="369">
        <f>IF($BI$3="４週",SUM(AA118:BB118),IF($BI$3="暦月",SUM(AA118:BE118),""))</f>
        <v>0</v>
      </c>
      <c r="BG118" s="370"/>
      <c r="BH118" s="371">
        <f>IF($BI$3="４週",BF118/4,IF($BI$3="暦月",(BF118/($BI$8/7)),""))</f>
        <v>0</v>
      </c>
      <c r="BI118" s="370"/>
      <c r="BJ118" s="366"/>
      <c r="BK118" s="367"/>
      <c r="BL118" s="367"/>
      <c r="BM118" s="367"/>
      <c r="BN118" s="368"/>
    </row>
    <row r="119" spans="2:66" ht="20.25" customHeight="1" x14ac:dyDescent="0.45">
      <c r="B119" s="306">
        <f>B117+1</f>
        <v>52</v>
      </c>
      <c r="C119" s="390"/>
      <c r="D119" s="392"/>
      <c r="E119" s="261"/>
      <c r="F119" s="393"/>
      <c r="G119" s="237"/>
      <c r="H119" s="238"/>
      <c r="I119" s="152"/>
      <c r="J119" s="153"/>
      <c r="K119" s="152"/>
      <c r="L119" s="153"/>
      <c r="M119" s="246"/>
      <c r="N119" s="247"/>
      <c r="O119" s="250"/>
      <c r="P119" s="251"/>
      <c r="Q119" s="251"/>
      <c r="R119" s="238"/>
      <c r="S119" s="335"/>
      <c r="T119" s="336"/>
      <c r="U119" s="336"/>
      <c r="V119" s="336"/>
      <c r="W119" s="337"/>
      <c r="X119" s="184" t="s">
        <v>18</v>
      </c>
      <c r="Y119" s="108"/>
      <c r="Z119" s="109"/>
      <c r="AA119" s="95"/>
      <c r="AB119" s="96"/>
      <c r="AC119" s="96"/>
      <c r="AD119" s="96"/>
      <c r="AE119" s="96"/>
      <c r="AF119" s="96"/>
      <c r="AG119" s="97"/>
      <c r="AH119" s="95"/>
      <c r="AI119" s="96"/>
      <c r="AJ119" s="96"/>
      <c r="AK119" s="96"/>
      <c r="AL119" s="96"/>
      <c r="AM119" s="96"/>
      <c r="AN119" s="97"/>
      <c r="AO119" s="95"/>
      <c r="AP119" s="96"/>
      <c r="AQ119" s="96"/>
      <c r="AR119" s="96"/>
      <c r="AS119" s="96"/>
      <c r="AT119" s="96"/>
      <c r="AU119" s="97"/>
      <c r="AV119" s="95"/>
      <c r="AW119" s="96"/>
      <c r="AX119" s="96"/>
      <c r="AY119" s="96"/>
      <c r="AZ119" s="96"/>
      <c r="BA119" s="96"/>
      <c r="BB119" s="97"/>
      <c r="BC119" s="95"/>
      <c r="BD119" s="96"/>
      <c r="BE119" s="98"/>
      <c r="BF119" s="242"/>
      <c r="BG119" s="243"/>
      <c r="BH119" s="244"/>
      <c r="BI119" s="245"/>
      <c r="BJ119" s="303"/>
      <c r="BK119" s="304"/>
      <c r="BL119" s="304"/>
      <c r="BM119" s="304"/>
      <c r="BN119" s="305"/>
    </row>
    <row r="120" spans="2:66" ht="20.25" customHeight="1" x14ac:dyDescent="0.45">
      <c r="B120" s="307"/>
      <c r="C120" s="391"/>
      <c r="D120" s="394"/>
      <c r="E120" s="261"/>
      <c r="F120" s="393"/>
      <c r="G120" s="341"/>
      <c r="H120" s="342"/>
      <c r="I120" s="196"/>
      <c r="J120" s="197">
        <f>G119</f>
        <v>0</v>
      </c>
      <c r="K120" s="196"/>
      <c r="L120" s="197">
        <f>M119</f>
        <v>0</v>
      </c>
      <c r="M120" s="343"/>
      <c r="N120" s="344"/>
      <c r="O120" s="345"/>
      <c r="P120" s="346"/>
      <c r="Q120" s="346"/>
      <c r="R120" s="342"/>
      <c r="S120" s="335"/>
      <c r="T120" s="336"/>
      <c r="U120" s="336"/>
      <c r="V120" s="336"/>
      <c r="W120" s="337"/>
      <c r="X120" s="185" t="s">
        <v>189</v>
      </c>
      <c r="Y120" s="110"/>
      <c r="Z120" s="186"/>
      <c r="AA120" s="162" t="str">
        <f>IF(AA119="","",VLOOKUP(AA119,'シフト記号表（従来型・ユニット型共通）'!$C$6:$L$47,10,FALSE))</f>
        <v/>
      </c>
      <c r="AB120" s="163" t="str">
        <f>IF(AB119="","",VLOOKUP(AB119,'シフト記号表（従来型・ユニット型共通）'!$C$6:$L$47,10,FALSE))</f>
        <v/>
      </c>
      <c r="AC120" s="163" t="str">
        <f>IF(AC119="","",VLOOKUP(AC119,'シフト記号表（従来型・ユニット型共通）'!$C$6:$L$47,10,FALSE))</f>
        <v/>
      </c>
      <c r="AD120" s="163" t="str">
        <f>IF(AD119="","",VLOOKUP(AD119,'シフト記号表（従来型・ユニット型共通）'!$C$6:$L$47,10,FALSE))</f>
        <v/>
      </c>
      <c r="AE120" s="163" t="str">
        <f>IF(AE119="","",VLOOKUP(AE119,'シフト記号表（従来型・ユニット型共通）'!$C$6:$L$47,10,FALSE))</f>
        <v/>
      </c>
      <c r="AF120" s="163" t="str">
        <f>IF(AF119="","",VLOOKUP(AF119,'シフト記号表（従来型・ユニット型共通）'!$C$6:$L$47,10,FALSE))</f>
        <v/>
      </c>
      <c r="AG120" s="164" t="str">
        <f>IF(AG119="","",VLOOKUP(AG119,'シフト記号表（従来型・ユニット型共通）'!$C$6:$L$47,10,FALSE))</f>
        <v/>
      </c>
      <c r="AH120" s="162" t="str">
        <f>IF(AH119="","",VLOOKUP(AH119,'シフト記号表（従来型・ユニット型共通）'!$C$6:$L$47,10,FALSE))</f>
        <v/>
      </c>
      <c r="AI120" s="163" t="str">
        <f>IF(AI119="","",VLOOKUP(AI119,'シフト記号表（従来型・ユニット型共通）'!$C$6:$L$47,10,FALSE))</f>
        <v/>
      </c>
      <c r="AJ120" s="163" t="str">
        <f>IF(AJ119="","",VLOOKUP(AJ119,'シフト記号表（従来型・ユニット型共通）'!$C$6:$L$47,10,FALSE))</f>
        <v/>
      </c>
      <c r="AK120" s="163" t="str">
        <f>IF(AK119="","",VLOOKUP(AK119,'シフト記号表（従来型・ユニット型共通）'!$C$6:$L$47,10,FALSE))</f>
        <v/>
      </c>
      <c r="AL120" s="163" t="str">
        <f>IF(AL119="","",VLOOKUP(AL119,'シフト記号表（従来型・ユニット型共通）'!$C$6:$L$47,10,FALSE))</f>
        <v/>
      </c>
      <c r="AM120" s="163" t="str">
        <f>IF(AM119="","",VLOOKUP(AM119,'シフト記号表（従来型・ユニット型共通）'!$C$6:$L$47,10,FALSE))</f>
        <v/>
      </c>
      <c r="AN120" s="164" t="str">
        <f>IF(AN119="","",VLOOKUP(AN119,'シフト記号表（従来型・ユニット型共通）'!$C$6:$L$47,10,FALSE))</f>
        <v/>
      </c>
      <c r="AO120" s="162" t="str">
        <f>IF(AO119="","",VLOOKUP(AO119,'シフト記号表（従来型・ユニット型共通）'!$C$6:$L$47,10,FALSE))</f>
        <v/>
      </c>
      <c r="AP120" s="163" t="str">
        <f>IF(AP119="","",VLOOKUP(AP119,'シフト記号表（従来型・ユニット型共通）'!$C$6:$L$47,10,FALSE))</f>
        <v/>
      </c>
      <c r="AQ120" s="163" t="str">
        <f>IF(AQ119="","",VLOOKUP(AQ119,'シフト記号表（従来型・ユニット型共通）'!$C$6:$L$47,10,FALSE))</f>
        <v/>
      </c>
      <c r="AR120" s="163" t="str">
        <f>IF(AR119="","",VLOOKUP(AR119,'シフト記号表（従来型・ユニット型共通）'!$C$6:$L$47,10,FALSE))</f>
        <v/>
      </c>
      <c r="AS120" s="163" t="str">
        <f>IF(AS119="","",VLOOKUP(AS119,'シフト記号表（従来型・ユニット型共通）'!$C$6:$L$47,10,FALSE))</f>
        <v/>
      </c>
      <c r="AT120" s="163" t="str">
        <f>IF(AT119="","",VLOOKUP(AT119,'シフト記号表（従来型・ユニット型共通）'!$C$6:$L$47,10,FALSE))</f>
        <v/>
      </c>
      <c r="AU120" s="164" t="str">
        <f>IF(AU119="","",VLOOKUP(AU119,'シフト記号表（従来型・ユニット型共通）'!$C$6:$L$47,10,FALSE))</f>
        <v/>
      </c>
      <c r="AV120" s="162" t="str">
        <f>IF(AV119="","",VLOOKUP(AV119,'シフト記号表（従来型・ユニット型共通）'!$C$6:$L$47,10,FALSE))</f>
        <v/>
      </c>
      <c r="AW120" s="163" t="str">
        <f>IF(AW119="","",VLOOKUP(AW119,'シフト記号表（従来型・ユニット型共通）'!$C$6:$L$47,10,FALSE))</f>
        <v/>
      </c>
      <c r="AX120" s="163" t="str">
        <f>IF(AX119="","",VLOOKUP(AX119,'シフト記号表（従来型・ユニット型共通）'!$C$6:$L$47,10,FALSE))</f>
        <v/>
      </c>
      <c r="AY120" s="163" t="str">
        <f>IF(AY119="","",VLOOKUP(AY119,'シフト記号表（従来型・ユニット型共通）'!$C$6:$L$47,10,FALSE))</f>
        <v/>
      </c>
      <c r="AZ120" s="163" t="str">
        <f>IF(AZ119="","",VLOOKUP(AZ119,'シフト記号表（従来型・ユニット型共通）'!$C$6:$L$47,10,FALSE))</f>
        <v/>
      </c>
      <c r="BA120" s="163" t="str">
        <f>IF(BA119="","",VLOOKUP(BA119,'シフト記号表（従来型・ユニット型共通）'!$C$6:$L$47,10,FALSE))</f>
        <v/>
      </c>
      <c r="BB120" s="164" t="str">
        <f>IF(BB119="","",VLOOKUP(BB119,'シフト記号表（従来型・ユニット型共通）'!$C$6:$L$47,10,FALSE))</f>
        <v/>
      </c>
      <c r="BC120" s="162" t="str">
        <f>IF(BC119="","",VLOOKUP(BC119,'シフト記号表（従来型・ユニット型共通）'!$C$6:$L$47,10,FALSE))</f>
        <v/>
      </c>
      <c r="BD120" s="163" t="str">
        <f>IF(BD119="","",VLOOKUP(BD119,'シフト記号表（従来型・ユニット型共通）'!$C$6:$L$47,10,FALSE))</f>
        <v/>
      </c>
      <c r="BE120" s="163" t="str">
        <f>IF(BE119="","",VLOOKUP(BE119,'シフト記号表（従来型・ユニット型共通）'!$C$6:$L$47,10,FALSE))</f>
        <v/>
      </c>
      <c r="BF120" s="369">
        <f>IF($BI$3="４週",SUM(AA120:BB120),IF($BI$3="暦月",SUM(AA120:BE120),""))</f>
        <v>0</v>
      </c>
      <c r="BG120" s="370"/>
      <c r="BH120" s="371">
        <f>IF($BI$3="４週",BF120/4,IF($BI$3="暦月",(BF120/($BI$8/7)),""))</f>
        <v>0</v>
      </c>
      <c r="BI120" s="370"/>
      <c r="BJ120" s="366"/>
      <c r="BK120" s="367"/>
      <c r="BL120" s="367"/>
      <c r="BM120" s="367"/>
      <c r="BN120" s="368"/>
    </row>
    <row r="121" spans="2:66" ht="20.25" customHeight="1" x14ac:dyDescent="0.45">
      <c r="B121" s="306">
        <f>B119+1</f>
        <v>53</v>
      </c>
      <c r="C121" s="390"/>
      <c r="D121" s="392"/>
      <c r="E121" s="261"/>
      <c r="F121" s="393"/>
      <c r="G121" s="237"/>
      <c r="H121" s="238"/>
      <c r="I121" s="152"/>
      <c r="J121" s="153"/>
      <c r="K121" s="152"/>
      <c r="L121" s="153"/>
      <c r="M121" s="246"/>
      <c r="N121" s="247"/>
      <c r="O121" s="250"/>
      <c r="P121" s="251"/>
      <c r="Q121" s="251"/>
      <c r="R121" s="238"/>
      <c r="S121" s="335"/>
      <c r="T121" s="336"/>
      <c r="U121" s="336"/>
      <c r="V121" s="336"/>
      <c r="W121" s="337"/>
      <c r="X121" s="184" t="s">
        <v>18</v>
      </c>
      <c r="Y121" s="108"/>
      <c r="Z121" s="109"/>
      <c r="AA121" s="95"/>
      <c r="AB121" s="96"/>
      <c r="AC121" s="96"/>
      <c r="AD121" s="96"/>
      <c r="AE121" s="96"/>
      <c r="AF121" s="96"/>
      <c r="AG121" s="97"/>
      <c r="AH121" s="95"/>
      <c r="AI121" s="96"/>
      <c r="AJ121" s="96"/>
      <c r="AK121" s="96"/>
      <c r="AL121" s="96"/>
      <c r="AM121" s="96"/>
      <c r="AN121" s="97"/>
      <c r="AO121" s="95"/>
      <c r="AP121" s="96"/>
      <c r="AQ121" s="96"/>
      <c r="AR121" s="96"/>
      <c r="AS121" s="96"/>
      <c r="AT121" s="96"/>
      <c r="AU121" s="97"/>
      <c r="AV121" s="95"/>
      <c r="AW121" s="96"/>
      <c r="AX121" s="96"/>
      <c r="AY121" s="96"/>
      <c r="AZ121" s="96"/>
      <c r="BA121" s="96"/>
      <c r="BB121" s="97"/>
      <c r="BC121" s="95"/>
      <c r="BD121" s="96"/>
      <c r="BE121" s="98"/>
      <c r="BF121" s="242"/>
      <c r="BG121" s="243"/>
      <c r="BH121" s="244"/>
      <c r="BI121" s="245"/>
      <c r="BJ121" s="303"/>
      <c r="BK121" s="304"/>
      <c r="BL121" s="304"/>
      <c r="BM121" s="304"/>
      <c r="BN121" s="305"/>
    </row>
    <row r="122" spans="2:66" ht="20.25" customHeight="1" x14ac:dyDescent="0.45">
      <c r="B122" s="307"/>
      <c r="C122" s="391"/>
      <c r="D122" s="394"/>
      <c r="E122" s="261"/>
      <c r="F122" s="393"/>
      <c r="G122" s="341"/>
      <c r="H122" s="342"/>
      <c r="I122" s="196"/>
      <c r="J122" s="197">
        <f>G121</f>
        <v>0</v>
      </c>
      <c r="K122" s="196"/>
      <c r="L122" s="197">
        <f>M121</f>
        <v>0</v>
      </c>
      <c r="M122" s="343"/>
      <c r="N122" s="344"/>
      <c r="O122" s="345"/>
      <c r="P122" s="346"/>
      <c r="Q122" s="346"/>
      <c r="R122" s="342"/>
      <c r="S122" s="335"/>
      <c r="T122" s="336"/>
      <c r="U122" s="336"/>
      <c r="V122" s="336"/>
      <c r="W122" s="337"/>
      <c r="X122" s="185" t="s">
        <v>189</v>
      </c>
      <c r="Y122" s="110"/>
      <c r="Z122" s="186"/>
      <c r="AA122" s="162" t="str">
        <f>IF(AA121="","",VLOOKUP(AA121,'シフト記号表（従来型・ユニット型共通）'!$C$6:$L$47,10,FALSE))</f>
        <v/>
      </c>
      <c r="AB122" s="163" t="str">
        <f>IF(AB121="","",VLOOKUP(AB121,'シフト記号表（従来型・ユニット型共通）'!$C$6:$L$47,10,FALSE))</f>
        <v/>
      </c>
      <c r="AC122" s="163" t="str">
        <f>IF(AC121="","",VLOOKUP(AC121,'シフト記号表（従来型・ユニット型共通）'!$C$6:$L$47,10,FALSE))</f>
        <v/>
      </c>
      <c r="AD122" s="163" t="str">
        <f>IF(AD121="","",VLOOKUP(AD121,'シフト記号表（従来型・ユニット型共通）'!$C$6:$L$47,10,FALSE))</f>
        <v/>
      </c>
      <c r="AE122" s="163" t="str">
        <f>IF(AE121="","",VLOOKUP(AE121,'シフト記号表（従来型・ユニット型共通）'!$C$6:$L$47,10,FALSE))</f>
        <v/>
      </c>
      <c r="AF122" s="163" t="str">
        <f>IF(AF121="","",VLOOKUP(AF121,'シフト記号表（従来型・ユニット型共通）'!$C$6:$L$47,10,FALSE))</f>
        <v/>
      </c>
      <c r="AG122" s="164" t="str">
        <f>IF(AG121="","",VLOOKUP(AG121,'シフト記号表（従来型・ユニット型共通）'!$C$6:$L$47,10,FALSE))</f>
        <v/>
      </c>
      <c r="AH122" s="162" t="str">
        <f>IF(AH121="","",VLOOKUP(AH121,'シフト記号表（従来型・ユニット型共通）'!$C$6:$L$47,10,FALSE))</f>
        <v/>
      </c>
      <c r="AI122" s="163" t="str">
        <f>IF(AI121="","",VLOOKUP(AI121,'シフト記号表（従来型・ユニット型共通）'!$C$6:$L$47,10,FALSE))</f>
        <v/>
      </c>
      <c r="AJ122" s="163" t="str">
        <f>IF(AJ121="","",VLOOKUP(AJ121,'シフト記号表（従来型・ユニット型共通）'!$C$6:$L$47,10,FALSE))</f>
        <v/>
      </c>
      <c r="AK122" s="163" t="str">
        <f>IF(AK121="","",VLOOKUP(AK121,'シフト記号表（従来型・ユニット型共通）'!$C$6:$L$47,10,FALSE))</f>
        <v/>
      </c>
      <c r="AL122" s="163" t="str">
        <f>IF(AL121="","",VLOOKUP(AL121,'シフト記号表（従来型・ユニット型共通）'!$C$6:$L$47,10,FALSE))</f>
        <v/>
      </c>
      <c r="AM122" s="163" t="str">
        <f>IF(AM121="","",VLOOKUP(AM121,'シフト記号表（従来型・ユニット型共通）'!$C$6:$L$47,10,FALSE))</f>
        <v/>
      </c>
      <c r="AN122" s="164" t="str">
        <f>IF(AN121="","",VLOOKUP(AN121,'シフト記号表（従来型・ユニット型共通）'!$C$6:$L$47,10,FALSE))</f>
        <v/>
      </c>
      <c r="AO122" s="162" t="str">
        <f>IF(AO121="","",VLOOKUP(AO121,'シフト記号表（従来型・ユニット型共通）'!$C$6:$L$47,10,FALSE))</f>
        <v/>
      </c>
      <c r="AP122" s="163" t="str">
        <f>IF(AP121="","",VLOOKUP(AP121,'シフト記号表（従来型・ユニット型共通）'!$C$6:$L$47,10,FALSE))</f>
        <v/>
      </c>
      <c r="AQ122" s="163" t="str">
        <f>IF(AQ121="","",VLOOKUP(AQ121,'シフト記号表（従来型・ユニット型共通）'!$C$6:$L$47,10,FALSE))</f>
        <v/>
      </c>
      <c r="AR122" s="163" t="str">
        <f>IF(AR121="","",VLOOKUP(AR121,'シフト記号表（従来型・ユニット型共通）'!$C$6:$L$47,10,FALSE))</f>
        <v/>
      </c>
      <c r="AS122" s="163" t="str">
        <f>IF(AS121="","",VLOOKUP(AS121,'シフト記号表（従来型・ユニット型共通）'!$C$6:$L$47,10,FALSE))</f>
        <v/>
      </c>
      <c r="AT122" s="163" t="str">
        <f>IF(AT121="","",VLOOKUP(AT121,'シフト記号表（従来型・ユニット型共通）'!$C$6:$L$47,10,FALSE))</f>
        <v/>
      </c>
      <c r="AU122" s="164" t="str">
        <f>IF(AU121="","",VLOOKUP(AU121,'シフト記号表（従来型・ユニット型共通）'!$C$6:$L$47,10,FALSE))</f>
        <v/>
      </c>
      <c r="AV122" s="162" t="str">
        <f>IF(AV121="","",VLOOKUP(AV121,'シフト記号表（従来型・ユニット型共通）'!$C$6:$L$47,10,FALSE))</f>
        <v/>
      </c>
      <c r="AW122" s="163" t="str">
        <f>IF(AW121="","",VLOOKUP(AW121,'シフト記号表（従来型・ユニット型共通）'!$C$6:$L$47,10,FALSE))</f>
        <v/>
      </c>
      <c r="AX122" s="163" t="str">
        <f>IF(AX121="","",VLOOKUP(AX121,'シフト記号表（従来型・ユニット型共通）'!$C$6:$L$47,10,FALSE))</f>
        <v/>
      </c>
      <c r="AY122" s="163" t="str">
        <f>IF(AY121="","",VLOOKUP(AY121,'シフト記号表（従来型・ユニット型共通）'!$C$6:$L$47,10,FALSE))</f>
        <v/>
      </c>
      <c r="AZ122" s="163" t="str">
        <f>IF(AZ121="","",VLOOKUP(AZ121,'シフト記号表（従来型・ユニット型共通）'!$C$6:$L$47,10,FALSE))</f>
        <v/>
      </c>
      <c r="BA122" s="163" t="str">
        <f>IF(BA121="","",VLOOKUP(BA121,'シフト記号表（従来型・ユニット型共通）'!$C$6:$L$47,10,FALSE))</f>
        <v/>
      </c>
      <c r="BB122" s="164" t="str">
        <f>IF(BB121="","",VLOOKUP(BB121,'シフト記号表（従来型・ユニット型共通）'!$C$6:$L$47,10,FALSE))</f>
        <v/>
      </c>
      <c r="BC122" s="162" t="str">
        <f>IF(BC121="","",VLOOKUP(BC121,'シフト記号表（従来型・ユニット型共通）'!$C$6:$L$47,10,FALSE))</f>
        <v/>
      </c>
      <c r="BD122" s="163" t="str">
        <f>IF(BD121="","",VLOOKUP(BD121,'シフト記号表（従来型・ユニット型共通）'!$C$6:$L$47,10,FALSE))</f>
        <v/>
      </c>
      <c r="BE122" s="163" t="str">
        <f>IF(BE121="","",VLOOKUP(BE121,'シフト記号表（従来型・ユニット型共通）'!$C$6:$L$47,10,FALSE))</f>
        <v/>
      </c>
      <c r="BF122" s="369">
        <f>IF($BI$3="４週",SUM(AA122:BB122),IF($BI$3="暦月",SUM(AA122:BE122),""))</f>
        <v>0</v>
      </c>
      <c r="BG122" s="370"/>
      <c r="BH122" s="371">
        <f>IF($BI$3="４週",BF122/4,IF($BI$3="暦月",(BF122/($BI$8/7)),""))</f>
        <v>0</v>
      </c>
      <c r="BI122" s="370"/>
      <c r="BJ122" s="366"/>
      <c r="BK122" s="367"/>
      <c r="BL122" s="367"/>
      <c r="BM122" s="367"/>
      <c r="BN122" s="368"/>
    </row>
    <row r="123" spans="2:66" ht="20.25" customHeight="1" x14ac:dyDescent="0.45">
      <c r="B123" s="306">
        <f>B121+1</f>
        <v>54</v>
      </c>
      <c r="C123" s="390"/>
      <c r="D123" s="392"/>
      <c r="E123" s="261"/>
      <c r="F123" s="393"/>
      <c r="G123" s="237"/>
      <c r="H123" s="238"/>
      <c r="I123" s="152"/>
      <c r="J123" s="153"/>
      <c r="K123" s="152"/>
      <c r="L123" s="153"/>
      <c r="M123" s="246"/>
      <c r="N123" s="247"/>
      <c r="O123" s="250"/>
      <c r="P123" s="251"/>
      <c r="Q123" s="251"/>
      <c r="R123" s="238"/>
      <c r="S123" s="335"/>
      <c r="T123" s="336"/>
      <c r="U123" s="336"/>
      <c r="V123" s="336"/>
      <c r="W123" s="337"/>
      <c r="X123" s="184" t="s">
        <v>18</v>
      </c>
      <c r="Y123" s="108"/>
      <c r="Z123" s="109"/>
      <c r="AA123" s="95"/>
      <c r="AB123" s="96"/>
      <c r="AC123" s="96"/>
      <c r="AD123" s="96"/>
      <c r="AE123" s="96"/>
      <c r="AF123" s="96"/>
      <c r="AG123" s="97"/>
      <c r="AH123" s="95"/>
      <c r="AI123" s="96"/>
      <c r="AJ123" s="96"/>
      <c r="AK123" s="96"/>
      <c r="AL123" s="96"/>
      <c r="AM123" s="96"/>
      <c r="AN123" s="97"/>
      <c r="AO123" s="95"/>
      <c r="AP123" s="96"/>
      <c r="AQ123" s="96"/>
      <c r="AR123" s="96"/>
      <c r="AS123" s="96"/>
      <c r="AT123" s="96"/>
      <c r="AU123" s="97"/>
      <c r="AV123" s="95"/>
      <c r="AW123" s="96"/>
      <c r="AX123" s="96"/>
      <c r="AY123" s="96"/>
      <c r="AZ123" s="96"/>
      <c r="BA123" s="96"/>
      <c r="BB123" s="97"/>
      <c r="BC123" s="95"/>
      <c r="BD123" s="96"/>
      <c r="BE123" s="98"/>
      <c r="BF123" s="242"/>
      <c r="BG123" s="243"/>
      <c r="BH123" s="244"/>
      <c r="BI123" s="245"/>
      <c r="BJ123" s="303"/>
      <c r="BK123" s="304"/>
      <c r="BL123" s="304"/>
      <c r="BM123" s="304"/>
      <c r="BN123" s="305"/>
    </row>
    <row r="124" spans="2:66" ht="20.25" customHeight="1" x14ac:dyDescent="0.45">
      <c r="B124" s="307"/>
      <c r="C124" s="391"/>
      <c r="D124" s="394"/>
      <c r="E124" s="261"/>
      <c r="F124" s="393"/>
      <c r="G124" s="341"/>
      <c r="H124" s="342"/>
      <c r="I124" s="196"/>
      <c r="J124" s="197">
        <f>G123</f>
        <v>0</v>
      </c>
      <c r="K124" s="196"/>
      <c r="L124" s="197">
        <f>M123</f>
        <v>0</v>
      </c>
      <c r="M124" s="343"/>
      <c r="N124" s="344"/>
      <c r="O124" s="345"/>
      <c r="P124" s="346"/>
      <c r="Q124" s="346"/>
      <c r="R124" s="342"/>
      <c r="S124" s="335"/>
      <c r="T124" s="336"/>
      <c r="U124" s="336"/>
      <c r="V124" s="336"/>
      <c r="W124" s="337"/>
      <c r="X124" s="185" t="s">
        <v>189</v>
      </c>
      <c r="Y124" s="110"/>
      <c r="Z124" s="186"/>
      <c r="AA124" s="162" t="str">
        <f>IF(AA123="","",VLOOKUP(AA123,'シフト記号表（従来型・ユニット型共通）'!$C$6:$L$47,10,FALSE))</f>
        <v/>
      </c>
      <c r="AB124" s="163" t="str">
        <f>IF(AB123="","",VLOOKUP(AB123,'シフト記号表（従来型・ユニット型共通）'!$C$6:$L$47,10,FALSE))</f>
        <v/>
      </c>
      <c r="AC124" s="163" t="str">
        <f>IF(AC123="","",VLOOKUP(AC123,'シフト記号表（従来型・ユニット型共通）'!$C$6:$L$47,10,FALSE))</f>
        <v/>
      </c>
      <c r="AD124" s="163" t="str">
        <f>IF(AD123="","",VLOOKUP(AD123,'シフト記号表（従来型・ユニット型共通）'!$C$6:$L$47,10,FALSE))</f>
        <v/>
      </c>
      <c r="AE124" s="163" t="str">
        <f>IF(AE123="","",VLOOKUP(AE123,'シフト記号表（従来型・ユニット型共通）'!$C$6:$L$47,10,FALSE))</f>
        <v/>
      </c>
      <c r="AF124" s="163" t="str">
        <f>IF(AF123="","",VLOOKUP(AF123,'シフト記号表（従来型・ユニット型共通）'!$C$6:$L$47,10,FALSE))</f>
        <v/>
      </c>
      <c r="AG124" s="164" t="str">
        <f>IF(AG123="","",VLOOKUP(AG123,'シフト記号表（従来型・ユニット型共通）'!$C$6:$L$47,10,FALSE))</f>
        <v/>
      </c>
      <c r="AH124" s="162" t="str">
        <f>IF(AH123="","",VLOOKUP(AH123,'シフト記号表（従来型・ユニット型共通）'!$C$6:$L$47,10,FALSE))</f>
        <v/>
      </c>
      <c r="AI124" s="163" t="str">
        <f>IF(AI123="","",VLOOKUP(AI123,'シフト記号表（従来型・ユニット型共通）'!$C$6:$L$47,10,FALSE))</f>
        <v/>
      </c>
      <c r="AJ124" s="163" t="str">
        <f>IF(AJ123="","",VLOOKUP(AJ123,'シフト記号表（従来型・ユニット型共通）'!$C$6:$L$47,10,FALSE))</f>
        <v/>
      </c>
      <c r="AK124" s="163" t="str">
        <f>IF(AK123="","",VLOOKUP(AK123,'シフト記号表（従来型・ユニット型共通）'!$C$6:$L$47,10,FALSE))</f>
        <v/>
      </c>
      <c r="AL124" s="163" t="str">
        <f>IF(AL123="","",VLOOKUP(AL123,'シフト記号表（従来型・ユニット型共通）'!$C$6:$L$47,10,FALSE))</f>
        <v/>
      </c>
      <c r="AM124" s="163" t="str">
        <f>IF(AM123="","",VLOOKUP(AM123,'シフト記号表（従来型・ユニット型共通）'!$C$6:$L$47,10,FALSE))</f>
        <v/>
      </c>
      <c r="AN124" s="164" t="str">
        <f>IF(AN123="","",VLOOKUP(AN123,'シフト記号表（従来型・ユニット型共通）'!$C$6:$L$47,10,FALSE))</f>
        <v/>
      </c>
      <c r="AO124" s="162" t="str">
        <f>IF(AO123="","",VLOOKUP(AO123,'シフト記号表（従来型・ユニット型共通）'!$C$6:$L$47,10,FALSE))</f>
        <v/>
      </c>
      <c r="AP124" s="163" t="str">
        <f>IF(AP123="","",VLOOKUP(AP123,'シフト記号表（従来型・ユニット型共通）'!$C$6:$L$47,10,FALSE))</f>
        <v/>
      </c>
      <c r="AQ124" s="163" t="str">
        <f>IF(AQ123="","",VLOOKUP(AQ123,'シフト記号表（従来型・ユニット型共通）'!$C$6:$L$47,10,FALSE))</f>
        <v/>
      </c>
      <c r="AR124" s="163" t="str">
        <f>IF(AR123="","",VLOOKUP(AR123,'シフト記号表（従来型・ユニット型共通）'!$C$6:$L$47,10,FALSE))</f>
        <v/>
      </c>
      <c r="AS124" s="163" t="str">
        <f>IF(AS123="","",VLOOKUP(AS123,'シフト記号表（従来型・ユニット型共通）'!$C$6:$L$47,10,FALSE))</f>
        <v/>
      </c>
      <c r="AT124" s="163" t="str">
        <f>IF(AT123="","",VLOOKUP(AT123,'シフト記号表（従来型・ユニット型共通）'!$C$6:$L$47,10,FALSE))</f>
        <v/>
      </c>
      <c r="AU124" s="164" t="str">
        <f>IF(AU123="","",VLOOKUP(AU123,'シフト記号表（従来型・ユニット型共通）'!$C$6:$L$47,10,FALSE))</f>
        <v/>
      </c>
      <c r="AV124" s="162" t="str">
        <f>IF(AV123="","",VLOOKUP(AV123,'シフト記号表（従来型・ユニット型共通）'!$C$6:$L$47,10,FALSE))</f>
        <v/>
      </c>
      <c r="AW124" s="163" t="str">
        <f>IF(AW123="","",VLOOKUP(AW123,'シフト記号表（従来型・ユニット型共通）'!$C$6:$L$47,10,FALSE))</f>
        <v/>
      </c>
      <c r="AX124" s="163" t="str">
        <f>IF(AX123="","",VLOOKUP(AX123,'シフト記号表（従来型・ユニット型共通）'!$C$6:$L$47,10,FALSE))</f>
        <v/>
      </c>
      <c r="AY124" s="163" t="str">
        <f>IF(AY123="","",VLOOKUP(AY123,'シフト記号表（従来型・ユニット型共通）'!$C$6:$L$47,10,FALSE))</f>
        <v/>
      </c>
      <c r="AZ124" s="163" t="str">
        <f>IF(AZ123="","",VLOOKUP(AZ123,'シフト記号表（従来型・ユニット型共通）'!$C$6:$L$47,10,FALSE))</f>
        <v/>
      </c>
      <c r="BA124" s="163" t="str">
        <f>IF(BA123="","",VLOOKUP(BA123,'シフト記号表（従来型・ユニット型共通）'!$C$6:$L$47,10,FALSE))</f>
        <v/>
      </c>
      <c r="BB124" s="164" t="str">
        <f>IF(BB123="","",VLOOKUP(BB123,'シフト記号表（従来型・ユニット型共通）'!$C$6:$L$47,10,FALSE))</f>
        <v/>
      </c>
      <c r="BC124" s="162" t="str">
        <f>IF(BC123="","",VLOOKUP(BC123,'シフト記号表（従来型・ユニット型共通）'!$C$6:$L$47,10,FALSE))</f>
        <v/>
      </c>
      <c r="BD124" s="163" t="str">
        <f>IF(BD123="","",VLOOKUP(BD123,'シフト記号表（従来型・ユニット型共通）'!$C$6:$L$47,10,FALSE))</f>
        <v/>
      </c>
      <c r="BE124" s="163" t="str">
        <f>IF(BE123="","",VLOOKUP(BE123,'シフト記号表（従来型・ユニット型共通）'!$C$6:$L$47,10,FALSE))</f>
        <v/>
      </c>
      <c r="BF124" s="369">
        <f>IF($BI$3="４週",SUM(AA124:BB124),IF($BI$3="暦月",SUM(AA124:BE124),""))</f>
        <v>0</v>
      </c>
      <c r="BG124" s="370"/>
      <c r="BH124" s="371">
        <f>IF($BI$3="４週",BF124/4,IF($BI$3="暦月",(BF124/($BI$8/7)),""))</f>
        <v>0</v>
      </c>
      <c r="BI124" s="370"/>
      <c r="BJ124" s="366"/>
      <c r="BK124" s="367"/>
      <c r="BL124" s="367"/>
      <c r="BM124" s="367"/>
      <c r="BN124" s="368"/>
    </row>
    <row r="125" spans="2:66" ht="20.25" customHeight="1" x14ac:dyDescent="0.45">
      <c r="B125" s="306">
        <f>B123+1</f>
        <v>55</v>
      </c>
      <c r="C125" s="390"/>
      <c r="D125" s="392"/>
      <c r="E125" s="261"/>
      <c r="F125" s="393"/>
      <c r="G125" s="237"/>
      <c r="H125" s="238"/>
      <c r="I125" s="152"/>
      <c r="J125" s="153"/>
      <c r="K125" s="152"/>
      <c r="L125" s="153"/>
      <c r="M125" s="246"/>
      <c r="N125" s="247"/>
      <c r="O125" s="250"/>
      <c r="P125" s="251"/>
      <c r="Q125" s="251"/>
      <c r="R125" s="238"/>
      <c r="S125" s="335"/>
      <c r="T125" s="336"/>
      <c r="U125" s="336"/>
      <c r="V125" s="336"/>
      <c r="W125" s="337"/>
      <c r="X125" s="184" t="s">
        <v>18</v>
      </c>
      <c r="Y125" s="108"/>
      <c r="Z125" s="109"/>
      <c r="AA125" s="95"/>
      <c r="AB125" s="96"/>
      <c r="AC125" s="96"/>
      <c r="AD125" s="96"/>
      <c r="AE125" s="96"/>
      <c r="AF125" s="96"/>
      <c r="AG125" s="97"/>
      <c r="AH125" s="95"/>
      <c r="AI125" s="96"/>
      <c r="AJ125" s="96"/>
      <c r="AK125" s="96"/>
      <c r="AL125" s="96"/>
      <c r="AM125" s="96"/>
      <c r="AN125" s="97"/>
      <c r="AO125" s="95"/>
      <c r="AP125" s="96"/>
      <c r="AQ125" s="96"/>
      <c r="AR125" s="96"/>
      <c r="AS125" s="96"/>
      <c r="AT125" s="96"/>
      <c r="AU125" s="97"/>
      <c r="AV125" s="95"/>
      <c r="AW125" s="96"/>
      <c r="AX125" s="96"/>
      <c r="AY125" s="96"/>
      <c r="AZ125" s="96"/>
      <c r="BA125" s="96"/>
      <c r="BB125" s="97"/>
      <c r="BC125" s="95"/>
      <c r="BD125" s="96"/>
      <c r="BE125" s="98"/>
      <c r="BF125" s="242"/>
      <c r="BG125" s="243"/>
      <c r="BH125" s="244"/>
      <c r="BI125" s="245"/>
      <c r="BJ125" s="303"/>
      <c r="BK125" s="304"/>
      <c r="BL125" s="304"/>
      <c r="BM125" s="304"/>
      <c r="BN125" s="305"/>
    </row>
    <row r="126" spans="2:66" ht="20.25" customHeight="1" x14ac:dyDescent="0.45">
      <c r="B126" s="307"/>
      <c r="C126" s="391"/>
      <c r="D126" s="394"/>
      <c r="E126" s="261"/>
      <c r="F126" s="393"/>
      <c r="G126" s="341"/>
      <c r="H126" s="342"/>
      <c r="I126" s="196"/>
      <c r="J126" s="197">
        <f>G125</f>
        <v>0</v>
      </c>
      <c r="K126" s="196"/>
      <c r="L126" s="197">
        <f>M125</f>
        <v>0</v>
      </c>
      <c r="M126" s="343"/>
      <c r="N126" s="344"/>
      <c r="O126" s="345"/>
      <c r="P126" s="346"/>
      <c r="Q126" s="346"/>
      <c r="R126" s="342"/>
      <c r="S126" s="335"/>
      <c r="T126" s="336"/>
      <c r="U126" s="336"/>
      <c r="V126" s="336"/>
      <c r="W126" s="337"/>
      <c r="X126" s="185" t="s">
        <v>189</v>
      </c>
      <c r="Y126" s="110"/>
      <c r="Z126" s="186"/>
      <c r="AA126" s="162" t="str">
        <f>IF(AA125="","",VLOOKUP(AA125,'シフト記号表（従来型・ユニット型共通）'!$C$6:$L$47,10,FALSE))</f>
        <v/>
      </c>
      <c r="AB126" s="163" t="str">
        <f>IF(AB125="","",VLOOKUP(AB125,'シフト記号表（従来型・ユニット型共通）'!$C$6:$L$47,10,FALSE))</f>
        <v/>
      </c>
      <c r="AC126" s="163" t="str">
        <f>IF(AC125="","",VLOOKUP(AC125,'シフト記号表（従来型・ユニット型共通）'!$C$6:$L$47,10,FALSE))</f>
        <v/>
      </c>
      <c r="AD126" s="163" t="str">
        <f>IF(AD125="","",VLOOKUP(AD125,'シフト記号表（従来型・ユニット型共通）'!$C$6:$L$47,10,FALSE))</f>
        <v/>
      </c>
      <c r="AE126" s="163" t="str">
        <f>IF(AE125="","",VLOOKUP(AE125,'シフト記号表（従来型・ユニット型共通）'!$C$6:$L$47,10,FALSE))</f>
        <v/>
      </c>
      <c r="AF126" s="163" t="str">
        <f>IF(AF125="","",VLOOKUP(AF125,'シフト記号表（従来型・ユニット型共通）'!$C$6:$L$47,10,FALSE))</f>
        <v/>
      </c>
      <c r="AG126" s="164" t="str">
        <f>IF(AG125="","",VLOOKUP(AG125,'シフト記号表（従来型・ユニット型共通）'!$C$6:$L$47,10,FALSE))</f>
        <v/>
      </c>
      <c r="AH126" s="162" t="str">
        <f>IF(AH125="","",VLOOKUP(AH125,'シフト記号表（従来型・ユニット型共通）'!$C$6:$L$47,10,FALSE))</f>
        <v/>
      </c>
      <c r="AI126" s="163" t="str">
        <f>IF(AI125="","",VLOOKUP(AI125,'シフト記号表（従来型・ユニット型共通）'!$C$6:$L$47,10,FALSE))</f>
        <v/>
      </c>
      <c r="AJ126" s="163" t="str">
        <f>IF(AJ125="","",VLOOKUP(AJ125,'シフト記号表（従来型・ユニット型共通）'!$C$6:$L$47,10,FALSE))</f>
        <v/>
      </c>
      <c r="AK126" s="163" t="str">
        <f>IF(AK125="","",VLOOKUP(AK125,'シフト記号表（従来型・ユニット型共通）'!$C$6:$L$47,10,FALSE))</f>
        <v/>
      </c>
      <c r="AL126" s="163" t="str">
        <f>IF(AL125="","",VLOOKUP(AL125,'シフト記号表（従来型・ユニット型共通）'!$C$6:$L$47,10,FALSE))</f>
        <v/>
      </c>
      <c r="AM126" s="163" t="str">
        <f>IF(AM125="","",VLOOKUP(AM125,'シフト記号表（従来型・ユニット型共通）'!$C$6:$L$47,10,FALSE))</f>
        <v/>
      </c>
      <c r="AN126" s="164" t="str">
        <f>IF(AN125="","",VLOOKUP(AN125,'シフト記号表（従来型・ユニット型共通）'!$C$6:$L$47,10,FALSE))</f>
        <v/>
      </c>
      <c r="AO126" s="162" t="str">
        <f>IF(AO125="","",VLOOKUP(AO125,'シフト記号表（従来型・ユニット型共通）'!$C$6:$L$47,10,FALSE))</f>
        <v/>
      </c>
      <c r="AP126" s="163" t="str">
        <f>IF(AP125="","",VLOOKUP(AP125,'シフト記号表（従来型・ユニット型共通）'!$C$6:$L$47,10,FALSE))</f>
        <v/>
      </c>
      <c r="AQ126" s="163" t="str">
        <f>IF(AQ125="","",VLOOKUP(AQ125,'シフト記号表（従来型・ユニット型共通）'!$C$6:$L$47,10,FALSE))</f>
        <v/>
      </c>
      <c r="AR126" s="163" t="str">
        <f>IF(AR125="","",VLOOKUP(AR125,'シフト記号表（従来型・ユニット型共通）'!$C$6:$L$47,10,FALSE))</f>
        <v/>
      </c>
      <c r="AS126" s="163" t="str">
        <f>IF(AS125="","",VLOOKUP(AS125,'シフト記号表（従来型・ユニット型共通）'!$C$6:$L$47,10,FALSE))</f>
        <v/>
      </c>
      <c r="AT126" s="163" t="str">
        <f>IF(AT125="","",VLOOKUP(AT125,'シフト記号表（従来型・ユニット型共通）'!$C$6:$L$47,10,FALSE))</f>
        <v/>
      </c>
      <c r="AU126" s="164" t="str">
        <f>IF(AU125="","",VLOOKUP(AU125,'シフト記号表（従来型・ユニット型共通）'!$C$6:$L$47,10,FALSE))</f>
        <v/>
      </c>
      <c r="AV126" s="162" t="str">
        <f>IF(AV125="","",VLOOKUP(AV125,'シフト記号表（従来型・ユニット型共通）'!$C$6:$L$47,10,FALSE))</f>
        <v/>
      </c>
      <c r="AW126" s="163" t="str">
        <f>IF(AW125="","",VLOOKUP(AW125,'シフト記号表（従来型・ユニット型共通）'!$C$6:$L$47,10,FALSE))</f>
        <v/>
      </c>
      <c r="AX126" s="163" t="str">
        <f>IF(AX125="","",VLOOKUP(AX125,'シフト記号表（従来型・ユニット型共通）'!$C$6:$L$47,10,FALSE))</f>
        <v/>
      </c>
      <c r="AY126" s="163" t="str">
        <f>IF(AY125="","",VLOOKUP(AY125,'シフト記号表（従来型・ユニット型共通）'!$C$6:$L$47,10,FALSE))</f>
        <v/>
      </c>
      <c r="AZ126" s="163" t="str">
        <f>IF(AZ125="","",VLOOKUP(AZ125,'シフト記号表（従来型・ユニット型共通）'!$C$6:$L$47,10,FALSE))</f>
        <v/>
      </c>
      <c r="BA126" s="163" t="str">
        <f>IF(BA125="","",VLOOKUP(BA125,'シフト記号表（従来型・ユニット型共通）'!$C$6:$L$47,10,FALSE))</f>
        <v/>
      </c>
      <c r="BB126" s="164" t="str">
        <f>IF(BB125="","",VLOOKUP(BB125,'シフト記号表（従来型・ユニット型共通）'!$C$6:$L$47,10,FALSE))</f>
        <v/>
      </c>
      <c r="BC126" s="162" t="str">
        <f>IF(BC125="","",VLOOKUP(BC125,'シフト記号表（従来型・ユニット型共通）'!$C$6:$L$47,10,FALSE))</f>
        <v/>
      </c>
      <c r="BD126" s="163" t="str">
        <f>IF(BD125="","",VLOOKUP(BD125,'シフト記号表（従来型・ユニット型共通）'!$C$6:$L$47,10,FALSE))</f>
        <v/>
      </c>
      <c r="BE126" s="163" t="str">
        <f>IF(BE125="","",VLOOKUP(BE125,'シフト記号表（従来型・ユニット型共通）'!$C$6:$L$47,10,FALSE))</f>
        <v/>
      </c>
      <c r="BF126" s="369">
        <f>IF($BI$3="４週",SUM(AA126:BB126),IF($BI$3="暦月",SUM(AA126:BE126),""))</f>
        <v>0</v>
      </c>
      <c r="BG126" s="370"/>
      <c r="BH126" s="371">
        <f>IF($BI$3="４週",BF126/4,IF($BI$3="暦月",(BF126/($BI$8/7)),""))</f>
        <v>0</v>
      </c>
      <c r="BI126" s="370"/>
      <c r="BJ126" s="366"/>
      <c r="BK126" s="367"/>
      <c r="BL126" s="367"/>
      <c r="BM126" s="367"/>
      <c r="BN126" s="368"/>
    </row>
    <row r="127" spans="2:66" ht="20.25" customHeight="1" x14ac:dyDescent="0.45">
      <c r="B127" s="306">
        <f>B125+1</f>
        <v>56</v>
      </c>
      <c r="C127" s="390"/>
      <c r="D127" s="392"/>
      <c r="E127" s="261"/>
      <c r="F127" s="393"/>
      <c r="G127" s="237"/>
      <c r="H127" s="238"/>
      <c r="I127" s="152"/>
      <c r="J127" s="153"/>
      <c r="K127" s="152"/>
      <c r="L127" s="153"/>
      <c r="M127" s="246"/>
      <c r="N127" s="247"/>
      <c r="O127" s="250"/>
      <c r="P127" s="251"/>
      <c r="Q127" s="251"/>
      <c r="R127" s="238"/>
      <c r="S127" s="335"/>
      <c r="T127" s="336"/>
      <c r="U127" s="336"/>
      <c r="V127" s="336"/>
      <c r="W127" s="337"/>
      <c r="X127" s="184" t="s">
        <v>18</v>
      </c>
      <c r="Y127" s="108"/>
      <c r="Z127" s="109"/>
      <c r="AA127" s="95"/>
      <c r="AB127" s="96"/>
      <c r="AC127" s="96"/>
      <c r="AD127" s="96"/>
      <c r="AE127" s="96"/>
      <c r="AF127" s="96"/>
      <c r="AG127" s="97"/>
      <c r="AH127" s="95"/>
      <c r="AI127" s="96"/>
      <c r="AJ127" s="96"/>
      <c r="AK127" s="96"/>
      <c r="AL127" s="96"/>
      <c r="AM127" s="96"/>
      <c r="AN127" s="97"/>
      <c r="AO127" s="95"/>
      <c r="AP127" s="96"/>
      <c r="AQ127" s="96"/>
      <c r="AR127" s="96"/>
      <c r="AS127" s="96"/>
      <c r="AT127" s="96"/>
      <c r="AU127" s="97"/>
      <c r="AV127" s="95"/>
      <c r="AW127" s="96"/>
      <c r="AX127" s="96"/>
      <c r="AY127" s="96"/>
      <c r="AZ127" s="96"/>
      <c r="BA127" s="96"/>
      <c r="BB127" s="97"/>
      <c r="BC127" s="95"/>
      <c r="BD127" s="96"/>
      <c r="BE127" s="98"/>
      <c r="BF127" s="242"/>
      <c r="BG127" s="243"/>
      <c r="BH127" s="244"/>
      <c r="BI127" s="245"/>
      <c r="BJ127" s="303"/>
      <c r="BK127" s="304"/>
      <c r="BL127" s="304"/>
      <c r="BM127" s="304"/>
      <c r="BN127" s="305"/>
    </row>
    <row r="128" spans="2:66" ht="20.25" customHeight="1" x14ac:dyDescent="0.45">
      <c r="B128" s="307"/>
      <c r="C128" s="391"/>
      <c r="D128" s="394"/>
      <c r="E128" s="261"/>
      <c r="F128" s="393"/>
      <c r="G128" s="341"/>
      <c r="H128" s="342"/>
      <c r="I128" s="196"/>
      <c r="J128" s="197">
        <f>G127</f>
        <v>0</v>
      </c>
      <c r="K128" s="196"/>
      <c r="L128" s="197">
        <f>M127</f>
        <v>0</v>
      </c>
      <c r="M128" s="343"/>
      <c r="N128" s="344"/>
      <c r="O128" s="345"/>
      <c r="P128" s="346"/>
      <c r="Q128" s="346"/>
      <c r="R128" s="342"/>
      <c r="S128" s="335"/>
      <c r="T128" s="336"/>
      <c r="U128" s="336"/>
      <c r="V128" s="336"/>
      <c r="W128" s="337"/>
      <c r="X128" s="185" t="s">
        <v>189</v>
      </c>
      <c r="Y128" s="110"/>
      <c r="Z128" s="186"/>
      <c r="AA128" s="162" t="str">
        <f>IF(AA127="","",VLOOKUP(AA127,'シフト記号表（従来型・ユニット型共通）'!$C$6:$L$47,10,FALSE))</f>
        <v/>
      </c>
      <c r="AB128" s="163" t="str">
        <f>IF(AB127="","",VLOOKUP(AB127,'シフト記号表（従来型・ユニット型共通）'!$C$6:$L$47,10,FALSE))</f>
        <v/>
      </c>
      <c r="AC128" s="163" t="str">
        <f>IF(AC127="","",VLOOKUP(AC127,'シフト記号表（従来型・ユニット型共通）'!$C$6:$L$47,10,FALSE))</f>
        <v/>
      </c>
      <c r="AD128" s="163" t="str">
        <f>IF(AD127="","",VLOOKUP(AD127,'シフト記号表（従来型・ユニット型共通）'!$C$6:$L$47,10,FALSE))</f>
        <v/>
      </c>
      <c r="AE128" s="163" t="str">
        <f>IF(AE127="","",VLOOKUP(AE127,'シフト記号表（従来型・ユニット型共通）'!$C$6:$L$47,10,FALSE))</f>
        <v/>
      </c>
      <c r="AF128" s="163" t="str">
        <f>IF(AF127="","",VLOOKUP(AF127,'シフト記号表（従来型・ユニット型共通）'!$C$6:$L$47,10,FALSE))</f>
        <v/>
      </c>
      <c r="AG128" s="164" t="str">
        <f>IF(AG127="","",VLOOKUP(AG127,'シフト記号表（従来型・ユニット型共通）'!$C$6:$L$47,10,FALSE))</f>
        <v/>
      </c>
      <c r="AH128" s="162" t="str">
        <f>IF(AH127="","",VLOOKUP(AH127,'シフト記号表（従来型・ユニット型共通）'!$C$6:$L$47,10,FALSE))</f>
        <v/>
      </c>
      <c r="AI128" s="163" t="str">
        <f>IF(AI127="","",VLOOKUP(AI127,'シフト記号表（従来型・ユニット型共通）'!$C$6:$L$47,10,FALSE))</f>
        <v/>
      </c>
      <c r="AJ128" s="163" t="str">
        <f>IF(AJ127="","",VLOOKUP(AJ127,'シフト記号表（従来型・ユニット型共通）'!$C$6:$L$47,10,FALSE))</f>
        <v/>
      </c>
      <c r="AK128" s="163" t="str">
        <f>IF(AK127="","",VLOOKUP(AK127,'シフト記号表（従来型・ユニット型共通）'!$C$6:$L$47,10,FALSE))</f>
        <v/>
      </c>
      <c r="AL128" s="163" t="str">
        <f>IF(AL127="","",VLOOKUP(AL127,'シフト記号表（従来型・ユニット型共通）'!$C$6:$L$47,10,FALSE))</f>
        <v/>
      </c>
      <c r="AM128" s="163" t="str">
        <f>IF(AM127="","",VLOOKUP(AM127,'シフト記号表（従来型・ユニット型共通）'!$C$6:$L$47,10,FALSE))</f>
        <v/>
      </c>
      <c r="AN128" s="164" t="str">
        <f>IF(AN127="","",VLOOKUP(AN127,'シフト記号表（従来型・ユニット型共通）'!$C$6:$L$47,10,FALSE))</f>
        <v/>
      </c>
      <c r="AO128" s="162" t="str">
        <f>IF(AO127="","",VLOOKUP(AO127,'シフト記号表（従来型・ユニット型共通）'!$C$6:$L$47,10,FALSE))</f>
        <v/>
      </c>
      <c r="AP128" s="163" t="str">
        <f>IF(AP127="","",VLOOKUP(AP127,'シフト記号表（従来型・ユニット型共通）'!$C$6:$L$47,10,FALSE))</f>
        <v/>
      </c>
      <c r="AQ128" s="163" t="str">
        <f>IF(AQ127="","",VLOOKUP(AQ127,'シフト記号表（従来型・ユニット型共通）'!$C$6:$L$47,10,FALSE))</f>
        <v/>
      </c>
      <c r="AR128" s="163" t="str">
        <f>IF(AR127="","",VLOOKUP(AR127,'シフト記号表（従来型・ユニット型共通）'!$C$6:$L$47,10,FALSE))</f>
        <v/>
      </c>
      <c r="AS128" s="163" t="str">
        <f>IF(AS127="","",VLOOKUP(AS127,'シフト記号表（従来型・ユニット型共通）'!$C$6:$L$47,10,FALSE))</f>
        <v/>
      </c>
      <c r="AT128" s="163" t="str">
        <f>IF(AT127="","",VLOOKUP(AT127,'シフト記号表（従来型・ユニット型共通）'!$C$6:$L$47,10,FALSE))</f>
        <v/>
      </c>
      <c r="AU128" s="164" t="str">
        <f>IF(AU127="","",VLOOKUP(AU127,'シフト記号表（従来型・ユニット型共通）'!$C$6:$L$47,10,FALSE))</f>
        <v/>
      </c>
      <c r="AV128" s="162" t="str">
        <f>IF(AV127="","",VLOOKUP(AV127,'シフト記号表（従来型・ユニット型共通）'!$C$6:$L$47,10,FALSE))</f>
        <v/>
      </c>
      <c r="AW128" s="163" t="str">
        <f>IF(AW127="","",VLOOKUP(AW127,'シフト記号表（従来型・ユニット型共通）'!$C$6:$L$47,10,FALSE))</f>
        <v/>
      </c>
      <c r="AX128" s="163" t="str">
        <f>IF(AX127="","",VLOOKUP(AX127,'シフト記号表（従来型・ユニット型共通）'!$C$6:$L$47,10,FALSE))</f>
        <v/>
      </c>
      <c r="AY128" s="163" t="str">
        <f>IF(AY127="","",VLOOKUP(AY127,'シフト記号表（従来型・ユニット型共通）'!$C$6:$L$47,10,FALSE))</f>
        <v/>
      </c>
      <c r="AZ128" s="163" t="str">
        <f>IF(AZ127="","",VLOOKUP(AZ127,'シフト記号表（従来型・ユニット型共通）'!$C$6:$L$47,10,FALSE))</f>
        <v/>
      </c>
      <c r="BA128" s="163" t="str">
        <f>IF(BA127="","",VLOOKUP(BA127,'シフト記号表（従来型・ユニット型共通）'!$C$6:$L$47,10,FALSE))</f>
        <v/>
      </c>
      <c r="BB128" s="164" t="str">
        <f>IF(BB127="","",VLOOKUP(BB127,'シフト記号表（従来型・ユニット型共通）'!$C$6:$L$47,10,FALSE))</f>
        <v/>
      </c>
      <c r="BC128" s="162" t="str">
        <f>IF(BC127="","",VLOOKUP(BC127,'シフト記号表（従来型・ユニット型共通）'!$C$6:$L$47,10,FALSE))</f>
        <v/>
      </c>
      <c r="BD128" s="163" t="str">
        <f>IF(BD127="","",VLOOKUP(BD127,'シフト記号表（従来型・ユニット型共通）'!$C$6:$L$47,10,FALSE))</f>
        <v/>
      </c>
      <c r="BE128" s="163" t="str">
        <f>IF(BE127="","",VLOOKUP(BE127,'シフト記号表（従来型・ユニット型共通）'!$C$6:$L$47,10,FALSE))</f>
        <v/>
      </c>
      <c r="BF128" s="369">
        <f>IF($BI$3="４週",SUM(AA128:BB128),IF($BI$3="暦月",SUM(AA128:BE128),""))</f>
        <v>0</v>
      </c>
      <c r="BG128" s="370"/>
      <c r="BH128" s="371">
        <f>IF($BI$3="４週",BF128/4,IF($BI$3="暦月",(BF128/($BI$8/7)),""))</f>
        <v>0</v>
      </c>
      <c r="BI128" s="370"/>
      <c r="BJ128" s="366"/>
      <c r="BK128" s="367"/>
      <c r="BL128" s="367"/>
      <c r="BM128" s="367"/>
      <c r="BN128" s="368"/>
    </row>
    <row r="129" spans="2:66" ht="20.25" customHeight="1" x14ac:dyDescent="0.45">
      <c r="B129" s="306">
        <f>B127+1</f>
        <v>57</v>
      </c>
      <c r="C129" s="390"/>
      <c r="D129" s="392"/>
      <c r="E129" s="261"/>
      <c r="F129" s="393"/>
      <c r="G129" s="237"/>
      <c r="H129" s="238"/>
      <c r="I129" s="152"/>
      <c r="J129" s="153"/>
      <c r="K129" s="152"/>
      <c r="L129" s="153"/>
      <c r="M129" s="246"/>
      <c r="N129" s="247"/>
      <c r="O129" s="250"/>
      <c r="P129" s="251"/>
      <c r="Q129" s="251"/>
      <c r="R129" s="238"/>
      <c r="S129" s="335"/>
      <c r="T129" s="336"/>
      <c r="U129" s="336"/>
      <c r="V129" s="336"/>
      <c r="W129" s="337"/>
      <c r="X129" s="184" t="s">
        <v>18</v>
      </c>
      <c r="Y129" s="108"/>
      <c r="Z129" s="109"/>
      <c r="AA129" s="95"/>
      <c r="AB129" s="96"/>
      <c r="AC129" s="96"/>
      <c r="AD129" s="96"/>
      <c r="AE129" s="96"/>
      <c r="AF129" s="96"/>
      <c r="AG129" s="97"/>
      <c r="AH129" s="95"/>
      <c r="AI129" s="96"/>
      <c r="AJ129" s="96"/>
      <c r="AK129" s="96"/>
      <c r="AL129" s="96"/>
      <c r="AM129" s="96"/>
      <c r="AN129" s="97"/>
      <c r="AO129" s="95"/>
      <c r="AP129" s="96"/>
      <c r="AQ129" s="96"/>
      <c r="AR129" s="96"/>
      <c r="AS129" s="96"/>
      <c r="AT129" s="96"/>
      <c r="AU129" s="97"/>
      <c r="AV129" s="95"/>
      <c r="AW129" s="96"/>
      <c r="AX129" s="96"/>
      <c r="AY129" s="96"/>
      <c r="AZ129" s="96"/>
      <c r="BA129" s="96"/>
      <c r="BB129" s="97"/>
      <c r="BC129" s="95"/>
      <c r="BD129" s="96"/>
      <c r="BE129" s="98"/>
      <c r="BF129" s="242"/>
      <c r="BG129" s="243"/>
      <c r="BH129" s="244"/>
      <c r="BI129" s="245"/>
      <c r="BJ129" s="303"/>
      <c r="BK129" s="304"/>
      <c r="BL129" s="304"/>
      <c r="BM129" s="304"/>
      <c r="BN129" s="305"/>
    </row>
    <row r="130" spans="2:66" ht="20.25" customHeight="1" x14ac:dyDescent="0.45">
      <c r="B130" s="307"/>
      <c r="C130" s="391"/>
      <c r="D130" s="394"/>
      <c r="E130" s="261"/>
      <c r="F130" s="393"/>
      <c r="G130" s="341"/>
      <c r="H130" s="342"/>
      <c r="I130" s="196"/>
      <c r="J130" s="197">
        <f>G129</f>
        <v>0</v>
      </c>
      <c r="K130" s="196"/>
      <c r="L130" s="197">
        <f>M129</f>
        <v>0</v>
      </c>
      <c r="M130" s="343"/>
      <c r="N130" s="344"/>
      <c r="O130" s="345"/>
      <c r="P130" s="346"/>
      <c r="Q130" s="346"/>
      <c r="R130" s="342"/>
      <c r="S130" s="335"/>
      <c r="T130" s="336"/>
      <c r="U130" s="336"/>
      <c r="V130" s="336"/>
      <c r="W130" s="337"/>
      <c r="X130" s="185" t="s">
        <v>189</v>
      </c>
      <c r="Y130" s="110"/>
      <c r="Z130" s="186"/>
      <c r="AA130" s="162" t="str">
        <f>IF(AA129="","",VLOOKUP(AA129,'シフト記号表（従来型・ユニット型共通）'!$C$6:$L$47,10,FALSE))</f>
        <v/>
      </c>
      <c r="AB130" s="163" t="str">
        <f>IF(AB129="","",VLOOKUP(AB129,'シフト記号表（従来型・ユニット型共通）'!$C$6:$L$47,10,FALSE))</f>
        <v/>
      </c>
      <c r="AC130" s="163" t="str">
        <f>IF(AC129="","",VLOOKUP(AC129,'シフト記号表（従来型・ユニット型共通）'!$C$6:$L$47,10,FALSE))</f>
        <v/>
      </c>
      <c r="AD130" s="163" t="str">
        <f>IF(AD129="","",VLOOKUP(AD129,'シフト記号表（従来型・ユニット型共通）'!$C$6:$L$47,10,FALSE))</f>
        <v/>
      </c>
      <c r="AE130" s="163" t="str">
        <f>IF(AE129="","",VLOOKUP(AE129,'シフト記号表（従来型・ユニット型共通）'!$C$6:$L$47,10,FALSE))</f>
        <v/>
      </c>
      <c r="AF130" s="163" t="str">
        <f>IF(AF129="","",VLOOKUP(AF129,'シフト記号表（従来型・ユニット型共通）'!$C$6:$L$47,10,FALSE))</f>
        <v/>
      </c>
      <c r="AG130" s="164" t="str">
        <f>IF(AG129="","",VLOOKUP(AG129,'シフト記号表（従来型・ユニット型共通）'!$C$6:$L$47,10,FALSE))</f>
        <v/>
      </c>
      <c r="AH130" s="162" t="str">
        <f>IF(AH129="","",VLOOKUP(AH129,'シフト記号表（従来型・ユニット型共通）'!$C$6:$L$47,10,FALSE))</f>
        <v/>
      </c>
      <c r="AI130" s="163" t="str">
        <f>IF(AI129="","",VLOOKUP(AI129,'シフト記号表（従来型・ユニット型共通）'!$C$6:$L$47,10,FALSE))</f>
        <v/>
      </c>
      <c r="AJ130" s="163" t="str">
        <f>IF(AJ129="","",VLOOKUP(AJ129,'シフト記号表（従来型・ユニット型共通）'!$C$6:$L$47,10,FALSE))</f>
        <v/>
      </c>
      <c r="AK130" s="163" t="str">
        <f>IF(AK129="","",VLOOKUP(AK129,'シフト記号表（従来型・ユニット型共通）'!$C$6:$L$47,10,FALSE))</f>
        <v/>
      </c>
      <c r="AL130" s="163" t="str">
        <f>IF(AL129="","",VLOOKUP(AL129,'シフト記号表（従来型・ユニット型共通）'!$C$6:$L$47,10,FALSE))</f>
        <v/>
      </c>
      <c r="AM130" s="163" t="str">
        <f>IF(AM129="","",VLOOKUP(AM129,'シフト記号表（従来型・ユニット型共通）'!$C$6:$L$47,10,FALSE))</f>
        <v/>
      </c>
      <c r="AN130" s="164" t="str">
        <f>IF(AN129="","",VLOOKUP(AN129,'シフト記号表（従来型・ユニット型共通）'!$C$6:$L$47,10,FALSE))</f>
        <v/>
      </c>
      <c r="AO130" s="162" t="str">
        <f>IF(AO129="","",VLOOKUP(AO129,'シフト記号表（従来型・ユニット型共通）'!$C$6:$L$47,10,FALSE))</f>
        <v/>
      </c>
      <c r="AP130" s="163" t="str">
        <f>IF(AP129="","",VLOOKUP(AP129,'シフト記号表（従来型・ユニット型共通）'!$C$6:$L$47,10,FALSE))</f>
        <v/>
      </c>
      <c r="AQ130" s="163" t="str">
        <f>IF(AQ129="","",VLOOKUP(AQ129,'シフト記号表（従来型・ユニット型共通）'!$C$6:$L$47,10,FALSE))</f>
        <v/>
      </c>
      <c r="AR130" s="163" t="str">
        <f>IF(AR129="","",VLOOKUP(AR129,'シフト記号表（従来型・ユニット型共通）'!$C$6:$L$47,10,FALSE))</f>
        <v/>
      </c>
      <c r="AS130" s="163" t="str">
        <f>IF(AS129="","",VLOOKUP(AS129,'シフト記号表（従来型・ユニット型共通）'!$C$6:$L$47,10,FALSE))</f>
        <v/>
      </c>
      <c r="AT130" s="163" t="str">
        <f>IF(AT129="","",VLOOKUP(AT129,'シフト記号表（従来型・ユニット型共通）'!$C$6:$L$47,10,FALSE))</f>
        <v/>
      </c>
      <c r="AU130" s="164" t="str">
        <f>IF(AU129="","",VLOOKUP(AU129,'シフト記号表（従来型・ユニット型共通）'!$C$6:$L$47,10,FALSE))</f>
        <v/>
      </c>
      <c r="AV130" s="162" t="str">
        <f>IF(AV129="","",VLOOKUP(AV129,'シフト記号表（従来型・ユニット型共通）'!$C$6:$L$47,10,FALSE))</f>
        <v/>
      </c>
      <c r="AW130" s="163" t="str">
        <f>IF(AW129="","",VLOOKUP(AW129,'シフト記号表（従来型・ユニット型共通）'!$C$6:$L$47,10,FALSE))</f>
        <v/>
      </c>
      <c r="AX130" s="163" t="str">
        <f>IF(AX129="","",VLOOKUP(AX129,'シフト記号表（従来型・ユニット型共通）'!$C$6:$L$47,10,FALSE))</f>
        <v/>
      </c>
      <c r="AY130" s="163" t="str">
        <f>IF(AY129="","",VLOOKUP(AY129,'シフト記号表（従来型・ユニット型共通）'!$C$6:$L$47,10,FALSE))</f>
        <v/>
      </c>
      <c r="AZ130" s="163" t="str">
        <f>IF(AZ129="","",VLOOKUP(AZ129,'シフト記号表（従来型・ユニット型共通）'!$C$6:$L$47,10,FALSE))</f>
        <v/>
      </c>
      <c r="BA130" s="163" t="str">
        <f>IF(BA129="","",VLOOKUP(BA129,'シフト記号表（従来型・ユニット型共通）'!$C$6:$L$47,10,FALSE))</f>
        <v/>
      </c>
      <c r="BB130" s="164" t="str">
        <f>IF(BB129="","",VLOOKUP(BB129,'シフト記号表（従来型・ユニット型共通）'!$C$6:$L$47,10,FALSE))</f>
        <v/>
      </c>
      <c r="BC130" s="162" t="str">
        <f>IF(BC129="","",VLOOKUP(BC129,'シフト記号表（従来型・ユニット型共通）'!$C$6:$L$47,10,FALSE))</f>
        <v/>
      </c>
      <c r="BD130" s="163" t="str">
        <f>IF(BD129="","",VLOOKUP(BD129,'シフト記号表（従来型・ユニット型共通）'!$C$6:$L$47,10,FALSE))</f>
        <v/>
      </c>
      <c r="BE130" s="163" t="str">
        <f>IF(BE129="","",VLOOKUP(BE129,'シフト記号表（従来型・ユニット型共通）'!$C$6:$L$47,10,FALSE))</f>
        <v/>
      </c>
      <c r="BF130" s="369">
        <f>IF($BI$3="４週",SUM(AA130:BB130),IF($BI$3="暦月",SUM(AA130:BE130),""))</f>
        <v>0</v>
      </c>
      <c r="BG130" s="370"/>
      <c r="BH130" s="371">
        <f>IF($BI$3="４週",BF130/4,IF($BI$3="暦月",(BF130/($BI$8/7)),""))</f>
        <v>0</v>
      </c>
      <c r="BI130" s="370"/>
      <c r="BJ130" s="366"/>
      <c r="BK130" s="367"/>
      <c r="BL130" s="367"/>
      <c r="BM130" s="367"/>
      <c r="BN130" s="368"/>
    </row>
    <row r="131" spans="2:66" ht="20.25" customHeight="1" x14ac:dyDescent="0.45">
      <c r="B131" s="306">
        <f>B129+1</f>
        <v>58</v>
      </c>
      <c r="C131" s="390"/>
      <c r="D131" s="392"/>
      <c r="E131" s="261"/>
      <c r="F131" s="393"/>
      <c r="G131" s="237"/>
      <c r="H131" s="238"/>
      <c r="I131" s="152"/>
      <c r="J131" s="153"/>
      <c r="K131" s="152"/>
      <c r="L131" s="153"/>
      <c r="M131" s="246"/>
      <c r="N131" s="247"/>
      <c r="O131" s="250"/>
      <c r="P131" s="251"/>
      <c r="Q131" s="251"/>
      <c r="R131" s="238"/>
      <c r="S131" s="335"/>
      <c r="T131" s="336"/>
      <c r="U131" s="336"/>
      <c r="V131" s="336"/>
      <c r="W131" s="337"/>
      <c r="X131" s="184" t="s">
        <v>18</v>
      </c>
      <c r="Y131" s="108"/>
      <c r="Z131" s="109"/>
      <c r="AA131" s="95"/>
      <c r="AB131" s="96"/>
      <c r="AC131" s="96"/>
      <c r="AD131" s="96"/>
      <c r="AE131" s="96"/>
      <c r="AF131" s="96"/>
      <c r="AG131" s="97"/>
      <c r="AH131" s="95"/>
      <c r="AI131" s="96"/>
      <c r="AJ131" s="96"/>
      <c r="AK131" s="96"/>
      <c r="AL131" s="96"/>
      <c r="AM131" s="96"/>
      <c r="AN131" s="97"/>
      <c r="AO131" s="95"/>
      <c r="AP131" s="96"/>
      <c r="AQ131" s="96"/>
      <c r="AR131" s="96"/>
      <c r="AS131" s="96"/>
      <c r="AT131" s="96"/>
      <c r="AU131" s="97"/>
      <c r="AV131" s="95"/>
      <c r="AW131" s="96"/>
      <c r="AX131" s="96"/>
      <c r="AY131" s="96"/>
      <c r="AZ131" s="96"/>
      <c r="BA131" s="96"/>
      <c r="BB131" s="97"/>
      <c r="BC131" s="95"/>
      <c r="BD131" s="96"/>
      <c r="BE131" s="98"/>
      <c r="BF131" s="242"/>
      <c r="BG131" s="243"/>
      <c r="BH131" s="244"/>
      <c r="BI131" s="245"/>
      <c r="BJ131" s="303"/>
      <c r="BK131" s="304"/>
      <c r="BL131" s="304"/>
      <c r="BM131" s="304"/>
      <c r="BN131" s="305"/>
    </row>
    <row r="132" spans="2:66" ht="20.25" customHeight="1" x14ac:dyDescent="0.45">
      <c r="B132" s="307"/>
      <c r="C132" s="391"/>
      <c r="D132" s="394"/>
      <c r="E132" s="261"/>
      <c r="F132" s="393"/>
      <c r="G132" s="341"/>
      <c r="H132" s="342"/>
      <c r="I132" s="196"/>
      <c r="J132" s="197">
        <f>G131</f>
        <v>0</v>
      </c>
      <c r="K132" s="196"/>
      <c r="L132" s="197">
        <f>M131</f>
        <v>0</v>
      </c>
      <c r="M132" s="343"/>
      <c r="N132" s="344"/>
      <c r="O132" s="345"/>
      <c r="P132" s="346"/>
      <c r="Q132" s="346"/>
      <c r="R132" s="342"/>
      <c r="S132" s="335"/>
      <c r="T132" s="336"/>
      <c r="U132" s="336"/>
      <c r="V132" s="336"/>
      <c r="W132" s="337"/>
      <c r="X132" s="185" t="s">
        <v>189</v>
      </c>
      <c r="Y132" s="110"/>
      <c r="Z132" s="186"/>
      <c r="AA132" s="162" t="str">
        <f>IF(AA131="","",VLOOKUP(AA131,'シフト記号表（従来型・ユニット型共通）'!$C$6:$L$47,10,FALSE))</f>
        <v/>
      </c>
      <c r="AB132" s="163" t="str">
        <f>IF(AB131="","",VLOOKUP(AB131,'シフト記号表（従来型・ユニット型共通）'!$C$6:$L$47,10,FALSE))</f>
        <v/>
      </c>
      <c r="AC132" s="163" t="str">
        <f>IF(AC131="","",VLOOKUP(AC131,'シフト記号表（従来型・ユニット型共通）'!$C$6:$L$47,10,FALSE))</f>
        <v/>
      </c>
      <c r="AD132" s="163" t="str">
        <f>IF(AD131="","",VLOOKUP(AD131,'シフト記号表（従来型・ユニット型共通）'!$C$6:$L$47,10,FALSE))</f>
        <v/>
      </c>
      <c r="AE132" s="163" t="str">
        <f>IF(AE131="","",VLOOKUP(AE131,'シフト記号表（従来型・ユニット型共通）'!$C$6:$L$47,10,FALSE))</f>
        <v/>
      </c>
      <c r="AF132" s="163" t="str">
        <f>IF(AF131="","",VLOOKUP(AF131,'シフト記号表（従来型・ユニット型共通）'!$C$6:$L$47,10,FALSE))</f>
        <v/>
      </c>
      <c r="AG132" s="164" t="str">
        <f>IF(AG131="","",VLOOKUP(AG131,'シフト記号表（従来型・ユニット型共通）'!$C$6:$L$47,10,FALSE))</f>
        <v/>
      </c>
      <c r="AH132" s="162" t="str">
        <f>IF(AH131="","",VLOOKUP(AH131,'シフト記号表（従来型・ユニット型共通）'!$C$6:$L$47,10,FALSE))</f>
        <v/>
      </c>
      <c r="AI132" s="163" t="str">
        <f>IF(AI131="","",VLOOKUP(AI131,'シフト記号表（従来型・ユニット型共通）'!$C$6:$L$47,10,FALSE))</f>
        <v/>
      </c>
      <c r="AJ132" s="163" t="str">
        <f>IF(AJ131="","",VLOOKUP(AJ131,'シフト記号表（従来型・ユニット型共通）'!$C$6:$L$47,10,FALSE))</f>
        <v/>
      </c>
      <c r="AK132" s="163" t="str">
        <f>IF(AK131="","",VLOOKUP(AK131,'シフト記号表（従来型・ユニット型共通）'!$C$6:$L$47,10,FALSE))</f>
        <v/>
      </c>
      <c r="AL132" s="163" t="str">
        <f>IF(AL131="","",VLOOKUP(AL131,'シフト記号表（従来型・ユニット型共通）'!$C$6:$L$47,10,FALSE))</f>
        <v/>
      </c>
      <c r="AM132" s="163" t="str">
        <f>IF(AM131="","",VLOOKUP(AM131,'シフト記号表（従来型・ユニット型共通）'!$C$6:$L$47,10,FALSE))</f>
        <v/>
      </c>
      <c r="AN132" s="164" t="str">
        <f>IF(AN131="","",VLOOKUP(AN131,'シフト記号表（従来型・ユニット型共通）'!$C$6:$L$47,10,FALSE))</f>
        <v/>
      </c>
      <c r="AO132" s="162" t="str">
        <f>IF(AO131="","",VLOOKUP(AO131,'シフト記号表（従来型・ユニット型共通）'!$C$6:$L$47,10,FALSE))</f>
        <v/>
      </c>
      <c r="AP132" s="163" t="str">
        <f>IF(AP131="","",VLOOKUP(AP131,'シフト記号表（従来型・ユニット型共通）'!$C$6:$L$47,10,FALSE))</f>
        <v/>
      </c>
      <c r="AQ132" s="163" t="str">
        <f>IF(AQ131="","",VLOOKUP(AQ131,'シフト記号表（従来型・ユニット型共通）'!$C$6:$L$47,10,FALSE))</f>
        <v/>
      </c>
      <c r="AR132" s="163" t="str">
        <f>IF(AR131="","",VLOOKUP(AR131,'シフト記号表（従来型・ユニット型共通）'!$C$6:$L$47,10,FALSE))</f>
        <v/>
      </c>
      <c r="AS132" s="163" t="str">
        <f>IF(AS131="","",VLOOKUP(AS131,'シフト記号表（従来型・ユニット型共通）'!$C$6:$L$47,10,FALSE))</f>
        <v/>
      </c>
      <c r="AT132" s="163" t="str">
        <f>IF(AT131="","",VLOOKUP(AT131,'シフト記号表（従来型・ユニット型共通）'!$C$6:$L$47,10,FALSE))</f>
        <v/>
      </c>
      <c r="AU132" s="164" t="str">
        <f>IF(AU131="","",VLOOKUP(AU131,'シフト記号表（従来型・ユニット型共通）'!$C$6:$L$47,10,FALSE))</f>
        <v/>
      </c>
      <c r="AV132" s="162" t="str">
        <f>IF(AV131="","",VLOOKUP(AV131,'シフト記号表（従来型・ユニット型共通）'!$C$6:$L$47,10,FALSE))</f>
        <v/>
      </c>
      <c r="AW132" s="163" t="str">
        <f>IF(AW131="","",VLOOKUP(AW131,'シフト記号表（従来型・ユニット型共通）'!$C$6:$L$47,10,FALSE))</f>
        <v/>
      </c>
      <c r="AX132" s="163" t="str">
        <f>IF(AX131="","",VLOOKUP(AX131,'シフト記号表（従来型・ユニット型共通）'!$C$6:$L$47,10,FALSE))</f>
        <v/>
      </c>
      <c r="AY132" s="163" t="str">
        <f>IF(AY131="","",VLOOKUP(AY131,'シフト記号表（従来型・ユニット型共通）'!$C$6:$L$47,10,FALSE))</f>
        <v/>
      </c>
      <c r="AZ132" s="163" t="str">
        <f>IF(AZ131="","",VLOOKUP(AZ131,'シフト記号表（従来型・ユニット型共通）'!$C$6:$L$47,10,FALSE))</f>
        <v/>
      </c>
      <c r="BA132" s="163" t="str">
        <f>IF(BA131="","",VLOOKUP(BA131,'シフト記号表（従来型・ユニット型共通）'!$C$6:$L$47,10,FALSE))</f>
        <v/>
      </c>
      <c r="BB132" s="164" t="str">
        <f>IF(BB131="","",VLOOKUP(BB131,'シフト記号表（従来型・ユニット型共通）'!$C$6:$L$47,10,FALSE))</f>
        <v/>
      </c>
      <c r="BC132" s="162" t="str">
        <f>IF(BC131="","",VLOOKUP(BC131,'シフト記号表（従来型・ユニット型共通）'!$C$6:$L$47,10,FALSE))</f>
        <v/>
      </c>
      <c r="BD132" s="163" t="str">
        <f>IF(BD131="","",VLOOKUP(BD131,'シフト記号表（従来型・ユニット型共通）'!$C$6:$L$47,10,FALSE))</f>
        <v/>
      </c>
      <c r="BE132" s="163" t="str">
        <f>IF(BE131="","",VLOOKUP(BE131,'シフト記号表（従来型・ユニット型共通）'!$C$6:$L$47,10,FALSE))</f>
        <v/>
      </c>
      <c r="BF132" s="369">
        <f>IF($BI$3="４週",SUM(AA132:BB132),IF($BI$3="暦月",SUM(AA132:BE132),""))</f>
        <v>0</v>
      </c>
      <c r="BG132" s="370"/>
      <c r="BH132" s="371">
        <f>IF($BI$3="４週",BF132/4,IF($BI$3="暦月",(BF132/($BI$8/7)),""))</f>
        <v>0</v>
      </c>
      <c r="BI132" s="370"/>
      <c r="BJ132" s="366"/>
      <c r="BK132" s="367"/>
      <c r="BL132" s="367"/>
      <c r="BM132" s="367"/>
      <c r="BN132" s="368"/>
    </row>
    <row r="133" spans="2:66" ht="20.25" customHeight="1" x14ac:dyDescent="0.45">
      <c r="B133" s="306">
        <f>B131+1</f>
        <v>59</v>
      </c>
      <c r="C133" s="390"/>
      <c r="D133" s="392"/>
      <c r="E133" s="261"/>
      <c r="F133" s="393"/>
      <c r="G133" s="237"/>
      <c r="H133" s="238"/>
      <c r="I133" s="152"/>
      <c r="J133" s="153"/>
      <c r="K133" s="152"/>
      <c r="L133" s="153"/>
      <c r="M133" s="246"/>
      <c r="N133" s="247"/>
      <c r="O133" s="250"/>
      <c r="P133" s="251"/>
      <c r="Q133" s="251"/>
      <c r="R133" s="238"/>
      <c r="S133" s="335"/>
      <c r="T133" s="336"/>
      <c r="U133" s="336"/>
      <c r="V133" s="336"/>
      <c r="W133" s="337"/>
      <c r="X133" s="184" t="s">
        <v>18</v>
      </c>
      <c r="Y133" s="108"/>
      <c r="Z133" s="109"/>
      <c r="AA133" s="95"/>
      <c r="AB133" s="96"/>
      <c r="AC133" s="96"/>
      <c r="AD133" s="96"/>
      <c r="AE133" s="96"/>
      <c r="AF133" s="96"/>
      <c r="AG133" s="97"/>
      <c r="AH133" s="95"/>
      <c r="AI133" s="96"/>
      <c r="AJ133" s="96"/>
      <c r="AK133" s="96"/>
      <c r="AL133" s="96"/>
      <c r="AM133" s="96"/>
      <c r="AN133" s="97"/>
      <c r="AO133" s="95"/>
      <c r="AP133" s="96"/>
      <c r="AQ133" s="96"/>
      <c r="AR133" s="96"/>
      <c r="AS133" s="96"/>
      <c r="AT133" s="96"/>
      <c r="AU133" s="97"/>
      <c r="AV133" s="95"/>
      <c r="AW133" s="96"/>
      <c r="AX133" s="96"/>
      <c r="AY133" s="96"/>
      <c r="AZ133" s="96"/>
      <c r="BA133" s="96"/>
      <c r="BB133" s="97"/>
      <c r="BC133" s="95"/>
      <c r="BD133" s="96"/>
      <c r="BE133" s="98"/>
      <c r="BF133" s="242"/>
      <c r="BG133" s="243"/>
      <c r="BH133" s="244"/>
      <c r="BI133" s="245"/>
      <c r="BJ133" s="303"/>
      <c r="BK133" s="304"/>
      <c r="BL133" s="304"/>
      <c r="BM133" s="304"/>
      <c r="BN133" s="305"/>
    </row>
    <row r="134" spans="2:66" ht="20.25" customHeight="1" x14ac:dyDescent="0.45">
      <c r="B134" s="307"/>
      <c r="C134" s="391"/>
      <c r="D134" s="394"/>
      <c r="E134" s="261"/>
      <c r="F134" s="393"/>
      <c r="G134" s="341"/>
      <c r="H134" s="342"/>
      <c r="I134" s="196"/>
      <c r="J134" s="197">
        <f>G133</f>
        <v>0</v>
      </c>
      <c r="K134" s="196"/>
      <c r="L134" s="197">
        <f>M133</f>
        <v>0</v>
      </c>
      <c r="M134" s="343"/>
      <c r="N134" s="344"/>
      <c r="O134" s="345"/>
      <c r="P134" s="346"/>
      <c r="Q134" s="346"/>
      <c r="R134" s="342"/>
      <c r="S134" s="335"/>
      <c r="T134" s="336"/>
      <c r="U134" s="336"/>
      <c r="V134" s="336"/>
      <c r="W134" s="337"/>
      <c r="X134" s="185" t="s">
        <v>189</v>
      </c>
      <c r="Y134" s="110"/>
      <c r="Z134" s="186"/>
      <c r="AA134" s="162" t="str">
        <f>IF(AA133="","",VLOOKUP(AA133,'シフト記号表（従来型・ユニット型共通）'!$C$6:$L$47,10,FALSE))</f>
        <v/>
      </c>
      <c r="AB134" s="163" t="str">
        <f>IF(AB133="","",VLOOKUP(AB133,'シフト記号表（従来型・ユニット型共通）'!$C$6:$L$47,10,FALSE))</f>
        <v/>
      </c>
      <c r="AC134" s="163" t="str">
        <f>IF(AC133="","",VLOOKUP(AC133,'シフト記号表（従来型・ユニット型共通）'!$C$6:$L$47,10,FALSE))</f>
        <v/>
      </c>
      <c r="AD134" s="163" t="str">
        <f>IF(AD133="","",VLOOKUP(AD133,'シフト記号表（従来型・ユニット型共通）'!$C$6:$L$47,10,FALSE))</f>
        <v/>
      </c>
      <c r="AE134" s="163" t="str">
        <f>IF(AE133="","",VLOOKUP(AE133,'シフト記号表（従来型・ユニット型共通）'!$C$6:$L$47,10,FALSE))</f>
        <v/>
      </c>
      <c r="AF134" s="163" t="str">
        <f>IF(AF133="","",VLOOKUP(AF133,'シフト記号表（従来型・ユニット型共通）'!$C$6:$L$47,10,FALSE))</f>
        <v/>
      </c>
      <c r="AG134" s="164" t="str">
        <f>IF(AG133="","",VLOOKUP(AG133,'シフト記号表（従来型・ユニット型共通）'!$C$6:$L$47,10,FALSE))</f>
        <v/>
      </c>
      <c r="AH134" s="162" t="str">
        <f>IF(AH133="","",VLOOKUP(AH133,'シフト記号表（従来型・ユニット型共通）'!$C$6:$L$47,10,FALSE))</f>
        <v/>
      </c>
      <c r="AI134" s="163" t="str">
        <f>IF(AI133="","",VLOOKUP(AI133,'シフト記号表（従来型・ユニット型共通）'!$C$6:$L$47,10,FALSE))</f>
        <v/>
      </c>
      <c r="AJ134" s="163" t="str">
        <f>IF(AJ133="","",VLOOKUP(AJ133,'シフト記号表（従来型・ユニット型共通）'!$C$6:$L$47,10,FALSE))</f>
        <v/>
      </c>
      <c r="AK134" s="163" t="str">
        <f>IF(AK133="","",VLOOKUP(AK133,'シフト記号表（従来型・ユニット型共通）'!$C$6:$L$47,10,FALSE))</f>
        <v/>
      </c>
      <c r="AL134" s="163" t="str">
        <f>IF(AL133="","",VLOOKUP(AL133,'シフト記号表（従来型・ユニット型共通）'!$C$6:$L$47,10,FALSE))</f>
        <v/>
      </c>
      <c r="AM134" s="163" t="str">
        <f>IF(AM133="","",VLOOKUP(AM133,'シフト記号表（従来型・ユニット型共通）'!$C$6:$L$47,10,FALSE))</f>
        <v/>
      </c>
      <c r="AN134" s="164" t="str">
        <f>IF(AN133="","",VLOOKUP(AN133,'シフト記号表（従来型・ユニット型共通）'!$C$6:$L$47,10,FALSE))</f>
        <v/>
      </c>
      <c r="AO134" s="162" t="str">
        <f>IF(AO133="","",VLOOKUP(AO133,'シフト記号表（従来型・ユニット型共通）'!$C$6:$L$47,10,FALSE))</f>
        <v/>
      </c>
      <c r="AP134" s="163" t="str">
        <f>IF(AP133="","",VLOOKUP(AP133,'シフト記号表（従来型・ユニット型共通）'!$C$6:$L$47,10,FALSE))</f>
        <v/>
      </c>
      <c r="AQ134" s="163" t="str">
        <f>IF(AQ133="","",VLOOKUP(AQ133,'シフト記号表（従来型・ユニット型共通）'!$C$6:$L$47,10,FALSE))</f>
        <v/>
      </c>
      <c r="AR134" s="163" t="str">
        <f>IF(AR133="","",VLOOKUP(AR133,'シフト記号表（従来型・ユニット型共通）'!$C$6:$L$47,10,FALSE))</f>
        <v/>
      </c>
      <c r="AS134" s="163" t="str">
        <f>IF(AS133="","",VLOOKUP(AS133,'シフト記号表（従来型・ユニット型共通）'!$C$6:$L$47,10,FALSE))</f>
        <v/>
      </c>
      <c r="AT134" s="163" t="str">
        <f>IF(AT133="","",VLOOKUP(AT133,'シフト記号表（従来型・ユニット型共通）'!$C$6:$L$47,10,FALSE))</f>
        <v/>
      </c>
      <c r="AU134" s="164" t="str">
        <f>IF(AU133="","",VLOOKUP(AU133,'シフト記号表（従来型・ユニット型共通）'!$C$6:$L$47,10,FALSE))</f>
        <v/>
      </c>
      <c r="AV134" s="162" t="str">
        <f>IF(AV133="","",VLOOKUP(AV133,'シフト記号表（従来型・ユニット型共通）'!$C$6:$L$47,10,FALSE))</f>
        <v/>
      </c>
      <c r="AW134" s="163" t="str">
        <f>IF(AW133="","",VLOOKUP(AW133,'シフト記号表（従来型・ユニット型共通）'!$C$6:$L$47,10,FALSE))</f>
        <v/>
      </c>
      <c r="AX134" s="163" t="str">
        <f>IF(AX133="","",VLOOKUP(AX133,'シフト記号表（従来型・ユニット型共通）'!$C$6:$L$47,10,FALSE))</f>
        <v/>
      </c>
      <c r="AY134" s="163" t="str">
        <f>IF(AY133="","",VLOOKUP(AY133,'シフト記号表（従来型・ユニット型共通）'!$C$6:$L$47,10,FALSE))</f>
        <v/>
      </c>
      <c r="AZ134" s="163" t="str">
        <f>IF(AZ133="","",VLOOKUP(AZ133,'シフト記号表（従来型・ユニット型共通）'!$C$6:$L$47,10,FALSE))</f>
        <v/>
      </c>
      <c r="BA134" s="163" t="str">
        <f>IF(BA133="","",VLOOKUP(BA133,'シフト記号表（従来型・ユニット型共通）'!$C$6:$L$47,10,FALSE))</f>
        <v/>
      </c>
      <c r="BB134" s="164" t="str">
        <f>IF(BB133="","",VLOOKUP(BB133,'シフト記号表（従来型・ユニット型共通）'!$C$6:$L$47,10,FALSE))</f>
        <v/>
      </c>
      <c r="BC134" s="162" t="str">
        <f>IF(BC133="","",VLOOKUP(BC133,'シフト記号表（従来型・ユニット型共通）'!$C$6:$L$47,10,FALSE))</f>
        <v/>
      </c>
      <c r="BD134" s="163" t="str">
        <f>IF(BD133="","",VLOOKUP(BD133,'シフト記号表（従来型・ユニット型共通）'!$C$6:$L$47,10,FALSE))</f>
        <v/>
      </c>
      <c r="BE134" s="163" t="str">
        <f>IF(BE133="","",VLOOKUP(BE133,'シフト記号表（従来型・ユニット型共通）'!$C$6:$L$47,10,FALSE))</f>
        <v/>
      </c>
      <c r="BF134" s="369">
        <f>IF($BI$3="４週",SUM(AA134:BB134),IF($BI$3="暦月",SUM(AA134:BE134),""))</f>
        <v>0</v>
      </c>
      <c r="BG134" s="370"/>
      <c r="BH134" s="371">
        <f>IF($BI$3="４週",BF134/4,IF($BI$3="暦月",(BF134/($BI$8/7)),""))</f>
        <v>0</v>
      </c>
      <c r="BI134" s="370"/>
      <c r="BJ134" s="366"/>
      <c r="BK134" s="367"/>
      <c r="BL134" s="367"/>
      <c r="BM134" s="367"/>
      <c r="BN134" s="368"/>
    </row>
    <row r="135" spans="2:66" ht="20.25" customHeight="1" x14ac:dyDescent="0.45">
      <c r="B135" s="306">
        <f>B133+1</f>
        <v>60</v>
      </c>
      <c r="C135" s="390"/>
      <c r="D135" s="392"/>
      <c r="E135" s="261"/>
      <c r="F135" s="393"/>
      <c r="G135" s="237"/>
      <c r="H135" s="238"/>
      <c r="I135" s="152"/>
      <c r="J135" s="153"/>
      <c r="K135" s="152"/>
      <c r="L135" s="153"/>
      <c r="M135" s="246"/>
      <c r="N135" s="247"/>
      <c r="O135" s="250"/>
      <c r="P135" s="251"/>
      <c r="Q135" s="251"/>
      <c r="R135" s="238"/>
      <c r="S135" s="335"/>
      <c r="T135" s="336"/>
      <c r="U135" s="336"/>
      <c r="V135" s="336"/>
      <c r="W135" s="337"/>
      <c r="X135" s="184" t="s">
        <v>18</v>
      </c>
      <c r="Y135" s="108"/>
      <c r="Z135" s="109"/>
      <c r="AA135" s="95"/>
      <c r="AB135" s="96"/>
      <c r="AC135" s="96"/>
      <c r="AD135" s="96"/>
      <c r="AE135" s="96"/>
      <c r="AF135" s="96"/>
      <c r="AG135" s="97"/>
      <c r="AH135" s="95"/>
      <c r="AI135" s="96"/>
      <c r="AJ135" s="96"/>
      <c r="AK135" s="96"/>
      <c r="AL135" s="96"/>
      <c r="AM135" s="96"/>
      <c r="AN135" s="97"/>
      <c r="AO135" s="95"/>
      <c r="AP135" s="96"/>
      <c r="AQ135" s="96"/>
      <c r="AR135" s="96"/>
      <c r="AS135" s="96"/>
      <c r="AT135" s="96"/>
      <c r="AU135" s="97"/>
      <c r="AV135" s="95"/>
      <c r="AW135" s="96"/>
      <c r="AX135" s="96"/>
      <c r="AY135" s="96"/>
      <c r="AZ135" s="96"/>
      <c r="BA135" s="96"/>
      <c r="BB135" s="97"/>
      <c r="BC135" s="95"/>
      <c r="BD135" s="96"/>
      <c r="BE135" s="98"/>
      <c r="BF135" s="242"/>
      <c r="BG135" s="243"/>
      <c r="BH135" s="244"/>
      <c r="BI135" s="245"/>
      <c r="BJ135" s="303"/>
      <c r="BK135" s="304"/>
      <c r="BL135" s="304"/>
      <c r="BM135" s="304"/>
      <c r="BN135" s="305"/>
    </row>
    <row r="136" spans="2:66" ht="20.25" customHeight="1" x14ac:dyDescent="0.45">
      <c r="B136" s="307"/>
      <c r="C136" s="391"/>
      <c r="D136" s="394"/>
      <c r="E136" s="261"/>
      <c r="F136" s="393"/>
      <c r="G136" s="341"/>
      <c r="H136" s="342"/>
      <c r="I136" s="196"/>
      <c r="J136" s="197">
        <f>G135</f>
        <v>0</v>
      </c>
      <c r="K136" s="196"/>
      <c r="L136" s="197">
        <f>M135</f>
        <v>0</v>
      </c>
      <c r="M136" s="343"/>
      <c r="N136" s="344"/>
      <c r="O136" s="345"/>
      <c r="P136" s="346"/>
      <c r="Q136" s="346"/>
      <c r="R136" s="342"/>
      <c r="S136" s="335"/>
      <c r="T136" s="336"/>
      <c r="U136" s="336"/>
      <c r="V136" s="336"/>
      <c r="W136" s="337"/>
      <c r="X136" s="185" t="s">
        <v>189</v>
      </c>
      <c r="Y136" s="110"/>
      <c r="Z136" s="186"/>
      <c r="AA136" s="162" t="str">
        <f>IF(AA135="","",VLOOKUP(AA135,'シフト記号表（従来型・ユニット型共通）'!$C$6:$L$47,10,FALSE))</f>
        <v/>
      </c>
      <c r="AB136" s="163" t="str">
        <f>IF(AB135="","",VLOOKUP(AB135,'シフト記号表（従来型・ユニット型共通）'!$C$6:$L$47,10,FALSE))</f>
        <v/>
      </c>
      <c r="AC136" s="163" t="str">
        <f>IF(AC135="","",VLOOKUP(AC135,'シフト記号表（従来型・ユニット型共通）'!$C$6:$L$47,10,FALSE))</f>
        <v/>
      </c>
      <c r="AD136" s="163" t="str">
        <f>IF(AD135="","",VLOOKUP(AD135,'シフト記号表（従来型・ユニット型共通）'!$C$6:$L$47,10,FALSE))</f>
        <v/>
      </c>
      <c r="AE136" s="163" t="str">
        <f>IF(AE135="","",VLOOKUP(AE135,'シフト記号表（従来型・ユニット型共通）'!$C$6:$L$47,10,FALSE))</f>
        <v/>
      </c>
      <c r="AF136" s="163" t="str">
        <f>IF(AF135="","",VLOOKUP(AF135,'シフト記号表（従来型・ユニット型共通）'!$C$6:$L$47,10,FALSE))</f>
        <v/>
      </c>
      <c r="AG136" s="164" t="str">
        <f>IF(AG135="","",VLOOKUP(AG135,'シフト記号表（従来型・ユニット型共通）'!$C$6:$L$47,10,FALSE))</f>
        <v/>
      </c>
      <c r="AH136" s="162" t="str">
        <f>IF(AH135="","",VLOOKUP(AH135,'シフト記号表（従来型・ユニット型共通）'!$C$6:$L$47,10,FALSE))</f>
        <v/>
      </c>
      <c r="AI136" s="163" t="str">
        <f>IF(AI135="","",VLOOKUP(AI135,'シフト記号表（従来型・ユニット型共通）'!$C$6:$L$47,10,FALSE))</f>
        <v/>
      </c>
      <c r="AJ136" s="163" t="str">
        <f>IF(AJ135="","",VLOOKUP(AJ135,'シフト記号表（従来型・ユニット型共通）'!$C$6:$L$47,10,FALSE))</f>
        <v/>
      </c>
      <c r="AK136" s="163" t="str">
        <f>IF(AK135="","",VLOOKUP(AK135,'シフト記号表（従来型・ユニット型共通）'!$C$6:$L$47,10,FALSE))</f>
        <v/>
      </c>
      <c r="AL136" s="163" t="str">
        <f>IF(AL135="","",VLOOKUP(AL135,'シフト記号表（従来型・ユニット型共通）'!$C$6:$L$47,10,FALSE))</f>
        <v/>
      </c>
      <c r="AM136" s="163" t="str">
        <f>IF(AM135="","",VLOOKUP(AM135,'シフト記号表（従来型・ユニット型共通）'!$C$6:$L$47,10,FALSE))</f>
        <v/>
      </c>
      <c r="AN136" s="164" t="str">
        <f>IF(AN135="","",VLOOKUP(AN135,'シフト記号表（従来型・ユニット型共通）'!$C$6:$L$47,10,FALSE))</f>
        <v/>
      </c>
      <c r="AO136" s="162" t="str">
        <f>IF(AO135="","",VLOOKUP(AO135,'シフト記号表（従来型・ユニット型共通）'!$C$6:$L$47,10,FALSE))</f>
        <v/>
      </c>
      <c r="AP136" s="163" t="str">
        <f>IF(AP135="","",VLOOKUP(AP135,'シフト記号表（従来型・ユニット型共通）'!$C$6:$L$47,10,FALSE))</f>
        <v/>
      </c>
      <c r="AQ136" s="163" t="str">
        <f>IF(AQ135="","",VLOOKUP(AQ135,'シフト記号表（従来型・ユニット型共通）'!$C$6:$L$47,10,FALSE))</f>
        <v/>
      </c>
      <c r="AR136" s="163" t="str">
        <f>IF(AR135="","",VLOOKUP(AR135,'シフト記号表（従来型・ユニット型共通）'!$C$6:$L$47,10,FALSE))</f>
        <v/>
      </c>
      <c r="AS136" s="163" t="str">
        <f>IF(AS135="","",VLOOKUP(AS135,'シフト記号表（従来型・ユニット型共通）'!$C$6:$L$47,10,FALSE))</f>
        <v/>
      </c>
      <c r="AT136" s="163" t="str">
        <f>IF(AT135="","",VLOOKUP(AT135,'シフト記号表（従来型・ユニット型共通）'!$C$6:$L$47,10,FALSE))</f>
        <v/>
      </c>
      <c r="AU136" s="164" t="str">
        <f>IF(AU135="","",VLOOKUP(AU135,'シフト記号表（従来型・ユニット型共通）'!$C$6:$L$47,10,FALSE))</f>
        <v/>
      </c>
      <c r="AV136" s="162" t="str">
        <f>IF(AV135="","",VLOOKUP(AV135,'シフト記号表（従来型・ユニット型共通）'!$C$6:$L$47,10,FALSE))</f>
        <v/>
      </c>
      <c r="AW136" s="163" t="str">
        <f>IF(AW135="","",VLOOKUP(AW135,'シフト記号表（従来型・ユニット型共通）'!$C$6:$L$47,10,FALSE))</f>
        <v/>
      </c>
      <c r="AX136" s="163" t="str">
        <f>IF(AX135="","",VLOOKUP(AX135,'シフト記号表（従来型・ユニット型共通）'!$C$6:$L$47,10,FALSE))</f>
        <v/>
      </c>
      <c r="AY136" s="163" t="str">
        <f>IF(AY135="","",VLOOKUP(AY135,'シフト記号表（従来型・ユニット型共通）'!$C$6:$L$47,10,FALSE))</f>
        <v/>
      </c>
      <c r="AZ136" s="163" t="str">
        <f>IF(AZ135="","",VLOOKUP(AZ135,'シフト記号表（従来型・ユニット型共通）'!$C$6:$L$47,10,FALSE))</f>
        <v/>
      </c>
      <c r="BA136" s="163" t="str">
        <f>IF(BA135="","",VLOOKUP(BA135,'シフト記号表（従来型・ユニット型共通）'!$C$6:$L$47,10,FALSE))</f>
        <v/>
      </c>
      <c r="BB136" s="164" t="str">
        <f>IF(BB135="","",VLOOKUP(BB135,'シフト記号表（従来型・ユニット型共通）'!$C$6:$L$47,10,FALSE))</f>
        <v/>
      </c>
      <c r="BC136" s="162" t="str">
        <f>IF(BC135="","",VLOOKUP(BC135,'シフト記号表（従来型・ユニット型共通）'!$C$6:$L$47,10,FALSE))</f>
        <v/>
      </c>
      <c r="BD136" s="163" t="str">
        <f>IF(BD135="","",VLOOKUP(BD135,'シフト記号表（従来型・ユニット型共通）'!$C$6:$L$47,10,FALSE))</f>
        <v/>
      </c>
      <c r="BE136" s="163" t="str">
        <f>IF(BE135="","",VLOOKUP(BE135,'シフト記号表（従来型・ユニット型共通）'!$C$6:$L$47,10,FALSE))</f>
        <v/>
      </c>
      <c r="BF136" s="369">
        <f>IF($BI$3="４週",SUM(AA136:BB136),IF($BI$3="暦月",SUM(AA136:BE136),""))</f>
        <v>0</v>
      </c>
      <c r="BG136" s="370"/>
      <c r="BH136" s="371">
        <f>IF($BI$3="４週",BF136/4,IF($BI$3="暦月",(BF136/($BI$8/7)),""))</f>
        <v>0</v>
      </c>
      <c r="BI136" s="370"/>
      <c r="BJ136" s="366"/>
      <c r="BK136" s="367"/>
      <c r="BL136" s="367"/>
      <c r="BM136" s="367"/>
      <c r="BN136" s="368"/>
    </row>
    <row r="137" spans="2:66" ht="20.25" customHeight="1" x14ac:dyDescent="0.45">
      <c r="B137" s="306">
        <f>B135+1</f>
        <v>61</v>
      </c>
      <c r="C137" s="390"/>
      <c r="D137" s="392"/>
      <c r="E137" s="261"/>
      <c r="F137" s="393"/>
      <c r="G137" s="237"/>
      <c r="H137" s="238"/>
      <c r="I137" s="152"/>
      <c r="J137" s="153"/>
      <c r="K137" s="152"/>
      <c r="L137" s="153"/>
      <c r="M137" s="246"/>
      <c r="N137" s="247"/>
      <c r="O137" s="250"/>
      <c r="P137" s="251"/>
      <c r="Q137" s="251"/>
      <c r="R137" s="238"/>
      <c r="S137" s="335"/>
      <c r="T137" s="336"/>
      <c r="U137" s="336"/>
      <c r="V137" s="336"/>
      <c r="W137" s="337"/>
      <c r="X137" s="184" t="s">
        <v>18</v>
      </c>
      <c r="Y137" s="108"/>
      <c r="Z137" s="109"/>
      <c r="AA137" s="95"/>
      <c r="AB137" s="96"/>
      <c r="AC137" s="96"/>
      <c r="AD137" s="96"/>
      <c r="AE137" s="96"/>
      <c r="AF137" s="96"/>
      <c r="AG137" s="97"/>
      <c r="AH137" s="95"/>
      <c r="AI137" s="96"/>
      <c r="AJ137" s="96"/>
      <c r="AK137" s="96"/>
      <c r="AL137" s="96"/>
      <c r="AM137" s="96"/>
      <c r="AN137" s="97"/>
      <c r="AO137" s="95"/>
      <c r="AP137" s="96"/>
      <c r="AQ137" s="96"/>
      <c r="AR137" s="96"/>
      <c r="AS137" s="96"/>
      <c r="AT137" s="96"/>
      <c r="AU137" s="97"/>
      <c r="AV137" s="95"/>
      <c r="AW137" s="96"/>
      <c r="AX137" s="96"/>
      <c r="AY137" s="96"/>
      <c r="AZ137" s="96"/>
      <c r="BA137" s="96"/>
      <c r="BB137" s="97"/>
      <c r="BC137" s="95"/>
      <c r="BD137" s="96"/>
      <c r="BE137" s="98"/>
      <c r="BF137" s="242"/>
      <c r="BG137" s="243"/>
      <c r="BH137" s="244"/>
      <c r="BI137" s="245"/>
      <c r="BJ137" s="303"/>
      <c r="BK137" s="304"/>
      <c r="BL137" s="304"/>
      <c r="BM137" s="304"/>
      <c r="BN137" s="305"/>
    </row>
    <row r="138" spans="2:66" ht="20.25" customHeight="1" x14ac:dyDescent="0.45">
      <c r="B138" s="307"/>
      <c r="C138" s="391"/>
      <c r="D138" s="394"/>
      <c r="E138" s="261"/>
      <c r="F138" s="393"/>
      <c r="G138" s="341"/>
      <c r="H138" s="342"/>
      <c r="I138" s="196"/>
      <c r="J138" s="197">
        <f>G137</f>
        <v>0</v>
      </c>
      <c r="K138" s="196"/>
      <c r="L138" s="197">
        <f>M137</f>
        <v>0</v>
      </c>
      <c r="M138" s="343"/>
      <c r="N138" s="344"/>
      <c r="O138" s="345"/>
      <c r="P138" s="346"/>
      <c r="Q138" s="346"/>
      <c r="R138" s="342"/>
      <c r="S138" s="335"/>
      <c r="T138" s="336"/>
      <c r="U138" s="336"/>
      <c r="V138" s="336"/>
      <c r="W138" s="337"/>
      <c r="X138" s="185" t="s">
        <v>189</v>
      </c>
      <c r="Y138" s="110"/>
      <c r="Z138" s="186"/>
      <c r="AA138" s="162" t="str">
        <f>IF(AA137="","",VLOOKUP(AA137,'シフト記号表（従来型・ユニット型共通）'!$C$6:$L$47,10,FALSE))</f>
        <v/>
      </c>
      <c r="AB138" s="163" t="str">
        <f>IF(AB137="","",VLOOKUP(AB137,'シフト記号表（従来型・ユニット型共通）'!$C$6:$L$47,10,FALSE))</f>
        <v/>
      </c>
      <c r="AC138" s="163" t="str">
        <f>IF(AC137="","",VLOOKUP(AC137,'シフト記号表（従来型・ユニット型共通）'!$C$6:$L$47,10,FALSE))</f>
        <v/>
      </c>
      <c r="AD138" s="163" t="str">
        <f>IF(AD137="","",VLOOKUP(AD137,'シフト記号表（従来型・ユニット型共通）'!$C$6:$L$47,10,FALSE))</f>
        <v/>
      </c>
      <c r="AE138" s="163" t="str">
        <f>IF(AE137="","",VLOOKUP(AE137,'シフト記号表（従来型・ユニット型共通）'!$C$6:$L$47,10,FALSE))</f>
        <v/>
      </c>
      <c r="AF138" s="163" t="str">
        <f>IF(AF137="","",VLOOKUP(AF137,'シフト記号表（従来型・ユニット型共通）'!$C$6:$L$47,10,FALSE))</f>
        <v/>
      </c>
      <c r="AG138" s="164" t="str">
        <f>IF(AG137="","",VLOOKUP(AG137,'シフト記号表（従来型・ユニット型共通）'!$C$6:$L$47,10,FALSE))</f>
        <v/>
      </c>
      <c r="AH138" s="162" t="str">
        <f>IF(AH137="","",VLOOKUP(AH137,'シフト記号表（従来型・ユニット型共通）'!$C$6:$L$47,10,FALSE))</f>
        <v/>
      </c>
      <c r="AI138" s="163" t="str">
        <f>IF(AI137="","",VLOOKUP(AI137,'シフト記号表（従来型・ユニット型共通）'!$C$6:$L$47,10,FALSE))</f>
        <v/>
      </c>
      <c r="AJ138" s="163" t="str">
        <f>IF(AJ137="","",VLOOKUP(AJ137,'シフト記号表（従来型・ユニット型共通）'!$C$6:$L$47,10,FALSE))</f>
        <v/>
      </c>
      <c r="AK138" s="163" t="str">
        <f>IF(AK137="","",VLOOKUP(AK137,'シフト記号表（従来型・ユニット型共通）'!$C$6:$L$47,10,FALSE))</f>
        <v/>
      </c>
      <c r="AL138" s="163" t="str">
        <f>IF(AL137="","",VLOOKUP(AL137,'シフト記号表（従来型・ユニット型共通）'!$C$6:$L$47,10,FALSE))</f>
        <v/>
      </c>
      <c r="AM138" s="163" t="str">
        <f>IF(AM137="","",VLOOKUP(AM137,'シフト記号表（従来型・ユニット型共通）'!$C$6:$L$47,10,FALSE))</f>
        <v/>
      </c>
      <c r="AN138" s="164" t="str">
        <f>IF(AN137="","",VLOOKUP(AN137,'シフト記号表（従来型・ユニット型共通）'!$C$6:$L$47,10,FALSE))</f>
        <v/>
      </c>
      <c r="AO138" s="162" t="str">
        <f>IF(AO137="","",VLOOKUP(AO137,'シフト記号表（従来型・ユニット型共通）'!$C$6:$L$47,10,FALSE))</f>
        <v/>
      </c>
      <c r="AP138" s="163" t="str">
        <f>IF(AP137="","",VLOOKUP(AP137,'シフト記号表（従来型・ユニット型共通）'!$C$6:$L$47,10,FALSE))</f>
        <v/>
      </c>
      <c r="AQ138" s="163" t="str">
        <f>IF(AQ137="","",VLOOKUP(AQ137,'シフト記号表（従来型・ユニット型共通）'!$C$6:$L$47,10,FALSE))</f>
        <v/>
      </c>
      <c r="AR138" s="163" t="str">
        <f>IF(AR137="","",VLOOKUP(AR137,'シフト記号表（従来型・ユニット型共通）'!$C$6:$L$47,10,FALSE))</f>
        <v/>
      </c>
      <c r="AS138" s="163" t="str">
        <f>IF(AS137="","",VLOOKUP(AS137,'シフト記号表（従来型・ユニット型共通）'!$C$6:$L$47,10,FALSE))</f>
        <v/>
      </c>
      <c r="AT138" s="163" t="str">
        <f>IF(AT137="","",VLOOKUP(AT137,'シフト記号表（従来型・ユニット型共通）'!$C$6:$L$47,10,FALSE))</f>
        <v/>
      </c>
      <c r="AU138" s="164" t="str">
        <f>IF(AU137="","",VLOOKUP(AU137,'シフト記号表（従来型・ユニット型共通）'!$C$6:$L$47,10,FALSE))</f>
        <v/>
      </c>
      <c r="AV138" s="162" t="str">
        <f>IF(AV137="","",VLOOKUP(AV137,'シフト記号表（従来型・ユニット型共通）'!$C$6:$L$47,10,FALSE))</f>
        <v/>
      </c>
      <c r="AW138" s="163" t="str">
        <f>IF(AW137="","",VLOOKUP(AW137,'シフト記号表（従来型・ユニット型共通）'!$C$6:$L$47,10,FALSE))</f>
        <v/>
      </c>
      <c r="AX138" s="163" t="str">
        <f>IF(AX137="","",VLOOKUP(AX137,'シフト記号表（従来型・ユニット型共通）'!$C$6:$L$47,10,FALSE))</f>
        <v/>
      </c>
      <c r="AY138" s="163" t="str">
        <f>IF(AY137="","",VLOOKUP(AY137,'シフト記号表（従来型・ユニット型共通）'!$C$6:$L$47,10,FALSE))</f>
        <v/>
      </c>
      <c r="AZ138" s="163" t="str">
        <f>IF(AZ137="","",VLOOKUP(AZ137,'シフト記号表（従来型・ユニット型共通）'!$C$6:$L$47,10,FALSE))</f>
        <v/>
      </c>
      <c r="BA138" s="163" t="str">
        <f>IF(BA137="","",VLOOKUP(BA137,'シフト記号表（従来型・ユニット型共通）'!$C$6:$L$47,10,FALSE))</f>
        <v/>
      </c>
      <c r="BB138" s="164" t="str">
        <f>IF(BB137="","",VLOOKUP(BB137,'シフト記号表（従来型・ユニット型共通）'!$C$6:$L$47,10,FALSE))</f>
        <v/>
      </c>
      <c r="BC138" s="162" t="str">
        <f>IF(BC137="","",VLOOKUP(BC137,'シフト記号表（従来型・ユニット型共通）'!$C$6:$L$47,10,FALSE))</f>
        <v/>
      </c>
      <c r="BD138" s="163" t="str">
        <f>IF(BD137="","",VLOOKUP(BD137,'シフト記号表（従来型・ユニット型共通）'!$C$6:$L$47,10,FALSE))</f>
        <v/>
      </c>
      <c r="BE138" s="163" t="str">
        <f>IF(BE137="","",VLOOKUP(BE137,'シフト記号表（従来型・ユニット型共通）'!$C$6:$L$47,10,FALSE))</f>
        <v/>
      </c>
      <c r="BF138" s="369">
        <f>IF($BI$3="４週",SUM(AA138:BB138),IF($BI$3="暦月",SUM(AA138:BE138),""))</f>
        <v>0</v>
      </c>
      <c r="BG138" s="370"/>
      <c r="BH138" s="371">
        <f>IF($BI$3="４週",BF138/4,IF($BI$3="暦月",(BF138/($BI$8/7)),""))</f>
        <v>0</v>
      </c>
      <c r="BI138" s="370"/>
      <c r="BJ138" s="366"/>
      <c r="BK138" s="367"/>
      <c r="BL138" s="367"/>
      <c r="BM138" s="367"/>
      <c r="BN138" s="368"/>
    </row>
    <row r="139" spans="2:66" ht="20.25" customHeight="1" x14ac:dyDescent="0.45">
      <c r="B139" s="306">
        <f>B137+1</f>
        <v>62</v>
      </c>
      <c r="C139" s="390"/>
      <c r="D139" s="392"/>
      <c r="E139" s="261"/>
      <c r="F139" s="393"/>
      <c r="G139" s="237"/>
      <c r="H139" s="238"/>
      <c r="I139" s="152"/>
      <c r="J139" s="153"/>
      <c r="K139" s="152"/>
      <c r="L139" s="153"/>
      <c r="M139" s="246"/>
      <c r="N139" s="247"/>
      <c r="O139" s="250"/>
      <c r="P139" s="251"/>
      <c r="Q139" s="251"/>
      <c r="R139" s="238"/>
      <c r="S139" s="335"/>
      <c r="T139" s="336"/>
      <c r="U139" s="336"/>
      <c r="V139" s="336"/>
      <c r="W139" s="337"/>
      <c r="X139" s="184" t="s">
        <v>18</v>
      </c>
      <c r="Y139" s="108"/>
      <c r="Z139" s="109"/>
      <c r="AA139" s="95"/>
      <c r="AB139" s="96"/>
      <c r="AC139" s="96"/>
      <c r="AD139" s="96"/>
      <c r="AE139" s="96"/>
      <c r="AF139" s="96"/>
      <c r="AG139" s="97"/>
      <c r="AH139" s="95"/>
      <c r="AI139" s="96"/>
      <c r="AJ139" s="96"/>
      <c r="AK139" s="96"/>
      <c r="AL139" s="96"/>
      <c r="AM139" s="96"/>
      <c r="AN139" s="97"/>
      <c r="AO139" s="95"/>
      <c r="AP139" s="96"/>
      <c r="AQ139" s="96"/>
      <c r="AR139" s="96"/>
      <c r="AS139" s="96"/>
      <c r="AT139" s="96"/>
      <c r="AU139" s="97"/>
      <c r="AV139" s="95"/>
      <c r="AW139" s="96"/>
      <c r="AX139" s="96"/>
      <c r="AY139" s="96"/>
      <c r="AZ139" s="96"/>
      <c r="BA139" s="96"/>
      <c r="BB139" s="97"/>
      <c r="BC139" s="95"/>
      <c r="BD139" s="96"/>
      <c r="BE139" s="98"/>
      <c r="BF139" s="242"/>
      <c r="BG139" s="243"/>
      <c r="BH139" s="244"/>
      <c r="BI139" s="245"/>
      <c r="BJ139" s="303"/>
      <c r="BK139" s="304"/>
      <c r="BL139" s="304"/>
      <c r="BM139" s="304"/>
      <c r="BN139" s="305"/>
    </row>
    <row r="140" spans="2:66" ht="20.25" customHeight="1" x14ac:dyDescent="0.45">
      <c r="B140" s="307"/>
      <c r="C140" s="391"/>
      <c r="D140" s="394"/>
      <c r="E140" s="261"/>
      <c r="F140" s="393"/>
      <c r="G140" s="341"/>
      <c r="H140" s="342"/>
      <c r="I140" s="196"/>
      <c r="J140" s="197">
        <f>G139</f>
        <v>0</v>
      </c>
      <c r="K140" s="196"/>
      <c r="L140" s="197">
        <f>M139</f>
        <v>0</v>
      </c>
      <c r="M140" s="343"/>
      <c r="N140" s="344"/>
      <c r="O140" s="345"/>
      <c r="P140" s="346"/>
      <c r="Q140" s="346"/>
      <c r="R140" s="342"/>
      <c r="S140" s="335"/>
      <c r="T140" s="336"/>
      <c r="U140" s="336"/>
      <c r="V140" s="336"/>
      <c r="W140" s="337"/>
      <c r="X140" s="185" t="s">
        <v>189</v>
      </c>
      <c r="Y140" s="110"/>
      <c r="Z140" s="186"/>
      <c r="AA140" s="162" t="str">
        <f>IF(AA139="","",VLOOKUP(AA139,'シフト記号表（従来型・ユニット型共通）'!$C$6:$L$47,10,FALSE))</f>
        <v/>
      </c>
      <c r="AB140" s="163" t="str">
        <f>IF(AB139="","",VLOOKUP(AB139,'シフト記号表（従来型・ユニット型共通）'!$C$6:$L$47,10,FALSE))</f>
        <v/>
      </c>
      <c r="AC140" s="163" t="str">
        <f>IF(AC139="","",VLOOKUP(AC139,'シフト記号表（従来型・ユニット型共通）'!$C$6:$L$47,10,FALSE))</f>
        <v/>
      </c>
      <c r="AD140" s="163" t="str">
        <f>IF(AD139="","",VLOOKUP(AD139,'シフト記号表（従来型・ユニット型共通）'!$C$6:$L$47,10,FALSE))</f>
        <v/>
      </c>
      <c r="AE140" s="163" t="str">
        <f>IF(AE139="","",VLOOKUP(AE139,'シフト記号表（従来型・ユニット型共通）'!$C$6:$L$47,10,FALSE))</f>
        <v/>
      </c>
      <c r="AF140" s="163" t="str">
        <f>IF(AF139="","",VLOOKUP(AF139,'シフト記号表（従来型・ユニット型共通）'!$C$6:$L$47,10,FALSE))</f>
        <v/>
      </c>
      <c r="AG140" s="164" t="str">
        <f>IF(AG139="","",VLOOKUP(AG139,'シフト記号表（従来型・ユニット型共通）'!$C$6:$L$47,10,FALSE))</f>
        <v/>
      </c>
      <c r="AH140" s="162" t="str">
        <f>IF(AH139="","",VLOOKUP(AH139,'シフト記号表（従来型・ユニット型共通）'!$C$6:$L$47,10,FALSE))</f>
        <v/>
      </c>
      <c r="AI140" s="163" t="str">
        <f>IF(AI139="","",VLOOKUP(AI139,'シフト記号表（従来型・ユニット型共通）'!$C$6:$L$47,10,FALSE))</f>
        <v/>
      </c>
      <c r="AJ140" s="163" t="str">
        <f>IF(AJ139="","",VLOOKUP(AJ139,'シフト記号表（従来型・ユニット型共通）'!$C$6:$L$47,10,FALSE))</f>
        <v/>
      </c>
      <c r="AK140" s="163" t="str">
        <f>IF(AK139="","",VLOOKUP(AK139,'シフト記号表（従来型・ユニット型共通）'!$C$6:$L$47,10,FALSE))</f>
        <v/>
      </c>
      <c r="AL140" s="163" t="str">
        <f>IF(AL139="","",VLOOKUP(AL139,'シフト記号表（従来型・ユニット型共通）'!$C$6:$L$47,10,FALSE))</f>
        <v/>
      </c>
      <c r="AM140" s="163" t="str">
        <f>IF(AM139="","",VLOOKUP(AM139,'シフト記号表（従来型・ユニット型共通）'!$C$6:$L$47,10,FALSE))</f>
        <v/>
      </c>
      <c r="AN140" s="164" t="str">
        <f>IF(AN139="","",VLOOKUP(AN139,'シフト記号表（従来型・ユニット型共通）'!$C$6:$L$47,10,FALSE))</f>
        <v/>
      </c>
      <c r="AO140" s="162" t="str">
        <f>IF(AO139="","",VLOOKUP(AO139,'シフト記号表（従来型・ユニット型共通）'!$C$6:$L$47,10,FALSE))</f>
        <v/>
      </c>
      <c r="AP140" s="163" t="str">
        <f>IF(AP139="","",VLOOKUP(AP139,'シフト記号表（従来型・ユニット型共通）'!$C$6:$L$47,10,FALSE))</f>
        <v/>
      </c>
      <c r="AQ140" s="163" t="str">
        <f>IF(AQ139="","",VLOOKUP(AQ139,'シフト記号表（従来型・ユニット型共通）'!$C$6:$L$47,10,FALSE))</f>
        <v/>
      </c>
      <c r="AR140" s="163" t="str">
        <f>IF(AR139="","",VLOOKUP(AR139,'シフト記号表（従来型・ユニット型共通）'!$C$6:$L$47,10,FALSE))</f>
        <v/>
      </c>
      <c r="AS140" s="163" t="str">
        <f>IF(AS139="","",VLOOKUP(AS139,'シフト記号表（従来型・ユニット型共通）'!$C$6:$L$47,10,FALSE))</f>
        <v/>
      </c>
      <c r="AT140" s="163" t="str">
        <f>IF(AT139="","",VLOOKUP(AT139,'シフト記号表（従来型・ユニット型共通）'!$C$6:$L$47,10,FALSE))</f>
        <v/>
      </c>
      <c r="AU140" s="164" t="str">
        <f>IF(AU139="","",VLOOKUP(AU139,'シフト記号表（従来型・ユニット型共通）'!$C$6:$L$47,10,FALSE))</f>
        <v/>
      </c>
      <c r="AV140" s="162" t="str">
        <f>IF(AV139="","",VLOOKUP(AV139,'シフト記号表（従来型・ユニット型共通）'!$C$6:$L$47,10,FALSE))</f>
        <v/>
      </c>
      <c r="AW140" s="163" t="str">
        <f>IF(AW139="","",VLOOKUP(AW139,'シフト記号表（従来型・ユニット型共通）'!$C$6:$L$47,10,FALSE))</f>
        <v/>
      </c>
      <c r="AX140" s="163" t="str">
        <f>IF(AX139="","",VLOOKUP(AX139,'シフト記号表（従来型・ユニット型共通）'!$C$6:$L$47,10,FALSE))</f>
        <v/>
      </c>
      <c r="AY140" s="163" t="str">
        <f>IF(AY139="","",VLOOKUP(AY139,'シフト記号表（従来型・ユニット型共通）'!$C$6:$L$47,10,FALSE))</f>
        <v/>
      </c>
      <c r="AZ140" s="163" t="str">
        <f>IF(AZ139="","",VLOOKUP(AZ139,'シフト記号表（従来型・ユニット型共通）'!$C$6:$L$47,10,FALSE))</f>
        <v/>
      </c>
      <c r="BA140" s="163" t="str">
        <f>IF(BA139="","",VLOOKUP(BA139,'シフト記号表（従来型・ユニット型共通）'!$C$6:$L$47,10,FALSE))</f>
        <v/>
      </c>
      <c r="BB140" s="164" t="str">
        <f>IF(BB139="","",VLOOKUP(BB139,'シフト記号表（従来型・ユニット型共通）'!$C$6:$L$47,10,FALSE))</f>
        <v/>
      </c>
      <c r="BC140" s="162" t="str">
        <f>IF(BC139="","",VLOOKUP(BC139,'シフト記号表（従来型・ユニット型共通）'!$C$6:$L$47,10,FALSE))</f>
        <v/>
      </c>
      <c r="BD140" s="163" t="str">
        <f>IF(BD139="","",VLOOKUP(BD139,'シフト記号表（従来型・ユニット型共通）'!$C$6:$L$47,10,FALSE))</f>
        <v/>
      </c>
      <c r="BE140" s="163" t="str">
        <f>IF(BE139="","",VLOOKUP(BE139,'シフト記号表（従来型・ユニット型共通）'!$C$6:$L$47,10,FALSE))</f>
        <v/>
      </c>
      <c r="BF140" s="369">
        <f>IF($BI$3="４週",SUM(AA140:BB140),IF($BI$3="暦月",SUM(AA140:BE140),""))</f>
        <v>0</v>
      </c>
      <c r="BG140" s="370"/>
      <c r="BH140" s="371">
        <f>IF($BI$3="４週",BF140/4,IF($BI$3="暦月",(BF140/($BI$8/7)),""))</f>
        <v>0</v>
      </c>
      <c r="BI140" s="370"/>
      <c r="BJ140" s="366"/>
      <c r="BK140" s="367"/>
      <c r="BL140" s="367"/>
      <c r="BM140" s="367"/>
      <c r="BN140" s="368"/>
    </row>
    <row r="141" spans="2:66" ht="20.25" customHeight="1" x14ac:dyDescent="0.45">
      <c r="B141" s="306">
        <f>B139+1</f>
        <v>63</v>
      </c>
      <c r="C141" s="390"/>
      <c r="D141" s="392"/>
      <c r="E141" s="261"/>
      <c r="F141" s="393"/>
      <c r="G141" s="237"/>
      <c r="H141" s="238"/>
      <c r="I141" s="152"/>
      <c r="J141" s="153"/>
      <c r="K141" s="152"/>
      <c r="L141" s="153"/>
      <c r="M141" s="246"/>
      <c r="N141" s="247"/>
      <c r="O141" s="250"/>
      <c r="P141" s="251"/>
      <c r="Q141" s="251"/>
      <c r="R141" s="238"/>
      <c r="S141" s="335"/>
      <c r="T141" s="336"/>
      <c r="U141" s="336"/>
      <c r="V141" s="336"/>
      <c r="W141" s="337"/>
      <c r="X141" s="184" t="s">
        <v>18</v>
      </c>
      <c r="Y141" s="108"/>
      <c r="Z141" s="109"/>
      <c r="AA141" s="95"/>
      <c r="AB141" s="96"/>
      <c r="AC141" s="96"/>
      <c r="AD141" s="96"/>
      <c r="AE141" s="96"/>
      <c r="AF141" s="96"/>
      <c r="AG141" s="97"/>
      <c r="AH141" s="95"/>
      <c r="AI141" s="96"/>
      <c r="AJ141" s="96"/>
      <c r="AK141" s="96"/>
      <c r="AL141" s="96"/>
      <c r="AM141" s="96"/>
      <c r="AN141" s="97"/>
      <c r="AO141" s="95"/>
      <c r="AP141" s="96"/>
      <c r="AQ141" s="96"/>
      <c r="AR141" s="96"/>
      <c r="AS141" s="96"/>
      <c r="AT141" s="96"/>
      <c r="AU141" s="97"/>
      <c r="AV141" s="95"/>
      <c r="AW141" s="96"/>
      <c r="AX141" s="96"/>
      <c r="AY141" s="96"/>
      <c r="AZ141" s="96"/>
      <c r="BA141" s="96"/>
      <c r="BB141" s="97"/>
      <c r="BC141" s="95"/>
      <c r="BD141" s="96"/>
      <c r="BE141" s="98"/>
      <c r="BF141" s="242"/>
      <c r="BG141" s="243"/>
      <c r="BH141" s="244"/>
      <c r="BI141" s="245"/>
      <c r="BJ141" s="303"/>
      <c r="BK141" s="304"/>
      <c r="BL141" s="304"/>
      <c r="BM141" s="304"/>
      <c r="BN141" s="305"/>
    </row>
    <row r="142" spans="2:66" ht="20.25" customHeight="1" x14ac:dyDescent="0.45">
      <c r="B142" s="307"/>
      <c r="C142" s="391"/>
      <c r="D142" s="394"/>
      <c r="E142" s="261"/>
      <c r="F142" s="393"/>
      <c r="G142" s="341"/>
      <c r="H142" s="342"/>
      <c r="I142" s="196"/>
      <c r="J142" s="197">
        <f>G141</f>
        <v>0</v>
      </c>
      <c r="K142" s="196"/>
      <c r="L142" s="197">
        <f>M141</f>
        <v>0</v>
      </c>
      <c r="M142" s="343"/>
      <c r="N142" s="344"/>
      <c r="O142" s="345"/>
      <c r="P142" s="346"/>
      <c r="Q142" s="346"/>
      <c r="R142" s="342"/>
      <c r="S142" s="335"/>
      <c r="T142" s="336"/>
      <c r="U142" s="336"/>
      <c r="V142" s="336"/>
      <c r="W142" s="337"/>
      <c r="X142" s="185" t="s">
        <v>189</v>
      </c>
      <c r="Y142" s="110"/>
      <c r="Z142" s="186"/>
      <c r="AA142" s="162" t="str">
        <f>IF(AA141="","",VLOOKUP(AA141,'シフト記号表（従来型・ユニット型共通）'!$C$6:$L$47,10,FALSE))</f>
        <v/>
      </c>
      <c r="AB142" s="163" t="str">
        <f>IF(AB141="","",VLOOKUP(AB141,'シフト記号表（従来型・ユニット型共通）'!$C$6:$L$47,10,FALSE))</f>
        <v/>
      </c>
      <c r="AC142" s="163" t="str">
        <f>IF(AC141="","",VLOOKUP(AC141,'シフト記号表（従来型・ユニット型共通）'!$C$6:$L$47,10,FALSE))</f>
        <v/>
      </c>
      <c r="AD142" s="163" t="str">
        <f>IF(AD141="","",VLOOKUP(AD141,'シフト記号表（従来型・ユニット型共通）'!$C$6:$L$47,10,FALSE))</f>
        <v/>
      </c>
      <c r="AE142" s="163" t="str">
        <f>IF(AE141="","",VLOOKUP(AE141,'シフト記号表（従来型・ユニット型共通）'!$C$6:$L$47,10,FALSE))</f>
        <v/>
      </c>
      <c r="AF142" s="163" t="str">
        <f>IF(AF141="","",VLOOKUP(AF141,'シフト記号表（従来型・ユニット型共通）'!$C$6:$L$47,10,FALSE))</f>
        <v/>
      </c>
      <c r="AG142" s="164" t="str">
        <f>IF(AG141="","",VLOOKUP(AG141,'シフト記号表（従来型・ユニット型共通）'!$C$6:$L$47,10,FALSE))</f>
        <v/>
      </c>
      <c r="AH142" s="162" t="str">
        <f>IF(AH141="","",VLOOKUP(AH141,'シフト記号表（従来型・ユニット型共通）'!$C$6:$L$47,10,FALSE))</f>
        <v/>
      </c>
      <c r="AI142" s="163" t="str">
        <f>IF(AI141="","",VLOOKUP(AI141,'シフト記号表（従来型・ユニット型共通）'!$C$6:$L$47,10,FALSE))</f>
        <v/>
      </c>
      <c r="AJ142" s="163" t="str">
        <f>IF(AJ141="","",VLOOKUP(AJ141,'シフト記号表（従来型・ユニット型共通）'!$C$6:$L$47,10,FALSE))</f>
        <v/>
      </c>
      <c r="AK142" s="163" t="str">
        <f>IF(AK141="","",VLOOKUP(AK141,'シフト記号表（従来型・ユニット型共通）'!$C$6:$L$47,10,FALSE))</f>
        <v/>
      </c>
      <c r="AL142" s="163" t="str">
        <f>IF(AL141="","",VLOOKUP(AL141,'シフト記号表（従来型・ユニット型共通）'!$C$6:$L$47,10,FALSE))</f>
        <v/>
      </c>
      <c r="AM142" s="163" t="str">
        <f>IF(AM141="","",VLOOKUP(AM141,'シフト記号表（従来型・ユニット型共通）'!$C$6:$L$47,10,FALSE))</f>
        <v/>
      </c>
      <c r="AN142" s="164" t="str">
        <f>IF(AN141="","",VLOOKUP(AN141,'シフト記号表（従来型・ユニット型共通）'!$C$6:$L$47,10,FALSE))</f>
        <v/>
      </c>
      <c r="AO142" s="162" t="str">
        <f>IF(AO141="","",VLOOKUP(AO141,'シフト記号表（従来型・ユニット型共通）'!$C$6:$L$47,10,FALSE))</f>
        <v/>
      </c>
      <c r="AP142" s="163" t="str">
        <f>IF(AP141="","",VLOOKUP(AP141,'シフト記号表（従来型・ユニット型共通）'!$C$6:$L$47,10,FALSE))</f>
        <v/>
      </c>
      <c r="AQ142" s="163" t="str">
        <f>IF(AQ141="","",VLOOKUP(AQ141,'シフト記号表（従来型・ユニット型共通）'!$C$6:$L$47,10,FALSE))</f>
        <v/>
      </c>
      <c r="AR142" s="163" t="str">
        <f>IF(AR141="","",VLOOKUP(AR141,'シフト記号表（従来型・ユニット型共通）'!$C$6:$L$47,10,FALSE))</f>
        <v/>
      </c>
      <c r="AS142" s="163" t="str">
        <f>IF(AS141="","",VLOOKUP(AS141,'シフト記号表（従来型・ユニット型共通）'!$C$6:$L$47,10,FALSE))</f>
        <v/>
      </c>
      <c r="AT142" s="163" t="str">
        <f>IF(AT141="","",VLOOKUP(AT141,'シフト記号表（従来型・ユニット型共通）'!$C$6:$L$47,10,FALSE))</f>
        <v/>
      </c>
      <c r="AU142" s="164" t="str">
        <f>IF(AU141="","",VLOOKUP(AU141,'シフト記号表（従来型・ユニット型共通）'!$C$6:$L$47,10,FALSE))</f>
        <v/>
      </c>
      <c r="AV142" s="162" t="str">
        <f>IF(AV141="","",VLOOKUP(AV141,'シフト記号表（従来型・ユニット型共通）'!$C$6:$L$47,10,FALSE))</f>
        <v/>
      </c>
      <c r="AW142" s="163" t="str">
        <f>IF(AW141="","",VLOOKUP(AW141,'シフト記号表（従来型・ユニット型共通）'!$C$6:$L$47,10,FALSE))</f>
        <v/>
      </c>
      <c r="AX142" s="163" t="str">
        <f>IF(AX141="","",VLOOKUP(AX141,'シフト記号表（従来型・ユニット型共通）'!$C$6:$L$47,10,FALSE))</f>
        <v/>
      </c>
      <c r="AY142" s="163" t="str">
        <f>IF(AY141="","",VLOOKUP(AY141,'シフト記号表（従来型・ユニット型共通）'!$C$6:$L$47,10,FALSE))</f>
        <v/>
      </c>
      <c r="AZ142" s="163" t="str">
        <f>IF(AZ141="","",VLOOKUP(AZ141,'シフト記号表（従来型・ユニット型共通）'!$C$6:$L$47,10,FALSE))</f>
        <v/>
      </c>
      <c r="BA142" s="163" t="str">
        <f>IF(BA141="","",VLOOKUP(BA141,'シフト記号表（従来型・ユニット型共通）'!$C$6:$L$47,10,FALSE))</f>
        <v/>
      </c>
      <c r="BB142" s="164" t="str">
        <f>IF(BB141="","",VLOOKUP(BB141,'シフト記号表（従来型・ユニット型共通）'!$C$6:$L$47,10,FALSE))</f>
        <v/>
      </c>
      <c r="BC142" s="162" t="str">
        <f>IF(BC141="","",VLOOKUP(BC141,'シフト記号表（従来型・ユニット型共通）'!$C$6:$L$47,10,FALSE))</f>
        <v/>
      </c>
      <c r="BD142" s="163" t="str">
        <f>IF(BD141="","",VLOOKUP(BD141,'シフト記号表（従来型・ユニット型共通）'!$C$6:$L$47,10,FALSE))</f>
        <v/>
      </c>
      <c r="BE142" s="163" t="str">
        <f>IF(BE141="","",VLOOKUP(BE141,'シフト記号表（従来型・ユニット型共通）'!$C$6:$L$47,10,FALSE))</f>
        <v/>
      </c>
      <c r="BF142" s="369">
        <f>IF($BI$3="４週",SUM(AA142:BB142),IF($BI$3="暦月",SUM(AA142:BE142),""))</f>
        <v>0</v>
      </c>
      <c r="BG142" s="370"/>
      <c r="BH142" s="371">
        <f>IF($BI$3="４週",BF142/4,IF($BI$3="暦月",(BF142/($BI$8/7)),""))</f>
        <v>0</v>
      </c>
      <c r="BI142" s="370"/>
      <c r="BJ142" s="366"/>
      <c r="BK142" s="367"/>
      <c r="BL142" s="367"/>
      <c r="BM142" s="367"/>
      <c r="BN142" s="368"/>
    </row>
    <row r="143" spans="2:66" ht="20.25" customHeight="1" x14ac:dyDescent="0.45">
      <c r="B143" s="306">
        <f>B141+1</f>
        <v>64</v>
      </c>
      <c r="C143" s="390"/>
      <c r="D143" s="392"/>
      <c r="E143" s="261"/>
      <c r="F143" s="393"/>
      <c r="G143" s="237"/>
      <c r="H143" s="238"/>
      <c r="I143" s="152"/>
      <c r="J143" s="153"/>
      <c r="K143" s="152"/>
      <c r="L143" s="153"/>
      <c r="M143" s="246"/>
      <c r="N143" s="247"/>
      <c r="O143" s="250"/>
      <c r="P143" s="251"/>
      <c r="Q143" s="251"/>
      <c r="R143" s="238"/>
      <c r="S143" s="335"/>
      <c r="T143" s="336"/>
      <c r="U143" s="336"/>
      <c r="V143" s="336"/>
      <c r="W143" s="337"/>
      <c r="X143" s="184" t="s">
        <v>18</v>
      </c>
      <c r="Y143" s="108"/>
      <c r="Z143" s="109"/>
      <c r="AA143" s="95"/>
      <c r="AB143" s="96"/>
      <c r="AC143" s="96"/>
      <c r="AD143" s="96"/>
      <c r="AE143" s="96"/>
      <c r="AF143" s="96"/>
      <c r="AG143" s="97"/>
      <c r="AH143" s="95"/>
      <c r="AI143" s="96"/>
      <c r="AJ143" s="96"/>
      <c r="AK143" s="96"/>
      <c r="AL143" s="96"/>
      <c r="AM143" s="96"/>
      <c r="AN143" s="97"/>
      <c r="AO143" s="95"/>
      <c r="AP143" s="96"/>
      <c r="AQ143" s="96"/>
      <c r="AR143" s="96"/>
      <c r="AS143" s="96"/>
      <c r="AT143" s="96"/>
      <c r="AU143" s="97"/>
      <c r="AV143" s="95"/>
      <c r="AW143" s="96"/>
      <c r="AX143" s="96"/>
      <c r="AY143" s="96"/>
      <c r="AZ143" s="96"/>
      <c r="BA143" s="96"/>
      <c r="BB143" s="97"/>
      <c r="BC143" s="95"/>
      <c r="BD143" s="96"/>
      <c r="BE143" s="98"/>
      <c r="BF143" s="242"/>
      <c r="BG143" s="243"/>
      <c r="BH143" s="244"/>
      <c r="BI143" s="245"/>
      <c r="BJ143" s="303"/>
      <c r="BK143" s="304"/>
      <c r="BL143" s="304"/>
      <c r="BM143" s="304"/>
      <c r="BN143" s="305"/>
    </row>
    <row r="144" spans="2:66" ht="20.25" customHeight="1" x14ac:dyDescent="0.45">
      <c r="B144" s="307"/>
      <c r="C144" s="391"/>
      <c r="D144" s="394"/>
      <c r="E144" s="261"/>
      <c r="F144" s="393"/>
      <c r="G144" s="341"/>
      <c r="H144" s="342"/>
      <c r="I144" s="196"/>
      <c r="J144" s="197">
        <f>G143</f>
        <v>0</v>
      </c>
      <c r="K144" s="196"/>
      <c r="L144" s="197">
        <f>M143</f>
        <v>0</v>
      </c>
      <c r="M144" s="343"/>
      <c r="N144" s="344"/>
      <c r="O144" s="345"/>
      <c r="P144" s="346"/>
      <c r="Q144" s="346"/>
      <c r="R144" s="342"/>
      <c r="S144" s="335"/>
      <c r="T144" s="336"/>
      <c r="U144" s="336"/>
      <c r="V144" s="336"/>
      <c r="W144" s="337"/>
      <c r="X144" s="185" t="s">
        <v>189</v>
      </c>
      <c r="Y144" s="110"/>
      <c r="Z144" s="186"/>
      <c r="AA144" s="162" t="str">
        <f>IF(AA143="","",VLOOKUP(AA143,'シフト記号表（従来型・ユニット型共通）'!$C$6:$L$47,10,FALSE))</f>
        <v/>
      </c>
      <c r="AB144" s="163" t="str">
        <f>IF(AB143="","",VLOOKUP(AB143,'シフト記号表（従来型・ユニット型共通）'!$C$6:$L$47,10,FALSE))</f>
        <v/>
      </c>
      <c r="AC144" s="163" t="str">
        <f>IF(AC143="","",VLOOKUP(AC143,'シフト記号表（従来型・ユニット型共通）'!$C$6:$L$47,10,FALSE))</f>
        <v/>
      </c>
      <c r="AD144" s="163" t="str">
        <f>IF(AD143="","",VLOOKUP(AD143,'シフト記号表（従来型・ユニット型共通）'!$C$6:$L$47,10,FALSE))</f>
        <v/>
      </c>
      <c r="AE144" s="163" t="str">
        <f>IF(AE143="","",VLOOKUP(AE143,'シフト記号表（従来型・ユニット型共通）'!$C$6:$L$47,10,FALSE))</f>
        <v/>
      </c>
      <c r="AF144" s="163" t="str">
        <f>IF(AF143="","",VLOOKUP(AF143,'シフト記号表（従来型・ユニット型共通）'!$C$6:$L$47,10,FALSE))</f>
        <v/>
      </c>
      <c r="AG144" s="164" t="str">
        <f>IF(AG143="","",VLOOKUP(AG143,'シフト記号表（従来型・ユニット型共通）'!$C$6:$L$47,10,FALSE))</f>
        <v/>
      </c>
      <c r="AH144" s="162" t="str">
        <f>IF(AH143="","",VLOOKUP(AH143,'シフト記号表（従来型・ユニット型共通）'!$C$6:$L$47,10,FALSE))</f>
        <v/>
      </c>
      <c r="AI144" s="163" t="str">
        <f>IF(AI143="","",VLOOKUP(AI143,'シフト記号表（従来型・ユニット型共通）'!$C$6:$L$47,10,FALSE))</f>
        <v/>
      </c>
      <c r="AJ144" s="163" t="str">
        <f>IF(AJ143="","",VLOOKUP(AJ143,'シフト記号表（従来型・ユニット型共通）'!$C$6:$L$47,10,FALSE))</f>
        <v/>
      </c>
      <c r="AK144" s="163" t="str">
        <f>IF(AK143="","",VLOOKUP(AK143,'シフト記号表（従来型・ユニット型共通）'!$C$6:$L$47,10,FALSE))</f>
        <v/>
      </c>
      <c r="AL144" s="163" t="str">
        <f>IF(AL143="","",VLOOKUP(AL143,'シフト記号表（従来型・ユニット型共通）'!$C$6:$L$47,10,FALSE))</f>
        <v/>
      </c>
      <c r="AM144" s="163" t="str">
        <f>IF(AM143="","",VLOOKUP(AM143,'シフト記号表（従来型・ユニット型共通）'!$C$6:$L$47,10,FALSE))</f>
        <v/>
      </c>
      <c r="AN144" s="164" t="str">
        <f>IF(AN143="","",VLOOKUP(AN143,'シフト記号表（従来型・ユニット型共通）'!$C$6:$L$47,10,FALSE))</f>
        <v/>
      </c>
      <c r="AO144" s="162" t="str">
        <f>IF(AO143="","",VLOOKUP(AO143,'シフト記号表（従来型・ユニット型共通）'!$C$6:$L$47,10,FALSE))</f>
        <v/>
      </c>
      <c r="AP144" s="163" t="str">
        <f>IF(AP143="","",VLOOKUP(AP143,'シフト記号表（従来型・ユニット型共通）'!$C$6:$L$47,10,FALSE))</f>
        <v/>
      </c>
      <c r="AQ144" s="163" t="str">
        <f>IF(AQ143="","",VLOOKUP(AQ143,'シフト記号表（従来型・ユニット型共通）'!$C$6:$L$47,10,FALSE))</f>
        <v/>
      </c>
      <c r="AR144" s="163" t="str">
        <f>IF(AR143="","",VLOOKUP(AR143,'シフト記号表（従来型・ユニット型共通）'!$C$6:$L$47,10,FALSE))</f>
        <v/>
      </c>
      <c r="AS144" s="163" t="str">
        <f>IF(AS143="","",VLOOKUP(AS143,'シフト記号表（従来型・ユニット型共通）'!$C$6:$L$47,10,FALSE))</f>
        <v/>
      </c>
      <c r="AT144" s="163" t="str">
        <f>IF(AT143="","",VLOOKUP(AT143,'シフト記号表（従来型・ユニット型共通）'!$C$6:$L$47,10,FALSE))</f>
        <v/>
      </c>
      <c r="AU144" s="164" t="str">
        <f>IF(AU143="","",VLOOKUP(AU143,'シフト記号表（従来型・ユニット型共通）'!$C$6:$L$47,10,FALSE))</f>
        <v/>
      </c>
      <c r="AV144" s="162" t="str">
        <f>IF(AV143="","",VLOOKUP(AV143,'シフト記号表（従来型・ユニット型共通）'!$C$6:$L$47,10,FALSE))</f>
        <v/>
      </c>
      <c r="AW144" s="163" t="str">
        <f>IF(AW143="","",VLOOKUP(AW143,'シフト記号表（従来型・ユニット型共通）'!$C$6:$L$47,10,FALSE))</f>
        <v/>
      </c>
      <c r="AX144" s="163" t="str">
        <f>IF(AX143="","",VLOOKUP(AX143,'シフト記号表（従来型・ユニット型共通）'!$C$6:$L$47,10,FALSE))</f>
        <v/>
      </c>
      <c r="AY144" s="163" t="str">
        <f>IF(AY143="","",VLOOKUP(AY143,'シフト記号表（従来型・ユニット型共通）'!$C$6:$L$47,10,FALSE))</f>
        <v/>
      </c>
      <c r="AZ144" s="163" t="str">
        <f>IF(AZ143="","",VLOOKUP(AZ143,'シフト記号表（従来型・ユニット型共通）'!$C$6:$L$47,10,FALSE))</f>
        <v/>
      </c>
      <c r="BA144" s="163" t="str">
        <f>IF(BA143="","",VLOOKUP(BA143,'シフト記号表（従来型・ユニット型共通）'!$C$6:$L$47,10,FALSE))</f>
        <v/>
      </c>
      <c r="BB144" s="164" t="str">
        <f>IF(BB143="","",VLOOKUP(BB143,'シフト記号表（従来型・ユニット型共通）'!$C$6:$L$47,10,FALSE))</f>
        <v/>
      </c>
      <c r="BC144" s="162" t="str">
        <f>IF(BC143="","",VLOOKUP(BC143,'シフト記号表（従来型・ユニット型共通）'!$C$6:$L$47,10,FALSE))</f>
        <v/>
      </c>
      <c r="BD144" s="163" t="str">
        <f>IF(BD143="","",VLOOKUP(BD143,'シフト記号表（従来型・ユニット型共通）'!$C$6:$L$47,10,FALSE))</f>
        <v/>
      </c>
      <c r="BE144" s="163" t="str">
        <f>IF(BE143="","",VLOOKUP(BE143,'シフト記号表（従来型・ユニット型共通）'!$C$6:$L$47,10,FALSE))</f>
        <v/>
      </c>
      <c r="BF144" s="369">
        <f>IF($BI$3="４週",SUM(AA144:BB144),IF($BI$3="暦月",SUM(AA144:BE144),""))</f>
        <v>0</v>
      </c>
      <c r="BG144" s="370"/>
      <c r="BH144" s="371">
        <f>IF($BI$3="４週",BF144/4,IF($BI$3="暦月",(BF144/($BI$8/7)),""))</f>
        <v>0</v>
      </c>
      <c r="BI144" s="370"/>
      <c r="BJ144" s="366"/>
      <c r="BK144" s="367"/>
      <c r="BL144" s="367"/>
      <c r="BM144" s="367"/>
      <c r="BN144" s="368"/>
    </row>
    <row r="145" spans="2:66" ht="20.25" customHeight="1" x14ac:dyDescent="0.45">
      <c r="B145" s="306">
        <f>B143+1</f>
        <v>65</v>
      </c>
      <c r="C145" s="390"/>
      <c r="D145" s="392"/>
      <c r="E145" s="261"/>
      <c r="F145" s="393"/>
      <c r="G145" s="237"/>
      <c r="H145" s="238"/>
      <c r="I145" s="152"/>
      <c r="J145" s="153"/>
      <c r="K145" s="152"/>
      <c r="L145" s="153"/>
      <c r="M145" s="246"/>
      <c r="N145" s="247"/>
      <c r="O145" s="250"/>
      <c r="P145" s="251"/>
      <c r="Q145" s="251"/>
      <c r="R145" s="238"/>
      <c r="S145" s="335"/>
      <c r="T145" s="336"/>
      <c r="U145" s="336"/>
      <c r="V145" s="336"/>
      <c r="W145" s="337"/>
      <c r="X145" s="184" t="s">
        <v>18</v>
      </c>
      <c r="Y145" s="108"/>
      <c r="Z145" s="109"/>
      <c r="AA145" s="95"/>
      <c r="AB145" s="96"/>
      <c r="AC145" s="96"/>
      <c r="AD145" s="96"/>
      <c r="AE145" s="96"/>
      <c r="AF145" s="96"/>
      <c r="AG145" s="97"/>
      <c r="AH145" s="95"/>
      <c r="AI145" s="96"/>
      <c r="AJ145" s="96"/>
      <c r="AK145" s="96"/>
      <c r="AL145" s="96"/>
      <c r="AM145" s="96"/>
      <c r="AN145" s="97"/>
      <c r="AO145" s="95"/>
      <c r="AP145" s="96"/>
      <c r="AQ145" s="96"/>
      <c r="AR145" s="96"/>
      <c r="AS145" s="96"/>
      <c r="AT145" s="96"/>
      <c r="AU145" s="97"/>
      <c r="AV145" s="95"/>
      <c r="AW145" s="96"/>
      <c r="AX145" s="96"/>
      <c r="AY145" s="96"/>
      <c r="AZ145" s="96"/>
      <c r="BA145" s="96"/>
      <c r="BB145" s="97"/>
      <c r="BC145" s="95"/>
      <c r="BD145" s="96"/>
      <c r="BE145" s="98"/>
      <c r="BF145" s="242"/>
      <c r="BG145" s="243"/>
      <c r="BH145" s="244"/>
      <c r="BI145" s="245"/>
      <c r="BJ145" s="303"/>
      <c r="BK145" s="304"/>
      <c r="BL145" s="304"/>
      <c r="BM145" s="304"/>
      <c r="BN145" s="305"/>
    </row>
    <row r="146" spans="2:66" ht="20.25" customHeight="1" x14ac:dyDescent="0.45">
      <c r="B146" s="307"/>
      <c r="C146" s="391"/>
      <c r="D146" s="394"/>
      <c r="E146" s="261"/>
      <c r="F146" s="393"/>
      <c r="G146" s="341"/>
      <c r="H146" s="342"/>
      <c r="I146" s="196"/>
      <c r="J146" s="197">
        <f>G145</f>
        <v>0</v>
      </c>
      <c r="K146" s="196"/>
      <c r="L146" s="197">
        <f>M145</f>
        <v>0</v>
      </c>
      <c r="M146" s="343"/>
      <c r="N146" s="344"/>
      <c r="O146" s="345"/>
      <c r="P146" s="346"/>
      <c r="Q146" s="346"/>
      <c r="R146" s="342"/>
      <c r="S146" s="335"/>
      <c r="T146" s="336"/>
      <c r="U146" s="336"/>
      <c r="V146" s="336"/>
      <c r="W146" s="337"/>
      <c r="X146" s="185" t="s">
        <v>189</v>
      </c>
      <c r="Y146" s="110"/>
      <c r="Z146" s="186"/>
      <c r="AA146" s="162" t="str">
        <f>IF(AA145="","",VLOOKUP(AA145,'シフト記号表（従来型・ユニット型共通）'!$C$6:$L$47,10,FALSE))</f>
        <v/>
      </c>
      <c r="AB146" s="163" t="str">
        <f>IF(AB145="","",VLOOKUP(AB145,'シフト記号表（従来型・ユニット型共通）'!$C$6:$L$47,10,FALSE))</f>
        <v/>
      </c>
      <c r="AC146" s="163" t="str">
        <f>IF(AC145="","",VLOOKUP(AC145,'シフト記号表（従来型・ユニット型共通）'!$C$6:$L$47,10,FALSE))</f>
        <v/>
      </c>
      <c r="AD146" s="163" t="str">
        <f>IF(AD145="","",VLOOKUP(AD145,'シフト記号表（従来型・ユニット型共通）'!$C$6:$L$47,10,FALSE))</f>
        <v/>
      </c>
      <c r="AE146" s="163" t="str">
        <f>IF(AE145="","",VLOOKUP(AE145,'シフト記号表（従来型・ユニット型共通）'!$C$6:$L$47,10,FALSE))</f>
        <v/>
      </c>
      <c r="AF146" s="163" t="str">
        <f>IF(AF145="","",VLOOKUP(AF145,'シフト記号表（従来型・ユニット型共通）'!$C$6:$L$47,10,FALSE))</f>
        <v/>
      </c>
      <c r="AG146" s="164" t="str">
        <f>IF(AG145="","",VLOOKUP(AG145,'シフト記号表（従来型・ユニット型共通）'!$C$6:$L$47,10,FALSE))</f>
        <v/>
      </c>
      <c r="AH146" s="162" t="str">
        <f>IF(AH145="","",VLOOKUP(AH145,'シフト記号表（従来型・ユニット型共通）'!$C$6:$L$47,10,FALSE))</f>
        <v/>
      </c>
      <c r="AI146" s="163" t="str">
        <f>IF(AI145="","",VLOOKUP(AI145,'シフト記号表（従来型・ユニット型共通）'!$C$6:$L$47,10,FALSE))</f>
        <v/>
      </c>
      <c r="AJ146" s="163" t="str">
        <f>IF(AJ145="","",VLOOKUP(AJ145,'シフト記号表（従来型・ユニット型共通）'!$C$6:$L$47,10,FALSE))</f>
        <v/>
      </c>
      <c r="AK146" s="163" t="str">
        <f>IF(AK145="","",VLOOKUP(AK145,'シフト記号表（従来型・ユニット型共通）'!$C$6:$L$47,10,FALSE))</f>
        <v/>
      </c>
      <c r="AL146" s="163" t="str">
        <f>IF(AL145="","",VLOOKUP(AL145,'シフト記号表（従来型・ユニット型共通）'!$C$6:$L$47,10,FALSE))</f>
        <v/>
      </c>
      <c r="AM146" s="163" t="str">
        <f>IF(AM145="","",VLOOKUP(AM145,'シフト記号表（従来型・ユニット型共通）'!$C$6:$L$47,10,FALSE))</f>
        <v/>
      </c>
      <c r="AN146" s="164" t="str">
        <f>IF(AN145="","",VLOOKUP(AN145,'シフト記号表（従来型・ユニット型共通）'!$C$6:$L$47,10,FALSE))</f>
        <v/>
      </c>
      <c r="AO146" s="162" t="str">
        <f>IF(AO145="","",VLOOKUP(AO145,'シフト記号表（従来型・ユニット型共通）'!$C$6:$L$47,10,FALSE))</f>
        <v/>
      </c>
      <c r="AP146" s="163" t="str">
        <f>IF(AP145="","",VLOOKUP(AP145,'シフト記号表（従来型・ユニット型共通）'!$C$6:$L$47,10,FALSE))</f>
        <v/>
      </c>
      <c r="AQ146" s="163" t="str">
        <f>IF(AQ145="","",VLOOKUP(AQ145,'シフト記号表（従来型・ユニット型共通）'!$C$6:$L$47,10,FALSE))</f>
        <v/>
      </c>
      <c r="AR146" s="163" t="str">
        <f>IF(AR145="","",VLOOKUP(AR145,'シフト記号表（従来型・ユニット型共通）'!$C$6:$L$47,10,FALSE))</f>
        <v/>
      </c>
      <c r="AS146" s="163" t="str">
        <f>IF(AS145="","",VLOOKUP(AS145,'シフト記号表（従来型・ユニット型共通）'!$C$6:$L$47,10,FALSE))</f>
        <v/>
      </c>
      <c r="AT146" s="163" t="str">
        <f>IF(AT145="","",VLOOKUP(AT145,'シフト記号表（従来型・ユニット型共通）'!$C$6:$L$47,10,FALSE))</f>
        <v/>
      </c>
      <c r="AU146" s="164" t="str">
        <f>IF(AU145="","",VLOOKUP(AU145,'シフト記号表（従来型・ユニット型共通）'!$C$6:$L$47,10,FALSE))</f>
        <v/>
      </c>
      <c r="AV146" s="162" t="str">
        <f>IF(AV145="","",VLOOKUP(AV145,'シフト記号表（従来型・ユニット型共通）'!$C$6:$L$47,10,FALSE))</f>
        <v/>
      </c>
      <c r="AW146" s="163" t="str">
        <f>IF(AW145="","",VLOOKUP(AW145,'シフト記号表（従来型・ユニット型共通）'!$C$6:$L$47,10,FALSE))</f>
        <v/>
      </c>
      <c r="AX146" s="163" t="str">
        <f>IF(AX145="","",VLOOKUP(AX145,'シフト記号表（従来型・ユニット型共通）'!$C$6:$L$47,10,FALSE))</f>
        <v/>
      </c>
      <c r="AY146" s="163" t="str">
        <f>IF(AY145="","",VLOOKUP(AY145,'シフト記号表（従来型・ユニット型共通）'!$C$6:$L$47,10,FALSE))</f>
        <v/>
      </c>
      <c r="AZ146" s="163" t="str">
        <f>IF(AZ145="","",VLOOKUP(AZ145,'シフト記号表（従来型・ユニット型共通）'!$C$6:$L$47,10,FALSE))</f>
        <v/>
      </c>
      <c r="BA146" s="163" t="str">
        <f>IF(BA145="","",VLOOKUP(BA145,'シフト記号表（従来型・ユニット型共通）'!$C$6:$L$47,10,FALSE))</f>
        <v/>
      </c>
      <c r="BB146" s="164" t="str">
        <f>IF(BB145="","",VLOOKUP(BB145,'シフト記号表（従来型・ユニット型共通）'!$C$6:$L$47,10,FALSE))</f>
        <v/>
      </c>
      <c r="BC146" s="162" t="str">
        <f>IF(BC145="","",VLOOKUP(BC145,'シフト記号表（従来型・ユニット型共通）'!$C$6:$L$47,10,FALSE))</f>
        <v/>
      </c>
      <c r="BD146" s="163" t="str">
        <f>IF(BD145="","",VLOOKUP(BD145,'シフト記号表（従来型・ユニット型共通）'!$C$6:$L$47,10,FALSE))</f>
        <v/>
      </c>
      <c r="BE146" s="163" t="str">
        <f>IF(BE145="","",VLOOKUP(BE145,'シフト記号表（従来型・ユニット型共通）'!$C$6:$L$47,10,FALSE))</f>
        <v/>
      </c>
      <c r="BF146" s="369">
        <f>IF($BI$3="４週",SUM(AA146:BB146),IF($BI$3="暦月",SUM(AA146:BE146),""))</f>
        <v>0</v>
      </c>
      <c r="BG146" s="370"/>
      <c r="BH146" s="371">
        <f>IF($BI$3="４週",BF146/4,IF($BI$3="暦月",(BF146/($BI$8/7)),""))</f>
        <v>0</v>
      </c>
      <c r="BI146" s="370"/>
      <c r="BJ146" s="366"/>
      <c r="BK146" s="367"/>
      <c r="BL146" s="367"/>
      <c r="BM146" s="367"/>
      <c r="BN146" s="368"/>
    </row>
    <row r="147" spans="2:66" ht="20.25" customHeight="1" x14ac:dyDescent="0.45">
      <c r="B147" s="306">
        <f>B145+1</f>
        <v>66</v>
      </c>
      <c r="C147" s="390"/>
      <c r="D147" s="392"/>
      <c r="E147" s="261"/>
      <c r="F147" s="393"/>
      <c r="G147" s="237"/>
      <c r="H147" s="238"/>
      <c r="I147" s="152"/>
      <c r="J147" s="153"/>
      <c r="K147" s="152"/>
      <c r="L147" s="153"/>
      <c r="M147" s="246"/>
      <c r="N147" s="247"/>
      <c r="O147" s="250"/>
      <c r="P147" s="251"/>
      <c r="Q147" s="251"/>
      <c r="R147" s="238"/>
      <c r="S147" s="335"/>
      <c r="T147" s="336"/>
      <c r="U147" s="336"/>
      <c r="V147" s="336"/>
      <c r="W147" s="337"/>
      <c r="X147" s="184" t="s">
        <v>18</v>
      </c>
      <c r="Y147" s="108"/>
      <c r="Z147" s="109"/>
      <c r="AA147" s="95"/>
      <c r="AB147" s="96"/>
      <c r="AC147" s="96"/>
      <c r="AD147" s="96"/>
      <c r="AE147" s="96"/>
      <c r="AF147" s="96"/>
      <c r="AG147" s="97"/>
      <c r="AH147" s="95"/>
      <c r="AI147" s="96"/>
      <c r="AJ147" s="96"/>
      <c r="AK147" s="96"/>
      <c r="AL147" s="96"/>
      <c r="AM147" s="96"/>
      <c r="AN147" s="97"/>
      <c r="AO147" s="95"/>
      <c r="AP147" s="96"/>
      <c r="AQ147" s="96"/>
      <c r="AR147" s="96"/>
      <c r="AS147" s="96"/>
      <c r="AT147" s="96"/>
      <c r="AU147" s="97"/>
      <c r="AV147" s="95"/>
      <c r="AW147" s="96"/>
      <c r="AX147" s="96"/>
      <c r="AY147" s="96"/>
      <c r="AZ147" s="96"/>
      <c r="BA147" s="96"/>
      <c r="BB147" s="97"/>
      <c r="BC147" s="95"/>
      <c r="BD147" s="96"/>
      <c r="BE147" s="98"/>
      <c r="BF147" s="242"/>
      <c r="BG147" s="243"/>
      <c r="BH147" s="244"/>
      <c r="BI147" s="245"/>
      <c r="BJ147" s="303"/>
      <c r="BK147" s="304"/>
      <c r="BL147" s="304"/>
      <c r="BM147" s="304"/>
      <c r="BN147" s="305"/>
    </row>
    <row r="148" spans="2:66" ht="20.25" customHeight="1" x14ac:dyDescent="0.45">
      <c r="B148" s="307"/>
      <c r="C148" s="391"/>
      <c r="D148" s="394"/>
      <c r="E148" s="261"/>
      <c r="F148" s="393"/>
      <c r="G148" s="341"/>
      <c r="H148" s="342"/>
      <c r="I148" s="196"/>
      <c r="J148" s="197">
        <f>G147</f>
        <v>0</v>
      </c>
      <c r="K148" s="196"/>
      <c r="L148" s="197">
        <f>M147</f>
        <v>0</v>
      </c>
      <c r="M148" s="343"/>
      <c r="N148" s="344"/>
      <c r="O148" s="345"/>
      <c r="P148" s="346"/>
      <c r="Q148" s="346"/>
      <c r="R148" s="342"/>
      <c r="S148" s="335"/>
      <c r="T148" s="336"/>
      <c r="U148" s="336"/>
      <c r="V148" s="336"/>
      <c r="W148" s="337"/>
      <c r="X148" s="185" t="s">
        <v>189</v>
      </c>
      <c r="Y148" s="110"/>
      <c r="Z148" s="186"/>
      <c r="AA148" s="162" t="str">
        <f>IF(AA147="","",VLOOKUP(AA147,'シフト記号表（従来型・ユニット型共通）'!$C$6:$L$47,10,FALSE))</f>
        <v/>
      </c>
      <c r="AB148" s="163" t="str">
        <f>IF(AB147="","",VLOOKUP(AB147,'シフト記号表（従来型・ユニット型共通）'!$C$6:$L$47,10,FALSE))</f>
        <v/>
      </c>
      <c r="AC148" s="163" t="str">
        <f>IF(AC147="","",VLOOKUP(AC147,'シフト記号表（従来型・ユニット型共通）'!$C$6:$L$47,10,FALSE))</f>
        <v/>
      </c>
      <c r="AD148" s="163" t="str">
        <f>IF(AD147="","",VLOOKUP(AD147,'シフト記号表（従来型・ユニット型共通）'!$C$6:$L$47,10,FALSE))</f>
        <v/>
      </c>
      <c r="AE148" s="163" t="str">
        <f>IF(AE147="","",VLOOKUP(AE147,'シフト記号表（従来型・ユニット型共通）'!$C$6:$L$47,10,FALSE))</f>
        <v/>
      </c>
      <c r="AF148" s="163" t="str">
        <f>IF(AF147="","",VLOOKUP(AF147,'シフト記号表（従来型・ユニット型共通）'!$C$6:$L$47,10,FALSE))</f>
        <v/>
      </c>
      <c r="AG148" s="164" t="str">
        <f>IF(AG147="","",VLOOKUP(AG147,'シフト記号表（従来型・ユニット型共通）'!$C$6:$L$47,10,FALSE))</f>
        <v/>
      </c>
      <c r="AH148" s="162" t="str">
        <f>IF(AH147="","",VLOOKUP(AH147,'シフト記号表（従来型・ユニット型共通）'!$C$6:$L$47,10,FALSE))</f>
        <v/>
      </c>
      <c r="AI148" s="163" t="str">
        <f>IF(AI147="","",VLOOKUP(AI147,'シフト記号表（従来型・ユニット型共通）'!$C$6:$L$47,10,FALSE))</f>
        <v/>
      </c>
      <c r="AJ148" s="163" t="str">
        <f>IF(AJ147="","",VLOOKUP(AJ147,'シフト記号表（従来型・ユニット型共通）'!$C$6:$L$47,10,FALSE))</f>
        <v/>
      </c>
      <c r="AK148" s="163" t="str">
        <f>IF(AK147="","",VLOOKUP(AK147,'シフト記号表（従来型・ユニット型共通）'!$C$6:$L$47,10,FALSE))</f>
        <v/>
      </c>
      <c r="AL148" s="163" t="str">
        <f>IF(AL147="","",VLOOKUP(AL147,'シフト記号表（従来型・ユニット型共通）'!$C$6:$L$47,10,FALSE))</f>
        <v/>
      </c>
      <c r="AM148" s="163" t="str">
        <f>IF(AM147="","",VLOOKUP(AM147,'シフト記号表（従来型・ユニット型共通）'!$C$6:$L$47,10,FALSE))</f>
        <v/>
      </c>
      <c r="AN148" s="164" t="str">
        <f>IF(AN147="","",VLOOKUP(AN147,'シフト記号表（従来型・ユニット型共通）'!$C$6:$L$47,10,FALSE))</f>
        <v/>
      </c>
      <c r="AO148" s="162" t="str">
        <f>IF(AO147="","",VLOOKUP(AO147,'シフト記号表（従来型・ユニット型共通）'!$C$6:$L$47,10,FALSE))</f>
        <v/>
      </c>
      <c r="AP148" s="163" t="str">
        <f>IF(AP147="","",VLOOKUP(AP147,'シフト記号表（従来型・ユニット型共通）'!$C$6:$L$47,10,FALSE))</f>
        <v/>
      </c>
      <c r="AQ148" s="163" t="str">
        <f>IF(AQ147="","",VLOOKUP(AQ147,'シフト記号表（従来型・ユニット型共通）'!$C$6:$L$47,10,FALSE))</f>
        <v/>
      </c>
      <c r="AR148" s="163" t="str">
        <f>IF(AR147="","",VLOOKUP(AR147,'シフト記号表（従来型・ユニット型共通）'!$C$6:$L$47,10,FALSE))</f>
        <v/>
      </c>
      <c r="AS148" s="163" t="str">
        <f>IF(AS147="","",VLOOKUP(AS147,'シフト記号表（従来型・ユニット型共通）'!$C$6:$L$47,10,FALSE))</f>
        <v/>
      </c>
      <c r="AT148" s="163" t="str">
        <f>IF(AT147="","",VLOOKUP(AT147,'シフト記号表（従来型・ユニット型共通）'!$C$6:$L$47,10,FALSE))</f>
        <v/>
      </c>
      <c r="AU148" s="164" t="str">
        <f>IF(AU147="","",VLOOKUP(AU147,'シフト記号表（従来型・ユニット型共通）'!$C$6:$L$47,10,FALSE))</f>
        <v/>
      </c>
      <c r="AV148" s="162" t="str">
        <f>IF(AV147="","",VLOOKUP(AV147,'シフト記号表（従来型・ユニット型共通）'!$C$6:$L$47,10,FALSE))</f>
        <v/>
      </c>
      <c r="AW148" s="163" t="str">
        <f>IF(AW147="","",VLOOKUP(AW147,'シフト記号表（従来型・ユニット型共通）'!$C$6:$L$47,10,FALSE))</f>
        <v/>
      </c>
      <c r="AX148" s="163" t="str">
        <f>IF(AX147="","",VLOOKUP(AX147,'シフト記号表（従来型・ユニット型共通）'!$C$6:$L$47,10,FALSE))</f>
        <v/>
      </c>
      <c r="AY148" s="163" t="str">
        <f>IF(AY147="","",VLOOKUP(AY147,'シフト記号表（従来型・ユニット型共通）'!$C$6:$L$47,10,FALSE))</f>
        <v/>
      </c>
      <c r="AZ148" s="163" t="str">
        <f>IF(AZ147="","",VLOOKUP(AZ147,'シフト記号表（従来型・ユニット型共通）'!$C$6:$L$47,10,FALSE))</f>
        <v/>
      </c>
      <c r="BA148" s="163" t="str">
        <f>IF(BA147="","",VLOOKUP(BA147,'シフト記号表（従来型・ユニット型共通）'!$C$6:$L$47,10,FALSE))</f>
        <v/>
      </c>
      <c r="BB148" s="164" t="str">
        <f>IF(BB147="","",VLOOKUP(BB147,'シフト記号表（従来型・ユニット型共通）'!$C$6:$L$47,10,FALSE))</f>
        <v/>
      </c>
      <c r="BC148" s="162" t="str">
        <f>IF(BC147="","",VLOOKUP(BC147,'シフト記号表（従来型・ユニット型共通）'!$C$6:$L$47,10,FALSE))</f>
        <v/>
      </c>
      <c r="BD148" s="163" t="str">
        <f>IF(BD147="","",VLOOKUP(BD147,'シフト記号表（従来型・ユニット型共通）'!$C$6:$L$47,10,FALSE))</f>
        <v/>
      </c>
      <c r="BE148" s="163" t="str">
        <f>IF(BE147="","",VLOOKUP(BE147,'シフト記号表（従来型・ユニット型共通）'!$C$6:$L$47,10,FALSE))</f>
        <v/>
      </c>
      <c r="BF148" s="369">
        <f>IF($BI$3="４週",SUM(AA148:BB148),IF($BI$3="暦月",SUM(AA148:BE148),""))</f>
        <v>0</v>
      </c>
      <c r="BG148" s="370"/>
      <c r="BH148" s="371">
        <f>IF($BI$3="４週",BF148/4,IF($BI$3="暦月",(BF148/($BI$8/7)),""))</f>
        <v>0</v>
      </c>
      <c r="BI148" s="370"/>
      <c r="BJ148" s="366"/>
      <c r="BK148" s="367"/>
      <c r="BL148" s="367"/>
      <c r="BM148" s="367"/>
      <c r="BN148" s="368"/>
    </row>
    <row r="149" spans="2:66" ht="20.25" customHeight="1" x14ac:dyDescent="0.45">
      <c r="B149" s="306">
        <f>B147+1</f>
        <v>67</v>
      </c>
      <c r="C149" s="390"/>
      <c r="D149" s="392"/>
      <c r="E149" s="261"/>
      <c r="F149" s="393"/>
      <c r="G149" s="237"/>
      <c r="H149" s="238"/>
      <c r="I149" s="152"/>
      <c r="J149" s="153"/>
      <c r="K149" s="152"/>
      <c r="L149" s="153"/>
      <c r="M149" s="246"/>
      <c r="N149" s="247"/>
      <c r="O149" s="250"/>
      <c r="P149" s="251"/>
      <c r="Q149" s="251"/>
      <c r="R149" s="238"/>
      <c r="S149" s="335"/>
      <c r="T149" s="336"/>
      <c r="U149" s="336"/>
      <c r="V149" s="336"/>
      <c r="W149" s="337"/>
      <c r="X149" s="184" t="s">
        <v>18</v>
      </c>
      <c r="Y149" s="108"/>
      <c r="Z149" s="109"/>
      <c r="AA149" s="95"/>
      <c r="AB149" s="96"/>
      <c r="AC149" s="96"/>
      <c r="AD149" s="96"/>
      <c r="AE149" s="96"/>
      <c r="AF149" s="96"/>
      <c r="AG149" s="97"/>
      <c r="AH149" s="95"/>
      <c r="AI149" s="96"/>
      <c r="AJ149" s="96"/>
      <c r="AK149" s="96"/>
      <c r="AL149" s="96"/>
      <c r="AM149" s="96"/>
      <c r="AN149" s="97"/>
      <c r="AO149" s="95"/>
      <c r="AP149" s="96"/>
      <c r="AQ149" s="96"/>
      <c r="AR149" s="96"/>
      <c r="AS149" s="96"/>
      <c r="AT149" s="96"/>
      <c r="AU149" s="97"/>
      <c r="AV149" s="95"/>
      <c r="AW149" s="96"/>
      <c r="AX149" s="96"/>
      <c r="AY149" s="96"/>
      <c r="AZ149" s="96"/>
      <c r="BA149" s="96"/>
      <c r="BB149" s="97"/>
      <c r="BC149" s="95"/>
      <c r="BD149" s="96"/>
      <c r="BE149" s="98"/>
      <c r="BF149" s="242"/>
      <c r="BG149" s="243"/>
      <c r="BH149" s="244"/>
      <c r="BI149" s="245"/>
      <c r="BJ149" s="303"/>
      <c r="BK149" s="304"/>
      <c r="BL149" s="304"/>
      <c r="BM149" s="304"/>
      <c r="BN149" s="305"/>
    </row>
    <row r="150" spans="2:66" ht="20.25" customHeight="1" x14ac:dyDescent="0.45">
      <c r="B150" s="307"/>
      <c r="C150" s="391"/>
      <c r="D150" s="394"/>
      <c r="E150" s="261"/>
      <c r="F150" s="393"/>
      <c r="G150" s="341"/>
      <c r="H150" s="342"/>
      <c r="I150" s="196"/>
      <c r="J150" s="197">
        <f>G149</f>
        <v>0</v>
      </c>
      <c r="K150" s="196"/>
      <c r="L150" s="197">
        <f>M149</f>
        <v>0</v>
      </c>
      <c r="M150" s="343"/>
      <c r="N150" s="344"/>
      <c r="O150" s="345"/>
      <c r="P150" s="346"/>
      <c r="Q150" s="346"/>
      <c r="R150" s="342"/>
      <c r="S150" s="335"/>
      <c r="T150" s="336"/>
      <c r="U150" s="336"/>
      <c r="V150" s="336"/>
      <c r="W150" s="337"/>
      <c r="X150" s="185" t="s">
        <v>189</v>
      </c>
      <c r="Y150" s="110"/>
      <c r="Z150" s="186"/>
      <c r="AA150" s="162" t="str">
        <f>IF(AA149="","",VLOOKUP(AA149,'シフト記号表（従来型・ユニット型共通）'!$C$6:$L$47,10,FALSE))</f>
        <v/>
      </c>
      <c r="AB150" s="163" t="str">
        <f>IF(AB149="","",VLOOKUP(AB149,'シフト記号表（従来型・ユニット型共通）'!$C$6:$L$47,10,FALSE))</f>
        <v/>
      </c>
      <c r="AC150" s="163" t="str">
        <f>IF(AC149="","",VLOOKUP(AC149,'シフト記号表（従来型・ユニット型共通）'!$C$6:$L$47,10,FALSE))</f>
        <v/>
      </c>
      <c r="AD150" s="163" t="str">
        <f>IF(AD149="","",VLOOKUP(AD149,'シフト記号表（従来型・ユニット型共通）'!$C$6:$L$47,10,FALSE))</f>
        <v/>
      </c>
      <c r="AE150" s="163" t="str">
        <f>IF(AE149="","",VLOOKUP(AE149,'シフト記号表（従来型・ユニット型共通）'!$C$6:$L$47,10,FALSE))</f>
        <v/>
      </c>
      <c r="AF150" s="163" t="str">
        <f>IF(AF149="","",VLOOKUP(AF149,'シフト記号表（従来型・ユニット型共通）'!$C$6:$L$47,10,FALSE))</f>
        <v/>
      </c>
      <c r="AG150" s="164" t="str">
        <f>IF(AG149="","",VLOOKUP(AG149,'シフト記号表（従来型・ユニット型共通）'!$C$6:$L$47,10,FALSE))</f>
        <v/>
      </c>
      <c r="AH150" s="162" t="str">
        <f>IF(AH149="","",VLOOKUP(AH149,'シフト記号表（従来型・ユニット型共通）'!$C$6:$L$47,10,FALSE))</f>
        <v/>
      </c>
      <c r="AI150" s="163" t="str">
        <f>IF(AI149="","",VLOOKUP(AI149,'シフト記号表（従来型・ユニット型共通）'!$C$6:$L$47,10,FALSE))</f>
        <v/>
      </c>
      <c r="AJ150" s="163" t="str">
        <f>IF(AJ149="","",VLOOKUP(AJ149,'シフト記号表（従来型・ユニット型共通）'!$C$6:$L$47,10,FALSE))</f>
        <v/>
      </c>
      <c r="AK150" s="163" t="str">
        <f>IF(AK149="","",VLOOKUP(AK149,'シフト記号表（従来型・ユニット型共通）'!$C$6:$L$47,10,FALSE))</f>
        <v/>
      </c>
      <c r="AL150" s="163" t="str">
        <f>IF(AL149="","",VLOOKUP(AL149,'シフト記号表（従来型・ユニット型共通）'!$C$6:$L$47,10,FALSE))</f>
        <v/>
      </c>
      <c r="AM150" s="163" t="str">
        <f>IF(AM149="","",VLOOKUP(AM149,'シフト記号表（従来型・ユニット型共通）'!$C$6:$L$47,10,FALSE))</f>
        <v/>
      </c>
      <c r="AN150" s="164" t="str">
        <f>IF(AN149="","",VLOOKUP(AN149,'シフト記号表（従来型・ユニット型共通）'!$C$6:$L$47,10,FALSE))</f>
        <v/>
      </c>
      <c r="AO150" s="162" t="str">
        <f>IF(AO149="","",VLOOKUP(AO149,'シフト記号表（従来型・ユニット型共通）'!$C$6:$L$47,10,FALSE))</f>
        <v/>
      </c>
      <c r="AP150" s="163" t="str">
        <f>IF(AP149="","",VLOOKUP(AP149,'シフト記号表（従来型・ユニット型共通）'!$C$6:$L$47,10,FALSE))</f>
        <v/>
      </c>
      <c r="AQ150" s="163" t="str">
        <f>IF(AQ149="","",VLOOKUP(AQ149,'シフト記号表（従来型・ユニット型共通）'!$C$6:$L$47,10,FALSE))</f>
        <v/>
      </c>
      <c r="AR150" s="163" t="str">
        <f>IF(AR149="","",VLOOKUP(AR149,'シフト記号表（従来型・ユニット型共通）'!$C$6:$L$47,10,FALSE))</f>
        <v/>
      </c>
      <c r="AS150" s="163" t="str">
        <f>IF(AS149="","",VLOOKUP(AS149,'シフト記号表（従来型・ユニット型共通）'!$C$6:$L$47,10,FALSE))</f>
        <v/>
      </c>
      <c r="AT150" s="163" t="str">
        <f>IF(AT149="","",VLOOKUP(AT149,'シフト記号表（従来型・ユニット型共通）'!$C$6:$L$47,10,FALSE))</f>
        <v/>
      </c>
      <c r="AU150" s="164" t="str">
        <f>IF(AU149="","",VLOOKUP(AU149,'シフト記号表（従来型・ユニット型共通）'!$C$6:$L$47,10,FALSE))</f>
        <v/>
      </c>
      <c r="AV150" s="162" t="str">
        <f>IF(AV149="","",VLOOKUP(AV149,'シフト記号表（従来型・ユニット型共通）'!$C$6:$L$47,10,FALSE))</f>
        <v/>
      </c>
      <c r="AW150" s="163" t="str">
        <f>IF(AW149="","",VLOOKUP(AW149,'シフト記号表（従来型・ユニット型共通）'!$C$6:$L$47,10,FALSE))</f>
        <v/>
      </c>
      <c r="AX150" s="163" t="str">
        <f>IF(AX149="","",VLOOKUP(AX149,'シフト記号表（従来型・ユニット型共通）'!$C$6:$L$47,10,FALSE))</f>
        <v/>
      </c>
      <c r="AY150" s="163" t="str">
        <f>IF(AY149="","",VLOOKUP(AY149,'シフト記号表（従来型・ユニット型共通）'!$C$6:$L$47,10,FALSE))</f>
        <v/>
      </c>
      <c r="AZ150" s="163" t="str">
        <f>IF(AZ149="","",VLOOKUP(AZ149,'シフト記号表（従来型・ユニット型共通）'!$C$6:$L$47,10,FALSE))</f>
        <v/>
      </c>
      <c r="BA150" s="163" t="str">
        <f>IF(BA149="","",VLOOKUP(BA149,'シフト記号表（従来型・ユニット型共通）'!$C$6:$L$47,10,FALSE))</f>
        <v/>
      </c>
      <c r="BB150" s="164" t="str">
        <f>IF(BB149="","",VLOOKUP(BB149,'シフト記号表（従来型・ユニット型共通）'!$C$6:$L$47,10,FALSE))</f>
        <v/>
      </c>
      <c r="BC150" s="162" t="str">
        <f>IF(BC149="","",VLOOKUP(BC149,'シフト記号表（従来型・ユニット型共通）'!$C$6:$L$47,10,FALSE))</f>
        <v/>
      </c>
      <c r="BD150" s="163" t="str">
        <f>IF(BD149="","",VLOOKUP(BD149,'シフト記号表（従来型・ユニット型共通）'!$C$6:$L$47,10,FALSE))</f>
        <v/>
      </c>
      <c r="BE150" s="163" t="str">
        <f>IF(BE149="","",VLOOKUP(BE149,'シフト記号表（従来型・ユニット型共通）'!$C$6:$L$47,10,FALSE))</f>
        <v/>
      </c>
      <c r="BF150" s="369">
        <f>IF($BI$3="４週",SUM(AA150:BB150),IF($BI$3="暦月",SUM(AA150:BE150),""))</f>
        <v>0</v>
      </c>
      <c r="BG150" s="370"/>
      <c r="BH150" s="371">
        <f>IF($BI$3="４週",BF150/4,IF($BI$3="暦月",(BF150/($BI$8/7)),""))</f>
        <v>0</v>
      </c>
      <c r="BI150" s="370"/>
      <c r="BJ150" s="366"/>
      <c r="BK150" s="367"/>
      <c r="BL150" s="367"/>
      <c r="BM150" s="367"/>
      <c r="BN150" s="368"/>
    </row>
    <row r="151" spans="2:66" ht="20.25" customHeight="1" x14ac:dyDescent="0.45">
      <c r="B151" s="306">
        <f>B149+1</f>
        <v>68</v>
      </c>
      <c r="C151" s="390"/>
      <c r="D151" s="392"/>
      <c r="E151" s="261"/>
      <c r="F151" s="393"/>
      <c r="G151" s="237"/>
      <c r="H151" s="238"/>
      <c r="I151" s="152"/>
      <c r="J151" s="153"/>
      <c r="K151" s="152"/>
      <c r="L151" s="153"/>
      <c r="M151" s="246"/>
      <c r="N151" s="247"/>
      <c r="O151" s="250"/>
      <c r="P151" s="251"/>
      <c r="Q151" s="251"/>
      <c r="R151" s="238"/>
      <c r="S151" s="335"/>
      <c r="T151" s="336"/>
      <c r="U151" s="336"/>
      <c r="V151" s="336"/>
      <c r="W151" s="337"/>
      <c r="X151" s="184" t="s">
        <v>18</v>
      </c>
      <c r="Y151" s="108"/>
      <c r="Z151" s="109"/>
      <c r="AA151" s="95"/>
      <c r="AB151" s="96"/>
      <c r="AC151" s="96"/>
      <c r="AD151" s="96"/>
      <c r="AE151" s="96"/>
      <c r="AF151" s="96"/>
      <c r="AG151" s="97"/>
      <c r="AH151" s="95"/>
      <c r="AI151" s="96"/>
      <c r="AJ151" s="96"/>
      <c r="AK151" s="96"/>
      <c r="AL151" s="96"/>
      <c r="AM151" s="96"/>
      <c r="AN151" s="97"/>
      <c r="AO151" s="95"/>
      <c r="AP151" s="96"/>
      <c r="AQ151" s="96"/>
      <c r="AR151" s="96"/>
      <c r="AS151" s="96"/>
      <c r="AT151" s="96"/>
      <c r="AU151" s="97"/>
      <c r="AV151" s="95"/>
      <c r="AW151" s="96"/>
      <c r="AX151" s="96"/>
      <c r="AY151" s="96"/>
      <c r="AZ151" s="96"/>
      <c r="BA151" s="96"/>
      <c r="BB151" s="97"/>
      <c r="BC151" s="95"/>
      <c r="BD151" s="96"/>
      <c r="BE151" s="98"/>
      <c r="BF151" s="242"/>
      <c r="BG151" s="243"/>
      <c r="BH151" s="244"/>
      <c r="BI151" s="245"/>
      <c r="BJ151" s="303"/>
      <c r="BK151" s="304"/>
      <c r="BL151" s="304"/>
      <c r="BM151" s="304"/>
      <c r="BN151" s="305"/>
    </row>
    <row r="152" spans="2:66" ht="20.25" customHeight="1" x14ac:dyDescent="0.45">
      <c r="B152" s="307"/>
      <c r="C152" s="391"/>
      <c r="D152" s="394"/>
      <c r="E152" s="261"/>
      <c r="F152" s="393"/>
      <c r="G152" s="341"/>
      <c r="H152" s="342"/>
      <c r="I152" s="196"/>
      <c r="J152" s="197">
        <f>G151</f>
        <v>0</v>
      </c>
      <c r="K152" s="196"/>
      <c r="L152" s="197">
        <f>M151</f>
        <v>0</v>
      </c>
      <c r="M152" s="343"/>
      <c r="N152" s="344"/>
      <c r="O152" s="345"/>
      <c r="P152" s="346"/>
      <c r="Q152" s="346"/>
      <c r="R152" s="342"/>
      <c r="S152" s="335"/>
      <c r="T152" s="336"/>
      <c r="U152" s="336"/>
      <c r="V152" s="336"/>
      <c r="W152" s="337"/>
      <c r="X152" s="185" t="s">
        <v>189</v>
      </c>
      <c r="Y152" s="110"/>
      <c r="Z152" s="186"/>
      <c r="AA152" s="162" t="str">
        <f>IF(AA151="","",VLOOKUP(AA151,'シフト記号表（従来型・ユニット型共通）'!$C$6:$L$47,10,FALSE))</f>
        <v/>
      </c>
      <c r="AB152" s="163" t="str">
        <f>IF(AB151="","",VLOOKUP(AB151,'シフト記号表（従来型・ユニット型共通）'!$C$6:$L$47,10,FALSE))</f>
        <v/>
      </c>
      <c r="AC152" s="163" t="str">
        <f>IF(AC151="","",VLOOKUP(AC151,'シフト記号表（従来型・ユニット型共通）'!$C$6:$L$47,10,FALSE))</f>
        <v/>
      </c>
      <c r="AD152" s="163" t="str">
        <f>IF(AD151="","",VLOOKUP(AD151,'シフト記号表（従来型・ユニット型共通）'!$C$6:$L$47,10,FALSE))</f>
        <v/>
      </c>
      <c r="AE152" s="163" t="str">
        <f>IF(AE151="","",VLOOKUP(AE151,'シフト記号表（従来型・ユニット型共通）'!$C$6:$L$47,10,FALSE))</f>
        <v/>
      </c>
      <c r="AF152" s="163" t="str">
        <f>IF(AF151="","",VLOOKUP(AF151,'シフト記号表（従来型・ユニット型共通）'!$C$6:$L$47,10,FALSE))</f>
        <v/>
      </c>
      <c r="AG152" s="164" t="str">
        <f>IF(AG151="","",VLOOKUP(AG151,'シフト記号表（従来型・ユニット型共通）'!$C$6:$L$47,10,FALSE))</f>
        <v/>
      </c>
      <c r="AH152" s="162" t="str">
        <f>IF(AH151="","",VLOOKUP(AH151,'シフト記号表（従来型・ユニット型共通）'!$C$6:$L$47,10,FALSE))</f>
        <v/>
      </c>
      <c r="AI152" s="163" t="str">
        <f>IF(AI151="","",VLOOKUP(AI151,'シフト記号表（従来型・ユニット型共通）'!$C$6:$L$47,10,FALSE))</f>
        <v/>
      </c>
      <c r="AJ152" s="163" t="str">
        <f>IF(AJ151="","",VLOOKUP(AJ151,'シフト記号表（従来型・ユニット型共通）'!$C$6:$L$47,10,FALSE))</f>
        <v/>
      </c>
      <c r="AK152" s="163" t="str">
        <f>IF(AK151="","",VLOOKUP(AK151,'シフト記号表（従来型・ユニット型共通）'!$C$6:$L$47,10,FALSE))</f>
        <v/>
      </c>
      <c r="AL152" s="163" t="str">
        <f>IF(AL151="","",VLOOKUP(AL151,'シフト記号表（従来型・ユニット型共通）'!$C$6:$L$47,10,FALSE))</f>
        <v/>
      </c>
      <c r="AM152" s="163" t="str">
        <f>IF(AM151="","",VLOOKUP(AM151,'シフト記号表（従来型・ユニット型共通）'!$C$6:$L$47,10,FALSE))</f>
        <v/>
      </c>
      <c r="AN152" s="164" t="str">
        <f>IF(AN151="","",VLOOKUP(AN151,'シフト記号表（従来型・ユニット型共通）'!$C$6:$L$47,10,FALSE))</f>
        <v/>
      </c>
      <c r="AO152" s="162" t="str">
        <f>IF(AO151="","",VLOOKUP(AO151,'シフト記号表（従来型・ユニット型共通）'!$C$6:$L$47,10,FALSE))</f>
        <v/>
      </c>
      <c r="AP152" s="163" t="str">
        <f>IF(AP151="","",VLOOKUP(AP151,'シフト記号表（従来型・ユニット型共通）'!$C$6:$L$47,10,FALSE))</f>
        <v/>
      </c>
      <c r="AQ152" s="163" t="str">
        <f>IF(AQ151="","",VLOOKUP(AQ151,'シフト記号表（従来型・ユニット型共通）'!$C$6:$L$47,10,FALSE))</f>
        <v/>
      </c>
      <c r="AR152" s="163" t="str">
        <f>IF(AR151="","",VLOOKUP(AR151,'シフト記号表（従来型・ユニット型共通）'!$C$6:$L$47,10,FALSE))</f>
        <v/>
      </c>
      <c r="AS152" s="163" t="str">
        <f>IF(AS151="","",VLOOKUP(AS151,'シフト記号表（従来型・ユニット型共通）'!$C$6:$L$47,10,FALSE))</f>
        <v/>
      </c>
      <c r="AT152" s="163" t="str">
        <f>IF(AT151="","",VLOOKUP(AT151,'シフト記号表（従来型・ユニット型共通）'!$C$6:$L$47,10,FALSE))</f>
        <v/>
      </c>
      <c r="AU152" s="164" t="str">
        <f>IF(AU151="","",VLOOKUP(AU151,'シフト記号表（従来型・ユニット型共通）'!$C$6:$L$47,10,FALSE))</f>
        <v/>
      </c>
      <c r="AV152" s="162" t="str">
        <f>IF(AV151="","",VLOOKUP(AV151,'シフト記号表（従来型・ユニット型共通）'!$C$6:$L$47,10,FALSE))</f>
        <v/>
      </c>
      <c r="AW152" s="163" t="str">
        <f>IF(AW151="","",VLOOKUP(AW151,'シフト記号表（従来型・ユニット型共通）'!$C$6:$L$47,10,FALSE))</f>
        <v/>
      </c>
      <c r="AX152" s="163" t="str">
        <f>IF(AX151="","",VLOOKUP(AX151,'シフト記号表（従来型・ユニット型共通）'!$C$6:$L$47,10,FALSE))</f>
        <v/>
      </c>
      <c r="AY152" s="163" t="str">
        <f>IF(AY151="","",VLOOKUP(AY151,'シフト記号表（従来型・ユニット型共通）'!$C$6:$L$47,10,FALSE))</f>
        <v/>
      </c>
      <c r="AZ152" s="163" t="str">
        <f>IF(AZ151="","",VLOOKUP(AZ151,'シフト記号表（従来型・ユニット型共通）'!$C$6:$L$47,10,FALSE))</f>
        <v/>
      </c>
      <c r="BA152" s="163" t="str">
        <f>IF(BA151="","",VLOOKUP(BA151,'シフト記号表（従来型・ユニット型共通）'!$C$6:$L$47,10,FALSE))</f>
        <v/>
      </c>
      <c r="BB152" s="164" t="str">
        <f>IF(BB151="","",VLOOKUP(BB151,'シフト記号表（従来型・ユニット型共通）'!$C$6:$L$47,10,FALSE))</f>
        <v/>
      </c>
      <c r="BC152" s="162" t="str">
        <f>IF(BC151="","",VLOOKUP(BC151,'シフト記号表（従来型・ユニット型共通）'!$C$6:$L$47,10,FALSE))</f>
        <v/>
      </c>
      <c r="BD152" s="163" t="str">
        <f>IF(BD151="","",VLOOKUP(BD151,'シフト記号表（従来型・ユニット型共通）'!$C$6:$L$47,10,FALSE))</f>
        <v/>
      </c>
      <c r="BE152" s="163" t="str">
        <f>IF(BE151="","",VLOOKUP(BE151,'シフト記号表（従来型・ユニット型共通）'!$C$6:$L$47,10,FALSE))</f>
        <v/>
      </c>
      <c r="BF152" s="369">
        <f>IF($BI$3="４週",SUM(AA152:BB152),IF($BI$3="暦月",SUM(AA152:BE152),""))</f>
        <v>0</v>
      </c>
      <c r="BG152" s="370"/>
      <c r="BH152" s="371">
        <f>IF($BI$3="４週",BF152/4,IF($BI$3="暦月",(BF152/($BI$8/7)),""))</f>
        <v>0</v>
      </c>
      <c r="BI152" s="370"/>
      <c r="BJ152" s="366"/>
      <c r="BK152" s="367"/>
      <c r="BL152" s="367"/>
      <c r="BM152" s="367"/>
      <c r="BN152" s="368"/>
    </row>
    <row r="153" spans="2:66" ht="20.25" customHeight="1" x14ac:dyDescent="0.45">
      <c r="B153" s="306">
        <f>B151+1</f>
        <v>69</v>
      </c>
      <c r="C153" s="390"/>
      <c r="D153" s="392"/>
      <c r="E153" s="261"/>
      <c r="F153" s="393"/>
      <c r="G153" s="237"/>
      <c r="H153" s="238"/>
      <c r="I153" s="152"/>
      <c r="J153" s="153"/>
      <c r="K153" s="152"/>
      <c r="L153" s="153"/>
      <c r="M153" s="246"/>
      <c r="N153" s="247"/>
      <c r="O153" s="250"/>
      <c r="P153" s="251"/>
      <c r="Q153" s="251"/>
      <c r="R153" s="238"/>
      <c r="S153" s="335"/>
      <c r="T153" s="336"/>
      <c r="U153" s="336"/>
      <c r="V153" s="336"/>
      <c r="W153" s="337"/>
      <c r="X153" s="184" t="s">
        <v>18</v>
      </c>
      <c r="Y153" s="108"/>
      <c r="Z153" s="109"/>
      <c r="AA153" s="95"/>
      <c r="AB153" s="96"/>
      <c r="AC153" s="96"/>
      <c r="AD153" s="96"/>
      <c r="AE153" s="96"/>
      <c r="AF153" s="96"/>
      <c r="AG153" s="97"/>
      <c r="AH153" s="95"/>
      <c r="AI153" s="96"/>
      <c r="AJ153" s="96"/>
      <c r="AK153" s="96"/>
      <c r="AL153" s="96"/>
      <c r="AM153" s="96"/>
      <c r="AN153" s="97"/>
      <c r="AO153" s="95"/>
      <c r="AP153" s="96"/>
      <c r="AQ153" s="96"/>
      <c r="AR153" s="96"/>
      <c r="AS153" s="96"/>
      <c r="AT153" s="96"/>
      <c r="AU153" s="97"/>
      <c r="AV153" s="95"/>
      <c r="AW153" s="96"/>
      <c r="AX153" s="96"/>
      <c r="AY153" s="96"/>
      <c r="AZ153" s="96"/>
      <c r="BA153" s="96"/>
      <c r="BB153" s="97"/>
      <c r="BC153" s="95"/>
      <c r="BD153" s="96"/>
      <c r="BE153" s="98"/>
      <c r="BF153" s="242"/>
      <c r="BG153" s="243"/>
      <c r="BH153" s="244"/>
      <c r="BI153" s="245"/>
      <c r="BJ153" s="303"/>
      <c r="BK153" s="304"/>
      <c r="BL153" s="304"/>
      <c r="BM153" s="304"/>
      <c r="BN153" s="305"/>
    </row>
    <row r="154" spans="2:66" ht="20.25" customHeight="1" x14ac:dyDescent="0.45">
      <c r="B154" s="307"/>
      <c r="C154" s="391"/>
      <c r="D154" s="394"/>
      <c r="E154" s="261"/>
      <c r="F154" s="393"/>
      <c r="G154" s="341"/>
      <c r="H154" s="342"/>
      <c r="I154" s="196"/>
      <c r="J154" s="197">
        <f>G153</f>
        <v>0</v>
      </c>
      <c r="K154" s="196"/>
      <c r="L154" s="197">
        <f>M153</f>
        <v>0</v>
      </c>
      <c r="M154" s="343"/>
      <c r="N154" s="344"/>
      <c r="O154" s="345"/>
      <c r="P154" s="346"/>
      <c r="Q154" s="346"/>
      <c r="R154" s="342"/>
      <c r="S154" s="335"/>
      <c r="T154" s="336"/>
      <c r="U154" s="336"/>
      <c r="V154" s="336"/>
      <c r="W154" s="337"/>
      <c r="X154" s="185" t="s">
        <v>189</v>
      </c>
      <c r="Y154" s="110"/>
      <c r="Z154" s="186"/>
      <c r="AA154" s="162" t="str">
        <f>IF(AA153="","",VLOOKUP(AA153,'シフト記号表（従来型・ユニット型共通）'!$C$6:$L$47,10,FALSE))</f>
        <v/>
      </c>
      <c r="AB154" s="163" t="str">
        <f>IF(AB153="","",VLOOKUP(AB153,'シフト記号表（従来型・ユニット型共通）'!$C$6:$L$47,10,FALSE))</f>
        <v/>
      </c>
      <c r="AC154" s="163" t="str">
        <f>IF(AC153="","",VLOOKUP(AC153,'シフト記号表（従来型・ユニット型共通）'!$C$6:$L$47,10,FALSE))</f>
        <v/>
      </c>
      <c r="AD154" s="163" t="str">
        <f>IF(AD153="","",VLOOKUP(AD153,'シフト記号表（従来型・ユニット型共通）'!$C$6:$L$47,10,FALSE))</f>
        <v/>
      </c>
      <c r="AE154" s="163" t="str">
        <f>IF(AE153="","",VLOOKUP(AE153,'シフト記号表（従来型・ユニット型共通）'!$C$6:$L$47,10,FALSE))</f>
        <v/>
      </c>
      <c r="AF154" s="163" t="str">
        <f>IF(AF153="","",VLOOKUP(AF153,'シフト記号表（従来型・ユニット型共通）'!$C$6:$L$47,10,FALSE))</f>
        <v/>
      </c>
      <c r="AG154" s="164" t="str">
        <f>IF(AG153="","",VLOOKUP(AG153,'シフト記号表（従来型・ユニット型共通）'!$C$6:$L$47,10,FALSE))</f>
        <v/>
      </c>
      <c r="AH154" s="162" t="str">
        <f>IF(AH153="","",VLOOKUP(AH153,'シフト記号表（従来型・ユニット型共通）'!$C$6:$L$47,10,FALSE))</f>
        <v/>
      </c>
      <c r="AI154" s="163" t="str">
        <f>IF(AI153="","",VLOOKUP(AI153,'シフト記号表（従来型・ユニット型共通）'!$C$6:$L$47,10,FALSE))</f>
        <v/>
      </c>
      <c r="AJ154" s="163" t="str">
        <f>IF(AJ153="","",VLOOKUP(AJ153,'シフト記号表（従来型・ユニット型共通）'!$C$6:$L$47,10,FALSE))</f>
        <v/>
      </c>
      <c r="AK154" s="163" t="str">
        <f>IF(AK153="","",VLOOKUP(AK153,'シフト記号表（従来型・ユニット型共通）'!$C$6:$L$47,10,FALSE))</f>
        <v/>
      </c>
      <c r="AL154" s="163" t="str">
        <f>IF(AL153="","",VLOOKUP(AL153,'シフト記号表（従来型・ユニット型共通）'!$C$6:$L$47,10,FALSE))</f>
        <v/>
      </c>
      <c r="AM154" s="163" t="str">
        <f>IF(AM153="","",VLOOKUP(AM153,'シフト記号表（従来型・ユニット型共通）'!$C$6:$L$47,10,FALSE))</f>
        <v/>
      </c>
      <c r="AN154" s="164" t="str">
        <f>IF(AN153="","",VLOOKUP(AN153,'シフト記号表（従来型・ユニット型共通）'!$C$6:$L$47,10,FALSE))</f>
        <v/>
      </c>
      <c r="AO154" s="162" t="str">
        <f>IF(AO153="","",VLOOKUP(AO153,'シフト記号表（従来型・ユニット型共通）'!$C$6:$L$47,10,FALSE))</f>
        <v/>
      </c>
      <c r="AP154" s="163" t="str">
        <f>IF(AP153="","",VLOOKUP(AP153,'シフト記号表（従来型・ユニット型共通）'!$C$6:$L$47,10,FALSE))</f>
        <v/>
      </c>
      <c r="AQ154" s="163" t="str">
        <f>IF(AQ153="","",VLOOKUP(AQ153,'シフト記号表（従来型・ユニット型共通）'!$C$6:$L$47,10,FALSE))</f>
        <v/>
      </c>
      <c r="AR154" s="163" t="str">
        <f>IF(AR153="","",VLOOKUP(AR153,'シフト記号表（従来型・ユニット型共通）'!$C$6:$L$47,10,FALSE))</f>
        <v/>
      </c>
      <c r="AS154" s="163" t="str">
        <f>IF(AS153="","",VLOOKUP(AS153,'シフト記号表（従来型・ユニット型共通）'!$C$6:$L$47,10,FALSE))</f>
        <v/>
      </c>
      <c r="AT154" s="163" t="str">
        <f>IF(AT153="","",VLOOKUP(AT153,'シフト記号表（従来型・ユニット型共通）'!$C$6:$L$47,10,FALSE))</f>
        <v/>
      </c>
      <c r="AU154" s="164" t="str">
        <f>IF(AU153="","",VLOOKUP(AU153,'シフト記号表（従来型・ユニット型共通）'!$C$6:$L$47,10,FALSE))</f>
        <v/>
      </c>
      <c r="AV154" s="162" t="str">
        <f>IF(AV153="","",VLOOKUP(AV153,'シフト記号表（従来型・ユニット型共通）'!$C$6:$L$47,10,FALSE))</f>
        <v/>
      </c>
      <c r="AW154" s="163" t="str">
        <f>IF(AW153="","",VLOOKUP(AW153,'シフト記号表（従来型・ユニット型共通）'!$C$6:$L$47,10,FALSE))</f>
        <v/>
      </c>
      <c r="AX154" s="163" t="str">
        <f>IF(AX153="","",VLOOKUP(AX153,'シフト記号表（従来型・ユニット型共通）'!$C$6:$L$47,10,FALSE))</f>
        <v/>
      </c>
      <c r="AY154" s="163" t="str">
        <f>IF(AY153="","",VLOOKUP(AY153,'シフト記号表（従来型・ユニット型共通）'!$C$6:$L$47,10,FALSE))</f>
        <v/>
      </c>
      <c r="AZ154" s="163" t="str">
        <f>IF(AZ153="","",VLOOKUP(AZ153,'シフト記号表（従来型・ユニット型共通）'!$C$6:$L$47,10,FALSE))</f>
        <v/>
      </c>
      <c r="BA154" s="163" t="str">
        <f>IF(BA153="","",VLOOKUP(BA153,'シフト記号表（従来型・ユニット型共通）'!$C$6:$L$47,10,FALSE))</f>
        <v/>
      </c>
      <c r="BB154" s="164" t="str">
        <f>IF(BB153="","",VLOOKUP(BB153,'シフト記号表（従来型・ユニット型共通）'!$C$6:$L$47,10,FALSE))</f>
        <v/>
      </c>
      <c r="BC154" s="162" t="str">
        <f>IF(BC153="","",VLOOKUP(BC153,'シフト記号表（従来型・ユニット型共通）'!$C$6:$L$47,10,FALSE))</f>
        <v/>
      </c>
      <c r="BD154" s="163" t="str">
        <f>IF(BD153="","",VLOOKUP(BD153,'シフト記号表（従来型・ユニット型共通）'!$C$6:$L$47,10,FALSE))</f>
        <v/>
      </c>
      <c r="BE154" s="163" t="str">
        <f>IF(BE153="","",VLOOKUP(BE153,'シフト記号表（従来型・ユニット型共通）'!$C$6:$L$47,10,FALSE))</f>
        <v/>
      </c>
      <c r="BF154" s="369">
        <f>IF($BI$3="４週",SUM(AA154:BB154),IF($BI$3="暦月",SUM(AA154:BE154),""))</f>
        <v>0</v>
      </c>
      <c r="BG154" s="370"/>
      <c r="BH154" s="371">
        <f>IF($BI$3="４週",BF154/4,IF($BI$3="暦月",(BF154/($BI$8/7)),""))</f>
        <v>0</v>
      </c>
      <c r="BI154" s="370"/>
      <c r="BJ154" s="366"/>
      <c r="BK154" s="367"/>
      <c r="BL154" s="367"/>
      <c r="BM154" s="367"/>
      <c r="BN154" s="368"/>
    </row>
    <row r="155" spans="2:66" ht="20.25" customHeight="1" x14ac:dyDescent="0.45">
      <c r="B155" s="306">
        <f>B153+1</f>
        <v>70</v>
      </c>
      <c r="C155" s="390"/>
      <c r="D155" s="392"/>
      <c r="E155" s="261"/>
      <c r="F155" s="393"/>
      <c r="G155" s="237"/>
      <c r="H155" s="238"/>
      <c r="I155" s="152"/>
      <c r="J155" s="153"/>
      <c r="K155" s="152"/>
      <c r="L155" s="153"/>
      <c r="M155" s="246"/>
      <c r="N155" s="247"/>
      <c r="O155" s="250"/>
      <c r="P155" s="251"/>
      <c r="Q155" s="251"/>
      <c r="R155" s="238"/>
      <c r="S155" s="335"/>
      <c r="T155" s="336"/>
      <c r="U155" s="336"/>
      <c r="V155" s="336"/>
      <c r="W155" s="337"/>
      <c r="X155" s="184" t="s">
        <v>18</v>
      </c>
      <c r="Y155" s="108"/>
      <c r="Z155" s="109"/>
      <c r="AA155" s="95"/>
      <c r="AB155" s="96"/>
      <c r="AC155" s="96"/>
      <c r="AD155" s="96"/>
      <c r="AE155" s="96"/>
      <c r="AF155" s="96"/>
      <c r="AG155" s="97"/>
      <c r="AH155" s="95"/>
      <c r="AI155" s="96"/>
      <c r="AJ155" s="96"/>
      <c r="AK155" s="96"/>
      <c r="AL155" s="96"/>
      <c r="AM155" s="96"/>
      <c r="AN155" s="97"/>
      <c r="AO155" s="95"/>
      <c r="AP155" s="96"/>
      <c r="AQ155" s="96"/>
      <c r="AR155" s="96"/>
      <c r="AS155" s="96"/>
      <c r="AT155" s="96"/>
      <c r="AU155" s="97"/>
      <c r="AV155" s="95"/>
      <c r="AW155" s="96"/>
      <c r="AX155" s="96"/>
      <c r="AY155" s="96"/>
      <c r="AZ155" s="96"/>
      <c r="BA155" s="96"/>
      <c r="BB155" s="97"/>
      <c r="BC155" s="95"/>
      <c r="BD155" s="96"/>
      <c r="BE155" s="98"/>
      <c r="BF155" s="242"/>
      <c r="BG155" s="243"/>
      <c r="BH155" s="244"/>
      <c r="BI155" s="245"/>
      <c r="BJ155" s="303"/>
      <c r="BK155" s="304"/>
      <c r="BL155" s="304"/>
      <c r="BM155" s="304"/>
      <c r="BN155" s="305"/>
    </row>
    <row r="156" spans="2:66" ht="20.25" customHeight="1" x14ac:dyDescent="0.45">
      <c r="B156" s="307"/>
      <c r="C156" s="391"/>
      <c r="D156" s="394"/>
      <c r="E156" s="261"/>
      <c r="F156" s="393"/>
      <c r="G156" s="341"/>
      <c r="H156" s="342"/>
      <c r="I156" s="196"/>
      <c r="J156" s="197">
        <f>G155</f>
        <v>0</v>
      </c>
      <c r="K156" s="196"/>
      <c r="L156" s="197">
        <f>M155</f>
        <v>0</v>
      </c>
      <c r="M156" s="343"/>
      <c r="N156" s="344"/>
      <c r="O156" s="345"/>
      <c r="P156" s="346"/>
      <c r="Q156" s="346"/>
      <c r="R156" s="342"/>
      <c r="S156" s="335"/>
      <c r="T156" s="336"/>
      <c r="U156" s="336"/>
      <c r="V156" s="336"/>
      <c r="W156" s="337"/>
      <c r="X156" s="185" t="s">
        <v>189</v>
      </c>
      <c r="Y156" s="110"/>
      <c r="Z156" s="186"/>
      <c r="AA156" s="162" t="str">
        <f>IF(AA155="","",VLOOKUP(AA155,'シフト記号表（従来型・ユニット型共通）'!$C$6:$L$47,10,FALSE))</f>
        <v/>
      </c>
      <c r="AB156" s="163" t="str">
        <f>IF(AB155="","",VLOOKUP(AB155,'シフト記号表（従来型・ユニット型共通）'!$C$6:$L$47,10,FALSE))</f>
        <v/>
      </c>
      <c r="AC156" s="163" t="str">
        <f>IF(AC155="","",VLOOKUP(AC155,'シフト記号表（従来型・ユニット型共通）'!$C$6:$L$47,10,FALSE))</f>
        <v/>
      </c>
      <c r="AD156" s="163" t="str">
        <f>IF(AD155="","",VLOOKUP(AD155,'シフト記号表（従来型・ユニット型共通）'!$C$6:$L$47,10,FALSE))</f>
        <v/>
      </c>
      <c r="AE156" s="163" t="str">
        <f>IF(AE155="","",VLOOKUP(AE155,'シフト記号表（従来型・ユニット型共通）'!$C$6:$L$47,10,FALSE))</f>
        <v/>
      </c>
      <c r="AF156" s="163" t="str">
        <f>IF(AF155="","",VLOOKUP(AF155,'シフト記号表（従来型・ユニット型共通）'!$C$6:$L$47,10,FALSE))</f>
        <v/>
      </c>
      <c r="AG156" s="164" t="str">
        <f>IF(AG155="","",VLOOKUP(AG155,'シフト記号表（従来型・ユニット型共通）'!$C$6:$L$47,10,FALSE))</f>
        <v/>
      </c>
      <c r="AH156" s="162" t="str">
        <f>IF(AH155="","",VLOOKUP(AH155,'シフト記号表（従来型・ユニット型共通）'!$C$6:$L$47,10,FALSE))</f>
        <v/>
      </c>
      <c r="AI156" s="163" t="str">
        <f>IF(AI155="","",VLOOKUP(AI155,'シフト記号表（従来型・ユニット型共通）'!$C$6:$L$47,10,FALSE))</f>
        <v/>
      </c>
      <c r="AJ156" s="163" t="str">
        <f>IF(AJ155="","",VLOOKUP(AJ155,'シフト記号表（従来型・ユニット型共通）'!$C$6:$L$47,10,FALSE))</f>
        <v/>
      </c>
      <c r="AK156" s="163" t="str">
        <f>IF(AK155="","",VLOOKUP(AK155,'シフト記号表（従来型・ユニット型共通）'!$C$6:$L$47,10,FALSE))</f>
        <v/>
      </c>
      <c r="AL156" s="163" t="str">
        <f>IF(AL155="","",VLOOKUP(AL155,'シフト記号表（従来型・ユニット型共通）'!$C$6:$L$47,10,FALSE))</f>
        <v/>
      </c>
      <c r="AM156" s="163" t="str">
        <f>IF(AM155="","",VLOOKUP(AM155,'シフト記号表（従来型・ユニット型共通）'!$C$6:$L$47,10,FALSE))</f>
        <v/>
      </c>
      <c r="AN156" s="164" t="str">
        <f>IF(AN155="","",VLOOKUP(AN155,'シフト記号表（従来型・ユニット型共通）'!$C$6:$L$47,10,FALSE))</f>
        <v/>
      </c>
      <c r="AO156" s="162" t="str">
        <f>IF(AO155="","",VLOOKUP(AO155,'シフト記号表（従来型・ユニット型共通）'!$C$6:$L$47,10,FALSE))</f>
        <v/>
      </c>
      <c r="AP156" s="163" t="str">
        <f>IF(AP155="","",VLOOKUP(AP155,'シフト記号表（従来型・ユニット型共通）'!$C$6:$L$47,10,FALSE))</f>
        <v/>
      </c>
      <c r="AQ156" s="163" t="str">
        <f>IF(AQ155="","",VLOOKUP(AQ155,'シフト記号表（従来型・ユニット型共通）'!$C$6:$L$47,10,FALSE))</f>
        <v/>
      </c>
      <c r="AR156" s="163" t="str">
        <f>IF(AR155="","",VLOOKUP(AR155,'シフト記号表（従来型・ユニット型共通）'!$C$6:$L$47,10,FALSE))</f>
        <v/>
      </c>
      <c r="AS156" s="163" t="str">
        <f>IF(AS155="","",VLOOKUP(AS155,'シフト記号表（従来型・ユニット型共通）'!$C$6:$L$47,10,FALSE))</f>
        <v/>
      </c>
      <c r="AT156" s="163" t="str">
        <f>IF(AT155="","",VLOOKUP(AT155,'シフト記号表（従来型・ユニット型共通）'!$C$6:$L$47,10,FALSE))</f>
        <v/>
      </c>
      <c r="AU156" s="164" t="str">
        <f>IF(AU155="","",VLOOKUP(AU155,'シフト記号表（従来型・ユニット型共通）'!$C$6:$L$47,10,FALSE))</f>
        <v/>
      </c>
      <c r="AV156" s="162" t="str">
        <f>IF(AV155="","",VLOOKUP(AV155,'シフト記号表（従来型・ユニット型共通）'!$C$6:$L$47,10,FALSE))</f>
        <v/>
      </c>
      <c r="AW156" s="163" t="str">
        <f>IF(AW155="","",VLOOKUP(AW155,'シフト記号表（従来型・ユニット型共通）'!$C$6:$L$47,10,FALSE))</f>
        <v/>
      </c>
      <c r="AX156" s="163" t="str">
        <f>IF(AX155="","",VLOOKUP(AX155,'シフト記号表（従来型・ユニット型共通）'!$C$6:$L$47,10,FALSE))</f>
        <v/>
      </c>
      <c r="AY156" s="163" t="str">
        <f>IF(AY155="","",VLOOKUP(AY155,'シフト記号表（従来型・ユニット型共通）'!$C$6:$L$47,10,FALSE))</f>
        <v/>
      </c>
      <c r="AZ156" s="163" t="str">
        <f>IF(AZ155="","",VLOOKUP(AZ155,'シフト記号表（従来型・ユニット型共通）'!$C$6:$L$47,10,FALSE))</f>
        <v/>
      </c>
      <c r="BA156" s="163" t="str">
        <f>IF(BA155="","",VLOOKUP(BA155,'シフト記号表（従来型・ユニット型共通）'!$C$6:$L$47,10,FALSE))</f>
        <v/>
      </c>
      <c r="BB156" s="164" t="str">
        <f>IF(BB155="","",VLOOKUP(BB155,'シフト記号表（従来型・ユニット型共通）'!$C$6:$L$47,10,FALSE))</f>
        <v/>
      </c>
      <c r="BC156" s="162" t="str">
        <f>IF(BC155="","",VLOOKUP(BC155,'シフト記号表（従来型・ユニット型共通）'!$C$6:$L$47,10,FALSE))</f>
        <v/>
      </c>
      <c r="BD156" s="163" t="str">
        <f>IF(BD155="","",VLOOKUP(BD155,'シフト記号表（従来型・ユニット型共通）'!$C$6:$L$47,10,FALSE))</f>
        <v/>
      </c>
      <c r="BE156" s="163" t="str">
        <f>IF(BE155="","",VLOOKUP(BE155,'シフト記号表（従来型・ユニット型共通）'!$C$6:$L$47,10,FALSE))</f>
        <v/>
      </c>
      <c r="BF156" s="369">
        <f>IF($BI$3="４週",SUM(AA156:BB156),IF($BI$3="暦月",SUM(AA156:BE156),""))</f>
        <v>0</v>
      </c>
      <c r="BG156" s="370"/>
      <c r="BH156" s="371">
        <f>IF($BI$3="４週",BF156/4,IF($BI$3="暦月",(BF156/($BI$8/7)),""))</f>
        <v>0</v>
      </c>
      <c r="BI156" s="370"/>
      <c r="BJ156" s="366"/>
      <c r="BK156" s="367"/>
      <c r="BL156" s="367"/>
      <c r="BM156" s="367"/>
      <c r="BN156" s="368"/>
    </row>
    <row r="157" spans="2:66" ht="20.25" customHeight="1" x14ac:dyDescent="0.45">
      <c r="B157" s="306">
        <f>B155+1</f>
        <v>71</v>
      </c>
      <c r="C157" s="390"/>
      <c r="D157" s="392"/>
      <c r="E157" s="261"/>
      <c r="F157" s="393"/>
      <c r="G157" s="237"/>
      <c r="H157" s="238"/>
      <c r="I157" s="152"/>
      <c r="J157" s="153"/>
      <c r="K157" s="152"/>
      <c r="L157" s="153"/>
      <c r="M157" s="246"/>
      <c r="N157" s="247"/>
      <c r="O157" s="250"/>
      <c r="P157" s="251"/>
      <c r="Q157" s="251"/>
      <c r="R157" s="238"/>
      <c r="S157" s="335"/>
      <c r="T157" s="336"/>
      <c r="U157" s="336"/>
      <c r="V157" s="336"/>
      <c r="W157" s="337"/>
      <c r="X157" s="184" t="s">
        <v>18</v>
      </c>
      <c r="Y157" s="108"/>
      <c r="Z157" s="109"/>
      <c r="AA157" s="95"/>
      <c r="AB157" s="96"/>
      <c r="AC157" s="96"/>
      <c r="AD157" s="96"/>
      <c r="AE157" s="96"/>
      <c r="AF157" s="96"/>
      <c r="AG157" s="97"/>
      <c r="AH157" s="95"/>
      <c r="AI157" s="96"/>
      <c r="AJ157" s="96"/>
      <c r="AK157" s="96"/>
      <c r="AL157" s="96"/>
      <c r="AM157" s="96"/>
      <c r="AN157" s="97"/>
      <c r="AO157" s="95"/>
      <c r="AP157" s="96"/>
      <c r="AQ157" s="96"/>
      <c r="AR157" s="96"/>
      <c r="AS157" s="96"/>
      <c r="AT157" s="96"/>
      <c r="AU157" s="97"/>
      <c r="AV157" s="95"/>
      <c r="AW157" s="96"/>
      <c r="AX157" s="96"/>
      <c r="AY157" s="96"/>
      <c r="AZ157" s="96"/>
      <c r="BA157" s="96"/>
      <c r="BB157" s="97"/>
      <c r="BC157" s="95"/>
      <c r="BD157" s="96"/>
      <c r="BE157" s="98"/>
      <c r="BF157" s="242"/>
      <c r="BG157" s="243"/>
      <c r="BH157" s="244"/>
      <c r="BI157" s="245"/>
      <c r="BJ157" s="303"/>
      <c r="BK157" s="304"/>
      <c r="BL157" s="304"/>
      <c r="BM157" s="304"/>
      <c r="BN157" s="305"/>
    </row>
    <row r="158" spans="2:66" ht="20.25" customHeight="1" x14ac:dyDescent="0.45">
      <c r="B158" s="307"/>
      <c r="C158" s="391"/>
      <c r="D158" s="394"/>
      <c r="E158" s="261"/>
      <c r="F158" s="393"/>
      <c r="G158" s="341"/>
      <c r="H158" s="342"/>
      <c r="I158" s="196"/>
      <c r="J158" s="197">
        <f>G157</f>
        <v>0</v>
      </c>
      <c r="K158" s="196"/>
      <c r="L158" s="197">
        <f>M157</f>
        <v>0</v>
      </c>
      <c r="M158" s="343"/>
      <c r="N158" s="344"/>
      <c r="O158" s="345"/>
      <c r="P158" s="346"/>
      <c r="Q158" s="346"/>
      <c r="R158" s="342"/>
      <c r="S158" s="335"/>
      <c r="T158" s="336"/>
      <c r="U158" s="336"/>
      <c r="V158" s="336"/>
      <c r="W158" s="337"/>
      <c r="X158" s="185" t="s">
        <v>189</v>
      </c>
      <c r="Y158" s="110"/>
      <c r="Z158" s="186"/>
      <c r="AA158" s="162" t="str">
        <f>IF(AA157="","",VLOOKUP(AA157,'シフト記号表（従来型・ユニット型共通）'!$C$6:$L$47,10,FALSE))</f>
        <v/>
      </c>
      <c r="AB158" s="163" t="str">
        <f>IF(AB157="","",VLOOKUP(AB157,'シフト記号表（従来型・ユニット型共通）'!$C$6:$L$47,10,FALSE))</f>
        <v/>
      </c>
      <c r="AC158" s="163" t="str">
        <f>IF(AC157="","",VLOOKUP(AC157,'シフト記号表（従来型・ユニット型共通）'!$C$6:$L$47,10,FALSE))</f>
        <v/>
      </c>
      <c r="AD158" s="163" t="str">
        <f>IF(AD157="","",VLOOKUP(AD157,'シフト記号表（従来型・ユニット型共通）'!$C$6:$L$47,10,FALSE))</f>
        <v/>
      </c>
      <c r="AE158" s="163" t="str">
        <f>IF(AE157="","",VLOOKUP(AE157,'シフト記号表（従来型・ユニット型共通）'!$C$6:$L$47,10,FALSE))</f>
        <v/>
      </c>
      <c r="AF158" s="163" t="str">
        <f>IF(AF157="","",VLOOKUP(AF157,'シフト記号表（従来型・ユニット型共通）'!$C$6:$L$47,10,FALSE))</f>
        <v/>
      </c>
      <c r="AG158" s="164" t="str">
        <f>IF(AG157="","",VLOOKUP(AG157,'シフト記号表（従来型・ユニット型共通）'!$C$6:$L$47,10,FALSE))</f>
        <v/>
      </c>
      <c r="AH158" s="162" t="str">
        <f>IF(AH157="","",VLOOKUP(AH157,'シフト記号表（従来型・ユニット型共通）'!$C$6:$L$47,10,FALSE))</f>
        <v/>
      </c>
      <c r="AI158" s="163" t="str">
        <f>IF(AI157="","",VLOOKUP(AI157,'シフト記号表（従来型・ユニット型共通）'!$C$6:$L$47,10,FALSE))</f>
        <v/>
      </c>
      <c r="AJ158" s="163" t="str">
        <f>IF(AJ157="","",VLOOKUP(AJ157,'シフト記号表（従来型・ユニット型共通）'!$C$6:$L$47,10,FALSE))</f>
        <v/>
      </c>
      <c r="AK158" s="163" t="str">
        <f>IF(AK157="","",VLOOKUP(AK157,'シフト記号表（従来型・ユニット型共通）'!$C$6:$L$47,10,FALSE))</f>
        <v/>
      </c>
      <c r="AL158" s="163" t="str">
        <f>IF(AL157="","",VLOOKUP(AL157,'シフト記号表（従来型・ユニット型共通）'!$C$6:$L$47,10,FALSE))</f>
        <v/>
      </c>
      <c r="AM158" s="163" t="str">
        <f>IF(AM157="","",VLOOKUP(AM157,'シフト記号表（従来型・ユニット型共通）'!$C$6:$L$47,10,FALSE))</f>
        <v/>
      </c>
      <c r="AN158" s="164" t="str">
        <f>IF(AN157="","",VLOOKUP(AN157,'シフト記号表（従来型・ユニット型共通）'!$C$6:$L$47,10,FALSE))</f>
        <v/>
      </c>
      <c r="AO158" s="162" t="str">
        <f>IF(AO157="","",VLOOKUP(AO157,'シフト記号表（従来型・ユニット型共通）'!$C$6:$L$47,10,FALSE))</f>
        <v/>
      </c>
      <c r="AP158" s="163" t="str">
        <f>IF(AP157="","",VLOOKUP(AP157,'シフト記号表（従来型・ユニット型共通）'!$C$6:$L$47,10,FALSE))</f>
        <v/>
      </c>
      <c r="AQ158" s="163" t="str">
        <f>IF(AQ157="","",VLOOKUP(AQ157,'シフト記号表（従来型・ユニット型共通）'!$C$6:$L$47,10,FALSE))</f>
        <v/>
      </c>
      <c r="AR158" s="163" t="str">
        <f>IF(AR157="","",VLOOKUP(AR157,'シフト記号表（従来型・ユニット型共通）'!$C$6:$L$47,10,FALSE))</f>
        <v/>
      </c>
      <c r="AS158" s="163" t="str">
        <f>IF(AS157="","",VLOOKUP(AS157,'シフト記号表（従来型・ユニット型共通）'!$C$6:$L$47,10,FALSE))</f>
        <v/>
      </c>
      <c r="AT158" s="163" t="str">
        <f>IF(AT157="","",VLOOKUP(AT157,'シフト記号表（従来型・ユニット型共通）'!$C$6:$L$47,10,FALSE))</f>
        <v/>
      </c>
      <c r="AU158" s="164" t="str">
        <f>IF(AU157="","",VLOOKUP(AU157,'シフト記号表（従来型・ユニット型共通）'!$C$6:$L$47,10,FALSE))</f>
        <v/>
      </c>
      <c r="AV158" s="162" t="str">
        <f>IF(AV157="","",VLOOKUP(AV157,'シフト記号表（従来型・ユニット型共通）'!$C$6:$L$47,10,FALSE))</f>
        <v/>
      </c>
      <c r="AW158" s="163" t="str">
        <f>IF(AW157="","",VLOOKUP(AW157,'シフト記号表（従来型・ユニット型共通）'!$C$6:$L$47,10,FALSE))</f>
        <v/>
      </c>
      <c r="AX158" s="163" t="str">
        <f>IF(AX157="","",VLOOKUP(AX157,'シフト記号表（従来型・ユニット型共通）'!$C$6:$L$47,10,FALSE))</f>
        <v/>
      </c>
      <c r="AY158" s="163" t="str">
        <f>IF(AY157="","",VLOOKUP(AY157,'シフト記号表（従来型・ユニット型共通）'!$C$6:$L$47,10,FALSE))</f>
        <v/>
      </c>
      <c r="AZ158" s="163" t="str">
        <f>IF(AZ157="","",VLOOKUP(AZ157,'シフト記号表（従来型・ユニット型共通）'!$C$6:$L$47,10,FALSE))</f>
        <v/>
      </c>
      <c r="BA158" s="163" t="str">
        <f>IF(BA157="","",VLOOKUP(BA157,'シフト記号表（従来型・ユニット型共通）'!$C$6:$L$47,10,FALSE))</f>
        <v/>
      </c>
      <c r="BB158" s="164" t="str">
        <f>IF(BB157="","",VLOOKUP(BB157,'シフト記号表（従来型・ユニット型共通）'!$C$6:$L$47,10,FALSE))</f>
        <v/>
      </c>
      <c r="BC158" s="162" t="str">
        <f>IF(BC157="","",VLOOKUP(BC157,'シフト記号表（従来型・ユニット型共通）'!$C$6:$L$47,10,FALSE))</f>
        <v/>
      </c>
      <c r="BD158" s="163" t="str">
        <f>IF(BD157="","",VLOOKUP(BD157,'シフト記号表（従来型・ユニット型共通）'!$C$6:$L$47,10,FALSE))</f>
        <v/>
      </c>
      <c r="BE158" s="163" t="str">
        <f>IF(BE157="","",VLOOKUP(BE157,'シフト記号表（従来型・ユニット型共通）'!$C$6:$L$47,10,FALSE))</f>
        <v/>
      </c>
      <c r="BF158" s="369">
        <f>IF($BI$3="４週",SUM(AA158:BB158),IF($BI$3="暦月",SUM(AA158:BE158),""))</f>
        <v>0</v>
      </c>
      <c r="BG158" s="370"/>
      <c r="BH158" s="371">
        <f>IF($BI$3="４週",BF158/4,IF($BI$3="暦月",(BF158/($BI$8/7)),""))</f>
        <v>0</v>
      </c>
      <c r="BI158" s="370"/>
      <c r="BJ158" s="366"/>
      <c r="BK158" s="367"/>
      <c r="BL158" s="367"/>
      <c r="BM158" s="367"/>
      <c r="BN158" s="368"/>
    </row>
    <row r="159" spans="2:66" ht="20.25" customHeight="1" x14ac:dyDescent="0.45">
      <c r="B159" s="306">
        <f>B157+1</f>
        <v>72</v>
      </c>
      <c r="C159" s="390"/>
      <c r="D159" s="392"/>
      <c r="E159" s="261"/>
      <c r="F159" s="393"/>
      <c r="G159" s="237"/>
      <c r="H159" s="238"/>
      <c r="I159" s="152"/>
      <c r="J159" s="153"/>
      <c r="K159" s="152"/>
      <c r="L159" s="153"/>
      <c r="M159" s="246"/>
      <c r="N159" s="247"/>
      <c r="O159" s="250"/>
      <c r="P159" s="251"/>
      <c r="Q159" s="251"/>
      <c r="R159" s="238"/>
      <c r="S159" s="335"/>
      <c r="T159" s="336"/>
      <c r="U159" s="336"/>
      <c r="V159" s="336"/>
      <c r="W159" s="337"/>
      <c r="X159" s="184" t="s">
        <v>18</v>
      </c>
      <c r="Y159" s="108"/>
      <c r="Z159" s="109"/>
      <c r="AA159" s="95"/>
      <c r="AB159" s="96"/>
      <c r="AC159" s="96"/>
      <c r="AD159" s="96"/>
      <c r="AE159" s="96"/>
      <c r="AF159" s="96"/>
      <c r="AG159" s="97"/>
      <c r="AH159" s="95"/>
      <c r="AI159" s="96"/>
      <c r="AJ159" s="96"/>
      <c r="AK159" s="96"/>
      <c r="AL159" s="96"/>
      <c r="AM159" s="96"/>
      <c r="AN159" s="97"/>
      <c r="AO159" s="95"/>
      <c r="AP159" s="96"/>
      <c r="AQ159" s="96"/>
      <c r="AR159" s="96"/>
      <c r="AS159" s="96"/>
      <c r="AT159" s="96"/>
      <c r="AU159" s="97"/>
      <c r="AV159" s="95"/>
      <c r="AW159" s="96"/>
      <c r="AX159" s="96"/>
      <c r="AY159" s="96"/>
      <c r="AZ159" s="96"/>
      <c r="BA159" s="96"/>
      <c r="BB159" s="97"/>
      <c r="BC159" s="95"/>
      <c r="BD159" s="96"/>
      <c r="BE159" s="98"/>
      <c r="BF159" s="242"/>
      <c r="BG159" s="243"/>
      <c r="BH159" s="244"/>
      <c r="BI159" s="245"/>
      <c r="BJ159" s="303"/>
      <c r="BK159" s="304"/>
      <c r="BL159" s="304"/>
      <c r="BM159" s="304"/>
      <c r="BN159" s="305"/>
    </row>
    <row r="160" spans="2:66" ht="20.25" customHeight="1" x14ac:dyDescent="0.45">
      <c r="B160" s="307"/>
      <c r="C160" s="391"/>
      <c r="D160" s="394"/>
      <c r="E160" s="261"/>
      <c r="F160" s="393"/>
      <c r="G160" s="341"/>
      <c r="H160" s="342"/>
      <c r="I160" s="196"/>
      <c r="J160" s="197">
        <f>G159</f>
        <v>0</v>
      </c>
      <c r="K160" s="196"/>
      <c r="L160" s="197">
        <f>M159</f>
        <v>0</v>
      </c>
      <c r="M160" s="343"/>
      <c r="N160" s="344"/>
      <c r="O160" s="345"/>
      <c r="P160" s="346"/>
      <c r="Q160" s="346"/>
      <c r="R160" s="342"/>
      <c r="S160" s="335"/>
      <c r="T160" s="336"/>
      <c r="U160" s="336"/>
      <c r="V160" s="336"/>
      <c r="W160" s="337"/>
      <c r="X160" s="185" t="s">
        <v>189</v>
      </c>
      <c r="Y160" s="110"/>
      <c r="Z160" s="186"/>
      <c r="AA160" s="162" t="str">
        <f>IF(AA159="","",VLOOKUP(AA159,'シフト記号表（従来型・ユニット型共通）'!$C$6:$L$47,10,FALSE))</f>
        <v/>
      </c>
      <c r="AB160" s="163" t="str">
        <f>IF(AB159="","",VLOOKUP(AB159,'シフト記号表（従来型・ユニット型共通）'!$C$6:$L$47,10,FALSE))</f>
        <v/>
      </c>
      <c r="AC160" s="163" t="str">
        <f>IF(AC159="","",VLOOKUP(AC159,'シフト記号表（従来型・ユニット型共通）'!$C$6:$L$47,10,FALSE))</f>
        <v/>
      </c>
      <c r="AD160" s="163" t="str">
        <f>IF(AD159="","",VLOOKUP(AD159,'シフト記号表（従来型・ユニット型共通）'!$C$6:$L$47,10,FALSE))</f>
        <v/>
      </c>
      <c r="AE160" s="163" t="str">
        <f>IF(AE159="","",VLOOKUP(AE159,'シフト記号表（従来型・ユニット型共通）'!$C$6:$L$47,10,FALSE))</f>
        <v/>
      </c>
      <c r="AF160" s="163" t="str">
        <f>IF(AF159="","",VLOOKUP(AF159,'シフト記号表（従来型・ユニット型共通）'!$C$6:$L$47,10,FALSE))</f>
        <v/>
      </c>
      <c r="AG160" s="164" t="str">
        <f>IF(AG159="","",VLOOKUP(AG159,'シフト記号表（従来型・ユニット型共通）'!$C$6:$L$47,10,FALSE))</f>
        <v/>
      </c>
      <c r="AH160" s="162" t="str">
        <f>IF(AH159="","",VLOOKUP(AH159,'シフト記号表（従来型・ユニット型共通）'!$C$6:$L$47,10,FALSE))</f>
        <v/>
      </c>
      <c r="AI160" s="163" t="str">
        <f>IF(AI159="","",VLOOKUP(AI159,'シフト記号表（従来型・ユニット型共通）'!$C$6:$L$47,10,FALSE))</f>
        <v/>
      </c>
      <c r="AJ160" s="163" t="str">
        <f>IF(AJ159="","",VLOOKUP(AJ159,'シフト記号表（従来型・ユニット型共通）'!$C$6:$L$47,10,FALSE))</f>
        <v/>
      </c>
      <c r="AK160" s="163" t="str">
        <f>IF(AK159="","",VLOOKUP(AK159,'シフト記号表（従来型・ユニット型共通）'!$C$6:$L$47,10,FALSE))</f>
        <v/>
      </c>
      <c r="AL160" s="163" t="str">
        <f>IF(AL159="","",VLOOKUP(AL159,'シフト記号表（従来型・ユニット型共通）'!$C$6:$L$47,10,FALSE))</f>
        <v/>
      </c>
      <c r="AM160" s="163" t="str">
        <f>IF(AM159="","",VLOOKUP(AM159,'シフト記号表（従来型・ユニット型共通）'!$C$6:$L$47,10,FALSE))</f>
        <v/>
      </c>
      <c r="AN160" s="164" t="str">
        <f>IF(AN159="","",VLOOKUP(AN159,'シフト記号表（従来型・ユニット型共通）'!$C$6:$L$47,10,FALSE))</f>
        <v/>
      </c>
      <c r="AO160" s="162" t="str">
        <f>IF(AO159="","",VLOOKUP(AO159,'シフト記号表（従来型・ユニット型共通）'!$C$6:$L$47,10,FALSE))</f>
        <v/>
      </c>
      <c r="AP160" s="163" t="str">
        <f>IF(AP159="","",VLOOKUP(AP159,'シフト記号表（従来型・ユニット型共通）'!$C$6:$L$47,10,FALSE))</f>
        <v/>
      </c>
      <c r="AQ160" s="163" t="str">
        <f>IF(AQ159="","",VLOOKUP(AQ159,'シフト記号表（従来型・ユニット型共通）'!$C$6:$L$47,10,FALSE))</f>
        <v/>
      </c>
      <c r="AR160" s="163" t="str">
        <f>IF(AR159="","",VLOOKUP(AR159,'シフト記号表（従来型・ユニット型共通）'!$C$6:$L$47,10,FALSE))</f>
        <v/>
      </c>
      <c r="AS160" s="163" t="str">
        <f>IF(AS159="","",VLOOKUP(AS159,'シフト記号表（従来型・ユニット型共通）'!$C$6:$L$47,10,FALSE))</f>
        <v/>
      </c>
      <c r="AT160" s="163" t="str">
        <f>IF(AT159="","",VLOOKUP(AT159,'シフト記号表（従来型・ユニット型共通）'!$C$6:$L$47,10,FALSE))</f>
        <v/>
      </c>
      <c r="AU160" s="164" t="str">
        <f>IF(AU159="","",VLOOKUP(AU159,'シフト記号表（従来型・ユニット型共通）'!$C$6:$L$47,10,FALSE))</f>
        <v/>
      </c>
      <c r="AV160" s="162" t="str">
        <f>IF(AV159="","",VLOOKUP(AV159,'シフト記号表（従来型・ユニット型共通）'!$C$6:$L$47,10,FALSE))</f>
        <v/>
      </c>
      <c r="AW160" s="163" t="str">
        <f>IF(AW159="","",VLOOKUP(AW159,'シフト記号表（従来型・ユニット型共通）'!$C$6:$L$47,10,FALSE))</f>
        <v/>
      </c>
      <c r="AX160" s="163" t="str">
        <f>IF(AX159="","",VLOOKUP(AX159,'シフト記号表（従来型・ユニット型共通）'!$C$6:$L$47,10,FALSE))</f>
        <v/>
      </c>
      <c r="AY160" s="163" t="str">
        <f>IF(AY159="","",VLOOKUP(AY159,'シフト記号表（従来型・ユニット型共通）'!$C$6:$L$47,10,FALSE))</f>
        <v/>
      </c>
      <c r="AZ160" s="163" t="str">
        <f>IF(AZ159="","",VLOOKUP(AZ159,'シフト記号表（従来型・ユニット型共通）'!$C$6:$L$47,10,FALSE))</f>
        <v/>
      </c>
      <c r="BA160" s="163" t="str">
        <f>IF(BA159="","",VLOOKUP(BA159,'シフト記号表（従来型・ユニット型共通）'!$C$6:$L$47,10,FALSE))</f>
        <v/>
      </c>
      <c r="BB160" s="164" t="str">
        <f>IF(BB159="","",VLOOKUP(BB159,'シフト記号表（従来型・ユニット型共通）'!$C$6:$L$47,10,FALSE))</f>
        <v/>
      </c>
      <c r="BC160" s="162" t="str">
        <f>IF(BC159="","",VLOOKUP(BC159,'シフト記号表（従来型・ユニット型共通）'!$C$6:$L$47,10,FALSE))</f>
        <v/>
      </c>
      <c r="BD160" s="163" t="str">
        <f>IF(BD159="","",VLOOKUP(BD159,'シフト記号表（従来型・ユニット型共通）'!$C$6:$L$47,10,FALSE))</f>
        <v/>
      </c>
      <c r="BE160" s="163" t="str">
        <f>IF(BE159="","",VLOOKUP(BE159,'シフト記号表（従来型・ユニット型共通）'!$C$6:$L$47,10,FALSE))</f>
        <v/>
      </c>
      <c r="BF160" s="369">
        <f>IF($BI$3="４週",SUM(AA160:BB160),IF($BI$3="暦月",SUM(AA160:BE160),""))</f>
        <v>0</v>
      </c>
      <c r="BG160" s="370"/>
      <c r="BH160" s="371">
        <f>IF($BI$3="４週",BF160/4,IF($BI$3="暦月",(BF160/($BI$8/7)),""))</f>
        <v>0</v>
      </c>
      <c r="BI160" s="370"/>
      <c r="BJ160" s="366"/>
      <c r="BK160" s="367"/>
      <c r="BL160" s="367"/>
      <c r="BM160" s="367"/>
      <c r="BN160" s="368"/>
    </row>
    <row r="161" spans="2:66" ht="20.25" customHeight="1" x14ac:dyDescent="0.45">
      <c r="B161" s="306">
        <f>B159+1</f>
        <v>73</v>
      </c>
      <c r="C161" s="390"/>
      <c r="D161" s="392"/>
      <c r="E161" s="261"/>
      <c r="F161" s="393"/>
      <c r="G161" s="237"/>
      <c r="H161" s="238"/>
      <c r="I161" s="152"/>
      <c r="J161" s="153"/>
      <c r="K161" s="152"/>
      <c r="L161" s="153"/>
      <c r="M161" s="246"/>
      <c r="N161" s="247"/>
      <c r="O161" s="250"/>
      <c r="P161" s="251"/>
      <c r="Q161" s="251"/>
      <c r="R161" s="238"/>
      <c r="S161" s="335"/>
      <c r="T161" s="336"/>
      <c r="U161" s="336"/>
      <c r="V161" s="336"/>
      <c r="W161" s="337"/>
      <c r="X161" s="184" t="s">
        <v>18</v>
      </c>
      <c r="Y161" s="108"/>
      <c r="Z161" s="109"/>
      <c r="AA161" s="95"/>
      <c r="AB161" s="96"/>
      <c r="AC161" s="96"/>
      <c r="AD161" s="96"/>
      <c r="AE161" s="96"/>
      <c r="AF161" s="96"/>
      <c r="AG161" s="97"/>
      <c r="AH161" s="95"/>
      <c r="AI161" s="96"/>
      <c r="AJ161" s="96"/>
      <c r="AK161" s="96"/>
      <c r="AL161" s="96"/>
      <c r="AM161" s="96"/>
      <c r="AN161" s="97"/>
      <c r="AO161" s="95"/>
      <c r="AP161" s="96"/>
      <c r="AQ161" s="96"/>
      <c r="AR161" s="96"/>
      <c r="AS161" s="96"/>
      <c r="AT161" s="96"/>
      <c r="AU161" s="97"/>
      <c r="AV161" s="95"/>
      <c r="AW161" s="96"/>
      <c r="AX161" s="96"/>
      <c r="AY161" s="96"/>
      <c r="AZ161" s="96"/>
      <c r="BA161" s="96"/>
      <c r="BB161" s="97"/>
      <c r="BC161" s="95"/>
      <c r="BD161" s="96"/>
      <c r="BE161" s="98"/>
      <c r="BF161" s="242"/>
      <c r="BG161" s="243"/>
      <c r="BH161" s="244"/>
      <c r="BI161" s="245"/>
      <c r="BJ161" s="303"/>
      <c r="BK161" s="304"/>
      <c r="BL161" s="304"/>
      <c r="BM161" s="304"/>
      <c r="BN161" s="305"/>
    </row>
    <row r="162" spans="2:66" ht="20.25" customHeight="1" x14ac:dyDescent="0.45">
      <c r="B162" s="307"/>
      <c r="C162" s="391"/>
      <c r="D162" s="394"/>
      <c r="E162" s="261"/>
      <c r="F162" s="393"/>
      <c r="G162" s="341"/>
      <c r="H162" s="342"/>
      <c r="I162" s="196"/>
      <c r="J162" s="197">
        <f>G161</f>
        <v>0</v>
      </c>
      <c r="K162" s="196"/>
      <c r="L162" s="197">
        <f>M161</f>
        <v>0</v>
      </c>
      <c r="M162" s="343"/>
      <c r="N162" s="344"/>
      <c r="O162" s="345"/>
      <c r="P162" s="346"/>
      <c r="Q162" s="346"/>
      <c r="R162" s="342"/>
      <c r="S162" s="335"/>
      <c r="T162" s="336"/>
      <c r="U162" s="336"/>
      <c r="V162" s="336"/>
      <c r="W162" s="337"/>
      <c r="X162" s="185" t="s">
        <v>189</v>
      </c>
      <c r="Y162" s="110"/>
      <c r="Z162" s="186"/>
      <c r="AA162" s="162" t="str">
        <f>IF(AA161="","",VLOOKUP(AA161,'シフト記号表（従来型・ユニット型共通）'!$C$6:$L$47,10,FALSE))</f>
        <v/>
      </c>
      <c r="AB162" s="163" t="str">
        <f>IF(AB161="","",VLOOKUP(AB161,'シフト記号表（従来型・ユニット型共通）'!$C$6:$L$47,10,FALSE))</f>
        <v/>
      </c>
      <c r="AC162" s="163" t="str">
        <f>IF(AC161="","",VLOOKUP(AC161,'シフト記号表（従来型・ユニット型共通）'!$C$6:$L$47,10,FALSE))</f>
        <v/>
      </c>
      <c r="AD162" s="163" t="str">
        <f>IF(AD161="","",VLOOKUP(AD161,'シフト記号表（従来型・ユニット型共通）'!$C$6:$L$47,10,FALSE))</f>
        <v/>
      </c>
      <c r="AE162" s="163" t="str">
        <f>IF(AE161="","",VLOOKUP(AE161,'シフト記号表（従来型・ユニット型共通）'!$C$6:$L$47,10,FALSE))</f>
        <v/>
      </c>
      <c r="AF162" s="163" t="str">
        <f>IF(AF161="","",VLOOKUP(AF161,'シフト記号表（従来型・ユニット型共通）'!$C$6:$L$47,10,FALSE))</f>
        <v/>
      </c>
      <c r="AG162" s="164" t="str">
        <f>IF(AG161="","",VLOOKUP(AG161,'シフト記号表（従来型・ユニット型共通）'!$C$6:$L$47,10,FALSE))</f>
        <v/>
      </c>
      <c r="AH162" s="162" t="str">
        <f>IF(AH161="","",VLOOKUP(AH161,'シフト記号表（従来型・ユニット型共通）'!$C$6:$L$47,10,FALSE))</f>
        <v/>
      </c>
      <c r="AI162" s="163" t="str">
        <f>IF(AI161="","",VLOOKUP(AI161,'シフト記号表（従来型・ユニット型共通）'!$C$6:$L$47,10,FALSE))</f>
        <v/>
      </c>
      <c r="AJ162" s="163" t="str">
        <f>IF(AJ161="","",VLOOKUP(AJ161,'シフト記号表（従来型・ユニット型共通）'!$C$6:$L$47,10,FALSE))</f>
        <v/>
      </c>
      <c r="AK162" s="163" t="str">
        <f>IF(AK161="","",VLOOKUP(AK161,'シフト記号表（従来型・ユニット型共通）'!$C$6:$L$47,10,FALSE))</f>
        <v/>
      </c>
      <c r="AL162" s="163" t="str">
        <f>IF(AL161="","",VLOOKUP(AL161,'シフト記号表（従来型・ユニット型共通）'!$C$6:$L$47,10,FALSE))</f>
        <v/>
      </c>
      <c r="AM162" s="163" t="str">
        <f>IF(AM161="","",VLOOKUP(AM161,'シフト記号表（従来型・ユニット型共通）'!$C$6:$L$47,10,FALSE))</f>
        <v/>
      </c>
      <c r="AN162" s="164" t="str">
        <f>IF(AN161="","",VLOOKUP(AN161,'シフト記号表（従来型・ユニット型共通）'!$C$6:$L$47,10,FALSE))</f>
        <v/>
      </c>
      <c r="AO162" s="162" t="str">
        <f>IF(AO161="","",VLOOKUP(AO161,'シフト記号表（従来型・ユニット型共通）'!$C$6:$L$47,10,FALSE))</f>
        <v/>
      </c>
      <c r="AP162" s="163" t="str">
        <f>IF(AP161="","",VLOOKUP(AP161,'シフト記号表（従来型・ユニット型共通）'!$C$6:$L$47,10,FALSE))</f>
        <v/>
      </c>
      <c r="AQ162" s="163" t="str">
        <f>IF(AQ161="","",VLOOKUP(AQ161,'シフト記号表（従来型・ユニット型共通）'!$C$6:$L$47,10,FALSE))</f>
        <v/>
      </c>
      <c r="AR162" s="163" t="str">
        <f>IF(AR161="","",VLOOKUP(AR161,'シフト記号表（従来型・ユニット型共通）'!$C$6:$L$47,10,FALSE))</f>
        <v/>
      </c>
      <c r="AS162" s="163" t="str">
        <f>IF(AS161="","",VLOOKUP(AS161,'シフト記号表（従来型・ユニット型共通）'!$C$6:$L$47,10,FALSE))</f>
        <v/>
      </c>
      <c r="AT162" s="163" t="str">
        <f>IF(AT161="","",VLOOKUP(AT161,'シフト記号表（従来型・ユニット型共通）'!$C$6:$L$47,10,FALSE))</f>
        <v/>
      </c>
      <c r="AU162" s="164" t="str">
        <f>IF(AU161="","",VLOOKUP(AU161,'シフト記号表（従来型・ユニット型共通）'!$C$6:$L$47,10,FALSE))</f>
        <v/>
      </c>
      <c r="AV162" s="162" t="str">
        <f>IF(AV161="","",VLOOKUP(AV161,'シフト記号表（従来型・ユニット型共通）'!$C$6:$L$47,10,FALSE))</f>
        <v/>
      </c>
      <c r="AW162" s="163" t="str">
        <f>IF(AW161="","",VLOOKUP(AW161,'シフト記号表（従来型・ユニット型共通）'!$C$6:$L$47,10,FALSE))</f>
        <v/>
      </c>
      <c r="AX162" s="163" t="str">
        <f>IF(AX161="","",VLOOKUP(AX161,'シフト記号表（従来型・ユニット型共通）'!$C$6:$L$47,10,FALSE))</f>
        <v/>
      </c>
      <c r="AY162" s="163" t="str">
        <f>IF(AY161="","",VLOOKUP(AY161,'シフト記号表（従来型・ユニット型共通）'!$C$6:$L$47,10,FALSE))</f>
        <v/>
      </c>
      <c r="AZ162" s="163" t="str">
        <f>IF(AZ161="","",VLOOKUP(AZ161,'シフト記号表（従来型・ユニット型共通）'!$C$6:$L$47,10,FALSE))</f>
        <v/>
      </c>
      <c r="BA162" s="163" t="str">
        <f>IF(BA161="","",VLOOKUP(BA161,'シフト記号表（従来型・ユニット型共通）'!$C$6:$L$47,10,FALSE))</f>
        <v/>
      </c>
      <c r="BB162" s="164" t="str">
        <f>IF(BB161="","",VLOOKUP(BB161,'シフト記号表（従来型・ユニット型共通）'!$C$6:$L$47,10,FALSE))</f>
        <v/>
      </c>
      <c r="BC162" s="162" t="str">
        <f>IF(BC161="","",VLOOKUP(BC161,'シフト記号表（従来型・ユニット型共通）'!$C$6:$L$47,10,FALSE))</f>
        <v/>
      </c>
      <c r="BD162" s="163" t="str">
        <f>IF(BD161="","",VLOOKUP(BD161,'シフト記号表（従来型・ユニット型共通）'!$C$6:$L$47,10,FALSE))</f>
        <v/>
      </c>
      <c r="BE162" s="163" t="str">
        <f>IF(BE161="","",VLOOKUP(BE161,'シフト記号表（従来型・ユニット型共通）'!$C$6:$L$47,10,FALSE))</f>
        <v/>
      </c>
      <c r="BF162" s="369">
        <f>IF($BI$3="４週",SUM(AA162:BB162),IF($BI$3="暦月",SUM(AA162:BE162),""))</f>
        <v>0</v>
      </c>
      <c r="BG162" s="370"/>
      <c r="BH162" s="371">
        <f>IF($BI$3="４週",BF162/4,IF($BI$3="暦月",(BF162/($BI$8/7)),""))</f>
        <v>0</v>
      </c>
      <c r="BI162" s="370"/>
      <c r="BJ162" s="366"/>
      <c r="BK162" s="367"/>
      <c r="BL162" s="367"/>
      <c r="BM162" s="367"/>
      <c r="BN162" s="368"/>
    </row>
    <row r="163" spans="2:66" ht="20.25" customHeight="1" x14ac:dyDescent="0.45">
      <c r="B163" s="306">
        <f>B161+1</f>
        <v>74</v>
      </c>
      <c r="C163" s="390"/>
      <c r="D163" s="392"/>
      <c r="E163" s="261"/>
      <c r="F163" s="393"/>
      <c r="G163" s="237"/>
      <c r="H163" s="238"/>
      <c r="I163" s="152"/>
      <c r="J163" s="153"/>
      <c r="K163" s="152"/>
      <c r="L163" s="153"/>
      <c r="M163" s="246"/>
      <c r="N163" s="247"/>
      <c r="O163" s="250"/>
      <c r="P163" s="251"/>
      <c r="Q163" s="251"/>
      <c r="R163" s="238"/>
      <c r="S163" s="335"/>
      <c r="T163" s="336"/>
      <c r="U163" s="336"/>
      <c r="V163" s="336"/>
      <c r="W163" s="337"/>
      <c r="X163" s="184" t="s">
        <v>18</v>
      </c>
      <c r="Y163" s="108"/>
      <c r="Z163" s="109"/>
      <c r="AA163" s="95"/>
      <c r="AB163" s="96"/>
      <c r="AC163" s="96"/>
      <c r="AD163" s="96"/>
      <c r="AE163" s="96"/>
      <c r="AF163" s="96"/>
      <c r="AG163" s="97"/>
      <c r="AH163" s="95"/>
      <c r="AI163" s="96"/>
      <c r="AJ163" s="96"/>
      <c r="AK163" s="96"/>
      <c r="AL163" s="96"/>
      <c r="AM163" s="96"/>
      <c r="AN163" s="97"/>
      <c r="AO163" s="95"/>
      <c r="AP163" s="96"/>
      <c r="AQ163" s="96"/>
      <c r="AR163" s="96"/>
      <c r="AS163" s="96"/>
      <c r="AT163" s="96"/>
      <c r="AU163" s="97"/>
      <c r="AV163" s="95"/>
      <c r="AW163" s="96"/>
      <c r="AX163" s="96"/>
      <c r="AY163" s="96"/>
      <c r="AZ163" s="96"/>
      <c r="BA163" s="96"/>
      <c r="BB163" s="97"/>
      <c r="BC163" s="95"/>
      <c r="BD163" s="96"/>
      <c r="BE163" s="98"/>
      <c r="BF163" s="242"/>
      <c r="BG163" s="243"/>
      <c r="BH163" s="244"/>
      <c r="BI163" s="245"/>
      <c r="BJ163" s="303"/>
      <c r="BK163" s="304"/>
      <c r="BL163" s="304"/>
      <c r="BM163" s="304"/>
      <c r="BN163" s="305"/>
    </row>
    <row r="164" spans="2:66" ht="20.25" customHeight="1" x14ac:dyDescent="0.45">
      <c r="B164" s="307"/>
      <c r="C164" s="391"/>
      <c r="D164" s="394"/>
      <c r="E164" s="261"/>
      <c r="F164" s="393"/>
      <c r="G164" s="341"/>
      <c r="H164" s="342"/>
      <c r="I164" s="196"/>
      <c r="J164" s="197">
        <f>G163</f>
        <v>0</v>
      </c>
      <c r="K164" s="196"/>
      <c r="L164" s="197">
        <f>M163</f>
        <v>0</v>
      </c>
      <c r="M164" s="343"/>
      <c r="N164" s="344"/>
      <c r="O164" s="345"/>
      <c r="P164" s="346"/>
      <c r="Q164" s="346"/>
      <c r="R164" s="342"/>
      <c r="S164" s="335"/>
      <c r="T164" s="336"/>
      <c r="U164" s="336"/>
      <c r="V164" s="336"/>
      <c r="W164" s="337"/>
      <c r="X164" s="185" t="s">
        <v>189</v>
      </c>
      <c r="Y164" s="110"/>
      <c r="Z164" s="186"/>
      <c r="AA164" s="162" t="str">
        <f>IF(AA163="","",VLOOKUP(AA163,'シフト記号表（従来型・ユニット型共通）'!$C$6:$L$47,10,FALSE))</f>
        <v/>
      </c>
      <c r="AB164" s="163" t="str">
        <f>IF(AB163="","",VLOOKUP(AB163,'シフト記号表（従来型・ユニット型共通）'!$C$6:$L$47,10,FALSE))</f>
        <v/>
      </c>
      <c r="AC164" s="163" t="str">
        <f>IF(AC163="","",VLOOKUP(AC163,'シフト記号表（従来型・ユニット型共通）'!$C$6:$L$47,10,FALSE))</f>
        <v/>
      </c>
      <c r="AD164" s="163" t="str">
        <f>IF(AD163="","",VLOOKUP(AD163,'シフト記号表（従来型・ユニット型共通）'!$C$6:$L$47,10,FALSE))</f>
        <v/>
      </c>
      <c r="AE164" s="163" t="str">
        <f>IF(AE163="","",VLOOKUP(AE163,'シフト記号表（従来型・ユニット型共通）'!$C$6:$L$47,10,FALSE))</f>
        <v/>
      </c>
      <c r="AF164" s="163" t="str">
        <f>IF(AF163="","",VLOOKUP(AF163,'シフト記号表（従来型・ユニット型共通）'!$C$6:$L$47,10,FALSE))</f>
        <v/>
      </c>
      <c r="AG164" s="164" t="str">
        <f>IF(AG163="","",VLOOKUP(AG163,'シフト記号表（従来型・ユニット型共通）'!$C$6:$L$47,10,FALSE))</f>
        <v/>
      </c>
      <c r="AH164" s="162" t="str">
        <f>IF(AH163="","",VLOOKUP(AH163,'シフト記号表（従来型・ユニット型共通）'!$C$6:$L$47,10,FALSE))</f>
        <v/>
      </c>
      <c r="AI164" s="163" t="str">
        <f>IF(AI163="","",VLOOKUP(AI163,'シフト記号表（従来型・ユニット型共通）'!$C$6:$L$47,10,FALSE))</f>
        <v/>
      </c>
      <c r="AJ164" s="163" t="str">
        <f>IF(AJ163="","",VLOOKUP(AJ163,'シフト記号表（従来型・ユニット型共通）'!$C$6:$L$47,10,FALSE))</f>
        <v/>
      </c>
      <c r="AK164" s="163" t="str">
        <f>IF(AK163="","",VLOOKUP(AK163,'シフト記号表（従来型・ユニット型共通）'!$C$6:$L$47,10,FALSE))</f>
        <v/>
      </c>
      <c r="AL164" s="163" t="str">
        <f>IF(AL163="","",VLOOKUP(AL163,'シフト記号表（従来型・ユニット型共通）'!$C$6:$L$47,10,FALSE))</f>
        <v/>
      </c>
      <c r="AM164" s="163" t="str">
        <f>IF(AM163="","",VLOOKUP(AM163,'シフト記号表（従来型・ユニット型共通）'!$C$6:$L$47,10,FALSE))</f>
        <v/>
      </c>
      <c r="AN164" s="164" t="str">
        <f>IF(AN163="","",VLOOKUP(AN163,'シフト記号表（従来型・ユニット型共通）'!$C$6:$L$47,10,FALSE))</f>
        <v/>
      </c>
      <c r="AO164" s="162" t="str">
        <f>IF(AO163="","",VLOOKUP(AO163,'シフト記号表（従来型・ユニット型共通）'!$C$6:$L$47,10,FALSE))</f>
        <v/>
      </c>
      <c r="AP164" s="163" t="str">
        <f>IF(AP163="","",VLOOKUP(AP163,'シフト記号表（従来型・ユニット型共通）'!$C$6:$L$47,10,FALSE))</f>
        <v/>
      </c>
      <c r="AQ164" s="163" t="str">
        <f>IF(AQ163="","",VLOOKUP(AQ163,'シフト記号表（従来型・ユニット型共通）'!$C$6:$L$47,10,FALSE))</f>
        <v/>
      </c>
      <c r="AR164" s="163" t="str">
        <f>IF(AR163="","",VLOOKUP(AR163,'シフト記号表（従来型・ユニット型共通）'!$C$6:$L$47,10,FALSE))</f>
        <v/>
      </c>
      <c r="AS164" s="163" t="str">
        <f>IF(AS163="","",VLOOKUP(AS163,'シフト記号表（従来型・ユニット型共通）'!$C$6:$L$47,10,FALSE))</f>
        <v/>
      </c>
      <c r="AT164" s="163" t="str">
        <f>IF(AT163="","",VLOOKUP(AT163,'シフト記号表（従来型・ユニット型共通）'!$C$6:$L$47,10,FALSE))</f>
        <v/>
      </c>
      <c r="AU164" s="164" t="str">
        <f>IF(AU163="","",VLOOKUP(AU163,'シフト記号表（従来型・ユニット型共通）'!$C$6:$L$47,10,FALSE))</f>
        <v/>
      </c>
      <c r="AV164" s="162" t="str">
        <f>IF(AV163="","",VLOOKUP(AV163,'シフト記号表（従来型・ユニット型共通）'!$C$6:$L$47,10,FALSE))</f>
        <v/>
      </c>
      <c r="AW164" s="163" t="str">
        <f>IF(AW163="","",VLOOKUP(AW163,'シフト記号表（従来型・ユニット型共通）'!$C$6:$L$47,10,FALSE))</f>
        <v/>
      </c>
      <c r="AX164" s="163" t="str">
        <f>IF(AX163="","",VLOOKUP(AX163,'シフト記号表（従来型・ユニット型共通）'!$C$6:$L$47,10,FALSE))</f>
        <v/>
      </c>
      <c r="AY164" s="163" t="str">
        <f>IF(AY163="","",VLOOKUP(AY163,'シフト記号表（従来型・ユニット型共通）'!$C$6:$L$47,10,FALSE))</f>
        <v/>
      </c>
      <c r="AZ164" s="163" t="str">
        <f>IF(AZ163="","",VLOOKUP(AZ163,'シフト記号表（従来型・ユニット型共通）'!$C$6:$L$47,10,FALSE))</f>
        <v/>
      </c>
      <c r="BA164" s="163" t="str">
        <f>IF(BA163="","",VLOOKUP(BA163,'シフト記号表（従来型・ユニット型共通）'!$C$6:$L$47,10,FALSE))</f>
        <v/>
      </c>
      <c r="BB164" s="164" t="str">
        <f>IF(BB163="","",VLOOKUP(BB163,'シフト記号表（従来型・ユニット型共通）'!$C$6:$L$47,10,FALSE))</f>
        <v/>
      </c>
      <c r="BC164" s="162" t="str">
        <f>IF(BC163="","",VLOOKUP(BC163,'シフト記号表（従来型・ユニット型共通）'!$C$6:$L$47,10,FALSE))</f>
        <v/>
      </c>
      <c r="BD164" s="163" t="str">
        <f>IF(BD163="","",VLOOKUP(BD163,'シフト記号表（従来型・ユニット型共通）'!$C$6:$L$47,10,FALSE))</f>
        <v/>
      </c>
      <c r="BE164" s="163" t="str">
        <f>IF(BE163="","",VLOOKUP(BE163,'シフト記号表（従来型・ユニット型共通）'!$C$6:$L$47,10,FALSE))</f>
        <v/>
      </c>
      <c r="BF164" s="369">
        <f>IF($BI$3="４週",SUM(AA164:BB164),IF($BI$3="暦月",SUM(AA164:BE164),""))</f>
        <v>0</v>
      </c>
      <c r="BG164" s="370"/>
      <c r="BH164" s="371">
        <f>IF($BI$3="４週",BF164/4,IF($BI$3="暦月",(BF164/($BI$8/7)),""))</f>
        <v>0</v>
      </c>
      <c r="BI164" s="370"/>
      <c r="BJ164" s="366"/>
      <c r="BK164" s="367"/>
      <c r="BL164" s="367"/>
      <c r="BM164" s="367"/>
      <c r="BN164" s="368"/>
    </row>
    <row r="165" spans="2:66" ht="20.25" customHeight="1" x14ac:dyDescent="0.45">
      <c r="B165" s="306">
        <f>B163+1</f>
        <v>75</v>
      </c>
      <c r="C165" s="390"/>
      <c r="D165" s="392"/>
      <c r="E165" s="261"/>
      <c r="F165" s="393"/>
      <c r="G165" s="237"/>
      <c r="H165" s="238"/>
      <c r="I165" s="152"/>
      <c r="J165" s="153"/>
      <c r="K165" s="152"/>
      <c r="L165" s="153"/>
      <c r="M165" s="246"/>
      <c r="N165" s="247"/>
      <c r="O165" s="250"/>
      <c r="P165" s="251"/>
      <c r="Q165" s="251"/>
      <c r="R165" s="238"/>
      <c r="S165" s="335"/>
      <c r="T165" s="336"/>
      <c r="U165" s="336"/>
      <c r="V165" s="336"/>
      <c r="W165" s="337"/>
      <c r="X165" s="184" t="s">
        <v>18</v>
      </c>
      <c r="Y165" s="108"/>
      <c r="Z165" s="109"/>
      <c r="AA165" s="95"/>
      <c r="AB165" s="96"/>
      <c r="AC165" s="96"/>
      <c r="AD165" s="96"/>
      <c r="AE165" s="96"/>
      <c r="AF165" s="96"/>
      <c r="AG165" s="97"/>
      <c r="AH165" s="95"/>
      <c r="AI165" s="96"/>
      <c r="AJ165" s="96"/>
      <c r="AK165" s="96"/>
      <c r="AL165" s="96"/>
      <c r="AM165" s="96"/>
      <c r="AN165" s="97"/>
      <c r="AO165" s="95"/>
      <c r="AP165" s="96"/>
      <c r="AQ165" s="96"/>
      <c r="AR165" s="96"/>
      <c r="AS165" s="96"/>
      <c r="AT165" s="96"/>
      <c r="AU165" s="97"/>
      <c r="AV165" s="95"/>
      <c r="AW165" s="96"/>
      <c r="AX165" s="96"/>
      <c r="AY165" s="96"/>
      <c r="AZ165" s="96"/>
      <c r="BA165" s="96"/>
      <c r="BB165" s="97"/>
      <c r="BC165" s="95"/>
      <c r="BD165" s="96"/>
      <c r="BE165" s="98"/>
      <c r="BF165" s="242"/>
      <c r="BG165" s="243"/>
      <c r="BH165" s="244"/>
      <c r="BI165" s="245"/>
      <c r="BJ165" s="303"/>
      <c r="BK165" s="304"/>
      <c r="BL165" s="304"/>
      <c r="BM165" s="304"/>
      <c r="BN165" s="305"/>
    </row>
    <row r="166" spans="2:66" ht="20.25" customHeight="1" x14ac:dyDescent="0.45">
      <c r="B166" s="307"/>
      <c r="C166" s="391"/>
      <c r="D166" s="394"/>
      <c r="E166" s="261"/>
      <c r="F166" s="393"/>
      <c r="G166" s="341"/>
      <c r="H166" s="342"/>
      <c r="I166" s="196"/>
      <c r="J166" s="197">
        <f>G165</f>
        <v>0</v>
      </c>
      <c r="K166" s="196"/>
      <c r="L166" s="197">
        <f>M165</f>
        <v>0</v>
      </c>
      <c r="M166" s="343"/>
      <c r="N166" s="344"/>
      <c r="O166" s="345"/>
      <c r="P166" s="346"/>
      <c r="Q166" s="346"/>
      <c r="R166" s="342"/>
      <c r="S166" s="335"/>
      <c r="T166" s="336"/>
      <c r="U166" s="336"/>
      <c r="V166" s="336"/>
      <c r="W166" s="337"/>
      <c r="X166" s="185" t="s">
        <v>189</v>
      </c>
      <c r="Y166" s="110"/>
      <c r="Z166" s="186"/>
      <c r="AA166" s="162" t="str">
        <f>IF(AA165="","",VLOOKUP(AA165,'シフト記号表（従来型・ユニット型共通）'!$C$6:$L$47,10,FALSE))</f>
        <v/>
      </c>
      <c r="AB166" s="163" t="str">
        <f>IF(AB165="","",VLOOKUP(AB165,'シフト記号表（従来型・ユニット型共通）'!$C$6:$L$47,10,FALSE))</f>
        <v/>
      </c>
      <c r="AC166" s="163" t="str">
        <f>IF(AC165="","",VLOOKUP(AC165,'シフト記号表（従来型・ユニット型共通）'!$C$6:$L$47,10,FALSE))</f>
        <v/>
      </c>
      <c r="AD166" s="163" t="str">
        <f>IF(AD165="","",VLOOKUP(AD165,'シフト記号表（従来型・ユニット型共通）'!$C$6:$L$47,10,FALSE))</f>
        <v/>
      </c>
      <c r="AE166" s="163" t="str">
        <f>IF(AE165="","",VLOOKUP(AE165,'シフト記号表（従来型・ユニット型共通）'!$C$6:$L$47,10,FALSE))</f>
        <v/>
      </c>
      <c r="AF166" s="163" t="str">
        <f>IF(AF165="","",VLOOKUP(AF165,'シフト記号表（従来型・ユニット型共通）'!$C$6:$L$47,10,FALSE))</f>
        <v/>
      </c>
      <c r="AG166" s="164" t="str">
        <f>IF(AG165="","",VLOOKUP(AG165,'シフト記号表（従来型・ユニット型共通）'!$C$6:$L$47,10,FALSE))</f>
        <v/>
      </c>
      <c r="AH166" s="162" t="str">
        <f>IF(AH165="","",VLOOKUP(AH165,'シフト記号表（従来型・ユニット型共通）'!$C$6:$L$47,10,FALSE))</f>
        <v/>
      </c>
      <c r="AI166" s="163" t="str">
        <f>IF(AI165="","",VLOOKUP(AI165,'シフト記号表（従来型・ユニット型共通）'!$C$6:$L$47,10,FALSE))</f>
        <v/>
      </c>
      <c r="AJ166" s="163" t="str">
        <f>IF(AJ165="","",VLOOKUP(AJ165,'シフト記号表（従来型・ユニット型共通）'!$C$6:$L$47,10,FALSE))</f>
        <v/>
      </c>
      <c r="AK166" s="163" t="str">
        <f>IF(AK165="","",VLOOKUP(AK165,'シフト記号表（従来型・ユニット型共通）'!$C$6:$L$47,10,FALSE))</f>
        <v/>
      </c>
      <c r="AL166" s="163" t="str">
        <f>IF(AL165="","",VLOOKUP(AL165,'シフト記号表（従来型・ユニット型共通）'!$C$6:$L$47,10,FALSE))</f>
        <v/>
      </c>
      <c r="AM166" s="163" t="str">
        <f>IF(AM165="","",VLOOKUP(AM165,'シフト記号表（従来型・ユニット型共通）'!$C$6:$L$47,10,FALSE))</f>
        <v/>
      </c>
      <c r="AN166" s="164" t="str">
        <f>IF(AN165="","",VLOOKUP(AN165,'シフト記号表（従来型・ユニット型共通）'!$C$6:$L$47,10,FALSE))</f>
        <v/>
      </c>
      <c r="AO166" s="162" t="str">
        <f>IF(AO165="","",VLOOKUP(AO165,'シフト記号表（従来型・ユニット型共通）'!$C$6:$L$47,10,FALSE))</f>
        <v/>
      </c>
      <c r="AP166" s="163" t="str">
        <f>IF(AP165="","",VLOOKUP(AP165,'シフト記号表（従来型・ユニット型共通）'!$C$6:$L$47,10,FALSE))</f>
        <v/>
      </c>
      <c r="AQ166" s="163" t="str">
        <f>IF(AQ165="","",VLOOKUP(AQ165,'シフト記号表（従来型・ユニット型共通）'!$C$6:$L$47,10,FALSE))</f>
        <v/>
      </c>
      <c r="AR166" s="163" t="str">
        <f>IF(AR165="","",VLOOKUP(AR165,'シフト記号表（従来型・ユニット型共通）'!$C$6:$L$47,10,FALSE))</f>
        <v/>
      </c>
      <c r="AS166" s="163" t="str">
        <f>IF(AS165="","",VLOOKUP(AS165,'シフト記号表（従来型・ユニット型共通）'!$C$6:$L$47,10,FALSE))</f>
        <v/>
      </c>
      <c r="AT166" s="163" t="str">
        <f>IF(AT165="","",VLOOKUP(AT165,'シフト記号表（従来型・ユニット型共通）'!$C$6:$L$47,10,FALSE))</f>
        <v/>
      </c>
      <c r="AU166" s="164" t="str">
        <f>IF(AU165="","",VLOOKUP(AU165,'シフト記号表（従来型・ユニット型共通）'!$C$6:$L$47,10,FALSE))</f>
        <v/>
      </c>
      <c r="AV166" s="162" t="str">
        <f>IF(AV165="","",VLOOKUP(AV165,'シフト記号表（従来型・ユニット型共通）'!$C$6:$L$47,10,FALSE))</f>
        <v/>
      </c>
      <c r="AW166" s="163" t="str">
        <f>IF(AW165="","",VLOOKUP(AW165,'シフト記号表（従来型・ユニット型共通）'!$C$6:$L$47,10,FALSE))</f>
        <v/>
      </c>
      <c r="AX166" s="163" t="str">
        <f>IF(AX165="","",VLOOKUP(AX165,'シフト記号表（従来型・ユニット型共通）'!$C$6:$L$47,10,FALSE))</f>
        <v/>
      </c>
      <c r="AY166" s="163" t="str">
        <f>IF(AY165="","",VLOOKUP(AY165,'シフト記号表（従来型・ユニット型共通）'!$C$6:$L$47,10,FALSE))</f>
        <v/>
      </c>
      <c r="AZ166" s="163" t="str">
        <f>IF(AZ165="","",VLOOKUP(AZ165,'シフト記号表（従来型・ユニット型共通）'!$C$6:$L$47,10,FALSE))</f>
        <v/>
      </c>
      <c r="BA166" s="163" t="str">
        <f>IF(BA165="","",VLOOKUP(BA165,'シフト記号表（従来型・ユニット型共通）'!$C$6:$L$47,10,FALSE))</f>
        <v/>
      </c>
      <c r="BB166" s="164" t="str">
        <f>IF(BB165="","",VLOOKUP(BB165,'シフト記号表（従来型・ユニット型共通）'!$C$6:$L$47,10,FALSE))</f>
        <v/>
      </c>
      <c r="BC166" s="162" t="str">
        <f>IF(BC165="","",VLOOKUP(BC165,'シフト記号表（従来型・ユニット型共通）'!$C$6:$L$47,10,FALSE))</f>
        <v/>
      </c>
      <c r="BD166" s="163" t="str">
        <f>IF(BD165="","",VLOOKUP(BD165,'シフト記号表（従来型・ユニット型共通）'!$C$6:$L$47,10,FALSE))</f>
        <v/>
      </c>
      <c r="BE166" s="163" t="str">
        <f>IF(BE165="","",VLOOKUP(BE165,'シフト記号表（従来型・ユニット型共通）'!$C$6:$L$47,10,FALSE))</f>
        <v/>
      </c>
      <c r="BF166" s="369">
        <f>IF($BI$3="４週",SUM(AA166:BB166),IF($BI$3="暦月",SUM(AA166:BE166),""))</f>
        <v>0</v>
      </c>
      <c r="BG166" s="370"/>
      <c r="BH166" s="371">
        <f>IF($BI$3="４週",BF166/4,IF($BI$3="暦月",(BF166/($BI$8/7)),""))</f>
        <v>0</v>
      </c>
      <c r="BI166" s="370"/>
      <c r="BJ166" s="366"/>
      <c r="BK166" s="367"/>
      <c r="BL166" s="367"/>
      <c r="BM166" s="367"/>
      <c r="BN166" s="368"/>
    </row>
    <row r="167" spans="2:66" ht="20.25" customHeight="1" x14ac:dyDescent="0.45">
      <c r="B167" s="306">
        <f>B165+1</f>
        <v>76</v>
      </c>
      <c r="C167" s="390"/>
      <c r="D167" s="392"/>
      <c r="E167" s="261"/>
      <c r="F167" s="393"/>
      <c r="G167" s="237"/>
      <c r="H167" s="238"/>
      <c r="I167" s="152"/>
      <c r="J167" s="153"/>
      <c r="K167" s="152"/>
      <c r="L167" s="153"/>
      <c r="M167" s="246"/>
      <c r="N167" s="247"/>
      <c r="O167" s="250"/>
      <c r="P167" s="251"/>
      <c r="Q167" s="251"/>
      <c r="R167" s="238"/>
      <c r="S167" s="335"/>
      <c r="T167" s="336"/>
      <c r="U167" s="336"/>
      <c r="V167" s="336"/>
      <c r="W167" s="337"/>
      <c r="X167" s="184" t="s">
        <v>18</v>
      </c>
      <c r="Y167" s="108"/>
      <c r="Z167" s="109"/>
      <c r="AA167" s="95"/>
      <c r="AB167" s="96"/>
      <c r="AC167" s="96"/>
      <c r="AD167" s="96"/>
      <c r="AE167" s="96"/>
      <c r="AF167" s="96"/>
      <c r="AG167" s="97"/>
      <c r="AH167" s="95"/>
      <c r="AI167" s="96"/>
      <c r="AJ167" s="96"/>
      <c r="AK167" s="96"/>
      <c r="AL167" s="96"/>
      <c r="AM167" s="96"/>
      <c r="AN167" s="97"/>
      <c r="AO167" s="95"/>
      <c r="AP167" s="96"/>
      <c r="AQ167" s="96"/>
      <c r="AR167" s="96"/>
      <c r="AS167" s="96"/>
      <c r="AT167" s="96"/>
      <c r="AU167" s="97"/>
      <c r="AV167" s="95"/>
      <c r="AW167" s="96"/>
      <c r="AX167" s="96"/>
      <c r="AY167" s="96"/>
      <c r="AZ167" s="96"/>
      <c r="BA167" s="96"/>
      <c r="BB167" s="97"/>
      <c r="BC167" s="95"/>
      <c r="BD167" s="96"/>
      <c r="BE167" s="98"/>
      <c r="BF167" s="242"/>
      <c r="BG167" s="243"/>
      <c r="BH167" s="244"/>
      <c r="BI167" s="245"/>
      <c r="BJ167" s="303"/>
      <c r="BK167" s="304"/>
      <c r="BL167" s="304"/>
      <c r="BM167" s="304"/>
      <c r="BN167" s="305"/>
    </row>
    <row r="168" spans="2:66" ht="20.25" customHeight="1" x14ac:dyDescent="0.45">
      <c r="B168" s="307"/>
      <c r="C168" s="391"/>
      <c r="D168" s="394"/>
      <c r="E168" s="261"/>
      <c r="F168" s="393"/>
      <c r="G168" s="341"/>
      <c r="H168" s="342"/>
      <c r="I168" s="196"/>
      <c r="J168" s="197">
        <f>G167</f>
        <v>0</v>
      </c>
      <c r="K168" s="196"/>
      <c r="L168" s="197">
        <f>M167</f>
        <v>0</v>
      </c>
      <c r="M168" s="343"/>
      <c r="N168" s="344"/>
      <c r="O168" s="345"/>
      <c r="P168" s="346"/>
      <c r="Q168" s="346"/>
      <c r="R168" s="342"/>
      <c r="S168" s="335"/>
      <c r="T168" s="336"/>
      <c r="U168" s="336"/>
      <c r="V168" s="336"/>
      <c r="W168" s="337"/>
      <c r="X168" s="185" t="s">
        <v>189</v>
      </c>
      <c r="Y168" s="110"/>
      <c r="Z168" s="186"/>
      <c r="AA168" s="162" t="str">
        <f>IF(AA167="","",VLOOKUP(AA167,'シフト記号表（従来型・ユニット型共通）'!$C$6:$L$47,10,FALSE))</f>
        <v/>
      </c>
      <c r="AB168" s="163" t="str">
        <f>IF(AB167="","",VLOOKUP(AB167,'シフト記号表（従来型・ユニット型共通）'!$C$6:$L$47,10,FALSE))</f>
        <v/>
      </c>
      <c r="AC168" s="163" t="str">
        <f>IF(AC167="","",VLOOKUP(AC167,'シフト記号表（従来型・ユニット型共通）'!$C$6:$L$47,10,FALSE))</f>
        <v/>
      </c>
      <c r="AD168" s="163" t="str">
        <f>IF(AD167="","",VLOOKUP(AD167,'シフト記号表（従来型・ユニット型共通）'!$C$6:$L$47,10,FALSE))</f>
        <v/>
      </c>
      <c r="AE168" s="163" t="str">
        <f>IF(AE167="","",VLOOKUP(AE167,'シフト記号表（従来型・ユニット型共通）'!$C$6:$L$47,10,FALSE))</f>
        <v/>
      </c>
      <c r="AF168" s="163" t="str">
        <f>IF(AF167="","",VLOOKUP(AF167,'シフト記号表（従来型・ユニット型共通）'!$C$6:$L$47,10,FALSE))</f>
        <v/>
      </c>
      <c r="AG168" s="164" t="str">
        <f>IF(AG167="","",VLOOKUP(AG167,'シフト記号表（従来型・ユニット型共通）'!$C$6:$L$47,10,FALSE))</f>
        <v/>
      </c>
      <c r="AH168" s="162" t="str">
        <f>IF(AH167="","",VLOOKUP(AH167,'シフト記号表（従来型・ユニット型共通）'!$C$6:$L$47,10,FALSE))</f>
        <v/>
      </c>
      <c r="AI168" s="163" t="str">
        <f>IF(AI167="","",VLOOKUP(AI167,'シフト記号表（従来型・ユニット型共通）'!$C$6:$L$47,10,FALSE))</f>
        <v/>
      </c>
      <c r="AJ168" s="163" t="str">
        <f>IF(AJ167="","",VLOOKUP(AJ167,'シフト記号表（従来型・ユニット型共通）'!$C$6:$L$47,10,FALSE))</f>
        <v/>
      </c>
      <c r="AK168" s="163" t="str">
        <f>IF(AK167="","",VLOOKUP(AK167,'シフト記号表（従来型・ユニット型共通）'!$C$6:$L$47,10,FALSE))</f>
        <v/>
      </c>
      <c r="AL168" s="163" t="str">
        <f>IF(AL167="","",VLOOKUP(AL167,'シフト記号表（従来型・ユニット型共通）'!$C$6:$L$47,10,FALSE))</f>
        <v/>
      </c>
      <c r="AM168" s="163" t="str">
        <f>IF(AM167="","",VLOOKUP(AM167,'シフト記号表（従来型・ユニット型共通）'!$C$6:$L$47,10,FALSE))</f>
        <v/>
      </c>
      <c r="AN168" s="164" t="str">
        <f>IF(AN167="","",VLOOKUP(AN167,'シフト記号表（従来型・ユニット型共通）'!$C$6:$L$47,10,FALSE))</f>
        <v/>
      </c>
      <c r="AO168" s="162" t="str">
        <f>IF(AO167="","",VLOOKUP(AO167,'シフト記号表（従来型・ユニット型共通）'!$C$6:$L$47,10,FALSE))</f>
        <v/>
      </c>
      <c r="AP168" s="163" t="str">
        <f>IF(AP167="","",VLOOKUP(AP167,'シフト記号表（従来型・ユニット型共通）'!$C$6:$L$47,10,FALSE))</f>
        <v/>
      </c>
      <c r="AQ168" s="163" t="str">
        <f>IF(AQ167="","",VLOOKUP(AQ167,'シフト記号表（従来型・ユニット型共通）'!$C$6:$L$47,10,FALSE))</f>
        <v/>
      </c>
      <c r="AR168" s="163" t="str">
        <f>IF(AR167="","",VLOOKUP(AR167,'シフト記号表（従来型・ユニット型共通）'!$C$6:$L$47,10,FALSE))</f>
        <v/>
      </c>
      <c r="AS168" s="163" t="str">
        <f>IF(AS167="","",VLOOKUP(AS167,'シフト記号表（従来型・ユニット型共通）'!$C$6:$L$47,10,FALSE))</f>
        <v/>
      </c>
      <c r="AT168" s="163" t="str">
        <f>IF(AT167="","",VLOOKUP(AT167,'シフト記号表（従来型・ユニット型共通）'!$C$6:$L$47,10,FALSE))</f>
        <v/>
      </c>
      <c r="AU168" s="164" t="str">
        <f>IF(AU167="","",VLOOKUP(AU167,'シフト記号表（従来型・ユニット型共通）'!$C$6:$L$47,10,FALSE))</f>
        <v/>
      </c>
      <c r="AV168" s="162" t="str">
        <f>IF(AV167="","",VLOOKUP(AV167,'シフト記号表（従来型・ユニット型共通）'!$C$6:$L$47,10,FALSE))</f>
        <v/>
      </c>
      <c r="AW168" s="163" t="str">
        <f>IF(AW167="","",VLOOKUP(AW167,'シフト記号表（従来型・ユニット型共通）'!$C$6:$L$47,10,FALSE))</f>
        <v/>
      </c>
      <c r="AX168" s="163" t="str">
        <f>IF(AX167="","",VLOOKUP(AX167,'シフト記号表（従来型・ユニット型共通）'!$C$6:$L$47,10,FALSE))</f>
        <v/>
      </c>
      <c r="AY168" s="163" t="str">
        <f>IF(AY167="","",VLOOKUP(AY167,'シフト記号表（従来型・ユニット型共通）'!$C$6:$L$47,10,FALSE))</f>
        <v/>
      </c>
      <c r="AZ168" s="163" t="str">
        <f>IF(AZ167="","",VLOOKUP(AZ167,'シフト記号表（従来型・ユニット型共通）'!$C$6:$L$47,10,FALSE))</f>
        <v/>
      </c>
      <c r="BA168" s="163" t="str">
        <f>IF(BA167="","",VLOOKUP(BA167,'シフト記号表（従来型・ユニット型共通）'!$C$6:$L$47,10,FALSE))</f>
        <v/>
      </c>
      <c r="BB168" s="164" t="str">
        <f>IF(BB167="","",VLOOKUP(BB167,'シフト記号表（従来型・ユニット型共通）'!$C$6:$L$47,10,FALSE))</f>
        <v/>
      </c>
      <c r="BC168" s="162" t="str">
        <f>IF(BC167="","",VLOOKUP(BC167,'シフト記号表（従来型・ユニット型共通）'!$C$6:$L$47,10,FALSE))</f>
        <v/>
      </c>
      <c r="BD168" s="163" t="str">
        <f>IF(BD167="","",VLOOKUP(BD167,'シフト記号表（従来型・ユニット型共通）'!$C$6:$L$47,10,FALSE))</f>
        <v/>
      </c>
      <c r="BE168" s="163" t="str">
        <f>IF(BE167="","",VLOOKUP(BE167,'シフト記号表（従来型・ユニット型共通）'!$C$6:$L$47,10,FALSE))</f>
        <v/>
      </c>
      <c r="BF168" s="369">
        <f>IF($BI$3="４週",SUM(AA168:BB168),IF($BI$3="暦月",SUM(AA168:BE168),""))</f>
        <v>0</v>
      </c>
      <c r="BG168" s="370"/>
      <c r="BH168" s="371">
        <f>IF($BI$3="４週",BF168/4,IF($BI$3="暦月",(BF168/($BI$8/7)),""))</f>
        <v>0</v>
      </c>
      <c r="BI168" s="370"/>
      <c r="BJ168" s="366"/>
      <c r="BK168" s="367"/>
      <c r="BL168" s="367"/>
      <c r="BM168" s="367"/>
      <c r="BN168" s="368"/>
    </row>
    <row r="169" spans="2:66" ht="20.25" customHeight="1" x14ac:dyDescent="0.45">
      <c r="B169" s="306">
        <f>B167+1</f>
        <v>77</v>
      </c>
      <c r="C169" s="390"/>
      <c r="D169" s="392"/>
      <c r="E169" s="261"/>
      <c r="F169" s="393"/>
      <c r="G169" s="237"/>
      <c r="H169" s="238"/>
      <c r="I169" s="152"/>
      <c r="J169" s="153"/>
      <c r="K169" s="152"/>
      <c r="L169" s="153"/>
      <c r="M169" s="246"/>
      <c r="N169" s="247"/>
      <c r="O169" s="250"/>
      <c r="P169" s="251"/>
      <c r="Q169" s="251"/>
      <c r="R169" s="238"/>
      <c r="S169" s="335"/>
      <c r="T169" s="336"/>
      <c r="U169" s="336"/>
      <c r="V169" s="336"/>
      <c r="W169" s="337"/>
      <c r="X169" s="184" t="s">
        <v>18</v>
      </c>
      <c r="Y169" s="108"/>
      <c r="Z169" s="109"/>
      <c r="AA169" s="95"/>
      <c r="AB169" s="96"/>
      <c r="AC169" s="96"/>
      <c r="AD169" s="96"/>
      <c r="AE169" s="96"/>
      <c r="AF169" s="96"/>
      <c r="AG169" s="97"/>
      <c r="AH169" s="95"/>
      <c r="AI169" s="96"/>
      <c r="AJ169" s="96"/>
      <c r="AK169" s="96"/>
      <c r="AL169" s="96"/>
      <c r="AM169" s="96"/>
      <c r="AN169" s="97"/>
      <c r="AO169" s="95"/>
      <c r="AP169" s="96"/>
      <c r="AQ169" s="96"/>
      <c r="AR169" s="96"/>
      <c r="AS169" s="96"/>
      <c r="AT169" s="96"/>
      <c r="AU169" s="97"/>
      <c r="AV169" s="95"/>
      <c r="AW169" s="96"/>
      <c r="AX169" s="96"/>
      <c r="AY169" s="96"/>
      <c r="AZ169" s="96"/>
      <c r="BA169" s="96"/>
      <c r="BB169" s="97"/>
      <c r="BC169" s="95"/>
      <c r="BD169" s="96"/>
      <c r="BE169" s="98"/>
      <c r="BF169" s="242"/>
      <c r="BG169" s="243"/>
      <c r="BH169" s="244"/>
      <c r="BI169" s="245"/>
      <c r="BJ169" s="303"/>
      <c r="BK169" s="304"/>
      <c r="BL169" s="304"/>
      <c r="BM169" s="304"/>
      <c r="BN169" s="305"/>
    </row>
    <row r="170" spans="2:66" ht="20.25" customHeight="1" x14ac:dyDescent="0.45">
      <c r="B170" s="307"/>
      <c r="C170" s="391"/>
      <c r="D170" s="394"/>
      <c r="E170" s="261"/>
      <c r="F170" s="393"/>
      <c r="G170" s="341"/>
      <c r="H170" s="342"/>
      <c r="I170" s="196"/>
      <c r="J170" s="197">
        <f>G169</f>
        <v>0</v>
      </c>
      <c r="K170" s="196"/>
      <c r="L170" s="197">
        <f>M169</f>
        <v>0</v>
      </c>
      <c r="M170" s="343"/>
      <c r="N170" s="344"/>
      <c r="O170" s="345"/>
      <c r="P170" s="346"/>
      <c r="Q170" s="346"/>
      <c r="R170" s="342"/>
      <c r="S170" s="335"/>
      <c r="T170" s="336"/>
      <c r="U170" s="336"/>
      <c r="V170" s="336"/>
      <c r="W170" s="337"/>
      <c r="X170" s="185" t="s">
        <v>189</v>
      </c>
      <c r="Y170" s="110"/>
      <c r="Z170" s="186"/>
      <c r="AA170" s="162" t="str">
        <f>IF(AA169="","",VLOOKUP(AA169,'シフト記号表（従来型・ユニット型共通）'!$C$6:$L$47,10,FALSE))</f>
        <v/>
      </c>
      <c r="AB170" s="163" t="str">
        <f>IF(AB169="","",VLOOKUP(AB169,'シフト記号表（従来型・ユニット型共通）'!$C$6:$L$47,10,FALSE))</f>
        <v/>
      </c>
      <c r="AC170" s="163" t="str">
        <f>IF(AC169="","",VLOOKUP(AC169,'シフト記号表（従来型・ユニット型共通）'!$C$6:$L$47,10,FALSE))</f>
        <v/>
      </c>
      <c r="AD170" s="163" t="str">
        <f>IF(AD169="","",VLOOKUP(AD169,'シフト記号表（従来型・ユニット型共通）'!$C$6:$L$47,10,FALSE))</f>
        <v/>
      </c>
      <c r="AE170" s="163" t="str">
        <f>IF(AE169="","",VLOOKUP(AE169,'シフト記号表（従来型・ユニット型共通）'!$C$6:$L$47,10,FALSE))</f>
        <v/>
      </c>
      <c r="AF170" s="163" t="str">
        <f>IF(AF169="","",VLOOKUP(AF169,'シフト記号表（従来型・ユニット型共通）'!$C$6:$L$47,10,FALSE))</f>
        <v/>
      </c>
      <c r="AG170" s="164" t="str">
        <f>IF(AG169="","",VLOOKUP(AG169,'シフト記号表（従来型・ユニット型共通）'!$C$6:$L$47,10,FALSE))</f>
        <v/>
      </c>
      <c r="AH170" s="162" t="str">
        <f>IF(AH169="","",VLOOKUP(AH169,'シフト記号表（従来型・ユニット型共通）'!$C$6:$L$47,10,FALSE))</f>
        <v/>
      </c>
      <c r="AI170" s="163" t="str">
        <f>IF(AI169="","",VLOOKUP(AI169,'シフト記号表（従来型・ユニット型共通）'!$C$6:$L$47,10,FALSE))</f>
        <v/>
      </c>
      <c r="AJ170" s="163" t="str">
        <f>IF(AJ169="","",VLOOKUP(AJ169,'シフト記号表（従来型・ユニット型共通）'!$C$6:$L$47,10,FALSE))</f>
        <v/>
      </c>
      <c r="AK170" s="163" t="str">
        <f>IF(AK169="","",VLOOKUP(AK169,'シフト記号表（従来型・ユニット型共通）'!$C$6:$L$47,10,FALSE))</f>
        <v/>
      </c>
      <c r="AL170" s="163" t="str">
        <f>IF(AL169="","",VLOOKUP(AL169,'シフト記号表（従来型・ユニット型共通）'!$C$6:$L$47,10,FALSE))</f>
        <v/>
      </c>
      <c r="AM170" s="163" t="str">
        <f>IF(AM169="","",VLOOKUP(AM169,'シフト記号表（従来型・ユニット型共通）'!$C$6:$L$47,10,FALSE))</f>
        <v/>
      </c>
      <c r="AN170" s="164" t="str">
        <f>IF(AN169="","",VLOOKUP(AN169,'シフト記号表（従来型・ユニット型共通）'!$C$6:$L$47,10,FALSE))</f>
        <v/>
      </c>
      <c r="AO170" s="162" t="str">
        <f>IF(AO169="","",VLOOKUP(AO169,'シフト記号表（従来型・ユニット型共通）'!$C$6:$L$47,10,FALSE))</f>
        <v/>
      </c>
      <c r="AP170" s="163" t="str">
        <f>IF(AP169="","",VLOOKUP(AP169,'シフト記号表（従来型・ユニット型共通）'!$C$6:$L$47,10,FALSE))</f>
        <v/>
      </c>
      <c r="AQ170" s="163" t="str">
        <f>IF(AQ169="","",VLOOKUP(AQ169,'シフト記号表（従来型・ユニット型共通）'!$C$6:$L$47,10,FALSE))</f>
        <v/>
      </c>
      <c r="AR170" s="163" t="str">
        <f>IF(AR169="","",VLOOKUP(AR169,'シフト記号表（従来型・ユニット型共通）'!$C$6:$L$47,10,FALSE))</f>
        <v/>
      </c>
      <c r="AS170" s="163" t="str">
        <f>IF(AS169="","",VLOOKUP(AS169,'シフト記号表（従来型・ユニット型共通）'!$C$6:$L$47,10,FALSE))</f>
        <v/>
      </c>
      <c r="AT170" s="163" t="str">
        <f>IF(AT169="","",VLOOKUP(AT169,'シフト記号表（従来型・ユニット型共通）'!$C$6:$L$47,10,FALSE))</f>
        <v/>
      </c>
      <c r="AU170" s="164" t="str">
        <f>IF(AU169="","",VLOOKUP(AU169,'シフト記号表（従来型・ユニット型共通）'!$C$6:$L$47,10,FALSE))</f>
        <v/>
      </c>
      <c r="AV170" s="162" t="str">
        <f>IF(AV169="","",VLOOKUP(AV169,'シフト記号表（従来型・ユニット型共通）'!$C$6:$L$47,10,FALSE))</f>
        <v/>
      </c>
      <c r="AW170" s="163" t="str">
        <f>IF(AW169="","",VLOOKUP(AW169,'シフト記号表（従来型・ユニット型共通）'!$C$6:$L$47,10,FALSE))</f>
        <v/>
      </c>
      <c r="AX170" s="163" t="str">
        <f>IF(AX169="","",VLOOKUP(AX169,'シフト記号表（従来型・ユニット型共通）'!$C$6:$L$47,10,FALSE))</f>
        <v/>
      </c>
      <c r="AY170" s="163" t="str">
        <f>IF(AY169="","",VLOOKUP(AY169,'シフト記号表（従来型・ユニット型共通）'!$C$6:$L$47,10,FALSE))</f>
        <v/>
      </c>
      <c r="AZ170" s="163" t="str">
        <f>IF(AZ169="","",VLOOKUP(AZ169,'シフト記号表（従来型・ユニット型共通）'!$C$6:$L$47,10,FALSE))</f>
        <v/>
      </c>
      <c r="BA170" s="163" t="str">
        <f>IF(BA169="","",VLOOKUP(BA169,'シフト記号表（従来型・ユニット型共通）'!$C$6:$L$47,10,FALSE))</f>
        <v/>
      </c>
      <c r="BB170" s="164" t="str">
        <f>IF(BB169="","",VLOOKUP(BB169,'シフト記号表（従来型・ユニット型共通）'!$C$6:$L$47,10,FALSE))</f>
        <v/>
      </c>
      <c r="BC170" s="162" t="str">
        <f>IF(BC169="","",VLOOKUP(BC169,'シフト記号表（従来型・ユニット型共通）'!$C$6:$L$47,10,FALSE))</f>
        <v/>
      </c>
      <c r="BD170" s="163" t="str">
        <f>IF(BD169="","",VLOOKUP(BD169,'シフト記号表（従来型・ユニット型共通）'!$C$6:$L$47,10,FALSE))</f>
        <v/>
      </c>
      <c r="BE170" s="163" t="str">
        <f>IF(BE169="","",VLOOKUP(BE169,'シフト記号表（従来型・ユニット型共通）'!$C$6:$L$47,10,FALSE))</f>
        <v/>
      </c>
      <c r="BF170" s="369">
        <f>IF($BI$3="４週",SUM(AA170:BB170),IF($BI$3="暦月",SUM(AA170:BE170),""))</f>
        <v>0</v>
      </c>
      <c r="BG170" s="370"/>
      <c r="BH170" s="371">
        <f>IF($BI$3="４週",BF170/4,IF($BI$3="暦月",(BF170/($BI$8/7)),""))</f>
        <v>0</v>
      </c>
      <c r="BI170" s="370"/>
      <c r="BJ170" s="366"/>
      <c r="BK170" s="367"/>
      <c r="BL170" s="367"/>
      <c r="BM170" s="367"/>
      <c r="BN170" s="368"/>
    </row>
    <row r="171" spans="2:66" ht="20.25" customHeight="1" x14ac:dyDescent="0.45">
      <c r="B171" s="306">
        <f>B169+1</f>
        <v>78</v>
      </c>
      <c r="C171" s="390"/>
      <c r="D171" s="392"/>
      <c r="E171" s="261"/>
      <c r="F171" s="393"/>
      <c r="G171" s="237"/>
      <c r="H171" s="238"/>
      <c r="I171" s="152"/>
      <c r="J171" s="153"/>
      <c r="K171" s="152"/>
      <c r="L171" s="153"/>
      <c r="M171" s="246"/>
      <c r="N171" s="247"/>
      <c r="O171" s="250"/>
      <c r="P171" s="251"/>
      <c r="Q171" s="251"/>
      <c r="R171" s="238"/>
      <c r="S171" s="335"/>
      <c r="T171" s="336"/>
      <c r="U171" s="336"/>
      <c r="V171" s="336"/>
      <c r="W171" s="337"/>
      <c r="X171" s="184" t="s">
        <v>18</v>
      </c>
      <c r="Y171" s="108"/>
      <c r="Z171" s="109"/>
      <c r="AA171" s="95"/>
      <c r="AB171" s="96"/>
      <c r="AC171" s="96"/>
      <c r="AD171" s="96"/>
      <c r="AE171" s="96"/>
      <c r="AF171" s="96"/>
      <c r="AG171" s="97"/>
      <c r="AH171" s="95"/>
      <c r="AI171" s="96"/>
      <c r="AJ171" s="96"/>
      <c r="AK171" s="96"/>
      <c r="AL171" s="96"/>
      <c r="AM171" s="96"/>
      <c r="AN171" s="97"/>
      <c r="AO171" s="95"/>
      <c r="AP171" s="96"/>
      <c r="AQ171" s="96"/>
      <c r="AR171" s="96"/>
      <c r="AS171" s="96"/>
      <c r="AT171" s="96"/>
      <c r="AU171" s="97"/>
      <c r="AV171" s="95"/>
      <c r="AW171" s="96"/>
      <c r="AX171" s="96"/>
      <c r="AY171" s="96"/>
      <c r="AZ171" s="96"/>
      <c r="BA171" s="96"/>
      <c r="BB171" s="97"/>
      <c r="BC171" s="95"/>
      <c r="BD171" s="96"/>
      <c r="BE171" s="98"/>
      <c r="BF171" s="242"/>
      <c r="BG171" s="243"/>
      <c r="BH171" s="244"/>
      <c r="BI171" s="245"/>
      <c r="BJ171" s="303"/>
      <c r="BK171" s="304"/>
      <c r="BL171" s="304"/>
      <c r="BM171" s="304"/>
      <c r="BN171" s="305"/>
    </row>
    <row r="172" spans="2:66" ht="20.25" customHeight="1" x14ac:dyDescent="0.45">
      <c r="B172" s="307"/>
      <c r="C172" s="391"/>
      <c r="D172" s="394"/>
      <c r="E172" s="261"/>
      <c r="F172" s="393"/>
      <c r="G172" s="341"/>
      <c r="H172" s="342"/>
      <c r="I172" s="196"/>
      <c r="J172" s="197">
        <f>G171</f>
        <v>0</v>
      </c>
      <c r="K172" s="196"/>
      <c r="L172" s="197">
        <f>M171</f>
        <v>0</v>
      </c>
      <c r="M172" s="343"/>
      <c r="N172" s="344"/>
      <c r="O172" s="345"/>
      <c r="P172" s="346"/>
      <c r="Q172" s="346"/>
      <c r="R172" s="342"/>
      <c r="S172" s="335"/>
      <c r="T172" s="336"/>
      <c r="U172" s="336"/>
      <c r="V172" s="336"/>
      <c r="W172" s="337"/>
      <c r="X172" s="185" t="s">
        <v>189</v>
      </c>
      <c r="Y172" s="110"/>
      <c r="Z172" s="186"/>
      <c r="AA172" s="162" t="str">
        <f>IF(AA171="","",VLOOKUP(AA171,'シフト記号表（従来型・ユニット型共通）'!$C$6:$L$47,10,FALSE))</f>
        <v/>
      </c>
      <c r="AB172" s="163" t="str">
        <f>IF(AB171="","",VLOOKUP(AB171,'シフト記号表（従来型・ユニット型共通）'!$C$6:$L$47,10,FALSE))</f>
        <v/>
      </c>
      <c r="AC172" s="163" t="str">
        <f>IF(AC171="","",VLOOKUP(AC171,'シフト記号表（従来型・ユニット型共通）'!$C$6:$L$47,10,FALSE))</f>
        <v/>
      </c>
      <c r="AD172" s="163" t="str">
        <f>IF(AD171="","",VLOOKUP(AD171,'シフト記号表（従来型・ユニット型共通）'!$C$6:$L$47,10,FALSE))</f>
        <v/>
      </c>
      <c r="AE172" s="163" t="str">
        <f>IF(AE171="","",VLOOKUP(AE171,'シフト記号表（従来型・ユニット型共通）'!$C$6:$L$47,10,FALSE))</f>
        <v/>
      </c>
      <c r="AF172" s="163" t="str">
        <f>IF(AF171="","",VLOOKUP(AF171,'シフト記号表（従来型・ユニット型共通）'!$C$6:$L$47,10,FALSE))</f>
        <v/>
      </c>
      <c r="AG172" s="164" t="str">
        <f>IF(AG171="","",VLOOKUP(AG171,'シフト記号表（従来型・ユニット型共通）'!$C$6:$L$47,10,FALSE))</f>
        <v/>
      </c>
      <c r="AH172" s="162" t="str">
        <f>IF(AH171="","",VLOOKUP(AH171,'シフト記号表（従来型・ユニット型共通）'!$C$6:$L$47,10,FALSE))</f>
        <v/>
      </c>
      <c r="AI172" s="163" t="str">
        <f>IF(AI171="","",VLOOKUP(AI171,'シフト記号表（従来型・ユニット型共通）'!$C$6:$L$47,10,FALSE))</f>
        <v/>
      </c>
      <c r="AJ172" s="163" t="str">
        <f>IF(AJ171="","",VLOOKUP(AJ171,'シフト記号表（従来型・ユニット型共通）'!$C$6:$L$47,10,FALSE))</f>
        <v/>
      </c>
      <c r="AK172" s="163" t="str">
        <f>IF(AK171="","",VLOOKUP(AK171,'シフト記号表（従来型・ユニット型共通）'!$C$6:$L$47,10,FALSE))</f>
        <v/>
      </c>
      <c r="AL172" s="163" t="str">
        <f>IF(AL171="","",VLOOKUP(AL171,'シフト記号表（従来型・ユニット型共通）'!$C$6:$L$47,10,FALSE))</f>
        <v/>
      </c>
      <c r="AM172" s="163" t="str">
        <f>IF(AM171="","",VLOOKUP(AM171,'シフト記号表（従来型・ユニット型共通）'!$C$6:$L$47,10,FALSE))</f>
        <v/>
      </c>
      <c r="AN172" s="164" t="str">
        <f>IF(AN171="","",VLOOKUP(AN171,'シフト記号表（従来型・ユニット型共通）'!$C$6:$L$47,10,FALSE))</f>
        <v/>
      </c>
      <c r="AO172" s="162" t="str">
        <f>IF(AO171="","",VLOOKUP(AO171,'シフト記号表（従来型・ユニット型共通）'!$C$6:$L$47,10,FALSE))</f>
        <v/>
      </c>
      <c r="AP172" s="163" t="str">
        <f>IF(AP171="","",VLOOKUP(AP171,'シフト記号表（従来型・ユニット型共通）'!$C$6:$L$47,10,FALSE))</f>
        <v/>
      </c>
      <c r="AQ172" s="163" t="str">
        <f>IF(AQ171="","",VLOOKUP(AQ171,'シフト記号表（従来型・ユニット型共通）'!$C$6:$L$47,10,FALSE))</f>
        <v/>
      </c>
      <c r="AR172" s="163" t="str">
        <f>IF(AR171="","",VLOOKUP(AR171,'シフト記号表（従来型・ユニット型共通）'!$C$6:$L$47,10,FALSE))</f>
        <v/>
      </c>
      <c r="AS172" s="163" t="str">
        <f>IF(AS171="","",VLOOKUP(AS171,'シフト記号表（従来型・ユニット型共通）'!$C$6:$L$47,10,FALSE))</f>
        <v/>
      </c>
      <c r="AT172" s="163" t="str">
        <f>IF(AT171="","",VLOOKUP(AT171,'シフト記号表（従来型・ユニット型共通）'!$C$6:$L$47,10,FALSE))</f>
        <v/>
      </c>
      <c r="AU172" s="164" t="str">
        <f>IF(AU171="","",VLOOKUP(AU171,'シフト記号表（従来型・ユニット型共通）'!$C$6:$L$47,10,FALSE))</f>
        <v/>
      </c>
      <c r="AV172" s="162" t="str">
        <f>IF(AV171="","",VLOOKUP(AV171,'シフト記号表（従来型・ユニット型共通）'!$C$6:$L$47,10,FALSE))</f>
        <v/>
      </c>
      <c r="AW172" s="163" t="str">
        <f>IF(AW171="","",VLOOKUP(AW171,'シフト記号表（従来型・ユニット型共通）'!$C$6:$L$47,10,FALSE))</f>
        <v/>
      </c>
      <c r="AX172" s="163" t="str">
        <f>IF(AX171="","",VLOOKUP(AX171,'シフト記号表（従来型・ユニット型共通）'!$C$6:$L$47,10,FALSE))</f>
        <v/>
      </c>
      <c r="AY172" s="163" t="str">
        <f>IF(AY171="","",VLOOKUP(AY171,'シフト記号表（従来型・ユニット型共通）'!$C$6:$L$47,10,FALSE))</f>
        <v/>
      </c>
      <c r="AZ172" s="163" t="str">
        <f>IF(AZ171="","",VLOOKUP(AZ171,'シフト記号表（従来型・ユニット型共通）'!$C$6:$L$47,10,FALSE))</f>
        <v/>
      </c>
      <c r="BA172" s="163" t="str">
        <f>IF(BA171="","",VLOOKUP(BA171,'シフト記号表（従来型・ユニット型共通）'!$C$6:$L$47,10,FALSE))</f>
        <v/>
      </c>
      <c r="BB172" s="164" t="str">
        <f>IF(BB171="","",VLOOKUP(BB171,'シフト記号表（従来型・ユニット型共通）'!$C$6:$L$47,10,FALSE))</f>
        <v/>
      </c>
      <c r="BC172" s="162" t="str">
        <f>IF(BC171="","",VLOOKUP(BC171,'シフト記号表（従来型・ユニット型共通）'!$C$6:$L$47,10,FALSE))</f>
        <v/>
      </c>
      <c r="BD172" s="163" t="str">
        <f>IF(BD171="","",VLOOKUP(BD171,'シフト記号表（従来型・ユニット型共通）'!$C$6:$L$47,10,FALSE))</f>
        <v/>
      </c>
      <c r="BE172" s="163" t="str">
        <f>IF(BE171="","",VLOOKUP(BE171,'シフト記号表（従来型・ユニット型共通）'!$C$6:$L$47,10,FALSE))</f>
        <v/>
      </c>
      <c r="BF172" s="369">
        <f>IF($BI$3="４週",SUM(AA172:BB172),IF($BI$3="暦月",SUM(AA172:BE172),""))</f>
        <v>0</v>
      </c>
      <c r="BG172" s="370"/>
      <c r="BH172" s="371">
        <f>IF($BI$3="４週",BF172/4,IF($BI$3="暦月",(BF172/($BI$8/7)),""))</f>
        <v>0</v>
      </c>
      <c r="BI172" s="370"/>
      <c r="BJ172" s="366"/>
      <c r="BK172" s="367"/>
      <c r="BL172" s="367"/>
      <c r="BM172" s="367"/>
      <c r="BN172" s="368"/>
    </row>
    <row r="173" spans="2:66" ht="20.25" customHeight="1" x14ac:dyDescent="0.45">
      <c r="B173" s="306">
        <f>B171+1</f>
        <v>79</v>
      </c>
      <c r="C173" s="390"/>
      <c r="D173" s="392"/>
      <c r="E173" s="261"/>
      <c r="F173" s="393"/>
      <c r="G173" s="237"/>
      <c r="H173" s="238"/>
      <c r="I173" s="152"/>
      <c r="J173" s="153"/>
      <c r="K173" s="152"/>
      <c r="L173" s="153"/>
      <c r="M173" s="246"/>
      <c r="N173" s="247"/>
      <c r="O173" s="250"/>
      <c r="P173" s="251"/>
      <c r="Q173" s="251"/>
      <c r="R173" s="238"/>
      <c r="S173" s="335"/>
      <c r="T173" s="336"/>
      <c r="U173" s="336"/>
      <c r="V173" s="336"/>
      <c r="W173" s="337"/>
      <c r="X173" s="184" t="s">
        <v>18</v>
      </c>
      <c r="Y173" s="108"/>
      <c r="Z173" s="109"/>
      <c r="AA173" s="95"/>
      <c r="AB173" s="96"/>
      <c r="AC173" s="96"/>
      <c r="AD173" s="96"/>
      <c r="AE173" s="96"/>
      <c r="AF173" s="96"/>
      <c r="AG173" s="97"/>
      <c r="AH173" s="95"/>
      <c r="AI173" s="96"/>
      <c r="AJ173" s="96"/>
      <c r="AK173" s="96"/>
      <c r="AL173" s="96"/>
      <c r="AM173" s="96"/>
      <c r="AN173" s="97"/>
      <c r="AO173" s="95"/>
      <c r="AP173" s="96"/>
      <c r="AQ173" s="96"/>
      <c r="AR173" s="96"/>
      <c r="AS173" s="96"/>
      <c r="AT173" s="96"/>
      <c r="AU173" s="97"/>
      <c r="AV173" s="95"/>
      <c r="AW173" s="96"/>
      <c r="AX173" s="96"/>
      <c r="AY173" s="96"/>
      <c r="AZ173" s="96"/>
      <c r="BA173" s="96"/>
      <c r="BB173" s="97"/>
      <c r="BC173" s="95"/>
      <c r="BD173" s="96"/>
      <c r="BE173" s="98"/>
      <c r="BF173" s="242"/>
      <c r="BG173" s="243"/>
      <c r="BH173" s="244"/>
      <c r="BI173" s="245"/>
      <c r="BJ173" s="303"/>
      <c r="BK173" s="304"/>
      <c r="BL173" s="304"/>
      <c r="BM173" s="304"/>
      <c r="BN173" s="305"/>
    </row>
    <row r="174" spans="2:66" ht="20.25" customHeight="1" x14ac:dyDescent="0.45">
      <c r="B174" s="307"/>
      <c r="C174" s="391"/>
      <c r="D174" s="394"/>
      <c r="E174" s="261"/>
      <c r="F174" s="393"/>
      <c r="G174" s="341"/>
      <c r="H174" s="342"/>
      <c r="I174" s="196"/>
      <c r="J174" s="197">
        <f>G173</f>
        <v>0</v>
      </c>
      <c r="K174" s="196"/>
      <c r="L174" s="197">
        <f>M173</f>
        <v>0</v>
      </c>
      <c r="M174" s="343"/>
      <c r="N174" s="344"/>
      <c r="O174" s="345"/>
      <c r="P174" s="346"/>
      <c r="Q174" s="346"/>
      <c r="R174" s="342"/>
      <c r="S174" s="335"/>
      <c r="T174" s="336"/>
      <c r="U174" s="336"/>
      <c r="V174" s="336"/>
      <c r="W174" s="337"/>
      <c r="X174" s="185" t="s">
        <v>189</v>
      </c>
      <c r="Y174" s="110"/>
      <c r="Z174" s="186"/>
      <c r="AA174" s="162" t="str">
        <f>IF(AA173="","",VLOOKUP(AA173,'シフト記号表（従来型・ユニット型共通）'!$C$6:$L$47,10,FALSE))</f>
        <v/>
      </c>
      <c r="AB174" s="163" t="str">
        <f>IF(AB173="","",VLOOKUP(AB173,'シフト記号表（従来型・ユニット型共通）'!$C$6:$L$47,10,FALSE))</f>
        <v/>
      </c>
      <c r="AC174" s="163" t="str">
        <f>IF(AC173="","",VLOOKUP(AC173,'シフト記号表（従来型・ユニット型共通）'!$C$6:$L$47,10,FALSE))</f>
        <v/>
      </c>
      <c r="AD174" s="163" t="str">
        <f>IF(AD173="","",VLOOKUP(AD173,'シフト記号表（従来型・ユニット型共通）'!$C$6:$L$47,10,FALSE))</f>
        <v/>
      </c>
      <c r="AE174" s="163" t="str">
        <f>IF(AE173="","",VLOOKUP(AE173,'シフト記号表（従来型・ユニット型共通）'!$C$6:$L$47,10,FALSE))</f>
        <v/>
      </c>
      <c r="AF174" s="163" t="str">
        <f>IF(AF173="","",VLOOKUP(AF173,'シフト記号表（従来型・ユニット型共通）'!$C$6:$L$47,10,FALSE))</f>
        <v/>
      </c>
      <c r="AG174" s="164" t="str">
        <f>IF(AG173="","",VLOOKUP(AG173,'シフト記号表（従来型・ユニット型共通）'!$C$6:$L$47,10,FALSE))</f>
        <v/>
      </c>
      <c r="AH174" s="162" t="str">
        <f>IF(AH173="","",VLOOKUP(AH173,'シフト記号表（従来型・ユニット型共通）'!$C$6:$L$47,10,FALSE))</f>
        <v/>
      </c>
      <c r="AI174" s="163" t="str">
        <f>IF(AI173="","",VLOOKUP(AI173,'シフト記号表（従来型・ユニット型共通）'!$C$6:$L$47,10,FALSE))</f>
        <v/>
      </c>
      <c r="AJ174" s="163" t="str">
        <f>IF(AJ173="","",VLOOKUP(AJ173,'シフト記号表（従来型・ユニット型共通）'!$C$6:$L$47,10,FALSE))</f>
        <v/>
      </c>
      <c r="AK174" s="163" t="str">
        <f>IF(AK173="","",VLOOKUP(AK173,'シフト記号表（従来型・ユニット型共通）'!$C$6:$L$47,10,FALSE))</f>
        <v/>
      </c>
      <c r="AL174" s="163" t="str">
        <f>IF(AL173="","",VLOOKUP(AL173,'シフト記号表（従来型・ユニット型共通）'!$C$6:$L$47,10,FALSE))</f>
        <v/>
      </c>
      <c r="AM174" s="163" t="str">
        <f>IF(AM173="","",VLOOKUP(AM173,'シフト記号表（従来型・ユニット型共通）'!$C$6:$L$47,10,FALSE))</f>
        <v/>
      </c>
      <c r="AN174" s="164" t="str">
        <f>IF(AN173="","",VLOOKUP(AN173,'シフト記号表（従来型・ユニット型共通）'!$C$6:$L$47,10,FALSE))</f>
        <v/>
      </c>
      <c r="AO174" s="162" t="str">
        <f>IF(AO173="","",VLOOKUP(AO173,'シフト記号表（従来型・ユニット型共通）'!$C$6:$L$47,10,FALSE))</f>
        <v/>
      </c>
      <c r="AP174" s="163" t="str">
        <f>IF(AP173="","",VLOOKUP(AP173,'シフト記号表（従来型・ユニット型共通）'!$C$6:$L$47,10,FALSE))</f>
        <v/>
      </c>
      <c r="AQ174" s="163" t="str">
        <f>IF(AQ173="","",VLOOKUP(AQ173,'シフト記号表（従来型・ユニット型共通）'!$C$6:$L$47,10,FALSE))</f>
        <v/>
      </c>
      <c r="AR174" s="163" t="str">
        <f>IF(AR173="","",VLOOKUP(AR173,'シフト記号表（従来型・ユニット型共通）'!$C$6:$L$47,10,FALSE))</f>
        <v/>
      </c>
      <c r="AS174" s="163" t="str">
        <f>IF(AS173="","",VLOOKUP(AS173,'シフト記号表（従来型・ユニット型共通）'!$C$6:$L$47,10,FALSE))</f>
        <v/>
      </c>
      <c r="AT174" s="163" t="str">
        <f>IF(AT173="","",VLOOKUP(AT173,'シフト記号表（従来型・ユニット型共通）'!$C$6:$L$47,10,FALSE))</f>
        <v/>
      </c>
      <c r="AU174" s="164" t="str">
        <f>IF(AU173="","",VLOOKUP(AU173,'シフト記号表（従来型・ユニット型共通）'!$C$6:$L$47,10,FALSE))</f>
        <v/>
      </c>
      <c r="AV174" s="162" t="str">
        <f>IF(AV173="","",VLOOKUP(AV173,'シフト記号表（従来型・ユニット型共通）'!$C$6:$L$47,10,FALSE))</f>
        <v/>
      </c>
      <c r="AW174" s="163" t="str">
        <f>IF(AW173="","",VLOOKUP(AW173,'シフト記号表（従来型・ユニット型共通）'!$C$6:$L$47,10,FALSE))</f>
        <v/>
      </c>
      <c r="AX174" s="163" t="str">
        <f>IF(AX173="","",VLOOKUP(AX173,'シフト記号表（従来型・ユニット型共通）'!$C$6:$L$47,10,FALSE))</f>
        <v/>
      </c>
      <c r="AY174" s="163" t="str">
        <f>IF(AY173="","",VLOOKUP(AY173,'シフト記号表（従来型・ユニット型共通）'!$C$6:$L$47,10,FALSE))</f>
        <v/>
      </c>
      <c r="AZ174" s="163" t="str">
        <f>IF(AZ173="","",VLOOKUP(AZ173,'シフト記号表（従来型・ユニット型共通）'!$C$6:$L$47,10,FALSE))</f>
        <v/>
      </c>
      <c r="BA174" s="163" t="str">
        <f>IF(BA173="","",VLOOKUP(BA173,'シフト記号表（従来型・ユニット型共通）'!$C$6:$L$47,10,FALSE))</f>
        <v/>
      </c>
      <c r="BB174" s="164" t="str">
        <f>IF(BB173="","",VLOOKUP(BB173,'シフト記号表（従来型・ユニット型共通）'!$C$6:$L$47,10,FALSE))</f>
        <v/>
      </c>
      <c r="BC174" s="162" t="str">
        <f>IF(BC173="","",VLOOKUP(BC173,'シフト記号表（従来型・ユニット型共通）'!$C$6:$L$47,10,FALSE))</f>
        <v/>
      </c>
      <c r="BD174" s="163" t="str">
        <f>IF(BD173="","",VLOOKUP(BD173,'シフト記号表（従来型・ユニット型共通）'!$C$6:$L$47,10,FALSE))</f>
        <v/>
      </c>
      <c r="BE174" s="163" t="str">
        <f>IF(BE173="","",VLOOKUP(BE173,'シフト記号表（従来型・ユニット型共通）'!$C$6:$L$47,10,FALSE))</f>
        <v/>
      </c>
      <c r="BF174" s="369">
        <f>IF($BI$3="４週",SUM(AA174:BB174),IF($BI$3="暦月",SUM(AA174:BE174),""))</f>
        <v>0</v>
      </c>
      <c r="BG174" s="370"/>
      <c r="BH174" s="371">
        <f>IF($BI$3="４週",BF174/4,IF($BI$3="暦月",(BF174/($BI$8/7)),""))</f>
        <v>0</v>
      </c>
      <c r="BI174" s="370"/>
      <c r="BJ174" s="366"/>
      <c r="BK174" s="367"/>
      <c r="BL174" s="367"/>
      <c r="BM174" s="367"/>
      <c r="BN174" s="368"/>
    </row>
    <row r="175" spans="2:66" ht="20.25" customHeight="1" x14ac:dyDescent="0.45">
      <c r="B175" s="306">
        <f>B173+1</f>
        <v>80</v>
      </c>
      <c r="C175" s="390"/>
      <c r="D175" s="392"/>
      <c r="E175" s="261"/>
      <c r="F175" s="393"/>
      <c r="G175" s="237"/>
      <c r="H175" s="238"/>
      <c r="I175" s="152"/>
      <c r="J175" s="153"/>
      <c r="K175" s="152"/>
      <c r="L175" s="153"/>
      <c r="M175" s="246"/>
      <c r="N175" s="247"/>
      <c r="O175" s="250"/>
      <c r="P175" s="251"/>
      <c r="Q175" s="251"/>
      <c r="R175" s="238"/>
      <c r="S175" s="335"/>
      <c r="T175" s="336"/>
      <c r="U175" s="336"/>
      <c r="V175" s="336"/>
      <c r="W175" s="337"/>
      <c r="X175" s="184" t="s">
        <v>18</v>
      </c>
      <c r="Y175" s="108"/>
      <c r="Z175" s="109"/>
      <c r="AA175" s="95"/>
      <c r="AB175" s="96"/>
      <c r="AC175" s="96"/>
      <c r="AD175" s="96"/>
      <c r="AE175" s="96"/>
      <c r="AF175" s="96"/>
      <c r="AG175" s="97"/>
      <c r="AH175" s="95"/>
      <c r="AI175" s="96"/>
      <c r="AJ175" s="96"/>
      <c r="AK175" s="96"/>
      <c r="AL175" s="96"/>
      <c r="AM175" s="96"/>
      <c r="AN175" s="97"/>
      <c r="AO175" s="95"/>
      <c r="AP175" s="96"/>
      <c r="AQ175" s="96"/>
      <c r="AR175" s="96"/>
      <c r="AS175" s="96"/>
      <c r="AT175" s="96"/>
      <c r="AU175" s="97"/>
      <c r="AV175" s="95"/>
      <c r="AW175" s="96"/>
      <c r="AX175" s="96"/>
      <c r="AY175" s="96"/>
      <c r="AZ175" s="96"/>
      <c r="BA175" s="96"/>
      <c r="BB175" s="97"/>
      <c r="BC175" s="95"/>
      <c r="BD175" s="96"/>
      <c r="BE175" s="98"/>
      <c r="BF175" s="242"/>
      <c r="BG175" s="243"/>
      <c r="BH175" s="244"/>
      <c r="BI175" s="245"/>
      <c r="BJ175" s="303"/>
      <c r="BK175" s="304"/>
      <c r="BL175" s="304"/>
      <c r="BM175" s="304"/>
      <c r="BN175" s="305"/>
    </row>
    <row r="176" spans="2:66" ht="20.25" customHeight="1" x14ac:dyDescent="0.45">
      <c r="B176" s="307"/>
      <c r="C176" s="391"/>
      <c r="D176" s="394"/>
      <c r="E176" s="261"/>
      <c r="F176" s="393"/>
      <c r="G176" s="341"/>
      <c r="H176" s="342"/>
      <c r="I176" s="196"/>
      <c r="J176" s="197">
        <f>G175</f>
        <v>0</v>
      </c>
      <c r="K176" s="196"/>
      <c r="L176" s="197">
        <f>M175</f>
        <v>0</v>
      </c>
      <c r="M176" s="343"/>
      <c r="N176" s="344"/>
      <c r="O176" s="345"/>
      <c r="P176" s="346"/>
      <c r="Q176" s="346"/>
      <c r="R176" s="342"/>
      <c r="S176" s="335"/>
      <c r="T176" s="336"/>
      <c r="U176" s="336"/>
      <c r="V176" s="336"/>
      <c r="W176" s="337"/>
      <c r="X176" s="185" t="s">
        <v>189</v>
      </c>
      <c r="Y176" s="110"/>
      <c r="Z176" s="186"/>
      <c r="AA176" s="162" t="str">
        <f>IF(AA175="","",VLOOKUP(AA175,'シフト記号表（従来型・ユニット型共通）'!$C$6:$L$47,10,FALSE))</f>
        <v/>
      </c>
      <c r="AB176" s="163" t="str">
        <f>IF(AB175="","",VLOOKUP(AB175,'シフト記号表（従来型・ユニット型共通）'!$C$6:$L$47,10,FALSE))</f>
        <v/>
      </c>
      <c r="AC176" s="163" t="str">
        <f>IF(AC175="","",VLOOKUP(AC175,'シフト記号表（従来型・ユニット型共通）'!$C$6:$L$47,10,FALSE))</f>
        <v/>
      </c>
      <c r="AD176" s="163" t="str">
        <f>IF(AD175="","",VLOOKUP(AD175,'シフト記号表（従来型・ユニット型共通）'!$C$6:$L$47,10,FALSE))</f>
        <v/>
      </c>
      <c r="AE176" s="163" t="str">
        <f>IF(AE175="","",VLOOKUP(AE175,'シフト記号表（従来型・ユニット型共通）'!$C$6:$L$47,10,FALSE))</f>
        <v/>
      </c>
      <c r="AF176" s="163" t="str">
        <f>IF(AF175="","",VLOOKUP(AF175,'シフト記号表（従来型・ユニット型共通）'!$C$6:$L$47,10,FALSE))</f>
        <v/>
      </c>
      <c r="AG176" s="164" t="str">
        <f>IF(AG175="","",VLOOKUP(AG175,'シフト記号表（従来型・ユニット型共通）'!$C$6:$L$47,10,FALSE))</f>
        <v/>
      </c>
      <c r="AH176" s="162" t="str">
        <f>IF(AH175="","",VLOOKUP(AH175,'シフト記号表（従来型・ユニット型共通）'!$C$6:$L$47,10,FALSE))</f>
        <v/>
      </c>
      <c r="AI176" s="163" t="str">
        <f>IF(AI175="","",VLOOKUP(AI175,'シフト記号表（従来型・ユニット型共通）'!$C$6:$L$47,10,FALSE))</f>
        <v/>
      </c>
      <c r="AJ176" s="163" t="str">
        <f>IF(AJ175="","",VLOOKUP(AJ175,'シフト記号表（従来型・ユニット型共通）'!$C$6:$L$47,10,FALSE))</f>
        <v/>
      </c>
      <c r="AK176" s="163" t="str">
        <f>IF(AK175="","",VLOOKUP(AK175,'シフト記号表（従来型・ユニット型共通）'!$C$6:$L$47,10,FALSE))</f>
        <v/>
      </c>
      <c r="AL176" s="163" t="str">
        <f>IF(AL175="","",VLOOKUP(AL175,'シフト記号表（従来型・ユニット型共通）'!$C$6:$L$47,10,FALSE))</f>
        <v/>
      </c>
      <c r="AM176" s="163" t="str">
        <f>IF(AM175="","",VLOOKUP(AM175,'シフト記号表（従来型・ユニット型共通）'!$C$6:$L$47,10,FALSE))</f>
        <v/>
      </c>
      <c r="AN176" s="164" t="str">
        <f>IF(AN175="","",VLOOKUP(AN175,'シフト記号表（従来型・ユニット型共通）'!$C$6:$L$47,10,FALSE))</f>
        <v/>
      </c>
      <c r="AO176" s="162" t="str">
        <f>IF(AO175="","",VLOOKUP(AO175,'シフト記号表（従来型・ユニット型共通）'!$C$6:$L$47,10,FALSE))</f>
        <v/>
      </c>
      <c r="AP176" s="163" t="str">
        <f>IF(AP175="","",VLOOKUP(AP175,'シフト記号表（従来型・ユニット型共通）'!$C$6:$L$47,10,FALSE))</f>
        <v/>
      </c>
      <c r="AQ176" s="163" t="str">
        <f>IF(AQ175="","",VLOOKUP(AQ175,'シフト記号表（従来型・ユニット型共通）'!$C$6:$L$47,10,FALSE))</f>
        <v/>
      </c>
      <c r="AR176" s="163" t="str">
        <f>IF(AR175="","",VLOOKUP(AR175,'シフト記号表（従来型・ユニット型共通）'!$C$6:$L$47,10,FALSE))</f>
        <v/>
      </c>
      <c r="AS176" s="163" t="str">
        <f>IF(AS175="","",VLOOKUP(AS175,'シフト記号表（従来型・ユニット型共通）'!$C$6:$L$47,10,FALSE))</f>
        <v/>
      </c>
      <c r="AT176" s="163" t="str">
        <f>IF(AT175="","",VLOOKUP(AT175,'シフト記号表（従来型・ユニット型共通）'!$C$6:$L$47,10,FALSE))</f>
        <v/>
      </c>
      <c r="AU176" s="164" t="str">
        <f>IF(AU175="","",VLOOKUP(AU175,'シフト記号表（従来型・ユニット型共通）'!$C$6:$L$47,10,FALSE))</f>
        <v/>
      </c>
      <c r="AV176" s="162" t="str">
        <f>IF(AV175="","",VLOOKUP(AV175,'シフト記号表（従来型・ユニット型共通）'!$C$6:$L$47,10,FALSE))</f>
        <v/>
      </c>
      <c r="AW176" s="163" t="str">
        <f>IF(AW175="","",VLOOKUP(AW175,'シフト記号表（従来型・ユニット型共通）'!$C$6:$L$47,10,FALSE))</f>
        <v/>
      </c>
      <c r="AX176" s="163" t="str">
        <f>IF(AX175="","",VLOOKUP(AX175,'シフト記号表（従来型・ユニット型共通）'!$C$6:$L$47,10,FALSE))</f>
        <v/>
      </c>
      <c r="AY176" s="163" t="str">
        <f>IF(AY175="","",VLOOKUP(AY175,'シフト記号表（従来型・ユニット型共通）'!$C$6:$L$47,10,FALSE))</f>
        <v/>
      </c>
      <c r="AZ176" s="163" t="str">
        <f>IF(AZ175="","",VLOOKUP(AZ175,'シフト記号表（従来型・ユニット型共通）'!$C$6:$L$47,10,FALSE))</f>
        <v/>
      </c>
      <c r="BA176" s="163" t="str">
        <f>IF(BA175="","",VLOOKUP(BA175,'シフト記号表（従来型・ユニット型共通）'!$C$6:$L$47,10,FALSE))</f>
        <v/>
      </c>
      <c r="BB176" s="164" t="str">
        <f>IF(BB175="","",VLOOKUP(BB175,'シフト記号表（従来型・ユニット型共通）'!$C$6:$L$47,10,FALSE))</f>
        <v/>
      </c>
      <c r="BC176" s="162" t="str">
        <f>IF(BC175="","",VLOOKUP(BC175,'シフト記号表（従来型・ユニット型共通）'!$C$6:$L$47,10,FALSE))</f>
        <v/>
      </c>
      <c r="BD176" s="163" t="str">
        <f>IF(BD175="","",VLOOKUP(BD175,'シフト記号表（従来型・ユニット型共通）'!$C$6:$L$47,10,FALSE))</f>
        <v/>
      </c>
      <c r="BE176" s="163" t="str">
        <f>IF(BE175="","",VLOOKUP(BE175,'シフト記号表（従来型・ユニット型共通）'!$C$6:$L$47,10,FALSE))</f>
        <v/>
      </c>
      <c r="BF176" s="369">
        <f>IF($BI$3="４週",SUM(AA176:BB176),IF($BI$3="暦月",SUM(AA176:BE176),""))</f>
        <v>0</v>
      </c>
      <c r="BG176" s="370"/>
      <c r="BH176" s="371">
        <f>IF($BI$3="４週",BF176/4,IF($BI$3="暦月",(BF176/($BI$8/7)),""))</f>
        <v>0</v>
      </c>
      <c r="BI176" s="370"/>
      <c r="BJ176" s="366"/>
      <c r="BK176" s="367"/>
      <c r="BL176" s="367"/>
      <c r="BM176" s="367"/>
      <c r="BN176" s="368"/>
    </row>
    <row r="177" spans="2:66" ht="20.25" customHeight="1" x14ac:dyDescent="0.45">
      <c r="B177" s="306">
        <f>B175+1</f>
        <v>81</v>
      </c>
      <c r="C177" s="390"/>
      <c r="D177" s="392"/>
      <c r="E177" s="261"/>
      <c r="F177" s="393"/>
      <c r="G177" s="237"/>
      <c r="H177" s="238"/>
      <c r="I177" s="152"/>
      <c r="J177" s="153"/>
      <c r="K177" s="152"/>
      <c r="L177" s="153"/>
      <c r="M177" s="246"/>
      <c r="N177" s="247"/>
      <c r="O177" s="250"/>
      <c r="P177" s="251"/>
      <c r="Q177" s="251"/>
      <c r="R177" s="238"/>
      <c r="S177" s="335"/>
      <c r="T177" s="336"/>
      <c r="U177" s="336"/>
      <c r="V177" s="336"/>
      <c r="W177" s="337"/>
      <c r="X177" s="184" t="s">
        <v>18</v>
      </c>
      <c r="Y177" s="108"/>
      <c r="Z177" s="109"/>
      <c r="AA177" s="95"/>
      <c r="AB177" s="96"/>
      <c r="AC177" s="96"/>
      <c r="AD177" s="96"/>
      <c r="AE177" s="96"/>
      <c r="AF177" s="96"/>
      <c r="AG177" s="97"/>
      <c r="AH177" s="95"/>
      <c r="AI177" s="96"/>
      <c r="AJ177" s="96"/>
      <c r="AK177" s="96"/>
      <c r="AL177" s="96"/>
      <c r="AM177" s="96"/>
      <c r="AN177" s="97"/>
      <c r="AO177" s="95"/>
      <c r="AP177" s="96"/>
      <c r="AQ177" s="96"/>
      <c r="AR177" s="96"/>
      <c r="AS177" s="96"/>
      <c r="AT177" s="96"/>
      <c r="AU177" s="97"/>
      <c r="AV177" s="95"/>
      <c r="AW177" s="96"/>
      <c r="AX177" s="96"/>
      <c r="AY177" s="96"/>
      <c r="AZ177" s="96"/>
      <c r="BA177" s="96"/>
      <c r="BB177" s="97"/>
      <c r="BC177" s="95"/>
      <c r="BD177" s="96"/>
      <c r="BE177" s="98"/>
      <c r="BF177" s="242"/>
      <c r="BG177" s="243"/>
      <c r="BH177" s="244"/>
      <c r="BI177" s="245"/>
      <c r="BJ177" s="303"/>
      <c r="BK177" s="304"/>
      <c r="BL177" s="304"/>
      <c r="BM177" s="304"/>
      <c r="BN177" s="305"/>
    </row>
    <row r="178" spans="2:66" ht="20.25" customHeight="1" x14ac:dyDescent="0.45">
      <c r="B178" s="307"/>
      <c r="C178" s="391"/>
      <c r="D178" s="394"/>
      <c r="E178" s="261"/>
      <c r="F178" s="393"/>
      <c r="G178" s="341"/>
      <c r="H178" s="342"/>
      <c r="I178" s="196"/>
      <c r="J178" s="197">
        <f>G177</f>
        <v>0</v>
      </c>
      <c r="K178" s="196"/>
      <c r="L178" s="197">
        <f>M177</f>
        <v>0</v>
      </c>
      <c r="M178" s="343"/>
      <c r="N178" s="344"/>
      <c r="O178" s="345"/>
      <c r="P178" s="346"/>
      <c r="Q178" s="346"/>
      <c r="R178" s="342"/>
      <c r="S178" s="335"/>
      <c r="T178" s="336"/>
      <c r="U178" s="336"/>
      <c r="V178" s="336"/>
      <c r="W178" s="337"/>
      <c r="X178" s="185" t="s">
        <v>189</v>
      </c>
      <c r="Y178" s="110"/>
      <c r="Z178" s="186"/>
      <c r="AA178" s="162" t="str">
        <f>IF(AA177="","",VLOOKUP(AA177,'シフト記号表（従来型・ユニット型共通）'!$C$6:$L$47,10,FALSE))</f>
        <v/>
      </c>
      <c r="AB178" s="163" t="str">
        <f>IF(AB177="","",VLOOKUP(AB177,'シフト記号表（従来型・ユニット型共通）'!$C$6:$L$47,10,FALSE))</f>
        <v/>
      </c>
      <c r="AC178" s="163" t="str">
        <f>IF(AC177="","",VLOOKUP(AC177,'シフト記号表（従来型・ユニット型共通）'!$C$6:$L$47,10,FALSE))</f>
        <v/>
      </c>
      <c r="AD178" s="163" t="str">
        <f>IF(AD177="","",VLOOKUP(AD177,'シフト記号表（従来型・ユニット型共通）'!$C$6:$L$47,10,FALSE))</f>
        <v/>
      </c>
      <c r="AE178" s="163" t="str">
        <f>IF(AE177="","",VLOOKUP(AE177,'シフト記号表（従来型・ユニット型共通）'!$C$6:$L$47,10,FALSE))</f>
        <v/>
      </c>
      <c r="AF178" s="163" t="str">
        <f>IF(AF177="","",VLOOKUP(AF177,'シフト記号表（従来型・ユニット型共通）'!$C$6:$L$47,10,FALSE))</f>
        <v/>
      </c>
      <c r="AG178" s="164" t="str">
        <f>IF(AG177="","",VLOOKUP(AG177,'シフト記号表（従来型・ユニット型共通）'!$C$6:$L$47,10,FALSE))</f>
        <v/>
      </c>
      <c r="AH178" s="162" t="str">
        <f>IF(AH177="","",VLOOKUP(AH177,'シフト記号表（従来型・ユニット型共通）'!$C$6:$L$47,10,FALSE))</f>
        <v/>
      </c>
      <c r="AI178" s="163" t="str">
        <f>IF(AI177="","",VLOOKUP(AI177,'シフト記号表（従来型・ユニット型共通）'!$C$6:$L$47,10,FALSE))</f>
        <v/>
      </c>
      <c r="AJ178" s="163" t="str">
        <f>IF(AJ177="","",VLOOKUP(AJ177,'シフト記号表（従来型・ユニット型共通）'!$C$6:$L$47,10,FALSE))</f>
        <v/>
      </c>
      <c r="AK178" s="163" t="str">
        <f>IF(AK177="","",VLOOKUP(AK177,'シフト記号表（従来型・ユニット型共通）'!$C$6:$L$47,10,FALSE))</f>
        <v/>
      </c>
      <c r="AL178" s="163" t="str">
        <f>IF(AL177="","",VLOOKUP(AL177,'シフト記号表（従来型・ユニット型共通）'!$C$6:$L$47,10,FALSE))</f>
        <v/>
      </c>
      <c r="AM178" s="163" t="str">
        <f>IF(AM177="","",VLOOKUP(AM177,'シフト記号表（従来型・ユニット型共通）'!$C$6:$L$47,10,FALSE))</f>
        <v/>
      </c>
      <c r="AN178" s="164" t="str">
        <f>IF(AN177="","",VLOOKUP(AN177,'シフト記号表（従来型・ユニット型共通）'!$C$6:$L$47,10,FALSE))</f>
        <v/>
      </c>
      <c r="AO178" s="162" t="str">
        <f>IF(AO177="","",VLOOKUP(AO177,'シフト記号表（従来型・ユニット型共通）'!$C$6:$L$47,10,FALSE))</f>
        <v/>
      </c>
      <c r="AP178" s="163" t="str">
        <f>IF(AP177="","",VLOOKUP(AP177,'シフト記号表（従来型・ユニット型共通）'!$C$6:$L$47,10,FALSE))</f>
        <v/>
      </c>
      <c r="AQ178" s="163" t="str">
        <f>IF(AQ177="","",VLOOKUP(AQ177,'シフト記号表（従来型・ユニット型共通）'!$C$6:$L$47,10,FALSE))</f>
        <v/>
      </c>
      <c r="AR178" s="163" t="str">
        <f>IF(AR177="","",VLOOKUP(AR177,'シフト記号表（従来型・ユニット型共通）'!$C$6:$L$47,10,FALSE))</f>
        <v/>
      </c>
      <c r="AS178" s="163" t="str">
        <f>IF(AS177="","",VLOOKUP(AS177,'シフト記号表（従来型・ユニット型共通）'!$C$6:$L$47,10,FALSE))</f>
        <v/>
      </c>
      <c r="AT178" s="163" t="str">
        <f>IF(AT177="","",VLOOKUP(AT177,'シフト記号表（従来型・ユニット型共通）'!$C$6:$L$47,10,FALSE))</f>
        <v/>
      </c>
      <c r="AU178" s="164" t="str">
        <f>IF(AU177="","",VLOOKUP(AU177,'シフト記号表（従来型・ユニット型共通）'!$C$6:$L$47,10,FALSE))</f>
        <v/>
      </c>
      <c r="AV178" s="162" t="str">
        <f>IF(AV177="","",VLOOKUP(AV177,'シフト記号表（従来型・ユニット型共通）'!$C$6:$L$47,10,FALSE))</f>
        <v/>
      </c>
      <c r="AW178" s="163" t="str">
        <f>IF(AW177="","",VLOOKUP(AW177,'シフト記号表（従来型・ユニット型共通）'!$C$6:$L$47,10,FALSE))</f>
        <v/>
      </c>
      <c r="AX178" s="163" t="str">
        <f>IF(AX177="","",VLOOKUP(AX177,'シフト記号表（従来型・ユニット型共通）'!$C$6:$L$47,10,FALSE))</f>
        <v/>
      </c>
      <c r="AY178" s="163" t="str">
        <f>IF(AY177="","",VLOOKUP(AY177,'シフト記号表（従来型・ユニット型共通）'!$C$6:$L$47,10,FALSE))</f>
        <v/>
      </c>
      <c r="AZ178" s="163" t="str">
        <f>IF(AZ177="","",VLOOKUP(AZ177,'シフト記号表（従来型・ユニット型共通）'!$C$6:$L$47,10,FALSE))</f>
        <v/>
      </c>
      <c r="BA178" s="163" t="str">
        <f>IF(BA177="","",VLOOKUP(BA177,'シフト記号表（従来型・ユニット型共通）'!$C$6:$L$47,10,FALSE))</f>
        <v/>
      </c>
      <c r="BB178" s="164" t="str">
        <f>IF(BB177="","",VLOOKUP(BB177,'シフト記号表（従来型・ユニット型共通）'!$C$6:$L$47,10,FALSE))</f>
        <v/>
      </c>
      <c r="BC178" s="162" t="str">
        <f>IF(BC177="","",VLOOKUP(BC177,'シフト記号表（従来型・ユニット型共通）'!$C$6:$L$47,10,FALSE))</f>
        <v/>
      </c>
      <c r="BD178" s="163" t="str">
        <f>IF(BD177="","",VLOOKUP(BD177,'シフト記号表（従来型・ユニット型共通）'!$C$6:$L$47,10,FALSE))</f>
        <v/>
      </c>
      <c r="BE178" s="163" t="str">
        <f>IF(BE177="","",VLOOKUP(BE177,'シフト記号表（従来型・ユニット型共通）'!$C$6:$L$47,10,FALSE))</f>
        <v/>
      </c>
      <c r="BF178" s="369">
        <f>IF($BI$3="４週",SUM(AA178:BB178),IF($BI$3="暦月",SUM(AA178:BE178),""))</f>
        <v>0</v>
      </c>
      <c r="BG178" s="370"/>
      <c r="BH178" s="371">
        <f>IF($BI$3="４週",BF178/4,IF($BI$3="暦月",(BF178/($BI$8/7)),""))</f>
        <v>0</v>
      </c>
      <c r="BI178" s="370"/>
      <c r="BJ178" s="366"/>
      <c r="BK178" s="367"/>
      <c r="BL178" s="367"/>
      <c r="BM178" s="367"/>
      <c r="BN178" s="368"/>
    </row>
    <row r="179" spans="2:66" ht="20.25" customHeight="1" x14ac:dyDescent="0.45">
      <c r="B179" s="306">
        <f>B177+1</f>
        <v>82</v>
      </c>
      <c r="C179" s="390"/>
      <c r="D179" s="392"/>
      <c r="E179" s="261"/>
      <c r="F179" s="393"/>
      <c r="G179" s="237"/>
      <c r="H179" s="238"/>
      <c r="I179" s="152"/>
      <c r="J179" s="153"/>
      <c r="K179" s="152"/>
      <c r="L179" s="153"/>
      <c r="M179" s="246"/>
      <c r="N179" s="247"/>
      <c r="O179" s="250"/>
      <c r="P179" s="251"/>
      <c r="Q179" s="251"/>
      <c r="R179" s="238"/>
      <c r="S179" s="335"/>
      <c r="T179" s="336"/>
      <c r="U179" s="336"/>
      <c r="V179" s="336"/>
      <c r="W179" s="337"/>
      <c r="X179" s="184" t="s">
        <v>18</v>
      </c>
      <c r="Y179" s="108"/>
      <c r="Z179" s="109"/>
      <c r="AA179" s="95"/>
      <c r="AB179" s="96"/>
      <c r="AC179" s="96"/>
      <c r="AD179" s="96"/>
      <c r="AE179" s="96"/>
      <c r="AF179" s="96"/>
      <c r="AG179" s="97"/>
      <c r="AH179" s="95"/>
      <c r="AI179" s="96"/>
      <c r="AJ179" s="96"/>
      <c r="AK179" s="96"/>
      <c r="AL179" s="96"/>
      <c r="AM179" s="96"/>
      <c r="AN179" s="97"/>
      <c r="AO179" s="95"/>
      <c r="AP179" s="96"/>
      <c r="AQ179" s="96"/>
      <c r="AR179" s="96"/>
      <c r="AS179" s="96"/>
      <c r="AT179" s="96"/>
      <c r="AU179" s="97"/>
      <c r="AV179" s="95"/>
      <c r="AW179" s="96"/>
      <c r="AX179" s="96"/>
      <c r="AY179" s="96"/>
      <c r="AZ179" s="96"/>
      <c r="BA179" s="96"/>
      <c r="BB179" s="97"/>
      <c r="BC179" s="95"/>
      <c r="BD179" s="96"/>
      <c r="BE179" s="98"/>
      <c r="BF179" s="242"/>
      <c r="BG179" s="243"/>
      <c r="BH179" s="244"/>
      <c r="BI179" s="245"/>
      <c r="BJ179" s="303"/>
      <c r="BK179" s="304"/>
      <c r="BL179" s="304"/>
      <c r="BM179" s="304"/>
      <c r="BN179" s="305"/>
    </row>
    <row r="180" spans="2:66" ht="20.25" customHeight="1" x14ac:dyDescent="0.45">
      <c r="B180" s="307"/>
      <c r="C180" s="391"/>
      <c r="D180" s="394"/>
      <c r="E180" s="261"/>
      <c r="F180" s="393"/>
      <c r="G180" s="341"/>
      <c r="H180" s="342"/>
      <c r="I180" s="196"/>
      <c r="J180" s="197">
        <f>G179</f>
        <v>0</v>
      </c>
      <c r="K180" s="196"/>
      <c r="L180" s="197">
        <f>M179</f>
        <v>0</v>
      </c>
      <c r="M180" s="343"/>
      <c r="N180" s="344"/>
      <c r="O180" s="345"/>
      <c r="P180" s="346"/>
      <c r="Q180" s="346"/>
      <c r="R180" s="342"/>
      <c r="S180" s="335"/>
      <c r="T180" s="336"/>
      <c r="U180" s="336"/>
      <c r="V180" s="336"/>
      <c r="W180" s="337"/>
      <c r="X180" s="185" t="s">
        <v>189</v>
      </c>
      <c r="Y180" s="110"/>
      <c r="Z180" s="186"/>
      <c r="AA180" s="162" t="str">
        <f>IF(AA179="","",VLOOKUP(AA179,'シフト記号表（従来型・ユニット型共通）'!$C$6:$L$47,10,FALSE))</f>
        <v/>
      </c>
      <c r="AB180" s="163" t="str">
        <f>IF(AB179="","",VLOOKUP(AB179,'シフト記号表（従来型・ユニット型共通）'!$C$6:$L$47,10,FALSE))</f>
        <v/>
      </c>
      <c r="AC180" s="163" t="str">
        <f>IF(AC179="","",VLOOKUP(AC179,'シフト記号表（従来型・ユニット型共通）'!$C$6:$L$47,10,FALSE))</f>
        <v/>
      </c>
      <c r="AD180" s="163" t="str">
        <f>IF(AD179="","",VLOOKUP(AD179,'シフト記号表（従来型・ユニット型共通）'!$C$6:$L$47,10,FALSE))</f>
        <v/>
      </c>
      <c r="AE180" s="163" t="str">
        <f>IF(AE179="","",VLOOKUP(AE179,'シフト記号表（従来型・ユニット型共通）'!$C$6:$L$47,10,FALSE))</f>
        <v/>
      </c>
      <c r="AF180" s="163" t="str">
        <f>IF(AF179="","",VLOOKUP(AF179,'シフト記号表（従来型・ユニット型共通）'!$C$6:$L$47,10,FALSE))</f>
        <v/>
      </c>
      <c r="AG180" s="164" t="str">
        <f>IF(AG179="","",VLOOKUP(AG179,'シフト記号表（従来型・ユニット型共通）'!$C$6:$L$47,10,FALSE))</f>
        <v/>
      </c>
      <c r="AH180" s="162" t="str">
        <f>IF(AH179="","",VLOOKUP(AH179,'シフト記号表（従来型・ユニット型共通）'!$C$6:$L$47,10,FALSE))</f>
        <v/>
      </c>
      <c r="AI180" s="163" t="str">
        <f>IF(AI179="","",VLOOKUP(AI179,'シフト記号表（従来型・ユニット型共通）'!$C$6:$L$47,10,FALSE))</f>
        <v/>
      </c>
      <c r="AJ180" s="163" t="str">
        <f>IF(AJ179="","",VLOOKUP(AJ179,'シフト記号表（従来型・ユニット型共通）'!$C$6:$L$47,10,FALSE))</f>
        <v/>
      </c>
      <c r="AK180" s="163" t="str">
        <f>IF(AK179="","",VLOOKUP(AK179,'シフト記号表（従来型・ユニット型共通）'!$C$6:$L$47,10,FALSE))</f>
        <v/>
      </c>
      <c r="AL180" s="163" t="str">
        <f>IF(AL179="","",VLOOKUP(AL179,'シフト記号表（従来型・ユニット型共通）'!$C$6:$L$47,10,FALSE))</f>
        <v/>
      </c>
      <c r="AM180" s="163" t="str">
        <f>IF(AM179="","",VLOOKUP(AM179,'シフト記号表（従来型・ユニット型共通）'!$C$6:$L$47,10,FALSE))</f>
        <v/>
      </c>
      <c r="AN180" s="164" t="str">
        <f>IF(AN179="","",VLOOKUP(AN179,'シフト記号表（従来型・ユニット型共通）'!$C$6:$L$47,10,FALSE))</f>
        <v/>
      </c>
      <c r="AO180" s="162" t="str">
        <f>IF(AO179="","",VLOOKUP(AO179,'シフト記号表（従来型・ユニット型共通）'!$C$6:$L$47,10,FALSE))</f>
        <v/>
      </c>
      <c r="AP180" s="163" t="str">
        <f>IF(AP179="","",VLOOKUP(AP179,'シフト記号表（従来型・ユニット型共通）'!$C$6:$L$47,10,FALSE))</f>
        <v/>
      </c>
      <c r="AQ180" s="163" t="str">
        <f>IF(AQ179="","",VLOOKUP(AQ179,'シフト記号表（従来型・ユニット型共通）'!$C$6:$L$47,10,FALSE))</f>
        <v/>
      </c>
      <c r="AR180" s="163" t="str">
        <f>IF(AR179="","",VLOOKUP(AR179,'シフト記号表（従来型・ユニット型共通）'!$C$6:$L$47,10,FALSE))</f>
        <v/>
      </c>
      <c r="AS180" s="163" t="str">
        <f>IF(AS179="","",VLOOKUP(AS179,'シフト記号表（従来型・ユニット型共通）'!$C$6:$L$47,10,FALSE))</f>
        <v/>
      </c>
      <c r="AT180" s="163" t="str">
        <f>IF(AT179="","",VLOOKUP(AT179,'シフト記号表（従来型・ユニット型共通）'!$C$6:$L$47,10,FALSE))</f>
        <v/>
      </c>
      <c r="AU180" s="164" t="str">
        <f>IF(AU179="","",VLOOKUP(AU179,'シフト記号表（従来型・ユニット型共通）'!$C$6:$L$47,10,FALSE))</f>
        <v/>
      </c>
      <c r="AV180" s="162" t="str">
        <f>IF(AV179="","",VLOOKUP(AV179,'シフト記号表（従来型・ユニット型共通）'!$C$6:$L$47,10,FALSE))</f>
        <v/>
      </c>
      <c r="AW180" s="163" t="str">
        <f>IF(AW179="","",VLOOKUP(AW179,'シフト記号表（従来型・ユニット型共通）'!$C$6:$L$47,10,FALSE))</f>
        <v/>
      </c>
      <c r="AX180" s="163" t="str">
        <f>IF(AX179="","",VLOOKUP(AX179,'シフト記号表（従来型・ユニット型共通）'!$C$6:$L$47,10,FALSE))</f>
        <v/>
      </c>
      <c r="AY180" s="163" t="str">
        <f>IF(AY179="","",VLOOKUP(AY179,'シフト記号表（従来型・ユニット型共通）'!$C$6:$L$47,10,FALSE))</f>
        <v/>
      </c>
      <c r="AZ180" s="163" t="str">
        <f>IF(AZ179="","",VLOOKUP(AZ179,'シフト記号表（従来型・ユニット型共通）'!$C$6:$L$47,10,FALSE))</f>
        <v/>
      </c>
      <c r="BA180" s="163" t="str">
        <f>IF(BA179="","",VLOOKUP(BA179,'シフト記号表（従来型・ユニット型共通）'!$C$6:$L$47,10,FALSE))</f>
        <v/>
      </c>
      <c r="BB180" s="164" t="str">
        <f>IF(BB179="","",VLOOKUP(BB179,'シフト記号表（従来型・ユニット型共通）'!$C$6:$L$47,10,FALSE))</f>
        <v/>
      </c>
      <c r="BC180" s="162" t="str">
        <f>IF(BC179="","",VLOOKUP(BC179,'シフト記号表（従来型・ユニット型共通）'!$C$6:$L$47,10,FALSE))</f>
        <v/>
      </c>
      <c r="BD180" s="163" t="str">
        <f>IF(BD179="","",VLOOKUP(BD179,'シフト記号表（従来型・ユニット型共通）'!$C$6:$L$47,10,FALSE))</f>
        <v/>
      </c>
      <c r="BE180" s="163" t="str">
        <f>IF(BE179="","",VLOOKUP(BE179,'シフト記号表（従来型・ユニット型共通）'!$C$6:$L$47,10,FALSE))</f>
        <v/>
      </c>
      <c r="BF180" s="369">
        <f>IF($BI$3="４週",SUM(AA180:BB180),IF($BI$3="暦月",SUM(AA180:BE180),""))</f>
        <v>0</v>
      </c>
      <c r="BG180" s="370"/>
      <c r="BH180" s="371">
        <f>IF($BI$3="４週",BF180/4,IF($BI$3="暦月",(BF180/($BI$8/7)),""))</f>
        <v>0</v>
      </c>
      <c r="BI180" s="370"/>
      <c r="BJ180" s="366"/>
      <c r="BK180" s="367"/>
      <c r="BL180" s="367"/>
      <c r="BM180" s="367"/>
      <c r="BN180" s="368"/>
    </row>
    <row r="181" spans="2:66" ht="20.25" customHeight="1" x14ac:dyDescent="0.45">
      <c r="B181" s="306">
        <f>B179+1</f>
        <v>83</v>
      </c>
      <c r="C181" s="390"/>
      <c r="D181" s="392"/>
      <c r="E181" s="261"/>
      <c r="F181" s="393"/>
      <c r="G181" s="237"/>
      <c r="H181" s="238"/>
      <c r="I181" s="152"/>
      <c r="J181" s="153"/>
      <c r="K181" s="152"/>
      <c r="L181" s="153"/>
      <c r="M181" s="246"/>
      <c r="N181" s="247"/>
      <c r="O181" s="250"/>
      <c r="P181" s="251"/>
      <c r="Q181" s="251"/>
      <c r="R181" s="238"/>
      <c r="S181" s="335"/>
      <c r="T181" s="336"/>
      <c r="U181" s="336"/>
      <c r="V181" s="336"/>
      <c r="W181" s="337"/>
      <c r="X181" s="184" t="s">
        <v>18</v>
      </c>
      <c r="Y181" s="108"/>
      <c r="Z181" s="109"/>
      <c r="AA181" s="95"/>
      <c r="AB181" s="96"/>
      <c r="AC181" s="96"/>
      <c r="AD181" s="96"/>
      <c r="AE181" s="96"/>
      <c r="AF181" s="96"/>
      <c r="AG181" s="97"/>
      <c r="AH181" s="95"/>
      <c r="AI181" s="96"/>
      <c r="AJ181" s="96"/>
      <c r="AK181" s="96"/>
      <c r="AL181" s="96"/>
      <c r="AM181" s="96"/>
      <c r="AN181" s="97"/>
      <c r="AO181" s="95"/>
      <c r="AP181" s="96"/>
      <c r="AQ181" s="96"/>
      <c r="AR181" s="96"/>
      <c r="AS181" s="96"/>
      <c r="AT181" s="96"/>
      <c r="AU181" s="97"/>
      <c r="AV181" s="95"/>
      <c r="AW181" s="96"/>
      <c r="AX181" s="96"/>
      <c r="AY181" s="96"/>
      <c r="AZ181" s="96"/>
      <c r="BA181" s="96"/>
      <c r="BB181" s="97"/>
      <c r="BC181" s="95"/>
      <c r="BD181" s="96"/>
      <c r="BE181" s="98"/>
      <c r="BF181" s="242"/>
      <c r="BG181" s="243"/>
      <c r="BH181" s="244"/>
      <c r="BI181" s="245"/>
      <c r="BJ181" s="303"/>
      <c r="BK181" s="304"/>
      <c r="BL181" s="304"/>
      <c r="BM181" s="304"/>
      <c r="BN181" s="305"/>
    </row>
    <row r="182" spans="2:66" ht="20.25" customHeight="1" x14ac:dyDescent="0.45">
      <c r="B182" s="307"/>
      <c r="C182" s="391"/>
      <c r="D182" s="394"/>
      <c r="E182" s="261"/>
      <c r="F182" s="393"/>
      <c r="G182" s="341"/>
      <c r="H182" s="342"/>
      <c r="I182" s="196"/>
      <c r="J182" s="197">
        <f>G181</f>
        <v>0</v>
      </c>
      <c r="K182" s="196"/>
      <c r="L182" s="197">
        <f>M181</f>
        <v>0</v>
      </c>
      <c r="M182" s="343"/>
      <c r="N182" s="344"/>
      <c r="O182" s="345"/>
      <c r="P182" s="346"/>
      <c r="Q182" s="346"/>
      <c r="R182" s="342"/>
      <c r="S182" s="335"/>
      <c r="T182" s="336"/>
      <c r="U182" s="336"/>
      <c r="V182" s="336"/>
      <c r="W182" s="337"/>
      <c r="X182" s="185" t="s">
        <v>189</v>
      </c>
      <c r="Y182" s="110"/>
      <c r="Z182" s="186"/>
      <c r="AA182" s="162" t="str">
        <f>IF(AA181="","",VLOOKUP(AA181,'シフト記号表（従来型・ユニット型共通）'!$C$6:$L$47,10,FALSE))</f>
        <v/>
      </c>
      <c r="AB182" s="163" t="str">
        <f>IF(AB181="","",VLOOKUP(AB181,'シフト記号表（従来型・ユニット型共通）'!$C$6:$L$47,10,FALSE))</f>
        <v/>
      </c>
      <c r="AC182" s="163" t="str">
        <f>IF(AC181="","",VLOOKUP(AC181,'シフト記号表（従来型・ユニット型共通）'!$C$6:$L$47,10,FALSE))</f>
        <v/>
      </c>
      <c r="AD182" s="163" t="str">
        <f>IF(AD181="","",VLOOKUP(AD181,'シフト記号表（従来型・ユニット型共通）'!$C$6:$L$47,10,FALSE))</f>
        <v/>
      </c>
      <c r="AE182" s="163" t="str">
        <f>IF(AE181="","",VLOOKUP(AE181,'シフト記号表（従来型・ユニット型共通）'!$C$6:$L$47,10,FALSE))</f>
        <v/>
      </c>
      <c r="AF182" s="163" t="str">
        <f>IF(AF181="","",VLOOKUP(AF181,'シフト記号表（従来型・ユニット型共通）'!$C$6:$L$47,10,FALSE))</f>
        <v/>
      </c>
      <c r="AG182" s="164" t="str">
        <f>IF(AG181="","",VLOOKUP(AG181,'シフト記号表（従来型・ユニット型共通）'!$C$6:$L$47,10,FALSE))</f>
        <v/>
      </c>
      <c r="AH182" s="162" t="str">
        <f>IF(AH181="","",VLOOKUP(AH181,'シフト記号表（従来型・ユニット型共通）'!$C$6:$L$47,10,FALSE))</f>
        <v/>
      </c>
      <c r="AI182" s="163" t="str">
        <f>IF(AI181="","",VLOOKUP(AI181,'シフト記号表（従来型・ユニット型共通）'!$C$6:$L$47,10,FALSE))</f>
        <v/>
      </c>
      <c r="AJ182" s="163" t="str">
        <f>IF(AJ181="","",VLOOKUP(AJ181,'シフト記号表（従来型・ユニット型共通）'!$C$6:$L$47,10,FALSE))</f>
        <v/>
      </c>
      <c r="AK182" s="163" t="str">
        <f>IF(AK181="","",VLOOKUP(AK181,'シフト記号表（従来型・ユニット型共通）'!$C$6:$L$47,10,FALSE))</f>
        <v/>
      </c>
      <c r="AL182" s="163" t="str">
        <f>IF(AL181="","",VLOOKUP(AL181,'シフト記号表（従来型・ユニット型共通）'!$C$6:$L$47,10,FALSE))</f>
        <v/>
      </c>
      <c r="AM182" s="163" t="str">
        <f>IF(AM181="","",VLOOKUP(AM181,'シフト記号表（従来型・ユニット型共通）'!$C$6:$L$47,10,FALSE))</f>
        <v/>
      </c>
      <c r="AN182" s="164" t="str">
        <f>IF(AN181="","",VLOOKUP(AN181,'シフト記号表（従来型・ユニット型共通）'!$C$6:$L$47,10,FALSE))</f>
        <v/>
      </c>
      <c r="AO182" s="162" t="str">
        <f>IF(AO181="","",VLOOKUP(AO181,'シフト記号表（従来型・ユニット型共通）'!$C$6:$L$47,10,FALSE))</f>
        <v/>
      </c>
      <c r="AP182" s="163" t="str">
        <f>IF(AP181="","",VLOOKUP(AP181,'シフト記号表（従来型・ユニット型共通）'!$C$6:$L$47,10,FALSE))</f>
        <v/>
      </c>
      <c r="AQ182" s="163" t="str">
        <f>IF(AQ181="","",VLOOKUP(AQ181,'シフト記号表（従来型・ユニット型共通）'!$C$6:$L$47,10,FALSE))</f>
        <v/>
      </c>
      <c r="AR182" s="163" t="str">
        <f>IF(AR181="","",VLOOKUP(AR181,'シフト記号表（従来型・ユニット型共通）'!$C$6:$L$47,10,FALSE))</f>
        <v/>
      </c>
      <c r="AS182" s="163" t="str">
        <f>IF(AS181="","",VLOOKUP(AS181,'シフト記号表（従来型・ユニット型共通）'!$C$6:$L$47,10,FALSE))</f>
        <v/>
      </c>
      <c r="AT182" s="163" t="str">
        <f>IF(AT181="","",VLOOKUP(AT181,'シフト記号表（従来型・ユニット型共通）'!$C$6:$L$47,10,FALSE))</f>
        <v/>
      </c>
      <c r="AU182" s="164" t="str">
        <f>IF(AU181="","",VLOOKUP(AU181,'シフト記号表（従来型・ユニット型共通）'!$C$6:$L$47,10,FALSE))</f>
        <v/>
      </c>
      <c r="AV182" s="162" t="str">
        <f>IF(AV181="","",VLOOKUP(AV181,'シフト記号表（従来型・ユニット型共通）'!$C$6:$L$47,10,FALSE))</f>
        <v/>
      </c>
      <c r="AW182" s="163" t="str">
        <f>IF(AW181="","",VLOOKUP(AW181,'シフト記号表（従来型・ユニット型共通）'!$C$6:$L$47,10,FALSE))</f>
        <v/>
      </c>
      <c r="AX182" s="163" t="str">
        <f>IF(AX181="","",VLOOKUP(AX181,'シフト記号表（従来型・ユニット型共通）'!$C$6:$L$47,10,FALSE))</f>
        <v/>
      </c>
      <c r="AY182" s="163" t="str">
        <f>IF(AY181="","",VLOOKUP(AY181,'シフト記号表（従来型・ユニット型共通）'!$C$6:$L$47,10,FALSE))</f>
        <v/>
      </c>
      <c r="AZ182" s="163" t="str">
        <f>IF(AZ181="","",VLOOKUP(AZ181,'シフト記号表（従来型・ユニット型共通）'!$C$6:$L$47,10,FALSE))</f>
        <v/>
      </c>
      <c r="BA182" s="163" t="str">
        <f>IF(BA181="","",VLOOKUP(BA181,'シフト記号表（従来型・ユニット型共通）'!$C$6:$L$47,10,FALSE))</f>
        <v/>
      </c>
      <c r="BB182" s="164" t="str">
        <f>IF(BB181="","",VLOOKUP(BB181,'シフト記号表（従来型・ユニット型共通）'!$C$6:$L$47,10,FALSE))</f>
        <v/>
      </c>
      <c r="BC182" s="162" t="str">
        <f>IF(BC181="","",VLOOKUP(BC181,'シフト記号表（従来型・ユニット型共通）'!$C$6:$L$47,10,FALSE))</f>
        <v/>
      </c>
      <c r="BD182" s="163" t="str">
        <f>IF(BD181="","",VLOOKUP(BD181,'シフト記号表（従来型・ユニット型共通）'!$C$6:$L$47,10,FALSE))</f>
        <v/>
      </c>
      <c r="BE182" s="163" t="str">
        <f>IF(BE181="","",VLOOKUP(BE181,'シフト記号表（従来型・ユニット型共通）'!$C$6:$L$47,10,FALSE))</f>
        <v/>
      </c>
      <c r="BF182" s="369">
        <f>IF($BI$3="４週",SUM(AA182:BB182),IF($BI$3="暦月",SUM(AA182:BE182),""))</f>
        <v>0</v>
      </c>
      <c r="BG182" s="370"/>
      <c r="BH182" s="371">
        <f>IF($BI$3="４週",BF182/4,IF($BI$3="暦月",(BF182/($BI$8/7)),""))</f>
        <v>0</v>
      </c>
      <c r="BI182" s="370"/>
      <c r="BJ182" s="366"/>
      <c r="BK182" s="367"/>
      <c r="BL182" s="367"/>
      <c r="BM182" s="367"/>
      <c r="BN182" s="368"/>
    </row>
    <row r="183" spans="2:66" ht="20.25" customHeight="1" x14ac:dyDescent="0.45">
      <c r="B183" s="306">
        <f>B181+1</f>
        <v>84</v>
      </c>
      <c r="C183" s="390"/>
      <c r="D183" s="392"/>
      <c r="E183" s="261"/>
      <c r="F183" s="393"/>
      <c r="G183" s="237"/>
      <c r="H183" s="238"/>
      <c r="I183" s="152"/>
      <c r="J183" s="153"/>
      <c r="K183" s="152"/>
      <c r="L183" s="153"/>
      <c r="M183" s="246"/>
      <c r="N183" s="247"/>
      <c r="O183" s="250"/>
      <c r="P183" s="251"/>
      <c r="Q183" s="251"/>
      <c r="R183" s="238"/>
      <c r="S183" s="335"/>
      <c r="T183" s="336"/>
      <c r="U183" s="336"/>
      <c r="V183" s="336"/>
      <c r="W183" s="337"/>
      <c r="X183" s="184" t="s">
        <v>18</v>
      </c>
      <c r="Y183" s="108"/>
      <c r="Z183" s="109"/>
      <c r="AA183" s="95"/>
      <c r="AB183" s="96"/>
      <c r="AC183" s="96"/>
      <c r="AD183" s="96"/>
      <c r="AE183" s="96"/>
      <c r="AF183" s="96"/>
      <c r="AG183" s="97"/>
      <c r="AH183" s="95"/>
      <c r="AI183" s="96"/>
      <c r="AJ183" s="96"/>
      <c r="AK183" s="96"/>
      <c r="AL183" s="96"/>
      <c r="AM183" s="96"/>
      <c r="AN183" s="97"/>
      <c r="AO183" s="95"/>
      <c r="AP183" s="96"/>
      <c r="AQ183" s="96"/>
      <c r="AR183" s="96"/>
      <c r="AS183" s="96"/>
      <c r="AT183" s="96"/>
      <c r="AU183" s="97"/>
      <c r="AV183" s="95"/>
      <c r="AW183" s="96"/>
      <c r="AX183" s="96"/>
      <c r="AY183" s="96"/>
      <c r="AZ183" s="96"/>
      <c r="BA183" s="96"/>
      <c r="BB183" s="97"/>
      <c r="BC183" s="95"/>
      <c r="BD183" s="96"/>
      <c r="BE183" s="98"/>
      <c r="BF183" s="242"/>
      <c r="BG183" s="243"/>
      <c r="BH183" s="244"/>
      <c r="BI183" s="245"/>
      <c r="BJ183" s="303"/>
      <c r="BK183" s="304"/>
      <c r="BL183" s="304"/>
      <c r="BM183" s="304"/>
      <c r="BN183" s="305"/>
    </row>
    <row r="184" spans="2:66" ht="20.25" customHeight="1" x14ac:dyDescent="0.45">
      <c r="B184" s="307"/>
      <c r="C184" s="391"/>
      <c r="D184" s="394"/>
      <c r="E184" s="261"/>
      <c r="F184" s="393"/>
      <c r="G184" s="341"/>
      <c r="H184" s="342"/>
      <c r="I184" s="196"/>
      <c r="J184" s="197">
        <f>G183</f>
        <v>0</v>
      </c>
      <c r="K184" s="196"/>
      <c r="L184" s="197">
        <f>M183</f>
        <v>0</v>
      </c>
      <c r="M184" s="343"/>
      <c r="N184" s="344"/>
      <c r="O184" s="345"/>
      <c r="P184" s="346"/>
      <c r="Q184" s="346"/>
      <c r="R184" s="342"/>
      <c r="S184" s="335"/>
      <c r="T184" s="336"/>
      <c r="U184" s="336"/>
      <c r="V184" s="336"/>
      <c r="W184" s="337"/>
      <c r="X184" s="185" t="s">
        <v>189</v>
      </c>
      <c r="Y184" s="110"/>
      <c r="Z184" s="186"/>
      <c r="AA184" s="162" t="str">
        <f>IF(AA183="","",VLOOKUP(AA183,'シフト記号表（従来型・ユニット型共通）'!$C$6:$L$47,10,FALSE))</f>
        <v/>
      </c>
      <c r="AB184" s="163" t="str">
        <f>IF(AB183="","",VLOOKUP(AB183,'シフト記号表（従来型・ユニット型共通）'!$C$6:$L$47,10,FALSE))</f>
        <v/>
      </c>
      <c r="AC184" s="163" t="str">
        <f>IF(AC183="","",VLOOKUP(AC183,'シフト記号表（従来型・ユニット型共通）'!$C$6:$L$47,10,FALSE))</f>
        <v/>
      </c>
      <c r="AD184" s="163" t="str">
        <f>IF(AD183="","",VLOOKUP(AD183,'シフト記号表（従来型・ユニット型共通）'!$C$6:$L$47,10,FALSE))</f>
        <v/>
      </c>
      <c r="AE184" s="163" t="str">
        <f>IF(AE183="","",VLOOKUP(AE183,'シフト記号表（従来型・ユニット型共通）'!$C$6:$L$47,10,FALSE))</f>
        <v/>
      </c>
      <c r="AF184" s="163" t="str">
        <f>IF(AF183="","",VLOOKUP(AF183,'シフト記号表（従来型・ユニット型共通）'!$C$6:$L$47,10,FALSE))</f>
        <v/>
      </c>
      <c r="AG184" s="164" t="str">
        <f>IF(AG183="","",VLOOKUP(AG183,'シフト記号表（従来型・ユニット型共通）'!$C$6:$L$47,10,FALSE))</f>
        <v/>
      </c>
      <c r="AH184" s="162" t="str">
        <f>IF(AH183="","",VLOOKUP(AH183,'シフト記号表（従来型・ユニット型共通）'!$C$6:$L$47,10,FALSE))</f>
        <v/>
      </c>
      <c r="AI184" s="163" t="str">
        <f>IF(AI183="","",VLOOKUP(AI183,'シフト記号表（従来型・ユニット型共通）'!$C$6:$L$47,10,FALSE))</f>
        <v/>
      </c>
      <c r="AJ184" s="163" t="str">
        <f>IF(AJ183="","",VLOOKUP(AJ183,'シフト記号表（従来型・ユニット型共通）'!$C$6:$L$47,10,FALSE))</f>
        <v/>
      </c>
      <c r="AK184" s="163" t="str">
        <f>IF(AK183="","",VLOOKUP(AK183,'シフト記号表（従来型・ユニット型共通）'!$C$6:$L$47,10,FALSE))</f>
        <v/>
      </c>
      <c r="AL184" s="163" t="str">
        <f>IF(AL183="","",VLOOKUP(AL183,'シフト記号表（従来型・ユニット型共通）'!$C$6:$L$47,10,FALSE))</f>
        <v/>
      </c>
      <c r="AM184" s="163" t="str">
        <f>IF(AM183="","",VLOOKUP(AM183,'シフト記号表（従来型・ユニット型共通）'!$C$6:$L$47,10,FALSE))</f>
        <v/>
      </c>
      <c r="AN184" s="164" t="str">
        <f>IF(AN183="","",VLOOKUP(AN183,'シフト記号表（従来型・ユニット型共通）'!$C$6:$L$47,10,FALSE))</f>
        <v/>
      </c>
      <c r="AO184" s="162" t="str">
        <f>IF(AO183="","",VLOOKUP(AO183,'シフト記号表（従来型・ユニット型共通）'!$C$6:$L$47,10,FALSE))</f>
        <v/>
      </c>
      <c r="AP184" s="163" t="str">
        <f>IF(AP183="","",VLOOKUP(AP183,'シフト記号表（従来型・ユニット型共通）'!$C$6:$L$47,10,FALSE))</f>
        <v/>
      </c>
      <c r="AQ184" s="163" t="str">
        <f>IF(AQ183="","",VLOOKUP(AQ183,'シフト記号表（従来型・ユニット型共通）'!$C$6:$L$47,10,FALSE))</f>
        <v/>
      </c>
      <c r="AR184" s="163" t="str">
        <f>IF(AR183="","",VLOOKUP(AR183,'シフト記号表（従来型・ユニット型共通）'!$C$6:$L$47,10,FALSE))</f>
        <v/>
      </c>
      <c r="AS184" s="163" t="str">
        <f>IF(AS183="","",VLOOKUP(AS183,'シフト記号表（従来型・ユニット型共通）'!$C$6:$L$47,10,FALSE))</f>
        <v/>
      </c>
      <c r="AT184" s="163" t="str">
        <f>IF(AT183="","",VLOOKUP(AT183,'シフト記号表（従来型・ユニット型共通）'!$C$6:$L$47,10,FALSE))</f>
        <v/>
      </c>
      <c r="AU184" s="164" t="str">
        <f>IF(AU183="","",VLOOKUP(AU183,'シフト記号表（従来型・ユニット型共通）'!$C$6:$L$47,10,FALSE))</f>
        <v/>
      </c>
      <c r="AV184" s="162" t="str">
        <f>IF(AV183="","",VLOOKUP(AV183,'シフト記号表（従来型・ユニット型共通）'!$C$6:$L$47,10,FALSE))</f>
        <v/>
      </c>
      <c r="AW184" s="163" t="str">
        <f>IF(AW183="","",VLOOKUP(AW183,'シフト記号表（従来型・ユニット型共通）'!$C$6:$L$47,10,FALSE))</f>
        <v/>
      </c>
      <c r="AX184" s="163" t="str">
        <f>IF(AX183="","",VLOOKUP(AX183,'シフト記号表（従来型・ユニット型共通）'!$C$6:$L$47,10,FALSE))</f>
        <v/>
      </c>
      <c r="AY184" s="163" t="str">
        <f>IF(AY183="","",VLOOKUP(AY183,'シフト記号表（従来型・ユニット型共通）'!$C$6:$L$47,10,FALSE))</f>
        <v/>
      </c>
      <c r="AZ184" s="163" t="str">
        <f>IF(AZ183="","",VLOOKUP(AZ183,'シフト記号表（従来型・ユニット型共通）'!$C$6:$L$47,10,FALSE))</f>
        <v/>
      </c>
      <c r="BA184" s="163" t="str">
        <f>IF(BA183="","",VLOOKUP(BA183,'シフト記号表（従来型・ユニット型共通）'!$C$6:$L$47,10,FALSE))</f>
        <v/>
      </c>
      <c r="BB184" s="164" t="str">
        <f>IF(BB183="","",VLOOKUP(BB183,'シフト記号表（従来型・ユニット型共通）'!$C$6:$L$47,10,FALSE))</f>
        <v/>
      </c>
      <c r="BC184" s="162" t="str">
        <f>IF(BC183="","",VLOOKUP(BC183,'シフト記号表（従来型・ユニット型共通）'!$C$6:$L$47,10,FALSE))</f>
        <v/>
      </c>
      <c r="BD184" s="163" t="str">
        <f>IF(BD183="","",VLOOKUP(BD183,'シフト記号表（従来型・ユニット型共通）'!$C$6:$L$47,10,FALSE))</f>
        <v/>
      </c>
      <c r="BE184" s="163" t="str">
        <f>IF(BE183="","",VLOOKUP(BE183,'シフト記号表（従来型・ユニット型共通）'!$C$6:$L$47,10,FALSE))</f>
        <v/>
      </c>
      <c r="BF184" s="369">
        <f>IF($BI$3="４週",SUM(AA184:BB184),IF($BI$3="暦月",SUM(AA184:BE184),""))</f>
        <v>0</v>
      </c>
      <c r="BG184" s="370"/>
      <c r="BH184" s="371">
        <f>IF($BI$3="４週",BF184/4,IF($BI$3="暦月",(BF184/($BI$8/7)),""))</f>
        <v>0</v>
      </c>
      <c r="BI184" s="370"/>
      <c r="BJ184" s="366"/>
      <c r="BK184" s="367"/>
      <c r="BL184" s="367"/>
      <c r="BM184" s="367"/>
      <c r="BN184" s="368"/>
    </row>
    <row r="185" spans="2:66" ht="20.25" customHeight="1" x14ac:dyDescent="0.45">
      <c r="B185" s="306">
        <f>B183+1</f>
        <v>85</v>
      </c>
      <c r="C185" s="390"/>
      <c r="D185" s="392"/>
      <c r="E185" s="261"/>
      <c r="F185" s="393"/>
      <c r="G185" s="237"/>
      <c r="H185" s="238"/>
      <c r="I185" s="152"/>
      <c r="J185" s="153"/>
      <c r="K185" s="152"/>
      <c r="L185" s="153"/>
      <c r="M185" s="246"/>
      <c r="N185" s="247"/>
      <c r="O185" s="250"/>
      <c r="P185" s="251"/>
      <c r="Q185" s="251"/>
      <c r="R185" s="238"/>
      <c r="S185" s="335"/>
      <c r="T185" s="336"/>
      <c r="U185" s="336"/>
      <c r="V185" s="336"/>
      <c r="W185" s="337"/>
      <c r="X185" s="184" t="s">
        <v>18</v>
      </c>
      <c r="Y185" s="108"/>
      <c r="Z185" s="109"/>
      <c r="AA185" s="95"/>
      <c r="AB185" s="96"/>
      <c r="AC185" s="96"/>
      <c r="AD185" s="96"/>
      <c r="AE185" s="96"/>
      <c r="AF185" s="96"/>
      <c r="AG185" s="97"/>
      <c r="AH185" s="95"/>
      <c r="AI185" s="96"/>
      <c r="AJ185" s="96"/>
      <c r="AK185" s="96"/>
      <c r="AL185" s="96"/>
      <c r="AM185" s="96"/>
      <c r="AN185" s="97"/>
      <c r="AO185" s="95"/>
      <c r="AP185" s="96"/>
      <c r="AQ185" s="96"/>
      <c r="AR185" s="96"/>
      <c r="AS185" s="96"/>
      <c r="AT185" s="96"/>
      <c r="AU185" s="97"/>
      <c r="AV185" s="95"/>
      <c r="AW185" s="96"/>
      <c r="AX185" s="96"/>
      <c r="AY185" s="96"/>
      <c r="AZ185" s="96"/>
      <c r="BA185" s="96"/>
      <c r="BB185" s="97"/>
      <c r="BC185" s="95"/>
      <c r="BD185" s="96"/>
      <c r="BE185" s="98"/>
      <c r="BF185" s="242"/>
      <c r="BG185" s="243"/>
      <c r="BH185" s="244"/>
      <c r="BI185" s="245"/>
      <c r="BJ185" s="303"/>
      <c r="BK185" s="304"/>
      <c r="BL185" s="304"/>
      <c r="BM185" s="304"/>
      <c r="BN185" s="305"/>
    </row>
    <row r="186" spans="2:66" ht="20.25" customHeight="1" x14ac:dyDescent="0.45">
      <c r="B186" s="307"/>
      <c r="C186" s="391"/>
      <c r="D186" s="394"/>
      <c r="E186" s="261"/>
      <c r="F186" s="393"/>
      <c r="G186" s="341"/>
      <c r="H186" s="342"/>
      <c r="I186" s="196"/>
      <c r="J186" s="197">
        <f>G185</f>
        <v>0</v>
      </c>
      <c r="K186" s="196"/>
      <c r="L186" s="197">
        <f>M185</f>
        <v>0</v>
      </c>
      <c r="M186" s="343"/>
      <c r="N186" s="344"/>
      <c r="O186" s="345"/>
      <c r="P186" s="346"/>
      <c r="Q186" s="346"/>
      <c r="R186" s="342"/>
      <c r="S186" s="335"/>
      <c r="T186" s="336"/>
      <c r="U186" s="336"/>
      <c r="V186" s="336"/>
      <c r="W186" s="337"/>
      <c r="X186" s="185" t="s">
        <v>189</v>
      </c>
      <c r="Y186" s="110"/>
      <c r="Z186" s="186"/>
      <c r="AA186" s="162" t="str">
        <f>IF(AA185="","",VLOOKUP(AA185,'シフト記号表（従来型・ユニット型共通）'!$C$6:$L$47,10,FALSE))</f>
        <v/>
      </c>
      <c r="AB186" s="163" t="str">
        <f>IF(AB185="","",VLOOKUP(AB185,'シフト記号表（従来型・ユニット型共通）'!$C$6:$L$47,10,FALSE))</f>
        <v/>
      </c>
      <c r="AC186" s="163" t="str">
        <f>IF(AC185="","",VLOOKUP(AC185,'シフト記号表（従来型・ユニット型共通）'!$C$6:$L$47,10,FALSE))</f>
        <v/>
      </c>
      <c r="AD186" s="163" t="str">
        <f>IF(AD185="","",VLOOKUP(AD185,'シフト記号表（従来型・ユニット型共通）'!$C$6:$L$47,10,FALSE))</f>
        <v/>
      </c>
      <c r="AE186" s="163" t="str">
        <f>IF(AE185="","",VLOOKUP(AE185,'シフト記号表（従来型・ユニット型共通）'!$C$6:$L$47,10,FALSE))</f>
        <v/>
      </c>
      <c r="AF186" s="163" t="str">
        <f>IF(AF185="","",VLOOKUP(AF185,'シフト記号表（従来型・ユニット型共通）'!$C$6:$L$47,10,FALSE))</f>
        <v/>
      </c>
      <c r="AG186" s="164" t="str">
        <f>IF(AG185="","",VLOOKUP(AG185,'シフト記号表（従来型・ユニット型共通）'!$C$6:$L$47,10,FALSE))</f>
        <v/>
      </c>
      <c r="AH186" s="162" t="str">
        <f>IF(AH185="","",VLOOKUP(AH185,'シフト記号表（従来型・ユニット型共通）'!$C$6:$L$47,10,FALSE))</f>
        <v/>
      </c>
      <c r="AI186" s="163" t="str">
        <f>IF(AI185="","",VLOOKUP(AI185,'シフト記号表（従来型・ユニット型共通）'!$C$6:$L$47,10,FALSE))</f>
        <v/>
      </c>
      <c r="AJ186" s="163" t="str">
        <f>IF(AJ185="","",VLOOKUP(AJ185,'シフト記号表（従来型・ユニット型共通）'!$C$6:$L$47,10,FALSE))</f>
        <v/>
      </c>
      <c r="AK186" s="163" t="str">
        <f>IF(AK185="","",VLOOKUP(AK185,'シフト記号表（従来型・ユニット型共通）'!$C$6:$L$47,10,FALSE))</f>
        <v/>
      </c>
      <c r="AL186" s="163" t="str">
        <f>IF(AL185="","",VLOOKUP(AL185,'シフト記号表（従来型・ユニット型共通）'!$C$6:$L$47,10,FALSE))</f>
        <v/>
      </c>
      <c r="AM186" s="163" t="str">
        <f>IF(AM185="","",VLOOKUP(AM185,'シフト記号表（従来型・ユニット型共通）'!$C$6:$L$47,10,FALSE))</f>
        <v/>
      </c>
      <c r="AN186" s="164" t="str">
        <f>IF(AN185="","",VLOOKUP(AN185,'シフト記号表（従来型・ユニット型共通）'!$C$6:$L$47,10,FALSE))</f>
        <v/>
      </c>
      <c r="AO186" s="162" t="str">
        <f>IF(AO185="","",VLOOKUP(AO185,'シフト記号表（従来型・ユニット型共通）'!$C$6:$L$47,10,FALSE))</f>
        <v/>
      </c>
      <c r="AP186" s="163" t="str">
        <f>IF(AP185="","",VLOOKUP(AP185,'シフト記号表（従来型・ユニット型共通）'!$C$6:$L$47,10,FALSE))</f>
        <v/>
      </c>
      <c r="AQ186" s="163" t="str">
        <f>IF(AQ185="","",VLOOKUP(AQ185,'シフト記号表（従来型・ユニット型共通）'!$C$6:$L$47,10,FALSE))</f>
        <v/>
      </c>
      <c r="AR186" s="163" t="str">
        <f>IF(AR185="","",VLOOKUP(AR185,'シフト記号表（従来型・ユニット型共通）'!$C$6:$L$47,10,FALSE))</f>
        <v/>
      </c>
      <c r="AS186" s="163" t="str">
        <f>IF(AS185="","",VLOOKUP(AS185,'シフト記号表（従来型・ユニット型共通）'!$C$6:$L$47,10,FALSE))</f>
        <v/>
      </c>
      <c r="AT186" s="163" t="str">
        <f>IF(AT185="","",VLOOKUP(AT185,'シフト記号表（従来型・ユニット型共通）'!$C$6:$L$47,10,FALSE))</f>
        <v/>
      </c>
      <c r="AU186" s="164" t="str">
        <f>IF(AU185="","",VLOOKUP(AU185,'シフト記号表（従来型・ユニット型共通）'!$C$6:$L$47,10,FALSE))</f>
        <v/>
      </c>
      <c r="AV186" s="162" t="str">
        <f>IF(AV185="","",VLOOKUP(AV185,'シフト記号表（従来型・ユニット型共通）'!$C$6:$L$47,10,FALSE))</f>
        <v/>
      </c>
      <c r="AW186" s="163" t="str">
        <f>IF(AW185="","",VLOOKUP(AW185,'シフト記号表（従来型・ユニット型共通）'!$C$6:$L$47,10,FALSE))</f>
        <v/>
      </c>
      <c r="AX186" s="163" t="str">
        <f>IF(AX185="","",VLOOKUP(AX185,'シフト記号表（従来型・ユニット型共通）'!$C$6:$L$47,10,FALSE))</f>
        <v/>
      </c>
      <c r="AY186" s="163" t="str">
        <f>IF(AY185="","",VLOOKUP(AY185,'シフト記号表（従来型・ユニット型共通）'!$C$6:$L$47,10,FALSE))</f>
        <v/>
      </c>
      <c r="AZ186" s="163" t="str">
        <f>IF(AZ185="","",VLOOKUP(AZ185,'シフト記号表（従来型・ユニット型共通）'!$C$6:$L$47,10,FALSE))</f>
        <v/>
      </c>
      <c r="BA186" s="163" t="str">
        <f>IF(BA185="","",VLOOKUP(BA185,'シフト記号表（従来型・ユニット型共通）'!$C$6:$L$47,10,FALSE))</f>
        <v/>
      </c>
      <c r="BB186" s="164" t="str">
        <f>IF(BB185="","",VLOOKUP(BB185,'シフト記号表（従来型・ユニット型共通）'!$C$6:$L$47,10,FALSE))</f>
        <v/>
      </c>
      <c r="BC186" s="162" t="str">
        <f>IF(BC185="","",VLOOKUP(BC185,'シフト記号表（従来型・ユニット型共通）'!$C$6:$L$47,10,FALSE))</f>
        <v/>
      </c>
      <c r="BD186" s="163" t="str">
        <f>IF(BD185="","",VLOOKUP(BD185,'シフト記号表（従来型・ユニット型共通）'!$C$6:$L$47,10,FALSE))</f>
        <v/>
      </c>
      <c r="BE186" s="163" t="str">
        <f>IF(BE185="","",VLOOKUP(BE185,'シフト記号表（従来型・ユニット型共通）'!$C$6:$L$47,10,FALSE))</f>
        <v/>
      </c>
      <c r="BF186" s="369">
        <f>IF($BI$3="４週",SUM(AA186:BB186),IF($BI$3="暦月",SUM(AA186:BE186),""))</f>
        <v>0</v>
      </c>
      <c r="BG186" s="370"/>
      <c r="BH186" s="371">
        <f>IF($BI$3="４週",BF186/4,IF($BI$3="暦月",(BF186/($BI$8/7)),""))</f>
        <v>0</v>
      </c>
      <c r="BI186" s="370"/>
      <c r="BJ186" s="366"/>
      <c r="BK186" s="367"/>
      <c r="BL186" s="367"/>
      <c r="BM186" s="367"/>
      <c r="BN186" s="368"/>
    </row>
    <row r="187" spans="2:66" ht="20.25" customHeight="1" x14ac:dyDescent="0.45">
      <c r="B187" s="306">
        <f>B185+1</f>
        <v>86</v>
      </c>
      <c r="C187" s="390"/>
      <c r="D187" s="392"/>
      <c r="E187" s="261"/>
      <c r="F187" s="393"/>
      <c r="G187" s="237"/>
      <c r="H187" s="238"/>
      <c r="I187" s="152"/>
      <c r="J187" s="153"/>
      <c r="K187" s="152"/>
      <c r="L187" s="153"/>
      <c r="M187" s="246"/>
      <c r="N187" s="247"/>
      <c r="O187" s="250"/>
      <c r="P187" s="251"/>
      <c r="Q187" s="251"/>
      <c r="R187" s="238"/>
      <c r="S187" s="335"/>
      <c r="T187" s="336"/>
      <c r="U187" s="336"/>
      <c r="V187" s="336"/>
      <c r="W187" s="337"/>
      <c r="X187" s="184" t="s">
        <v>18</v>
      </c>
      <c r="Y187" s="108"/>
      <c r="Z187" s="109"/>
      <c r="AA187" s="95"/>
      <c r="AB187" s="96"/>
      <c r="AC187" s="96"/>
      <c r="AD187" s="96"/>
      <c r="AE187" s="96"/>
      <c r="AF187" s="96"/>
      <c r="AG187" s="97"/>
      <c r="AH187" s="95"/>
      <c r="AI187" s="96"/>
      <c r="AJ187" s="96"/>
      <c r="AK187" s="96"/>
      <c r="AL187" s="96"/>
      <c r="AM187" s="96"/>
      <c r="AN187" s="97"/>
      <c r="AO187" s="95"/>
      <c r="AP187" s="96"/>
      <c r="AQ187" s="96"/>
      <c r="AR187" s="96"/>
      <c r="AS187" s="96"/>
      <c r="AT187" s="96"/>
      <c r="AU187" s="97"/>
      <c r="AV187" s="95"/>
      <c r="AW187" s="96"/>
      <c r="AX187" s="96"/>
      <c r="AY187" s="96"/>
      <c r="AZ187" s="96"/>
      <c r="BA187" s="96"/>
      <c r="BB187" s="97"/>
      <c r="BC187" s="95"/>
      <c r="BD187" s="96"/>
      <c r="BE187" s="98"/>
      <c r="BF187" s="242"/>
      <c r="BG187" s="243"/>
      <c r="BH187" s="244"/>
      <c r="BI187" s="245"/>
      <c r="BJ187" s="303"/>
      <c r="BK187" s="304"/>
      <c r="BL187" s="304"/>
      <c r="BM187" s="304"/>
      <c r="BN187" s="305"/>
    </row>
    <row r="188" spans="2:66" ht="20.25" customHeight="1" x14ac:dyDescent="0.45">
      <c r="B188" s="307"/>
      <c r="C188" s="391"/>
      <c r="D188" s="394"/>
      <c r="E188" s="261"/>
      <c r="F188" s="393"/>
      <c r="G188" s="341"/>
      <c r="H188" s="342"/>
      <c r="I188" s="196"/>
      <c r="J188" s="197">
        <f>G187</f>
        <v>0</v>
      </c>
      <c r="K188" s="196"/>
      <c r="L188" s="197">
        <f>M187</f>
        <v>0</v>
      </c>
      <c r="M188" s="343"/>
      <c r="N188" s="344"/>
      <c r="O188" s="345"/>
      <c r="P188" s="346"/>
      <c r="Q188" s="346"/>
      <c r="R188" s="342"/>
      <c r="S188" s="335"/>
      <c r="T188" s="336"/>
      <c r="U188" s="336"/>
      <c r="V188" s="336"/>
      <c r="W188" s="337"/>
      <c r="X188" s="185" t="s">
        <v>189</v>
      </c>
      <c r="Y188" s="110"/>
      <c r="Z188" s="186"/>
      <c r="AA188" s="162" t="str">
        <f>IF(AA187="","",VLOOKUP(AA187,'シフト記号表（従来型・ユニット型共通）'!$C$6:$L$47,10,FALSE))</f>
        <v/>
      </c>
      <c r="AB188" s="163" t="str">
        <f>IF(AB187="","",VLOOKUP(AB187,'シフト記号表（従来型・ユニット型共通）'!$C$6:$L$47,10,FALSE))</f>
        <v/>
      </c>
      <c r="AC188" s="163" t="str">
        <f>IF(AC187="","",VLOOKUP(AC187,'シフト記号表（従来型・ユニット型共通）'!$C$6:$L$47,10,FALSE))</f>
        <v/>
      </c>
      <c r="AD188" s="163" t="str">
        <f>IF(AD187="","",VLOOKUP(AD187,'シフト記号表（従来型・ユニット型共通）'!$C$6:$L$47,10,FALSE))</f>
        <v/>
      </c>
      <c r="AE188" s="163" t="str">
        <f>IF(AE187="","",VLOOKUP(AE187,'シフト記号表（従来型・ユニット型共通）'!$C$6:$L$47,10,FALSE))</f>
        <v/>
      </c>
      <c r="AF188" s="163" t="str">
        <f>IF(AF187="","",VLOOKUP(AF187,'シフト記号表（従来型・ユニット型共通）'!$C$6:$L$47,10,FALSE))</f>
        <v/>
      </c>
      <c r="AG188" s="164" t="str">
        <f>IF(AG187="","",VLOOKUP(AG187,'シフト記号表（従来型・ユニット型共通）'!$C$6:$L$47,10,FALSE))</f>
        <v/>
      </c>
      <c r="AH188" s="162" t="str">
        <f>IF(AH187="","",VLOOKUP(AH187,'シフト記号表（従来型・ユニット型共通）'!$C$6:$L$47,10,FALSE))</f>
        <v/>
      </c>
      <c r="AI188" s="163" t="str">
        <f>IF(AI187="","",VLOOKUP(AI187,'シフト記号表（従来型・ユニット型共通）'!$C$6:$L$47,10,FALSE))</f>
        <v/>
      </c>
      <c r="AJ188" s="163" t="str">
        <f>IF(AJ187="","",VLOOKUP(AJ187,'シフト記号表（従来型・ユニット型共通）'!$C$6:$L$47,10,FALSE))</f>
        <v/>
      </c>
      <c r="AK188" s="163" t="str">
        <f>IF(AK187="","",VLOOKUP(AK187,'シフト記号表（従来型・ユニット型共通）'!$C$6:$L$47,10,FALSE))</f>
        <v/>
      </c>
      <c r="AL188" s="163" t="str">
        <f>IF(AL187="","",VLOOKUP(AL187,'シフト記号表（従来型・ユニット型共通）'!$C$6:$L$47,10,FALSE))</f>
        <v/>
      </c>
      <c r="AM188" s="163" t="str">
        <f>IF(AM187="","",VLOOKUP(AM187,'シフト記号表（従来型・ユニット型共通）'!$C$6:$L$47,10,FALSE))</f>
        <v/>
      </c>
      <c r="AN188" s="164" t="str">
        <f>IF(AN187="","",VLOOKUP(AN187,'シフト記号表（従来型・ユニット型共通）'!$C$6:$L$47,10,FALSE))</f>
        <v/>
      </c>
      <c r="AO188" s="162" t="str">
        <f>IF(AO187="","",VLOOKUP(AO187,'シフト記号表（従来型・ユニット型共通）'!$C$6:$L$47,10,FALSE))</f>
        <v/>
      </c>
      <c r="AP188" s="163" t="str">
        <f>IF(AP187="","",VLOOKUP(AP187,'シフト記号表（従来型・ユニット型共通）'!$C$6:$L$47,10,FALSE))</f>
        <v/>
      </c>
      <c r="AQ188" s="163" t="str">
        <f>IF(AQ187="","",VLOOKUP(AQ187,'シフト記号表（従来型・ユニット型共通）'!$C$6:$L$47,10,FALSE))</f>
        <v/>
      </c>
      <c r="AR188" s="163" t="str">
        <f>IF(AR187="","",VLOOKUP(AR187,'シフト記号表（従来型・ユニット型共通）'!$C$6:$L$47,10,FALSE))</f>
        <v/>
      </c>
      <c r="AS188" s="163" t="str">
        <f>IF(AS187="","",VLOOKUP(AS187,'シフト記号表（従来型・ユニット型共通）'!$C$6:$L$47,10,FALSE))</f>
        <v/>
      </c>
      <c r="AT188" s="163" t="str">
        <f>IF(AT187="","",VLOOKUP(AT187,'シフト記号表（従来型・ユニット型共通）'!$C$6:$L$47,10,FALSE))</f>
        <v/>
      </c>
      <c r="AU188" s="164" t="str">
        <f>IF(AU187="","",VLOOKUP(AU187,'シフト記号表（従来型・ユニット型共通）'!$C$6:$L$47,10,FALSE))</f>
        <v/>
      </c>
      <c r="AV188" s="162" t="str">
        <f>IF(AV187="","",VLOOKUP(AV187,'シフト記号表（従来型・ユニット型共通）'!$C$6:$L$47,10,FALSE))</f>
        <v/>
      </c>
      <c r="AW188" s="163" t="str">
        <f>IF(AW187="","",VLOOKUP(AW187,'シフト記号表（従来型・ユニット型共通）'!$C$6:$L$47,10,FALSE))</f>
        <v/>
      </c>
      <c r="AX188" s="163" t="str">
        <f>IF(AX187="","",VLOOKUP(AX187,'シフト記号表（従来型・ユニット型共通）'!$C$6:$L$47,10,FALSE))</f>
        <v/>
      </c>
      <c r="AY188" s="163" t="str">
        <f>IF(AY187="","",VLOOKUP(AY187,'シフト記号表（従来型・ユニット型共通）'!$C$6:$L$47,10,FALSE))</f>
        <v/>
      </c>
      <c r="AZ188" s="163" t="str">
        <f>IF(AZ187="","",VLOOKUP(AZ187,'シフト記号表（従来型・ユニット型共通）'!$C$6:$L$47,10,FALSE))</f>
        <v/>
      </c>
      <c r="BA188" s="163" t="str">
        <f>IF(BA187="","",VLOOKUP(BA187,'シフト記号表（従来型・ユニット型共通）'!$C$6:$L$47,10,FALSE))</f>
        <v/>
      </c>
      <c r="BB188" s="164" t="str">
        <f>IF(BB187="","",VLOOKUP(BB187,'シフト記号表（従来型・ユニット型共通）'!$C$6:$L$47,10,FALSE))</f>
        <v/>
      </c>
      <c r="BC188" s="162" t="str">
        <f>IF(BC187="","",VLOOKUP(BC187,'シフト記号表（従来型・ユニット型共通）'!$C$6:$L$47,10,FALSE))</f>
        <v/>
      </c>
      <c r="BD188" s="163" t="str">
        <f>IF(BD187="","",VLOOKUP(BD187,'シフト記号表（従来型・ユニット型共通）'!$C$6:$L$47,10,FALSE))</f>
        <v/>
      </c>
      <c r="BE188" s="163" t="str">
        <f>IF(BE187="","",VLOOKUP(BE187,'シフト記号表（従来型・ユニット型共通）'!$C$6:$L$47,10,FALSE))</f>
        <v/>
      </c>
      <c r="BF188" s="369">
        <f>IF($BI$3="４週",SUM(AA188:BB188),IF($BI$3="暦月",SUM(AA188:BE188),""))</f>
        <v>0</v>
      </c>
      <c r="BG188" s="370"/>
      <c r="BH188" s="371">
        <f>IF($BI$3="４週",BF188/4,IF($BI$3="暦月",(BF188/($BI$8/7)),""))</f>
        <v>0</v>
      </c>
      <c r="BI188" s="370"/>
      <c r="BJ188" s="366"/>
      <c r="BK188" s="367"/>
      <c r="BL188" s="367"/>
      <c r="BM188" s="367"/>
      <c r="BN188" s="368"/>
    </row>
    <row r="189" spans="2:66" ht="20.25" customHeight="1" x14ac:dyDescent="0.45">
      <c r="B189" s="306">
        <f>B187+1</f>
        <v>87</v>
      </c>
      <c r="C189" s="390"/>
      <c r="D189" s="392"/>
      <c r="E189" s="261"/>
      <c r="F189" s="393"/>
      <c r="G189" s="237"/>
      <c r="H189" s="238"/>
      <c r="I189" s="152"/>
      <c r="J189" s="153"/>
      <c r="K189" s="152"/>
      <c r="L189" s="153"/>
      <c r="M189" s="246"/>
      <c r="N189" s="247"/>
      <c r="O189" s="250"/>
      <c r="P189" s="251"/>
      <c r="Q189" s="251"/>
      <c r="R189" s="238"/>
      <c r="S189" s="335"/>
      <c r="T189" s="336"/>
      <c r="U189" s="336"/>
      <c r="V189" s="336"/>
      <c r="W189" s="337"/>
      <c r="X189" s="184" t="s">
        <v>18</v>
      </c>
      <c r="Y189" s="108"/>
      <c r="Z189" s="109"/>
      <c r="AA189" s="95"/>
      <c r="AB189" s="96"/>
      <c r="AC189" s="96"/>
      <c r="AD189" s="96"/>
      <c r="AE189" s="96"/>
      <c r="AF189" s="96"/>
      <c r="AG189" s="97"/>
      <c r="AH189" s="95"/>
      <c r="AI189" s="96"/>
      <c r="AJ189" s="96"/>
      <c r="AK189" s="96"/>
      <c r="AL189" s="96"/>
      <c r="AM189" s="96"/>
      <c r="AN189" s="97"/>
      <c r="AO189" s="95"/>
      <c r="AP189" s="96"/>
      <c r="AQ189" s="96"/>
      <c r="AR189" s="96"/>
      <c r="AS189" s="96"/>
      <c r="AT189" s="96"/>
      <c r="AU189" s="97"/>
      <c r="AV189" s="95"/>
      <c r="AW189" s="96"/>
      <c r="AX189" s="96"/>
      <c r="AY189" s="96"/>
      <c r="AZ189" s="96"/>
      <c r="BA189" s="96"/>
      <c r="BB189" s="97"/>
      <c r="BC189" s="95"/>
      <c r="BD189" s="96"/>
      <c r="BE189" s="98"/>
      <c r="BF189" s="242"/>
      <c r="BG189" s="243"/>
      <c r="BH189" s="244"/>
      <c r="BI189" s="245"/>
      <c r="BJ189" s="303"/>
      <c r="BK189" s="304"/>
      <c r="BL189" s="304"/>
      <c r="BM189" s="304"/>
      <c r="BN189" s="305"/>
    </row>
    <row r="190" spans="2:66" ht="20.25" customHeight="1" x14ac:dyDescent="0.45">
      <c r="B190" s="307"/>
      <c r="C190" s="391"/>
      <c r="D190" s="394"/>
      <c r="E190" s="261"/>
      <c r="F190" s="393"/>
      <c r="G190" s="341"/>
      <c r="H190" s="342"/>
      <c r="I190" s="196"/>
      <c r="J190" s="197">
        <f>G189</f>
        <v>0</v>
      </c>
      <c r="K190" s="196"/>
      <c r="L190" s="197">
        <f>M189</f>
        <v>0</v>
      </c>
      <c r="M190" s="343"/>
      <c r="N190" s="344"/>
      <c r="O190" s="345"/>
      <c r="P190" s="346"/>
      <c r="Q190" s="346"/>
      <c r="R190" s="342"/>
      <c r="S190" s="335"/>
      <c r="T190" s="336"/>
      <c r="U190" s="336"/>
      <c r="V190" s="336"/>
      <c r="W190" s="337"/>
      <c r="X190" s="185" t="s">
        <v>189</v>
      </c>
      <c r="Y190" s="110"/>
      <c r="Z190" s="186"/>
      <c r="AA190" s="162" t="str">
        <f>IF(AA189="","",VLOOKUP(AA189,'シフト記号表（従来型・ユニット型共通）'!$C$6:$L$47,10,FALSE))</f>
        <v/>
      </c>
      <c r="AB190" s="163" t="str">
        <f>IF(AB189="","",VLOOKUP(AB189,'シフト記号表（従来型・ユニット型共通）'!$C$6:$L$47,10,FALSE))</f>
        <v/>
      </c>
      <c r="AC190" s="163" t="str">
        <f>IF(AC189="","",VLOOKUP(AC189,'シフト記号表（従来型・ユニット型共通）'!$C$6:$L$47,10,FALSE))</f>
        <v/>
      </c>
      <c r="AD190" s="163" t="str">
        <f>IF(AD189="","",VLOOKUP(AD189,'シフト記号表（従来型・ユニット型共通）'!$C$6:$L$47,10,FALSE))</f>
        <v/>
      </c>
      <c r="AE190" s="163" t="str">
        <f>IF(AE189="","",VLOOKUP(AE189,'シフト記号表（従来型・ユニット型共通）'!$C$6:$L$47,10,FALSE))</f>
        <v/>
      </c>
      <c r="AF190" s="163" t="str">
        <f>IF(AF189="","",VLOOKUP(AF189,'シフト記号表（従来型・ユニット型共通）'!$C$6:$L$47,10,FALSE))</f>
        <v/>
      </c>
      <c r="AG190" s="164" t="str">
        <f>IF(AG189="","",VLOOKUP(AG189,'シフト記号表（従来型・ユニット型共通）'!$C$6:$L$47,10,FALSE))</f>
        <v/>
      </c>
      <c r="AH190" s="162" t="str">
        <f>IF(AH189="","",VLOOKUP(AH189,'シフト記号表（従来型・ユニット型共通）'!$C$6:$L$47,10,FALSE))</f>
        <v/>
      </c>
      <c r="AI190" s="163" t="str">
        <f>IF(AI189="","",VLOOKUP(AI189,'シフト記号表（従来型・ユニット型共通）'!$C$6:$L$47,10,FALSE))</f>
        <v/>
      </c>
      <c r="AJ190" s="163" t="str">
        <f>IF(AJ189="","",VLOOKUP(AJ189,'シフト記号表（従来型・ユニット型共通）'!$C$6:$L$47,10,FALSE))</f>
        <v/>
      </c>
      <c r="AK190" s="163" t="str">
        <f>IF(AK189="","",VLOOKUP(AK189,'シフト記号表（従来型・ユニット型共通）'!$C$6:$L$47,10,FALSE))</f>
        <v/>
      </c>
      <c r="AL190" s="163" t="str">
        <f>IF(AL189="","",VLOOKUP(AL189,'シフト記号表（従来型・ユニット型共通）'!$C$6:$L$47,10,FALSE))</f>
        <v/>
      </c>
      <c r="AM190" s="163" t="str">
        <f>IF(AM189="","",VLOOKUP(AM189,'シフト記号表（従来型・ユニット型共通）'!$C$6:$L$47,10,FALSE))</f>
        <v/>
      </c>
      <c r="AN190" s="164" t="str">
        <f>IF(AN189="","",VLOOKUP(AN189,'シフト記号表（従来型・ユニット型共通）'!$C$6:$L$47,10,FALSE))</f>
        <v/>
      </c>
      <c r="AO190" s="162" t="str">
        <f>IF(AO189="","",VLOOKUP(AO189,'シフト記号表（従来型・ユニット型共通）'!$C$6:$L$47,10,FALSE))</f>
        <v/>
      </c>
      <c r="AP190" s="163" t="str">
        <f>IF(AP189="","",VLOOKUP(AP189,'シフト記号表（従来型・ユニット型共通）'!$C$6:$L$47,10,FALSE))</f>
        <v/>
      </c>
      <c r="AQ190" s="163" t="str">
        <f>IF(AQ189="","",VLOOKUP(AQ189,'シフト記号表（従来型・ユニット型共通）'!$C$6:$L$47,10,FALSE))</f>
        <v/>
      </c>
      <c r="AR190" s="163" t="str">
        <f>IF(AR189="","",VLOOKUP(AR189,'シフト記号表（従来型・ユニット型共通）'!$C$6:$L$47,10,FALSE))</f>
        <v/>
      </c>
      <c r="AS190" s="163" t="str">
        <f>IF(AS189="","",VLOOKUP(AS189,'シフト記号表（従来型・ユニット型共通）'!$C$6:$L$47,10,FALSE))</f>
        <v/>
      </c>
      <c r="AT190" s="163" t="str">
        <f>IF(AT189="","",VLOOKUP(AT189,'シフト記号表（従来型・ユニット型共通）'!$C$6:$L$47,10,FALSE))</f>
        <v/>
      </c>
      <c r="AU190" s="164" t="str">
        <f>IF(AU189="","",VLOOKUP(AU189,'シフト記号表（従来型・ユニット型共通）'!$C$6:$L$47,10,FALSE))</f>
        <v/>
      </c>
      <c r="AV190" s="162" t="str">
        <f>IF(AV189="","",VLOOKUP(AV189,'シフト記号表（従来型・ユニット型共通）'!$C$6:$L$47,10,FALSE))</f>
        <v/>
      </c>
      <c r="AW190" s="163" t="str">
        <f>IF(AW189="","",VLOOKUP(AW189,'シフト記号表（従来型・ユニット型共通）'!$C$6:$L$47,10,FALSE))</f>
        <v/>
      </c>
      <c r="AX190" s="163" t="str">
        <f>IF(AX189="","",VLOOKUP(AX189,'シフト記号表（従来型・ユニット型共通）'!$C$6:$L$47,10,FALSE))</f>
        <v/>
      </c>
      <c r="AY190" s="163" t="str">
        <f>IF(AY189="","",VLOOKUP(AY189,'シフト記号表（従来型・ユニット型共通）'!$C$6:$L$47,10,FALSE))</f>
        <v/>
      </c>
      <c r="AZ190" s="163" t="str">
        <f>IF(AZ189="","",VLOOKUP(AZ189,'シフト記号表（従来型・ユニット型共通）'!$C$6:$L$47,10,FALSE))</f>
        <v/>
      </c>
      <c r="BA190" s="163" t="str">
        <f>IF(BA189="","",VLOOKUP(BA189,'シフト記号表（従来型・ユニット型共通）'!$C$6:$L$47,10,FALSE))</f>
        <v/>
      </c>
      <c r="BB190" s="164" t="str">
        <f>IF(BB189="","",VLOOKUP(BB189,'シフト記号表（従来型・ユニット型共通）'!$C$6:$L$47,10,FALSE))</f>
        <v/>
      </c>
      <c r="BC190" s="162" t="str">
        <f>IF(BC189="","",VLOOKUP(BC189,'シフト記号表（従来型・ユニット型共通）'!$C$6:$L$47,10,FALSE))</f>
        <v/>
      </c>
      <c r="BD190" s="163" t="str">
        <f>IF(BD189="","",VLOOKUP(BD189,'シフト記号表（従来型・ユニット型共通）'!$C$6:$L$47,10,FALSE))</f>
        <v/>
      </c>
      <c r="BE190" s="163" t="str">
        <f>IF(BE189="","",VLOOKUP(BE189,'シフト記号表（従来型・ユニット型共通）'!$C$6:$L$47,10,FALSE))</f>
        <v/>
      </c>
      <c r="BF190" s="369">
        <f>IF($BI$3="４週",SUM(AA190:BB190),IF($BI$3="暦月",SUM(AA190:BE190),""))</f>
        <v>0</v>
      </c>
      <c r="BG190" s="370"/>
      <c r="BH190" s="371">
        <f>IF($BI$3="４週",BF190/4,IF($BI$3="暦月",(BF190/($BI$8/7)),""))</f>
        <v>0</v>
      </c>
      <c r="BI190" s="370"/>
      <c r="BJ190" s="366"/>
      <c r="BK190" s="367"/>
      <c r="BL190" s="367"/>
      <c r="BM190" s="367"/>
      <c r="BN190" s="368"/>
    </row>
    <row r="191" spans="2:66" ht="20.25" customHeight="1" x14ac:dyDescent="0.45">
      <c r="B191" s="306">
        <f>B189+1</f>
        <v>88</v>
      </c>
      <c r="C191" s="390"/>
      <c r="D191" s="392"/>
      <c r="E191" s="261"/>
      <c r="F191" s="393"/>
      <c r="G191" s="237"/>
      <c r="H191" s="238"/>
      <c r="I191" s="152"/>
      <c r="J191" s="153"/>
      <c r="K191" s="152"/>
      <c r="L191" s="153"/>
      <c r="M191" s="246"/>
      <c r="N191" s="247"/>
      <c r="O191" s="250"/>
      <c r="P191" s="251"/>
      <c r="Q191" s="251"/>
      <c r="R191" s="238"/>
      <c r="S191" s="335"/>
      <c r="T191" s="336"/>
      <c r="U191" s="336"/>
      <c r="V191" s="336"/>
      <c r="W191" s="337"/>
      <c r="X191" s="184" t="s">
        <v>18</v>
      </c>
      <c r="Y191" s="108"/>
      <c r="Z191" s="109"/>
      <c r="AA191" s="95"/>
      <c r="AB191" s="96"/>
      <c r="AC191" s="96"/>
      <c r="AD191" s="96"/>
      <c r="AE191" s="96"/>
      <c r="AF191" s="96"/>
      <c r="AG191" s="97"/>
      <c r="AH191" s="95"/>
      <c r="AI191" s="96"/>
      <c r="AJ191" s="96"/>
      <c r="AK191" s="96"/>
      <c r="AL191" s="96"/>
      <c r="AM191" s="96"/>
      <c r="AN191" s="97"/>
      <c r="AO191" s="95"/>
      <c r="AP191" s="96"/>
      <c r="AQ191" s="96"/>
      <c r="AR191" s="96"/>
      <c r="AS191" s="96"/>
      <c r="AT191" s="96"/>
      <c r="AU191" s="97"/>
      <c r="AV191" s="95"/>
      <c r="AW191" s="96"/>
      <c r="AX191" s="96"/>
      <c r="AY191" s="96"/>
      <c r="AZ191" s="96"/>
      <c r="BA191" s="96"/>
      <c r="BB191" s="97"/>
      <c r="BC191" s="95"/>
      <c r="BD191" s="96"/>
      <c r="BE191" s="98"/>
      <c r="BF191" s="242"/>
      <c r="BG191" s="243"/>
      <c r="BH191" s="244"/>
      <c r="BI191" s="245"/>
      <c r="BJ191" s="303"/>
      <c r="BK191" s="304"/>
      <c r="BL191" s="304"/>
      <c r="BM191" s="304"/>
      <c r="BN191" s="305"/>
    </row>
    <row r="192" spans="2:66" ht="20.25" customHeight="1" x14ac:dyDescent="0.45">
      <c r="B192" s="307"/>
      <c r="C192" s="391"/>
      <c r="D192" s="394"/>
      <c r="E192" s="261"/>
      <c r="F192" s="393"/>
      <c r="G192" s="341"/>
      <c r="H192" s="342"/>
      <c r="I192" s="196"/>
      <c r="J192" s="197">
        <f>G191</f>
        <v>0</v>
      </c>
      <c r="K192" s="196"/>
      <c r="L192" s="197">
        <f>M191</f>
        <v>0</v>
      </c>
      <c r="M192" s="343"/>
      <c r="N192" s="344"/>
      <c r="O192" s="345"/>
      <c r="P192" s="346"/>
      <c r="Q192" s="346"/>
      <c r="R192" s="342"/>
      <c r="S192" s="335"/>
      <c r="T192" s="336"/>
      <c r="U192" s="336"/>
      <c r="V192" s="336"/>
      <c r="W192" s="337"/>
      <c r="X192" s="185" t="s">
        <v>189</v>
      </c>
      <c r="Y192" s="110"/>
      <c r="Z192" s="186"/>
      <c r="AA192" s="162" t="str">
        <f>IF(AA191="","",VLOOKUP(AA191,'シフト記号表（従来型・ユニット型共通）'!$C$6:$L$47,10,FALSE))</f>
        <v/>
      </c>
      <c r="AB192" s="163" t="str">
        <f>IF(AB191="","",VLOOKUP(AB191,'シフト記号表（従来型・ユニット型共通）'!$C$6:$L$47,10,FALSE))</f>
        <v/>
      </c>
      <c r="AC192" s="163" t="str">
        <f>IF(AC191="","",VLOOKUP(AC191,'シフト記号表（従来型・ユニット型共通）'!$C$6:$L$47,10,FALSE))</f>
        <v/>
      </c>
      <c r="AD192" s="163" t="str">
        <f>IF(AD191="","",VLOOKUP(AD191,'シフト記号表（従来型・ユニット型共通）'!$C$6:$L$47,10,FALSE))</f>
        <v/>
      </c>
      <c r="AE192" s="163" t="str">
        <f>IF(AE191="","",VLOOKUP(AE191,'シフト記号表（従来型・ユニット型共通）'!$C$6:$L$47,10,FALSE))</f>
        <v/>
      </c>
      <c r="AF192" s="163" t="str">
        <f>IF(AF191="","",VLOOKUP(AF191,'シフト記号表（従来型・ユニット型共通）'!$C$6:$L$47,10,FALSE))</f>
        <v/>
      </c>
      <c r="AG192" s="164" t="str">
        <f>IF(AG191="","",VLOOKUP(AG191,'シフト記号表（従来型・ユニット型共通）'!$C$6:$L$47,10,FALSE))</f>
        <v/>
      </c>
      <c r="AH192" s="162" t="str">
        <f>IF(AH191="","",VLOOKUP(AH191,'シフト記号表（従来型・ユニット型共通）'!$C$6:$L$47,10,FALSE))</f>
        <v/>
      </c>
      <c r="AI192" s="163" t="str">
        <f>IF(AI191="","",VLOOKUP(AI191,'シフト記号表（従来型・ユニット型共通）'!$C$6:$L$47,10,FALSE))</f>
        <v/>
      </c>
      <c r="AJ192" s="163" t="str">
        <f>IF(AJ191="","",VLOOKUP(AJ191,'シフト記号表（従来型・ユニット型共通）'!$C$6:$L$47,10,FALSE))</f>
        <v/>
      </c>
      <c r="AK192" s="163" t="str">
        <f>IF(AK191="","",VLOOKUP(AK191,'シフト記号表（従来型・ユニット型共通）'!$C$6:$L$47,10,FALSE))</f>
        <v/>
      </c>
      <c r="AL192" s="163" t="str">
        <f>IF(AL191="","",VLOOKUP(AL191,'シフト記号表（従来型・ユニット型共通）'!$C$6:$L$47,10,FALSE))</f>
        <v/>
      </c>
      <c r="AM192" s="163" t="str">
        <f>IF(AM191="","",VLOOKUP(AM191,'シフト記号表（従来型・ユニット型共通）'!$C$6:$L$47,10,FALSE))</f>
        <v/>
      </c>
      <c r="AN192" s="164" t="str">
        <f>IF(AN191="","",VLOOKUP(AN191,'シフト記号表（従来型・ユニット型共通）'!$C$6:$L$47,10,FALSE))</f>
        <v/>
      </c>
      <c r="AO192" s="162" t="str">
        <f>IF(AO191="","",VLOOKUP(AO191,'シフト記号表（従来型・ユニット型共通）'!$C$6:$L$47,10,FALSE))</f>
        <v/>
      </c>
      <c r="AP192" s="163" t="str">
        <f>IF(AP191="","",VLOOKUP(AP191,'シフト記号表（従来型・ユニット型共通）'!$C$6:$L$47,10,FALSE))</f>
        <v/>
      </c>
      <c r="AQ192" s="163" t="str">
        <f>IF(AQ191="","",VLOOKUP(AQ191,'シフト記号表（従来型・ユニット型共通）'!$C$6:$L$47,10,FALSE))</f>
        <v/>
      </c>
      <c r="AR192" s="163" t="str">
        <f>IF(AR191="","",VLOOKUP(AR191,'シフト記号表（従来型・ユニット型共通）'!$C$6:$L$47,10,FALSE))</f>
        <v/>
      </c>
      <c r="AS192" s="163" t="str">
        <f>IF(AS191="","",VLOOKUP(AS191,'シフト記号表（従来型・ユニット型共通）'!$C$6:$L$47,10,FALSE))</f>
        <v/>
      </c>
      <c r="AT192" s="163" t="str">
        <f>IF(AT191="","",VLOOKUP(AT191,'シフト記号表（従来型・ユニット型共通）'!$C$6:$L$47,10,FALSE))</f>
        <v/>
      </c>
      <c r="AU192" s="164" t="str">
        <f>IF(AU191="","",VLOOKUP(AU191,'シフト記号表（従来型・ユニット型共通）'!$C$6:$L$47,10,FALSE))</f>
        <v/>
      </c>
      <c r="AV192" s="162" t="str">
        <f>IF(AV191="","",VLOOKUP(AV191,'シフト記号表（従来型・ユニット型共通）'!$C$6:$L$47,10,FALSE))</f>
        <v/>
      </c>
      <c r="AW192" s="163" t="str">
        <f>IF(AW191="","",VLOOKUP(AW191,'シフト記号表（従来型・ユニット型共通）'!$C$6:$L$47,10,FALSE))</f>
        <v/>
      </c>
      <c r="AX192" s="163" t="str">
        <f>IF(AX191="","",VLOOKUP(AX191,'シフト記号表（従来型・ユニット型共通）'!$C$6:$L$47,10,FALSE))</f>
        <v/>
      </c>
      <c r="AY192" s="163" t="str">
        <f>IF(AY191="","",VLOOKUP(AY191,'シフト記号表（従来型・ユニット型共通）'!$C$6:$L$47,10,FALSE))</f>
        <v/>
      </c>
      <c r="AZ192" s="163" t="str">
        <f>IF(AZ191="","",VLOOKUP(AZ191,'シフト記号表（従来型・ユニット型共通）'!$C$6:$L$47,10,FALSE))</f>
        <v/>
      </c>
      <c r="BA192" s="163" t="str">
        <f>IF(BA191="","",VLOOKUP(BA191,'シフト記号表（従来型・ユニット型共通）'!$C$6:$L$47,10,FALSE))</f>
        <v/>
      </c>
      <c r="BB192" s="164" t="str">
        <f>IF(BB191="","",VLOOKUP(BB191,'シフト記号表（従来型・ユニット型共通）'!$C$6:$L$47,10,FALSE))</f>
        <v/>
      </c>
      <c r="BC192" s="162" t="str">
        <f>IF(BC191="","",VLOOKUP(BC191,'シフト記号表（従来型・ユニット型共通）'!$C$6:$L$47,10,FALSE))</f>
        <v/>
      </c>
      <c r="BD192" s="163" t="str">
        <f>IF(BD191="","",VLOOKUP(BD191,'シフト記号表（従来型・ユニット型共通）'!$C$6:$L$47,10,FALSE))</f>
        <v/>
      </c>
      <c r="BE192" s="163" t="str">
        <f>IF(BE191="","",VLOOKUP(BE191,'シフト記号表（従来型・ユニット型共通）'!$C$6:$L$47,10,FALSE))</f>
        <v/>
      </c>
      <c r="BF192" s="369">
        <f>IF($BI$3="４週",SUM(AA192:BB192),IF($BI$3="暦月",SUM(AA192:BE192),""))</f>
        <v>0</v>
      </c>
      <c r="BG192" s="370"/>
      <c r="BH192" s="371">
        <f>IF($BI$3="４週",BF192/4,IF($BI$3="暦月",(BF192/($BI$8/7)),""))</f>
        <v>0</v>
      </c>
      <c r="BI192" s="370"/>
      <c r="BJ192" s="366"/>
      <c r="BK192" s="367"/>
      <c r="BL192" s="367"/>
      <c r="BM192" s="367"/>
      <c r="BN192" s="368"/>
    </row>
    <row r="193" spans="2:66" ht="20.25" customHeight="1" x14ac:dyDescent="0.45">
      <c r="B193" s="306">
        <f>B191+1</f>
        <v>89</v>
      </c>
      <c r="C193" s="390"/>
      <c r="D193" s="392"/>
      <c r="E193" s="261"/>
      <c r="F193" s="393"/>
      <c r="G193" s="237"/>
      <c r="H193" s="238"/>
      <c r="I193" s="152"/>
      <c r="J193" s="153"/>
      <c r="K193" s="152"/>
      <c r="L193" s="153"/>
      <c r="M193" s="246"/>
      <c r="N193" s="247"/>
      <c r="O193" s="250"/>
      <c r="P193" s="251"/>
      <c r="Q193" s="251"/>
      <c r="R193" s="238"/>
      <c r="S193" s="335"/>
      <c r="T193" s="336"/>
      <c r="U193" s="336"/>
      <c r="V193" s="336"/>
      <c r="W193" s="337"/>
      <c r="X193" s="184" t="s">
        <v>18</v>
      </c>
      <c r="Y193" s="108"/>
      <c r="Z193" s="109"/>
      <c r="AA193" s="95"/>
      <c r="AB193" s="96"/>
      <c r="AC193" s="96"/>
      <c r="AD193" s="96"/>
      <c r="AE193" s="96"/>
      <c r="AF193" s="96"/>
      <c r="AG193" s="97"/>
      <c r="AH193" s="95"/>
      <c r="AI193" s="96"/>
      <c r="AJ193" s="96"/>
      <c r="AK193" s="96"/>
      <c r="AL193" s="96"/>
      <c r="AM193" s="96"/>
      <c r="AN193" s="97"/>
      <c r="AO193" s="95"/>
      <c r="AP193" s="96"/>
      <c r="AQ193" s="96"/>
      <c r="AR193" s="96"/>
      <c r="AS193" s="96"/>
      <c r="AT193" s="96"/>
      <c r="AU193" s="97"/>
      <c r="AV193" s="95"/>
      <c r="AW193" s="96"/>
      <c r="AX193" s="96"/>
      <c r="AY193" s="96"/>
      <c r="AZ193" s="96"/>
      <c r="BA193" s="96"/>
      <c r="BB193" s="97"/>
      <c r="BC193" s="95"/>
      <c r="BD193" s="96"/>
      <c r="BE193" s="98"/>
      <c r="BF193" s="242"/>
      <c r="BG193" s="243"/>
      <c r="BH193" s="244"/>
      <c r="BI193" s="245"/>
      <c r="BJ193" s="303"/>
      <c r="BK193" s="304"/>
      <c r="BL193" s="304"/>
      <c r="BM193" s="304"/>
      <c r="BN193" s="305"/>
    </row>
    <row r="194" spans="2:66" ht="20.25" customHeight="1" x14ac:dyDescent="0.45">
      <c r="B194" s="307"/>
      <c r="C194" s="391"/>
      <c r="D194" s="394"/>
      <c r="E194" s="261"/>
      <c r="F194" s="393"/>
      <c r="G194" s="341"/>
      <c r="H194" s="342"/>
      <c r="I194" s="196"/>
      <c r="J194" s="197">
        <f>G193</f>
        <v>0</v>
      </c>
      <c r="K194" s="196"/>
      <c r="L194" s="197">
        <f>M193</f>
        <v>0</v>
      </c>
      <c r="M194" s="343"/>
      <c r="N194" s="344"/>
      <c r="O194" s="345"/>
      <c r="P194" s="346"/>
      <c r="Q194" s="346"/>
      <c r="R194" s="342"/>
      <c r="S194" s="335"/>
      <c r="T194" s="336"/>
      <c r="U194" s="336"/>
      <c r="V194" s="336"/>
      <c r="W194" s="337"/>
      <c r="X194" s="185" t="s">
        <v>189</v>
      </c>
      <c r="Y194" s="110"/>
      <c r="Z194" s="186"/>
      <c r="AA194" s="162" t="str">
        <f>IF(AA193="","",VLOOKUP(AA193,'シフト記号表（従来型・ユニット型共通）'!$C$6:$L$47,10,FALSE))</f>
        <v/>
      </c>
      <c r="AB194" s="163" t="str">
        <f>IF(AB193="","",VLOOKUP(AB193,'シフト記号表（従来型・ユニット型共通）'!$C$6:$L$47,10,FALSE))</f>
        <v/>
      </c>
      <c r="AC194" s="163" t="str">
        <f>IF(AC193="","",VLOOKUP(AC193,'シフト記号表（従来型・ユニット型共通）'!$C$6:$L$47,10,FALSE))</f>
        <v/>
      </c>
      <c r="AD194" s="163" t="str">
        <f>IF(AD193="","",VLOOKUP(AD193,'シフト記号表（従来型・ユニット型共通）'!$C$6:$L$47,10,FALSE))</f>
        <v/>
      </c>
      <c r="AE194" s="163" t="str">
        <f>IF(AE193="","",VLOOKUP(AE193,'シフト記号表（従来型・ユニット型共通）'!$C$6:$L$47,10,FALSE))</f>
        <v/>
      </c>
      <c r="AF194" s="163" t="str">
        <f>IF(AF193="","",VLOOKUP(AF193,'シフト記号表（従来型・ユニット型共通）'!$C$6:$L$47,10,FALSE))</f>
        <v/>
      </c>
      <c r="AG194" s="164" t="str">
        <f>IF(AG193="","",VLOOKUP(AG193,'シフト記号表（従来型・ユニット型共通）'!$C$6:$L$47,10,FALSE))</f>
        <v/>
      </c>
      <c r="AH194" s="162" t="str">
        <f>IF(AH193="","",VLOOKUP(AH193,'シフト記号表（従来型・ユニット型共通）'!$C$6:$L$47,10,FALSE))</f>
        <v/>
      </c>
      <c r="AI194" s="163" t="str">
        <f>IF(AI193="","",VLOOKUP(AI193,'シフト記号表（従来型・ユニット型共通）'!$C$6:$L$47,10,FALSE))</f>
        <v/>
      </c>
      <c r="AJ194" s="163" t="str">
        <f>IF(AJ193="","",VLOOKUP(AJ193,'シフト記号表（従来型・ユニット型共通）'!$C$6:$L$47,10,FALSE))</f>
        <v/>
      </c>
      <c r="AK194" s="163" t="str">
        <f>IF(AK193="","",VLOOKUP(AK193,'シフト記号表（従来型・ユニット型共通）'!$C$6:$L$47,10,FALSE))</f>
        <v/>
      </c>
      <c r="AL194" s="163" t="str">
        <f>IF(AL193="","",VLOOKUP(AL193,'シフト記号表（従来型・ユニット型共通）'!$C$6:$L$47,10,FALSE))</f>
        <v/>
      </c>
      <c r="AM194" s="163" t="str">
        <f>IF(AM193="","",VLOOKUP(AM193,'シフト記号表（従来型・ユニット型共通）'!$C$6:$L$47,10,FALSE))</f>
        <v/>
      </c>
      <c r="AN194" s="164" t="str">
        <f>IF(AN193="","",VLOOKUP(AN193,'シフト記号表（従来型・ユニット型共通）'!$C$6:$L$47,10,FALSE))</f>
        <v/>
      </c>
      <c r="AO194" s="162" t="str">
        <f>IF(AO193="","",VLOOKUP(AO193,'シフト記号表（従来型・ユニット型共通）'!$C$6:$L$47,10,FALSE))</f>
        <v/>
      </c>
      <c r="AP194" s="163" t="str">
        <f>IF(AP193="","",VLOOKUP(AP193,'シフト記号表（従来型・ユニット型共通）'!$C$6:$L$47,10,FALSE))</f>
        <v/>
      </c>
      <c r="AQ194" s="163" t="str">
        <f>IF(AQ193="","",VLOOKUP(AQ193,'シフト記号表（従来型・ユニット型共通）'!$C$6:$L$47,10,FALSE))</f>
        <v/>
      </c>
      <c r="AR194" s="163" t="str">
        <f>IF(AR193="","",VLOOKUP(AR193,'シフト記号表（従来型・ユニット型共通）'!$C$6:$L$47,10,FALSE))</f>
        <v/>
      </c>
      <c r="AS194" s="163" t="str">
        <f>IF(AS193="","",VLOOKUP(AS193,'シフト記号表（従来型・ユニット型共通）'!$C$6:$L$47,10,FALSE))</f>
        <v/>
      </c>
      <c r="AT194" s="163" t="str">
        <f>IF(AT193="","",VLOOKUP(AT193,'シフト記号表（従来型・ユニット型共通）'!$C$6:$L$47,10,FALSE))</f>
        <v/>
      </c>
      <c r="AU194" s="164" t="str">
        <f>IF(AU193="","",VLOOKUP(AU193,'シフト記号表（従来型・ユニット型共通）'!$C$6:$L$47,10,FALSE))</f>
        <v/>
      </c>
      <c r="AV194" s="162" t="str">
        <f>IF(AV193="","",VLOOKUP(AV193,'シフト記号表（従来型・ユニット型共通）'!$C$6:$L$47,10,FALSE))</f>
        <v/>
      </c>
      <c r="AW194" s="163" t="str">
        <f>IF(AW193="","",VLOOKUP(AW193,'シフト記号表（従来型・ユニット型共通）'!$C$6:$L$47,10,FALSE))</f>
        <v/>
      </c>
      <c r="AX194" s="163" t="str">
        <f>IF(AX193="","",VLOOKUP(AX193,'シフト記号表（従来型・ユニット型共通）'!$C$6:$L$47,10,FALSE))</f>
        <v/>
      </c>
      <c r="AY194" s="163" t="str">
        <f>IF(AY193="","",VLOOKUP(AY193,'シフト記号表（従来型・ユニット型共通）'!$C$6:$L$47,10,FALSE))</f>
        <v/>
      </c>
      <c r="AZ194" s="163" t="str">
        <f>IF(AZ193="","",VLOOKUP(AZ193,'シフト記号表（従来型・ユニット型共通）'!$C$6:$L$47,10,FALSE))</f>
        <v/>
      </c>
      <c r="BA194" s="163" t="str">
        <f>IF(BA193="","",VLOOKUP(BA193,'シフト記号表（従来型・ユニット型共通）'!$C$6:$L$47,10,FALSE))</f>
        <v/>
      </c>
      <c r="BB194" s="164" t="str">
        <f>IF(BB193="","",VLOOKUP(BB193,'シフト記号表（従来型・ユニット型共通）'!$C$6:$L$47,10,FALSE))</f>
        <v/>
      </c>
      <c r="BC194" s="162" t="str">
        <f>IF(BC193="","",VLOOKUP(BC193,'シフト記号表（従来型・ユニット型共通）'!$C$6:$L$47,10,FALSE))</f>
        <v/>
      </c>
      <c r="BD194" s="163" t="str">
        <f>IF(BD193="","",VLOOKUP(BD193,'シフト記号表（従来型・ユニット型共通）'!$C$6:$L$47,10,FALSE))</f>
        <v/>
      </c>
      <c r="BE194" s="163" t="str">
        <f>IF(BE193="","",VLOOKUP(BE193,'シフト記号表（従来型・ユニット型共通）'!$C$6:$L$47,10,FALSE))</f>
        <v/>
      </c>
      <c r="BF194" s="369">
        <f>IF($BI$3="４週",SUM(AA194:BB194),IF($BI$3="暦月",SUM(AA194:BE194),""))</f>
        <v>0</v>
      </c>
      <c r="BG194" s="370"/>
      <c r="BH194" s="371">
        <f>IF($BI$3="４週",BF194/4,IF($BI$3="暦月",(BF194/($BI$8/7)),""))</f>
        <v>0</v>
      </c>
      <c r="BI194" s="370"/>
      <c r="BJ194" s="366"/>
      <c r="BK194" s="367"/>
      <c r="BL194" s="367"/>
      <c r="BM194" s="367"/>
      <c r="BN194" s="368"/>
    </row>
    <row r="195" spans="2:66" ht="20.25" customHeight="1" x14ac:dyDescent="0.45">
      <c r="B195" s="306">
        <f>B193+1</f>
        <v>90</v>
      </c>
      <c r="C195" s="390"/>
      <c r="D195" s="392"/>
      <c r="E195" s="261"/>
      <c r="F195" s="393"/>
      <c r="G195" s="237"/>
      <c r="H195" s="238"/>
      <c r="I195" s="152"/>
      <c r="J195" s="153"/>
      <c r="K195" s="152"/>
      <c r="L195" s="153"/>
      <c r="M195" s="246"/>
      <c r="N195" s="247"/>
      <c r="O195" s="250"/>
      <c r="P195" s="251"/>
      <c r="Q195" s="251"/>
      <c r="R195" s="238"/>
      <c r="S195" s="335"/>
      <c r="T195" s="336"/>
      <c r="U195" s="336"/>
      <c r="V195" s="336"/>
      <c r="W195" s="337"/>
      <c r="X195" s="184" t="s">
        <v>18</v>
      </c>
      <c r="Y195" s="108"/>
      <c r="Z195" s="109"/>
      <c r="AA195" s="95"/>
      <c r="AB195" s="96"/>
      <c r="AC195" s="96"/>
      <c r="AD195" s="96"/>
      <c r="AE195" s="96"/>
      <c r="AF195" s="96"/>
      <c r="AG195" s="97"/>
      <c r="AH195" s="95"/>
      <c r="AI195" s="96"/>
      <c r="AJ195" s="96"/>
      <c r="AK195" s="96"/>
      <c r="AL195" s="96"/>
      <c r="AM195" s="96"/>
      <c r="AN195" s="97"/>
      <c r="AO195" s="95"/>
      <c r="AP195" s="96"/>
      <c r="AQ195" s="96"/>
      <c r="AR195" s="96"/>
      <c r="AS195" s="96"/>
      <c r="AT195" s="96"/>
      <c r="AU195" s="97"/>
      <c r="AV195" s="95"/>
      <c r="AW195" s="96"/>
      <c r="AX195" s="96"/>
      <c r="AY195" s="96"/>
      <c r="AZ195" s="96"/>
      <c r="BA195" s="96"/>
      <c r="BB195" s="97"/>
      <c r="BC195" s="95"/>
      <c r="BD195" s="96"/>
      <c r="BE195" s="98"/>
      <c r="BF195" s="242"/>
      <c r="BG195" s="243"/>
      <c r="BH195" s="244"/>
      <c r="BI195" s="245"/>
      <c r="BJ195" s="303"/>
      <c r="BK195" s="304"/>
      <c r="BL195" s="304"/>
      <c r="BM195" s="304"/>
      <c r="BN195" s="305"/>
    </row>
    <row r="196" spans="2:66" ht="20.25" customHeight="1" x14ac:dyDescent="0.45">
      <c r="B196" s="307"/>
      <c r="C196" s="391"/>
      <c r="D196" s="394"/>
      <c r="E196" s="261"/>
      <c r="F196" s="393"/>
      <c r="G196" s="341"/>
      <c r="H196" s="342"/>
      <c r="I196" s="196"/>
      <c r="J196" s="197">
        <f>G195</f>
        <v>0</v>
      </c>
      <c r="K196" s="196"/>
      <c r="L196" s="197">
        <f>M195</f>
        <v>0</v>
      </c>
      <c r="M196" s="343"/>
      <c r="N196" s="344"/>
      <c r="O196" s="345"/>
      <c r="P196" s="346"/>
      <c r="Q196" s="346"/>
      <c r="R196" s="342"/>
      <c r="S196" s="335"/>
      <c r="T196" s="336"/>
      <c r="U196" s="336"/>
      <c r="V196" s="336"/>
      <c r="W196" s="337"/>
      <c r="X196" s="185" t="s">
        <v>189</v>
      </c>
      <c r="Y196" s="110"/>
      <c r="Z196" s="186"/>
      <c r="AA196" s="162" t="str">
        <f>IF(AA195="","",VLOOKUP(AA195,'シフト記号表（従来型・ユニット型共通）'!$C$6:$L$47,10,FALSE))</f>
        <v/>
      </c>
      <c r="AB196" s="163" t="str">
        <f>IF(AB195="","",VLOOKUP(AB195,'シフト記号表（従来型・ユニット型共通）'!$C$6:$L$47,10,FALSE))</f>
        <v/>
      </c>
      <c r="AC196" s="163" t="str">
        <f>IF(AC195="","",VLOOKUP(AC195,'シフト記号表（従来型・ユニット型共通）'!$C$6:$L$47,10,FALSE))</f>
        <v/>
      </c>
      <c r="AD196" s="163" t="str">
        <f>IF(AD195="","",VLOOKUP(AD195,'シフト記号表（従来型・ユニット型共通）'!$C$6:$L$47,10,FALSE))</f>
        <v/>
      </c>
      <c r="AE196" s="163" t="str">
        <f>IF(AE195="","",VLOOKUP(AE195,'シフト記号表（従来型・ユニット型共通）'!$C$6:$L$47,10,FALSE))</f>
        <v/>
      </c>
      <c r="AF196" s="163" t="str">
        <f>IF(AF195="","",VLOOKUP(AF195,'シフト記号表（従来型・ユニット型共通）'!$C$6:$L$47,10,FALSE))</f>
        <v/>
      </c>
      <c r="AG196" s="164" t="str">
        <f>IF(AG195="","",VLOOKUP(AG195,'シフト記号表（従来型・ユニット型共通）'!$C$6:$L$47,10,FALSE))</f>
        <v/>
      </c>
      <c r="AH196" s="162" t="str">
        <f>IF(AH195="","",VLOOKUP(AH195,'シフト記号表（従来型・ユニット型共通）'!$C$6:$L$47,10,FALSE))</f>
        <v/>
      </c>
      <c r="AI196" s="163" t="str">
        <f>IF(AI195="","",VLOOKUP(AI195,'シフト記号表（従来型・ユニット型共通）'!$C$6:$L$47,10,FALSE))</f>
        <v/>
      </c>
      <c r="AJ196" s="163" t="str">
        <f>IF(AJ195="","",VLOOKUP(AJ195,'シフト記号表（従来型・ユニット型共通）'!$C$6:$L$47,10,FALSE))</f>
        <v/>
      </c>
      <c r="AK196" s="163" t="str">
        <f>IF(AK195="","",VLOOKUP(AK195,'シフト記号表（従来型・ユニット型共通）'!$C$6:$L$47,10,FALSE))</f>
        <v/>
      </c>
      <c r="AL196" s="163" t="str">
        <f>IF(AL195="","",VLOOKUP(AL195,'シフト記号表（従来型・ユニット型共通）'!$C$6:$L$47,10,FALSE))</f>
        <v/>
      </c>
      <c r="AM196" s="163" t="str">
        <f>IF(AM195="","",VLOOKUP(AM195,'シフト記号表（従来型・ユニット型共通）'!$C$6:$L$47,10,FALSE))</f>
        <v/>
      </c>
      <c r="AN196" s="164" t="str">
        <f>IF(AN195="","",VLOOKUP(AN195,'シフト記号表（従来型・ユニット型共通）'!$C$6:$L$47,10,FALSE))</f>
        <v/>
      </c>
      <c r="AO196" s="162" t="str">
        <f>IF(AO195="","",VLOOKUP(AO195,'シフト記号表（従来型・ユニット型共通）'!$C$6:$L$47,10,FALSE))</f>
        <v/>
      </c>
      <c r="AP196" s="163" t="str">
        <f>IF(AP195="","",VLOOKUP(AP195,'シフト記号表（従来型・ユニット型共通）'!$C$6:$L$47,10,FALSE))</f>
        <v/>
      </c>
      <c r="AQ196" s="163" t="str">
        <f>IF(AQ195="","",VLOOKUP(AQ195,'シフト記号表（従来型・ユニット型共通）'!$C$6:$L$47,10,FALSE))</f>
        <v/>
      </c>
      <c r="AR196" s="163" t="str">
        <f>IF(AR195="","",VLOOKUP(AR195,'シフト記号表（従来型・ユニット型共通）'!$C$6:$L$47,10,FALSE))</f>
        <v/>
      </c>
      <c r="AS196" s="163" t="str">
        <f>IF(AS195="","",VLOOKUP(AS195,'シフト記号表（従来型・ユニット型共通）'!$C$6:$L$47,10,FALSE))</f>
        <v/>
      </c>
      <c r="AT196" s="163" t="str">
        <f>IF(AT195="","",VLOOKUP(AT195,'シフト記号表（従来型・ユニット型共通）'!$C$6:$L$47,10,FALSE))</f>
        <v/>
      </c>
      <c r="AU196" s="164" t="str">
        <f>IF(AU195="","",VLOOKUP(AU195,'シフト記号表（従来型・ユニット型共通）'!$C$6:$L$47,10,FALSE))</f>
        <v/>
      </c>
      <c r="AV196" s="162" t="str">
        <f>IF(AV195="","",VLOOKUP(AV195,'シフト記号表（従来型・ユニット型共通）'!$C$6:$L$47,10,FALSE))</f>
        <v/>
      </c>
      <c r="AW196" s="163" t="str">
        <f>IF(AW195="","",VLOOKUP(AW195,'シフト記号表（従来型・ユニット型共通）'!$C$6:$L$47,10,FALSE))</f>
        <v/>
      </c>
      <c r="AX196" s="163" t="str">
        <f>IF(AX195="","",VLOOKUP(AX195,'シフト記号表（従来型・ユニット型共通）'!$C$6:$L$47,10,FALSE))</f>
        <v/>
      </c>
      <c r="AY196" s="163" t="str">
        <f>IF(AY195="","",VLOOKUP(AY195,'シフト記号表（従来型・ユニット型共通）'!$C$6:$L$47,10,FALSE))</f>
        <v/>
      </c>
      <c r="AZ196" s="163" t="str">
        <f>IF(AZ195="","",VLOOKUP(AZ195,'シフト記号表（従来型・ユニット型共通）'!$C$6:$L$47,10,FALSE))</f>
        <v/>
      </c>
      <c r="BA196" s="163" t="str">
        <f>IF(BA195="","",VLOOKUP(BA195,'シフト記号表（従来型・ユニット型共通）'!$C$6:$L$47,10,FALSE))</f>
        <v/>
      </c>
      <c r="BB196" s="164" t="str">
        <f>IF(BB195="","",VLOOKUP(BB195,'シフト記号表（従来型・ユニット型共通）'!$C$6:$L$47,10,FALSE))</f>
        <v/>
      </c>
      <c r="BC196" s="162" t="str">
        <f>IF(BC195="","",VLOOKUP(BC195,'シフト記号表（従来型・ユニット型共通）'!$C$6:$L$47,10,FALSE))</f>
        <v/>
      </c>
      <c r="BD196" s="163" t="str">
        <f>IF(BD195="","",VLOOKUP(BD195,'シフト記号表（従来型・ユニット型共通）'!$C$6:$L$47,10,FALSE))</f>
        <v/>
      </c>
      <c r="BE196" s="163" t="str">
        <f>IF(BE195="","",VLOOKUP(BE195,'シフト記号表（従来型・ユニット型共通）'!$C$6:$L$47,10,FALSE))</f>
        <v/>
      </c>
      <c r="BF196" s="369">
        <f>IF($BI$3="４週",SUM(AA196:BB196),IF($BI$3="暦月",SUM(AA196:BE196),""))</f>
        <v>0</v>
      </c>
      <c r="BG196" s="370"/>
      <c r="BH196" s="371">
        <f>IF($BI$3="４週",BF196/4,IF($BI$3="暦月",(BF196/($BI$8/7)),""))</f>
        <v>0</v>
      </c>
      <c r="BI196" s="370"/>
      <c r="BJ196" s="366"/>
      <c r="BK196" s="367"/>
      <c r="BL196" s="367"/>
      <c r="BM196" s="367"/>
      <c r="BN196" s="368"/>
    </row>
    <row r="197" spans="2:66" ht="20.25" customHeight="1" x14ac:dyDescent="0.45">
      <c r="B197" s="306">
        <f>B195+1</f>
        <v>91</v>
      </c>
      <c r="C197" s="390"/>
      <c r="D197" s="392"/>
      <c r="E197" s="261"/>
      <c r="F197" s="393"/>
      <c r="G197" s="237"/>
      <c r="H197" s="238"/>
      <c r="I197" s="152"/>
      <c r="J197" s="153"/>
      <c r="K197" s="152"/>
      <c r="L197" s="153"/>
      <c r="M197" s="246"/>
      <c r="N197" s="247"/>
      <c r="O197" s="250"/>
      <c r="P197" s="251"/>
      <c r="Q197" s="251"/>
      <c r="R197" s="238"/>
      <c r="S197" s="335"/>
      <c r="T197" s="336"/>
      <c r="U197" s="336"/>
      <c r="V197" s="336"/>
      <c r="W197" s="337"/>
      <c r="X197" s="184" t="s">
        <v>18</v>
      </c>
      <c r="Y197" s="108"/>
      <c r="Z197" s="109"/>
      <c r="AA197" s="95"/>
      <c r="AB197" s="96"/>
      <c r="AC197" s="96"/>
      <c r="AD197" s="96"/>
      <c r="AE197" s="96"/>
      <c r="AF197" s="96"/>
      <c r="AG197" s="97"/>
      <c r="AH197" s="95"/>
      <c r="AI197" s="96"/>
      <c r="AJ197" s="96"/>
      <c r="AK197" s="96"/>
      <c r="AL197" s="96"/>
      <c r="AM197" s="96"/>
      <c r="AN197" s="97"/>
      <c r="AO197" s="95"/>
      <c r="AP197" s="96"/>
      <c r="AQ197" s="96"/>
      <c r="AR197" s="96"/>
      <c r="AS197" s="96"/>
      <c r="AT197" s="96"/>
      <c r="AU197" s="97"/>
      <c r="AV197" s="95"/>
      <c r="AW197" s="96"/>
      <c r="AX197" s="96"/>
      <c r="AY197" s="96"/>
      <c r="AZ197" s="96"/>
      <c r="BA197" s="96"/>
      <c r="BB197" s="97"/>
      <c r="BC197" s="95"/>
      <c r="BD197" s="96"/>
      <c r="BE197" s="98"/>
      <c r="BF197" s="242"/>
      <c r="BG197" s="243"/>
      <c r="BH197" s="244"/>
      <c r="BI197" s="245"/>
      <c r="BJ197" s="303"/>
      <c r="BK197" s="304"/>
      <c r="BL197" s="304"/>
      <c r="BM197" s="304"/>
      <c r="BN197" s="305"/>
    </row>
    <row r="198" spans="2:66" ht="20.25" customHeight="1" x14ac:dyDescent="0.45">
      <c r="B198" s="307"/>
      <c r="C198" s="391"/>
      <c r="D198" s="394"/>
      <c r="E198" s="261"/>
      <c r="F198" s="393"/>
      <c r="G198" s="341"/>
      <c r="H198" s="342"/>
      <c r="I198" s="196"/>
      <c r="J198" s="197">
        <f>G197</f>
        <v>0</v>
      </c>
      <c r="K198" s="196"/>
      <c r="L198" s="197">
        <f>M197</f>
        <v>0</v>
      </c>
      <c r="M198" s="343"/>
      <c r="N198" s="344"/>
      <c r="O198" s="345"/>
      <c r="P198" s="346"/>
      <c r="Q198" s="346"/>
      <c r="R198" s="342"/>
      <c r="S198" s="335"/>
      <c r="T198" s="336"/>
      <c r="U198" s="336"/>
      <c r="V198" s="336"/>
      <c r="W198" s="337"/>
      <c r="X198" s="185" t="s">
        <v>189</v>
      </c>
      <c r="Y198" s="110"/>
      <c r="Z198" s="186"/>
      <c r="AA198" s="162" t="str">
        <f>IF(AA197="","",VLOOKUP(AA197,'シフト記号表（従来型・ユニット型共通）'!$C$6:$L$47,10,FALSE))</f>
        <v/>
      </c>
      <c r="AB198" s="163" t="str">
        <f>IF(AB197="","",VLOOKUP(AB197,'シフト記号表（従来型・ユニット型共通）'!$C$6:$L$47,10,FALSE))</f>
        <v/>
      </c>
      <c r="AC198" s="163" t="str">
        <f>IF(AC197="","",VLOOKUP(AC197,'シフト記号表（従来型・ユニット型共通）'!$C$6:$L$47,10,FALSE))</f>
        <v/>
      </c>
      <c r="AD198" s="163" t="str">
        <f>IF(AD197="","",VLOOKUP(AD197,'シフト記号表（従来型・ユニット型共通）'!$C$6:$L$47,10,FALSE))</f>
        <v/>
      </c>
      <c r="AE198" s="163" t="str">
        <f>IF(AE197="","",VLOOKUP(AE197,'シフト記号表（従来型・ユニット型共通）'!$C$6:$L$47,10,FALSE))</f>
        <v/>
      </c>
      <c r="AF198" s="163" t="str">
        <f>IF(AF197="","",VLOOKUP(AF197,'シフト記号表（従来型・ユニット型共通）'!$C$6:$L$47,10,FALSE))</f>
        <v/>
      </c>
      <c r="AG198" s="164" t="str">
        <f>IF(AG197="","",VLOOKUP(AG197,'シフト記号表（従来型・ユニット型共通）'!$C$6:$L$47,10,FALSE))</f>
        <v/>
      </c>
      <c r="AH198" s="162" t="str">
        <f>IF(AH197="","",VLOOKUP(AH197,'シフト記号表（従来型・ユニット型共通）'!$C$6:$L$47,10,FALSE))</f>
        <v/>
      </c>
      <c r="AI198" s="163" t="str">
        <f>IF(AI197="","",VLOOKUP(AI197,'シフト記号表（従来型・ユニット型共通）'!$C$6:$L$47,10,FALSE))</f>
        <v/>
      </c>
      <c r="AJ198" s="163" t="str">
        <f>IF(AJ197="","",VLOOKUP(AJ197,'シフト記号表（従来型・ユニット型共通）'!$C$6:$L$47,10,FALSE))</f>
        <v/>
      </c>
      <c r="AK198" s="163" t="str">
        <f>IF(AK197="","",VLOOKUP(AK197,'シフト記号表（従来型・ユニット型共通）'!$C$6:$L$47,10,FALSE))</f>
        <v/>
      </c>
      <c r="AL198" s="163" t="str">
        <f>IF(AL197="","",VLOOKUP(AL197,'シフト記号表（従来型・ユニット型共通）'!$C$6:$L$47,10,FALSE))</f>
        <v/>
      </c>
      <c r="AM198" s="163" t="str">
        <f>IF(AM197="","",VLOOKUP(AM197,'シフト記号表（従来型・ユニット型共通）'!$C$6:$L$47,10,FALSE))</f>
        <v/>
      </c>
      <c r="AN198" s="164" t="str">
        <f>IF(AN197="","",VLOOKUP(AN197,'シフト記号表（従来型・ユニット型共通）'!$C$6:$L$47,10,FALSE))</f>
        <v/>
      </c>
      <c r="AO198" s="162" t="str">
        <f>IF(AO197="","",VLOOKUP(AO197,'シフト記号表（従来型・ユニット型共通）'!$C$6:$L$47,10,FALSE))</f>
        <v/>
      </c>
      <c r="AP198" s="163" t="str">
        <f>IF(AP197="","",VLOOKUP(AP197,'シフト記号表（従来型・ユニット型共通）'!$C$6:$L$47,10,FALSE))</f>
        <v/>
      </c>
      <c r="AQ198" s="163" t="str">
        <f>IF(AQ197="","",VLOOKUP(AQ197,'シフト記号表（従来型・ユニット型共通）'!$C$6:$L$47,10,FALSE))</f>
        <v/>
      </c>
      <c r="AR198" s="163" t="str">
        <f>IF(AR197="","",VLOOKUP(AR197,'シフト記号表（従来型・ユニット型共通）'!$C$6:$L$47,10,FALSE))</f>
        <v/>
      </c>
      <c r="AS198" s="163" t="str">
        <f>IF(AS197="","",VLOOKUP(AS197,'シフト記号表（従来型・ユニット型共通）'!$C$6:$L$47,10,FALSE))</f>
        <v/>
      </c>
      <c r="AT198" s="163" t="str">
        <f>IF(AT197="","",VLOOKUP(AT197,'シフト記号表（従来型・ユニット型共通）'!$C$6:$L$47,10,FALSE))</f>
        <v/>
      </c>
      <c r="AU198" s="164" t="str">
        <f>IF(AU197="","",VLOOKUP(AU197,'シフト記号表（従来型・ユニット型共通）'!$C$6:$L$47,10,FALSE))</f>
        <v/>
      </c>
      <c r="AV198" s="162" t="str">
        <f>IF(AV197="","",VLOOKUP(AV197,'シフト記号表（従来型・ユニット型共通）'!$C$6:$L$47,10,FALSE))</f>
        <v/>
      </c>
      <c r="AW198" s="163" t="str">
        <f>IF(AW197="","",VLOOKUP(AW197,'シフト記号表（従来型・ユニット型共通）'!$C$6:$L$47,10,FALSE))</f>
        <v/>
      </c>
      <c r="AX198" s="163" t="str">
        <f>IF(AX197="","",VLOOKUP(AX197,'シフト記号表（従来型・ユニット型共通）'!$C$6:$L$47,10,FALSE))</f>
        <v/>
      </c>
      <c r="AY198" s="163" t="str">
        <f>IF(AY197="","",VLOOKUP(AY197,'シフト記号表（従来型・ユニット型共通）'!$C$6:$L$47,10,FALSE))</f>
        <v/>
      </c>
      <c r="AZ198" s="163" t="str">
        <f>IF(AZ197="","",VLOOKUP(AZ197,'シフト記号表（従来型・ユニット型共通）'!$C$6:$L$47,10,FALSE))</f>
        <v/>
      </c>
      <c r="BA198" s="163" t="str">
        <f>IF(BA197="","",VLOOKUP(BA197,'シフト記号表（従来型・ユニット型共通）'!$C$6:$L$47,10,FALSE))</f>
        <v/>
      </c>
      <c r="BB198" s="164" t="str">
        <f>IF(BB197="","",VLOOKUP(BB197,'シフト記号表（従来型・ユニット型共通）'!$C$6:$L$47,10,FALSE))</f>
        <v/>
      </c>
      <c r="BC198" s="162" t="str">
        <f>IF(BC197="","",VLOOKUP(BC197,'シフト記号表（従来型・ユニット型共通）'!$C$6:$L$47,10,FALSE))</f>
        <v/>
      </c>
      <c r="BD198" s="163" t="str">
        <f>IF(BD197="","",VLOOKUP(BD197,'シフト記号表（従来型・ユニット型共通）'!$C$6:$L$47,10,FALSE))</f>
        <v/>
      </c>
      <c r="BE198" s="163" t="str">
        <f>IF(BE197="","",VLOOKUP(BE197,'シフト記号表（従来型・ユニット型共通）'!$C$6:$L$47,10,FALSE))</f>
        <v/>
      </c>
      <c r="BF198" s="369">
        <f>IF($BI$3="４週",SUM(AA198:BB198),IF($BI$3="暦月",SUM(AA198:BE198),""))</f>
        <v>0</v>
      </c>
      <c r="BG198" s="370"/>
      <c r="BH198" s="371">
        <f>IF($BI$3="４週",BF198/4,IF($BI$3="暦月",(BF198/($BI$8/7)),""))</f>
        <v>0</v>
      </c>
      <c r="BI198" s="370"/>
      <c r="BJ198" s="366"/>
      <c r="BK198" s="367"/>
      <c r="BL198" s="367"/>
      <c r="BM198" s="367"/>
      <c r="BN198" s="368"/>
    </row>
    <row r="199" spans="2:66" ht="20.25" customHeight="1" x14ac:dyDescent="0.45">
      <c r="B199" s="306">
        <f>B197+1</f>
        <v>92</v>
      </c>
      <c r="C199" s="390"/>
      <c r="D199" s="392"/>
      <c r="E199" s="261"/>
      <c r="F199" s="393"/>
      <c r="G199" s="237"/>
      <c r="H199" s="238"/>
      <c r="I199" s="152"/>
      <c r="J199" s="153"/>
      <c r="K199" s="152"/>
      <c r="L199" s="153"/>
      <c r="M199" s="246"/>
      <c r="N199" s="247"/>
      <c r="O199" s="250"/>
      <c r="P199" s="251"/>
      <c r="Q199" s="251"/>
      <c r="R199" s="238"/>
      <c r="S199" s="335"/>
      <c r="T199" s="336"/>
      <c r="U199" s="336"/>
      <c r="V199" s="336"/>
      <c r="W199" s="337"/>
      <c r="X199" s="184" t="s">
        <v>18</v>
      </c>
      <c r="Y199" s="108"/>
      <c r="Z199" s="109"/>
      <c r="AA199" s="95"/>
      <c r="AB199" s="96"/>
      <c r="AC199" s="96"/>
      <c r="AD199" s="96"/>
      <c r="AE199" s="96"/>
      <c r="AF199" s="96"/>
      <c r="AG199" s="97"/>
      <c r="AH199" s="95"/>
      <c r="AI199" s="96"/>
      <c r="AJ199" s="96"/>
      <c r="AK199" s="96"/>
      <c r="AL199" s="96"/>
      <c r="AM199" s="96"/>
      <c r="AN199" s="97"/>
      <c r="AO199" s="95"/>
      <c r="AP199" s="96"/>
      <c r="AQ199" s="96"/>
      <c r="AR199" s="96"/>
      <c r="AS199" s="96"/>
      <c r="AT199" s="96"/>
      <c r="AU199" s="97"/>
      <c r="AV199" s="95"/>
      <c r="AW199" s="96"/>
      <c r="AX199" s="96"/>
      <c r="AY199" s="96"/>
      <c r="AZ199" s="96"/>
      <c r="BA199" s="96"/>
      <c r="BB199" s="97"/>
      <c r="BC199" s="95"/>
      <c r="BD199" s="96"/>
      <c r="BE199" s="98"/>
      <c r="BF199" s="242"/>
      <c r="BG199" s="243"/>
      <c r="BH199" s="244"/>
      <c r="BI199" s="245"/>
      <c r="BJ199" s="303"/>
      <c r="BK199" s="304"/>
      <c r="BL199" s="304"/>
      <c r="BM199" s="304"/>
      <c r="BN199" s="305"/>
    </row>
    <row r="200" spans="2:66" ht="20.25" customHeight="1" x14ac:dyDescent="0.45">
      <c r="B200" s="307"/>
      <c r="C200" s="391"/>
      <c r="D200" s="394"/>
      <c r="E200" s="261"/>
      <c r="F200" s="393"/>
      <c r="G200" s="341"/>
      <c r="H200" s="342"/>
      <c r="I200" s="196"/>
      <c r="J200" s="197">
        <f>G199</f>
        <v>0</v>
      </c>
      <c r="K200" s="196"/>
      <c r="L200" s="197">
        <f>M199</f>
        <v>0</v>
      </c>
      <c r="M200" s="343"/>
      <c r="N200" s="344"/>
      <c r="O200" s="345"/>
      <c r="P200" s="346"/>
      <c r="Q200" s="346"/>
      <c r="R200" s="342"/>
      <c r="S200" s="335"/>
      <c r="T200" s="336"/>
      <c r="U200" s="336"/>
      <c r="V200" s="336"/>
      <c r="W200" s="337"/>
      <c r="X200" s="185" t="s">
        <v>189</v>
      </c>
      <c r="Y200" s="110"/>
      <c r="Z200" s="186"/>
      <c r="AA200" s="162" t="str">
        <f>IF(AA199="","",VLOOKUP(AA199,'シフト記号表（従来型・ユニット型共通）'!$C$6:$L$47,10,FALSE))</f>
        <v/>
      </c>
      <c r="AB200" s="163" t="str">
        <f>IF(AB199="","",VLOOKUP(AB199,'シフト記号表（従来型・ユニット型共通）'!$C$6:$L$47,10,FALSE))</f>
        <v/>
      </c>
      <c r="AC200" s="163" t="str">
        <f>IF(AC199="","",VLOOKUP(AC199,'シフト記号表（従来型・ユニット型共通）'!$C$6:$L$47,10,FALSE))</f>
        <v/>
      </c>
      <c r="AD200" s="163" t="str">
        <f>IF(AD199="","",VLOOKUP(AD199,'シフト記号表（従来型・ユニット型共通）'!$C$6:$L$47,10,FALSE))</f>
        <v/>
      </c>
      <c r="AE200" s="163" t="str">
        <f>IF(AE199="","",VLOOKUP(AE199,'シフト記号表（従来型・ユニット型共通）'!$C$6:$L$47,10,FALSE))</f>
        <v/>
      </c>
      <c r="AF200" s="163" t="str">
        <f>IF(AF199="","",VLOOKUP(AF199,'シフト記号表（従来型・ユニット型共通）'!$C$6:$L$47,10,FALSE))</f>
        <v/>
      </c>
      <c r="AG200" s="164" t="str">
        <f>IF(AG199="","",VLOOKUP(AG199,'シフト記号表（従来型・ユニット型共通）'!$C$6:$L$47,10,FALSE))</f>
        <v/>
      </c>
      <c r="AH200" s="162" t="str">
        <f>IF(AH199="","",VLOOKUP(AH199,'シフト記号表（従来型・ユニット型共通）'!$C$6:$L$47,10,FALSE))</f>
        <v/>
      </c>
      <c r="AI200" s="163" t="str">
        <f>IF(AI199="","",VLOOKUP(AI199,'シフト記号表（従来型・ユニット型共通）'!$C$6:$L$47,10,FALSE))</f>
        <v/>
      </c>
      <c r="AJ200" s="163" t="str">
        <f>IF(AJ199="","",VLOOKUP(AJ199,'シフト記号表（従来型・ユニット型共通）'!$C$6:$L$47,10,FALSE))</f>
        <v/>
      </c>
      <c r="AK200" s="163" t="str">
        <f>IF(AK199="","",VLOOKUP(AK199,'シフト記号表（従来型・ユニット型共通）'!$C$6:$L$47,10,FALSE))</f>
        <v/>
      </c>
      <c r="AL200" s="163" t="str">
        <f>IF(AL199="","",VLOOKUP(AL199,'シフト記号表（従来型・ユニット型共通）'!$C$6:$L$47,10,FALSE))</f>
        <v/>
      </c>
      <c r="AM200" s="163" t="str">
        <f>IF(AM199="","",VLOOKUP(AM199,'シフト記号表（従来型・ユニット型共通）'!$C$6:$L$47,10,FALSE))</f>
        <v/>
      </c>
      <c r="AN200" s="164" t="str">
        <f>IF(AN199="","",VLOOKUP(AN199,'シフト記号表（従来型・ユニット型共通）'!$C$6:$L$47,10,FALSE))</f>
        <v/>
      </c>
      <c r="AO200" s="162" t="str">
        <f>IF(AO199="","",VLOOKUP(AO199,'シフト記号表（従来型・ユニット型共通）'!$C$6:$L$47,10,FALSE))</f>
        <v/>
      </c>
      <c r="AP200" s="163" t="str">
        <f>IF(AP199="","",VLOOKUP(AP199,'シフト記号表（従来型・ユニット型共通）'!$C$6:$L$47,10,FALSE))</f>
        <v/>
      </c>
      <c r="AQ200" s="163" t="str">
        <f>IF(AQ199="","",VLOOKUP(AQ199,'シフト記号表（従来型・ユニット型共通）'!$C$6:$L$47,10,FALSE))</f>
        <v/>
      </c>
      <c r="AR200" s="163" t="str">
        <f>IF(AR199="","",VLOOKUP(AR199,'シフト記号表（従来型・ユニット型共通）'!$C$6:$L$47,10,FALSE))</f>
        <v/>
      </c>
      <c r="AS200" s="163" t="str">
        <f>IF(AS199="","",VLOOKUP(AS199,'シフト記号表（従来型・ユニット型共通）'!$C$6:$L$47,10,FALSE))</f>
        <v/>
      </c>
      <c r="AT200" s="163" t="str">
        <f>IF(AT199="","",VLOOKUP(AT199,'シフト記号表（従来型・ユニット型共通）'!$C$6:$L$47,10,FALSE))</f>
        <v/>
      </c>
      <c r="AU200" s="164" t="str">
        <f>IF(AU199="","",VLOOKUP(AU199,'シフト記号表（従来型・ユニット型共通）'!$C$6:$L$47,10,FALSE))</f>
        <v/>
      </c>
      <c r="AV200" s="162" t="str">
        <f>IF(AV199="","",VLOOKUP(AV199,'シフト記号表（従来型・ユニット型共通）'!$C$6:$L$47,10,FALSE))</f>
        <v/>
      </c>
      <c r="AW200" s="163" t="str">
        <f>IF(AW199="","",VLOOKUP(AW199,'シフト記号表（従来型・ユニット型共通）'!$C$6:$L$47,10,FALSE))</f>
        <v/>
      </c>
      <c r="AX200" s="163" t="str">
        <f>IF(AX199="","",VLOOKUP(AX199,'シフト記号表（従来型・ユニット型共通）'!$C$6:$L$47,10,FALSE))</f>
        <v/>
      </c>
      <c r="AY200" s="163" t="str">
        <f>IF(AY199="","",VLOOKUP(AY199,'シフト記号表（従来型・ユニット型共通）'!$C$6:$L$47,10,FALSE))</f>
        <v/>
      </c>
      <c r="AZ200" s="163" t="str">
        <f>IF(AZ199="","",VLOOKUP(AZ199,'シフト記号表（従来型・ユニット型共通）'!$C$6:$L$47,10,FALSE))</f>
        <v/>
      </c>
      <c r="BA200" s="163" t="str">
        <f>IF(BA199="","",VLOOKUP(BA199,'シフト記号表（従来型・ユニット型共通）'!$C$6:$L$47,10,FALSE))</f>
        <v/>
      </c>
      <c r="BB200" s="164" t="str">
        <f>IF(BB199="","",VLOOKUP(BB199,'シフト記号表（従来型・ユニット型共通）'!$C$6:$L$47,10,FALSE))</f>
        <v/>
      </c>
      <c r="BC200" s="162" t="str">
        <f>IF(BC199="","",VLOOKUP(BC199,'シフト記号表（従来型・ユニット型共通）'!$C$6:$L$47,10,FALSE))</f>
        <v/>
      </c>
      <c r="BD200" s="163" t="str">
        <f>IF(BD199="","",VLOOKUP(BD199,'シフト記号表（従来型・ユニット型共通）'!$C$6:$L$47,10,FALSE))</f>
        <v/>
      </c>
      <c r="BE200" s="163" t="str">
        <f>IF(BE199="","",VLOOKUP(BE199,'シフト記号表（従来型・ユニット型共通）'!$C$6:$L$47,10,FALSE))</f>
        <v/>
      </c>
      <c r="BF200" s="369">
        <f>IF($BI$3="４週",SUM(AA200:BB200),IF($BI$3="暦月",SUM(AA200:BE200),""))</f>
        <v>0</v>
      </c>
      <c r="BG200" s="370"/>
      <c r="BH200" s="371">
        <f>IF($BI$3="４週",BF200/4,IF($BI$3="暦月",(BF200/($BI$8/7)),""))</f>
        <v>0</v>
      </c>
      <c r="BI200" s="370"/>
      <c r="BJ200" s="366"/>
      <c r="BK200" s="367"/>
      <c r="BL200" s="367"/>
      <c r="BM200" s="367"/>
      <c r="BN200" s="368"/>
    </row>
    <row r="201" spans="2:66" ht="20.25" customHeight="1" x14ac:dyDescent="0.45">
      <c r="B201" s="306">
        <f>B199+1</f>
        <v>93</v>
      </c>
      <c r="C201" s="390"/>
      <c r="D201" s="392"/>
      <c r="E201" s="261"/>
      <c r="F201" s="393"/>
      <c r="G201" s="237"/>
      <c r="H201" s="238"/>
      <c r="I201" s="152"/>
      <c r="J201" s="153"/>
      <c r="K201" s="152"/>
      <c r="L201" s="153"/>
      <c r="M201" s="246"/>
      <c r="N201" s="247"/>
      <c r="O201" s="250"/>
      <c r="P201" s="251"/>
      <c r="Q201" s="251"/>
      <c r="R201" s="238"/>
      <c r="S201" s="335"/>
      <c r="T201" s="336"/>
      <c r="U201" s="336"/>
      <c r="V201" s="336"/>
      <c r="W201" s="337"/>
      <c r="X201" s="184" t="s">
        <v>18</v>
      </c>
      <c r="Y201" s="108"/>
      <c r="Z201" s="109"/>
      <c r="AA201" s="95"/>
      <c r="AB201" s="96"/>
      <c r="AC201" s="96"/>
      <c r="AD201" s="96"/>
      <c r="AE201" s="96"/>
      <c r="AF201" s="96"/>
      <c r="AG201" s="97"/>
      <c r="AH201" s="95"/>
      <c r="AI201" s="96"/>
      <c r="AJ201" s="96"/>
      <c r="AK201" s="96"/>
      <c r="AL201" s="96"/>
      <c r="AM201" s="96"/>
      <c r="AN201" s="97"/>
      <c r="AO201" s="95"/>
      <c r="AP201" s="96"/>
      <c r="AQ201" s="96"/>
      <c r="AR201" s="96"/>
      <c r="AS201" s="96"/>
      <c r="AT201" s="96"/>
      <c r="AU201" s="97"/>
      <c r="AV201" s="95"/>
      <c r="AW201" s="96"/>
      <c r="AX201" s="96"/>
      <c r="AY201" s="96"/>
      <c r="AZ201" s="96"/>
      <c r="BA201" s="96"/>
      <c r="BB201" s="97"/>
      <c r="BC201" s="95"/>
      <c r="BD201" s="96"/>
      <c r="BE201" s="98"/>
      <c r="BF201" s="242"/>
      <c r="BG201" s="243"/>
      <c r="BH201" s="244"/>
      <c r="BI201" s="245"/>
      <c r="BJ201" s="303"/>
      <c r="BK201" s="304"/>
      <c r="BL201" s="304"/>
      <c r="BM201" s="304"/>
      <c r="BN201" s="305"/>
    </row>
    <row r="202" spans="2:66" ht="20.25" customHeight="1" x14ac:dyDescent="0.45">
      <c r="B202" s="307"/>
      <c r="C202" s="391"/>
      <c r="D202" s="394"/>
      <c r="E202" s="261"/>
      <c r="F202" s="393"/>
      <c r="G202" s="341"/>
      <c r="H202" s="342"/>
      <c r="I202" s="196"/>
      <c r="J202" s="197">
        <f>G201</f>
        <v>0</v>
      </c>
      <c r="K202" s="196"/>
      <c r="L202" s="197">
        <f>M201</f>
        <v>0</v>
      </c>
      <c r="M202" s="343"/>
      <c r="N202" s="344"/>
      <c r="O202" s="345"/>
      <c r="P202" s="346"/>
      <c r="Q202" s="346"/>
      <c r="R202" s="342"/>
      <c r="S202" s="335"/>
      <c r="T202" s="336"/>
      <c r="U202" s="336"/>
      <c r="V202" s="336"/>
      <c r="W202" s="337"/>
      <c r="X202" s="185" t="s">
        <v>189</v>
      </c>
      <c r="Y202" s="110"/>
      <c r="Z202" s="186"/>
      <c r="AA202" s="162" t="str">
        <f>IF(AA201="","",VLOOKUP(AA201,'シフト記号表（従来型・ユニット型共通）'!$C$6:$L$47,10,FALSE))</f>
        <v/>
      </c>
      <c r="AB202" s="163" t="str">
        <f>IF(AB201="","",VLOOKUP(AB201,'シフト記号表（従来型・ユニット型共通）'!$C$6:$L$47,10,FALSE))</f>
        <v/>
      </c>
      <c r="AC202" s="163" t="str">
        <f>IF(AC201="","",VLOOKUP(AC201,'シフト記号表（従来型・ユニット型共通）'!$C$6:$L$47,10,FALSE))</f>
        <v/>
      </c>
      <c r="AD202" s="163" t="str">
        <f>IF(AD201="","",VLOOKUP(AD201,'シフト記号表（従来型・ユニット型共通）'!$C$6:$L$47,10,FALSE))</f>
        <v/>
      </c>
      <c r="AE202" s="163" t="str">
        <f>IF(AE201="","",VLOOKUP(AE201,'シフト記号表（従来型・ユニット型共通）'!$C$6:$L$47,10,FALSE))</f>
        <v/>
      </c>
      <c r="AF202" s="163" t="str">
        <f>IF(AF201="","",VLOOKUP(AF201,'シフト記号表（従来型・ユニット型共通）'!$C$6:$L$47,10,FALSE))</f>
        <v/>
      </c>
      <c r="AG202" s="164" t="str">
        <f>IF(AG201="","",VLOOKUP(AG201,'シフト記号表（従来型・ユニット型共通）'!$C$6:$L$47,10,FALSE))</f>
        <v/>
      </c>
      <c r="AH202" s="162" t="str">
        <f>IF(AH201="","",VLOOKUP(AH201,'シフト記号表（従来型・ユニット型共通）'!$C$6:$L$47,10,FALSE))</f>
        <v/>
      </c>
      <c r="AI202" s="163" t="str">
        <f>IF(AI201="","",VLOOKUP(AI201,'シフト記号表（従来型・ユニット型共通）'!$C$6:$L$47,10,FALSE))</f>
        <v/>
      </c>
      <c r="AJ202" s="163" t="str">
        <f>IF(AJ201="","",VLOOKUP(AJ201,'シフト記号表（従来型・ユニット型共通）'!$C$6:$L$47,10,FALSE))</f>
        <v/>
      </c>
      <c r="AK202" s="163" t="str">
        <f>IF(AK201="","",VLOOKUP(AK201,'シフト記号表（従来型・ユニット型共通）'!$C$6:$L$47,10,FALSE))</f>
        <v/>
      </c>
      <c r="AL202" s="163" t="str">
        <f>IF(AL201="","",VLOOKUP(AL201,'シフト記号表（従来型・ユニット型共通）'!$C$6:$L$47,10,FALSE))</f>
        <v/>
      </c>
      <c r="AM202" s="163" t="str">
        <f>IF(AM201="","",VLOOKUP(AM201,'シフト記号表（従来型・ユニット型共通）'!$C$6:$L$47,10,FALSE))</f>
        <v/>
      </c>
      <c r="AN202" s="164" t="str">
        <f>IF(AN201="","",VLOOKUP(AN201,'シフト記号表（従来型・ユニット型共通）'!$C$6:$L$47,10,FALSE))</f>
        <v/>
      </c>
      <c r="AO202" s="162" t="str">
        <f>IF(AO201="","",VLOOKUP(AO201,'シフト記号表（従来型・ユニット型共通）'!$C$6:$L$47,10,FALSE))</f>
        <v/>
      </c>
      <c r="AP202" s="163" t="str">
        <f>IF(AP201="","",VLOOKUP(AP201,'シフト記号表（従来型・ユニット型共通）'!$C$6:$L$47,10,FALSE))</f>
        <v/>
      </c>
      <c r="AQ202" s="163" t="str">
        <f>IF(AQ201="","",VLOOKUP(AQ201,'シフト記号表（従来型・ユニット型共通）'!$C$6:$L$47,10,FALSE))</f>
        <v/>
      </c>
      <c r="AR202" s="163" t="str">
        <f>IF(AR201="","",VLOOKUP(AR201,'シフト記号表（従来型・ユニット型共通）'!$C$6:$L$47,10,FALSE))</f>
        <v/>
      </c>
      <c r="AS202" s="163" t="str">
        <f>IF(AS201="","",VLOOKUP(AS201,'シフト記号表（従来型・ユニット型共通）'!$C$6:$L$47,10,FALSE))</f>
        <v/>
      </c>
      <c r="AT202" s="163" t="str">
        <f>IF(AT201="","",VLOOKUP(AT201,'シフト記号表（従来型・ユニット型共通）'!$C$6:$L$47,10,FALSE))</f>
        <v/>
      </c>
      <c r="AU202" s="164" t="str">
        <f>IF(AU201="","",VLOOKUP(AU201,'シフト記号表（従来型・ユニット型共通）'!$C$6:$L$47,10,FALSE))</f>
        <v/>
      </c>
      <c r="AV202" s="162" t="str">
        <f>IF(AV201="","",VLOOKUP(AV201,'シフト記号表（従来型・ユニット型共通）'!$C$6:$L$47,10,FALSE))</f>
        <v/>
      </c>
      <c r="AW202" s="163" t="str">
        <f>IF(AW201="","",VLOOKUP(AW201,'シフト記号表（従来型・ユニット型共通）'!$C$6:$L$47,10,FALSE))</f>
        <v/>
      </c>
      <c r="AX202" s="163" t="str">
        <f>IF(AX201="","",VLOOKUP(AX201,'シフト記号表（従来型・ユニット型共通）'!$C$6:$L$47,10,FALSE))</f>
        <v/>
      </c>
      <c r="AY202" s="163" t="str">
        <f>IF(AY201="","",VLOOKUP(AY201,'シフト記号表（従来型・ユニット型共通）'!$C$6:$L$47,10,FALSE))</f>
        <v/>
      </c>
      <c r="AZ202" s="163" t="str">
        <f>IF(AZ201="","",VLOOKUP(AZ201,'シフト記号表（従来型・ユニット型共通）'!$C$6:$L$47,10,FALSE))</f>
        <v/>
      </c>
      <c r="BA202" s="163" t="str">
        <f>IF(BA201="","",VLOOKUP(BA201,'シフト記号表（従来型・ユニット型共通）'!$C$6:$L$47,10,FALSE))</f>
        <v/>
      </c>
      <c r="BB202" s="164" t="str">
        <f>IF(BB201="","",VLOOKUP(BB201,'シフト記号表（従来型・ユニット型共通）'!$C$6:$L$47,10,FALSE))</f>
        <v/>
      </c>
      <c r="BC202" s="162" t="str">
        <f>IF(BC201="","",VLOOKUP(BC201,'シフト記号表（従来型・ユニット型共通）'!$C$6:$L$47,10,FALSE))</f>
        <v/>
      </c>
      <c r="BD202" s="163" t="str">
        <f>IF(BD201="","",VLOOKUP(BD201,'シフト記号表（従来型・ユニット型共通）'!$C$6:$L$47,10,FALSE))</f>
        <v/>
      </c>
      <c r="BE202" s="163" t="str">
        <f>IF(BE201="","",VLOOKUP(BE201,'シフト記号表（従来型・ユニット型共通）'!$C$6:$L$47,10,FALSE))</f>
        <v/>
      </c>
      <c r="BF202" s="369">
        <f>IF($BI$3="４週",SUM(AA202:BB202),IF($BI$3="暦月",SUM(AA202:BE202),""))</f>
        <v>0</v>
      </c>
      <c r="BG202" s="370"/>
      <c r="BH202" s="371">
        <f>IF($BI$3="４週",BF202/4,IF($BI$3="暦月",(BF202/($BI$8/7)),""))</f>
        <v>0</v>
      </c>
      <c r="BI202" s="370"/>
      <c r="BJ202" s="366"/>
      <c r="BK202" s="367"/>
      <c r="BL202" s="367"/>
      <c r="BM202" s="367"/>
      <c r="BN202" s="368"/>
    </row>
    <row r="203" spans="2:66" ht="20.25" customHeight="1" x14ac:dyDescent="0.45">
      <c r="B203" s="306">
        <f>B201+1</f>
        <v>94</v>
      </c>
      <c r="C203" s="390"/>
      <c r="D203" s="392"/>
      <c r="E203" s="261"/>
      <c r="F203" s="393"/>
      <c r="G203" s="237"/>
      <c r="H203" s="238"/>
      <c r="I203" s="152"/>
      <c r="J203" s="153"/>
      <c r="K203" s="152"/>
      <c r="L203" s="153"/>
      <c r="M203" s="246"/>
      <c r="N203" s="247"/>
      <c r="O203" s="250"/>
      <c r="P203" s="251"/>
      <c r="Q203" s="251"/>
      <c r="R203" s="238"/>
      <c r="S203" s="335"/>
      <c r="T203" s="336"/>
      <c r="U203" s="336"/>
      <c r="V203" s="336"/>
      <c r="W203" s="337"/>
      <c r="X203" s="184" t="s">
        <v>18</v>
      </c>
      <c r="Y203" s="108"/>
      <c r="Z203" s="109"/>
      <c r="AA203" s="95"/>
      <c r="AB203" s="96"/>
      <c r="AC203" s="96"/>
      <c r="AD203" s="96"/>
      <c r="AE203" s="96"/>
      <c r="AF203" s="96"/>
      <c r="AG203" s="97"/>
      <c r="AH203" s="95"/>
      <c r="AI203" s="96"/>
      <c r="AJ203" s="96"/>
      <c r="AK203" s="96"/>
      <c r="AL203" s="96"/>
      <c r="AM203" s="96"/>
      <c r="AN203" s="97"/>
      <c r="AO203" s="95"/>
      <c r="AP203" s="96"/>
      <c r="AQ203" s="96"/>
      <c r="AR203" s="96"/>
      <c r="AS203" s="96"/>
      <c r="AT203" s="96"/>
      <c r="AU203" s="97"/>
      <c r="AV203" s="95"/>
      <c r="AW203" s="96"/>
      <c r="AX203" s="96"/>
      <c r="AY203" s="96"/>
      <c r="AZ203" s="96"/>
      <c r="BA203" s="96"/>
      <c r="BB203" s="97"/>
      <c r="BC203" s="95"/>
      <c r="BD203" s="96"/>
      <c r="BE203" s="98"/>
      <c r="BF203" s="242"/>
      <c r="BG203" s="243"/>
      <c r="BH203" s="244"/>
      <c r="BI203" s="245"/>
      <c r="BJ203" s="303"/>
      <c r="BK203" s="304"/>
      <c r="BL203" s="304"/>
      <c r="BM203" s="304"/>
      <c r="BN203" s="305"/>
    </row>
    <row r="204" spans="2:66" ht="20.25" customHeight="1" x14ac:dyDescent="0.45">
      <c r="B204" s="307"/>
      <c r="C204" s="391"/>
      <c r="D204" s="394"/>
      <c r="E204" s="261"/>
      <c r="F204" s="393"/>
      <c r="G204" s="341"/>
      <c r="H204" s="342"/>
      <c r="I204" s="196"/>
      <c r="J204" s="197">
        <f>G203</f>
        <v>0</v>
      </c>
      <c r="K204" s="196"/>
      <c r="L204" s="197">
        <f>M203</f>
        <v>0</v>
      </c>
      <c r="M204" s="343"/>
      <c r="N204" s="344"/>
      <c r="O204" s="345"/>
      <c r="P204" s="346"/>
      <c r="Q204" s="346"/>
      <c r="R204" s="342"/>
      <c r="S204" s="335"/>
      <c r="T204" s="336"/>
      <c r="U204" s="336"/>
      <c r="V204" s="336"/>
      <c r="W204" s="337"/>
      <c r="X204" s="185" t="s">
        <v>189</v>
      </c>
      <c r="Y204" s="110"/>
      <c r="Z204" s="186"/>
      <c r="AA204" s="162" t="str">
        <f>IF(AA203="","",VLOOKUP(AA203,'シフト記号表（従来型・ユニット型共通）'!$C$6:$L$47,10,FALSE))</f>
        <v/>
      </c>
      <c r="AB204" s="163" t="str">
        <f>IF(AB203="","",VLOOKUP(AB203,'シフト記号表（従来型・ユニット型共通）'!$C$6:$L$47,10,FALSE))</f>
        <v/>
      </c>
      <c r="AC204" s="163" t="str">
        <f>IF(AC203="","",VLOOKUP(AC203,'シフト記号表（従来型・ユニット型共通）'!$C$6:$L$47,10,FALSE))</f>
        <v/>
      </c>
      <c r="AD204" s="163" t="str">
        <f>IF(AD203="","",VLOOKUP(AD203,'シフト記号表（従来型・ユニット型共通）'!$C$6:$L$47,10,FALSE))</f>
        <v/>
      </c>
      <c r="AE204" s="163" t="str">
        <f>IF(AE203="","",VLOOKUP(AE203,'シフト記号表（従来型・ユニット型共通）'!$C$6:$L$47,10,FALSE))</f>
        <v/>
      </c>
      <c r="AF204" s="163" t="str">
        <f>IF(AF203="","",VLOOKUP(AF203,'シフト記号表（従来型・ユニット型共通）'!$C$6:$L$47,10,FALSE))</f>
        <v/>
      </c>
      <c r="AG204" s="164" t="str">
        <f>IF(AG203="","",VLOOKUP(AG203,'シフト記号表（従来型・ユニット型共通）'!$C$6:$L$47,10,FALSE))</f>
        <v/>
      </c>
      <c r="AH204" s="162" t="str">
        <f>IF(AH203="","",VLOOKUP(AH203,'シフト記号表（従来型・ユニット型共通）'!$C$6:$L$47,10,FALSE))</f>
        <v/>
      </c>
      <c r="AI204" s="163" t="str">
        <f>IF(AI203="","",VLOOKUP(AI203,'シフト記号表（従来型・ユニット型共通）'!$C$6:$L$47,10,FALSE))</f>
        <v/>
      </c>
      <c r="AJ204" s="163" t="str">
        <f>IF(AJ203="","",VLOOKUP(AJ203,'シフト記号表（従来型・ユニット型共通）'!$C$6:$L$47,10,FALSE))</f>
        <v/>
      </c>
      <c r="AK204" s="163" t="str">
        <f>IF(AK203="","",VLOOKUP(AK203,'シフト記号表（従来型・ユニット型共通）'!$C$6:$L$47,10,FALSE))</f>
        <v/>
      </c>
      <c r="AL204" s="163" t="str">
        <f>IF(AL203="","",VLOOKUP(AL203,'シフト記号表（従来型・ユニット型共通）'!$C$6:$L$47,10,FALSE))</f>
        <v/>
      </c>
      <c r="AM204" s="163" t="str">
        <f>IF(AM203="","",VLOOKUP(AM203,'シフト記号表（従来型・ユニット型共通）'!$C$6:$L$47,10,FALSE))</f>
        <v/>
      </c>
      <c r="AN204" s="164" t="str">
        <f>IF(AN203="","",VLOOKUP(AN203,'シフト記号表（従来型・ユニット型共通）'!$C$6:$L$47,10,FALSE))</f>
        <v/>
      </c>
      <c r="AO204" s="162" t="str">
        <f>IF(AO203="","",VLOOKUP(AO203,'シフト記号表（従来型・ユニット型共通）'!$C$6:$L$47,10,FALSE))</f>
        <v/>
      </c>
      <c r="AP204" s="163" t="str">
        <f>IF(AP203="","",VLOOKUP(AP203,'シフト記号表（従来型・ユニット型共通）'!$C$6:$L$47,10,FALSE))</f>
        <v/>
      </c>
      <c r="AQ204" s="163" t="str">
        <f>IF(AQ203="","",VLOOKUP(AQ203,'シフト記号表（従来型・ユニット型共通）'!$C$6:$L$47,10,FALSE))</f>
        <v/>
      </c>
      <c r="AR204" s="163" t="str">
        <f>IF(AR203="","",VLOOKUP(AR203,'シフト記号表（従来型・ユニット型共通）'!$C$6:$L$47,10,FALSE))</f>
        <v/>
      </c>
      <c r="AS204" s="163" t="str">
        <f>IF(AS203="","",VLOOKUP(AS203,'シフト記号表（従来型・ユニット型共通）'!$C$6:$L$47,10,FALSE))</f>
        <v/>
      </c>
      <c r="AT204" s="163" t="str">
        <f>IF(AT203="","",VLOOKUP(AT203,'シフト記号表（従来型・ユニット型共通）'!$C$6:$L$47,10,FALSE))</f>
        <v/>
      </c>
      <c r="AU204" s="164" t="str">
        <f>IF(AU203="","",VLOOKUP(AU203,'シフト記号表（従来型・ユニット型共通）'!$C$6:$L$47,10,FALSE))</f>
        <v/>
      </c>
      <c r="AV204" s="162" t="str">
        <f>IF(AV203="","",VLOOKUP(AV203,'シフト記号表（従来型・ユニット型共通）'!$C$6:$L$47,10,FALSE))</f>
        <v/>
      </c>
      <c r="AW204" s="163" t="str">
        <f>IF(AW203="","",VLOOKUP(AW203,'シフト記号表（従来型・ユニット型共通）'!$C$6:$L$47,10,FALSE))</f>
        <v/>
      </c>
      <c r="AX204" s="163" t="str">
        <f>IF(AX203="","",VLOOKUP(AX203,'シフト記号表（従来型・ユニット型共通）'!$C$6:$L$47,10,FALSE))</f>
        <v/>
      </c>
      <c r="AY204" s="163" t="str">
        <f>IF(AY203="","",VLOOKUP(AY203,'シフト記号表（従来型・ユニット型共通）'!$C$6:$L$47,10,FALSE))</f>
        <v/>
      </c>
      <c r="AZ204" s="163" t="str">
        <f>IF(AZ203="","",VLOOKUP(AZ203,'シフト記号表（従来型・ユニット型共通）'!$C$6:$L$47,10,FALSE))</f>
        <v/>
      </c>
      <c r="BA204" s="163" t="str">
        <f>IF(BA203="","",VLOOKUP(BA203,'シフト記号表（従来型・ユニット型共通）'!$C$6:$L$47,10,FALSE))</f>
        <v/>
      </c>
      <c r="BB204" s="164" t="str">
        <f>IF(BB203="","",VLOOKUP(BB203,'シフト記号表（従来型・ユニット型共通）'!$C$6:$L$47,10,FALSE))</f>
        <v/>
      </c>
      <c r="BC204" s="162" t="str">
        <f>IF(BC203="","",VLOOKUP(BC203,'シフト記号表（従来型・ユニット型共通）'!$C$6:$L$47,10,FALSE))</f>
        <v/>
      </c>
      <c r="BD204" s="163" t="str">
        <f>IF(BD203="","",VLOOKUP(BD203,'シフト記号表（従来型・ユニット型共通）'!$C$6:$L$47,10,FALSE))</f>
        <v/>
      </c>
      <c r="BE204" s="163" t="str">
        <f>IF(BE203="","",VLOOKUP(BE203,'シフト記号表（従来型・ユニット型共通）'!$C$6:$L$47,10,FALSE))</f>
        <v/>
      </c>
      <c r="BF204" s="369">
        <f>IF($BI$3="４週",SUM(AA204:BB204),IF($BI$3="暦月",SUM(AA204:BE204),""))</f>
        <v>0</v>
      </c>
      <c r="BG204" s="370"/>
      <c r="BH204" s="371">
        <f>IF($BI$3="４週",BF204/4,IF($BI$3="暦月",(BF204/($BI$8/7)),""))</f>
        <v>0</v>
      </c>
      <c r="BI204" s="370"/>
      <c r="BJ204" s="366"/>
      <c r="BK204" s="367"/>
      <c r="BL204" s="367"/>
      <c r="BM204" s="367"/>
      <c r="BN204" s="368"/>
    </row>
    <row r="205" spans="2:66" ht="20.25" customHeight="1" x14ac:dyDescent="0.45">
      <c r="B205" s="306">
        <f>B203+1</f>
        <v>95</v>
      </c>
      <c r="C205" s="390"/>
      <c r="D205" s="392"/>
      <c r="E205" s="261"/>
      <c r="F205" s="393"/>
      <c r="G205" s="237"/>
      <c r="H205" s="238"/>
      <c r="I205" s="152"/>
      <c r="J205" s="153"/>
      <c r="K205" s="152"/>
      <c r="L205" s="153"/>
      <c r="M205" s="246"/>
      <c r="N205" s="247"/>
      <c r="O205" s="250"/>
      <c r="P205" s="251"/>
      <c r="Q205" s="251"/>
      <c r="R205" s="238"/>
      <c r="S205" s="335"/>
      <c r="T205" s="336"/>
      <c r="U205" s="336"/>
      <c r="V205" s="336"/>
      <c r="W205" s="337"/>
      <c r="X205" s="184" t="s">
        <v>18</v>
      </c>
      <c r="Y205" s="108"/>
      <c r="Z205" s="109"/>
      <c r="AA205" s="95"/>
      <c r="AB205" s="96"/>
      <c r="AC205" s="96"/>
      <c r="AD205" s="96"/>
      <c r="AE205" s="96"/>
      <c r="AF205" s="96"/>
      <c r="AG205" s="97"/>
      <c r="AH205" s="95"/>
      <c r="AI205" s="96"/>
      <c r="AJ205" s="96"/>
      <c r="AK205" s="96"/>
      <c r="AL205" s="96"/>
      <c r="AM205" s="96"/>
      <c r="AN205" s="97"/>
      <c r="AO205" s="95"/>
      <c r="AP205" s="96"/>
      <c r="AQ205" s="96"/>
      <c r="AR205" s="96"/>
      <c r="AS205" s="96"/>
      <c r="AT205" s="96"/>
      <c r="AU205" s="97"/>
      <c r="AV205" s="95"/>
      <c r="AW205" s="96"/>
      <c r="AX205" s="96"/>
      <c r="AY205" s="96"/>
      <c r="AZ205" s="96"/>
      <c r="BA205" s="96"/>
      <c r="BB205" s="97"/>
      <c r="BC205" s="95"/>
      <c r="BD205" s="96"/>
      <c r="BE205" s="98"/>
      <c r="BF205" s="242"/>
      <c r="BG205" s="243"/>
      <c r="BH205" s="244"/>
      <c r="BI205" s="245"/>
      <c r="BJ205" s="303"/>
      <c r="BK205" s="304"/>
      <c r="BL205" s="304"/>
      <c r="BM205" s="304"/>
      <c r="BN205" s="305"/>
    </row>
    <row r="206" spans="2:66" ht="20.25" customHeight="1" x14ac:dyDescent="0.45">
      <c r="B206" s="307"/>
      <c r="C206" s="391"/>
      <c r="D206" s="394"/>
      <c r="E206" s="261"/>
      <c r="F206" s="393"/>
      <c r="G206" s="341"/>
      <c r="H206" s="342"/>
      <c r="I206" s="196"/>
      <c r="J206" s="197">
        <f>G205</f>
        <v>0</v>
      </c>
      <c r="K206" s="196"/>
      <c r="L206" s="197">
        <f>M205</f>
        <v>0</v>
      </c>
      <c r="M206" s="343"/>
      <c r="N206" s="344"/>
      <c r="O206" s="345"/>
      <c r="P206" s="346"/>
      <c r="Q206" s="346"/>
      <c r="R206" s="342"/>
      <c r="S206" s="335"/>
      <c r="T206" s="336"/>
      <c r="U206" s="336"/>
      <c r="V206" s="336"/>
      <c r="W206" s="337"/>
      <c r="X206" s="185" t="s">
        <v>189</v>
      </c>
      <c r="Y206" s="110"/>
      <c r="Z206" s="186"/>
      <c r="AA206" s="162" t="str">
        <f>IF(AA205="","",VLOOKUP(AA205,'シフト記号表（従来型・ユニット型共通）'!$C$6:$L$47,10,FALSE))</f>
        <v/>
      </c>
      <c r="AB206" s="163" t="str">
        <f>IF(AB205="","",VLOOKUP(AB205,'シフト記号表（従来型・ユニット型共通）'!$C$6:$L$47,10,FALSE))</f>
        <v/>
      </c>
      <c r="AC206" s="163" t="str">
        <f>IF(AC205="","",VLOOKUP(AC205,'シフト記号表（従来型・ユニット型共通）'!$C$6:$L$47,10,FALSE))</f>
        <v/>
      </c>
      <c r="AD206" s="163" t="str">
        <f>IF(AD205="","",VLOOKUP(AD205,'シフト記号表（従来型・ユニット型共通）'!$C$6:$L$47,10,FALSE))</f>
        <v/>
      </c>
      <c r="AE206" s="163" t="str">
        <f>IF(AE205="","",VLOOKUP(AE205,'シフト記号表（従来型・ユニット型共通）'!$C$6:$L$47,10,FALSE))</f>
        <v/>
      </c>
      <c r="AF206" s="163" t="str">
        <f>IF(AF205="","",VLOOKUP(AF205,'シフト記号表（従来型・ユニット型共通）'!$C$6:$L$47,10,FALSE))</f>
        <v/>
      </c>
      <c r="AG206" s="164" t="str">
        <f>IF(AG205="","",VLOOKUP(AG205,'シフト記号表（従来型・ユニット型共通）'!$C$6:$L$47,10,FALSE))</f>
        <v/>
      </c>
      <c r="AH206" s="162" t="str">
        <f>IF(AH205="","",VLOOKUP(AH205,'シフト記号表（従来型・ユニット型共通）'!$C$6:$L$47,10,FALSE))</f>
        <v/>
      </c>
      <c r="AI206" s="163" t="str">
        <f>IF(AI205="","",VLOOKUP(AI205,'シフト記号表（従来型・ユニット型共通）'!$C$6:$L$47,10,FALSE))</f>
        <v/>
      </c>
      <c r="AJ206" s="163" t="str">
        <f>IF(AJ205="","",VLOOKUP(AJ205,'シフト記号表（従来型・ユニット型共通）'!$C$6:$L$47,10,FALSE))</f>
        <v/>
      </c>
      <c r="AK206" s="163" t="str">
        <f>IF(AK205="","",VLOOKUP(AK205,'シフト記号表（従来型・ユニット型共通）'!$C$6:$L$47,10,FALSE))</f>
        <v/>
      </c>
      <c r="AL206" s="163" t="str">
        <f>IF(AL205="","",VLOOKUP(AL205,'シフト記号表（従来型・ユニット型共通）'!$C$6:$L$47,10,FALSE))</f>
        <v/>
      </c>
      <c r="AM206" s="163" t="str">
        <f>IF(AM205="","",VLOOKUP(AM205,'シフト記号表（従来型・ユニット型共通）'!$C$6:$L$47,10,FALSE))</f>
        <v/>
      </c>
      <c r="AN206" s="164" t="str">
        <f>IF(AN205="","",VLOOKUP(AN205,'シフト記号表（従来型・ユニット型共通）'!$C$6:$L$47,10,FALSE))</f>
        <v/>
      </c>
      <c r="AO206" s="162" t="str">
        <f>IF(AO205="","",VLOOKUP(AO205,'シフト記号表（従来型・ユニット型共通）'!$C$6:$L$47,10,FALSE))</f>
        <v/>
      </c>
      <c r="AP206" s="163" t="str">
        <f>IF(AP205="","",VLOOKUP(AP205,'シフト記号表（従来型・ユニット型共通）'!$C$6:$L$47,10,FALSE))</f>
        <v/>
      </c>
      <c r="AQ206" s="163" t="str">
        <f>IF(AQ205="","",VLOOKUP(AQ205,'シフト記号表（従来型・ユニット型共通）'!$C$6:$L$47,10,FALSE))</f>
        <v/>
      </c>
      <c r="AR206" s="163" t="str">
        <f>IF(AR205="","",VLOOKUP(AR205,'シフト記号表（従来型・ユニット型共通）'!$C$6:$L$47,10,FALSE))</f>
        <v/>
      </c>
      <c r="AS206" s="163" t="str">
        <f>IF(AS205="","",VLOOKUP(AS205,'シフト記号表（従来型・ユニット型共通）'!$C$6:$L$47,10,FALSE))</f>
        <v/>
      </c>
      <c r="AT206" s="163" t="str">
        <f>IF(AT205="","",VLOOKUP(AT205,'シフト記号表（従来型・ユニット型共通）'!$C$6:$L$47,10,FALSE))</f>
        <v/>
      </c>
      <c r="AU206" s="164" t="str">
        <f>IF(AU205="","",VLOOKUP(AU205,'シフト記号表（従来型・ユニット型共通）'!$C$6:$L$47,10,FALSE))</f>
        <v/>
      </c>
      <c r="AV206" s="162" t="str">
        <f>IF(AV205="","",VLOOKUP(AV205,'シフト記号表（従来型・ユニット型共通）'!$C$6:$L$47,10,FALSE))</f>
        <v/>
      </c>
      <c r="AW206" s="163" t="str">
        <f>IF(AW205="","",VLOOKUP(AW205,'シフト記号表（従来型・ユニット型共通）'!$C$6:$L$47,10,FALSE))</f>
        <v/>
      </c>
      <c r="AX206" s="163" t="str">
        <f>IF(AX205="","",VLOOKUP(AX205,'シフト記号表（従来型・ユニット型共通）'!$C$6:$L$47,10,FALSE))</f>
        <v/>
      </c>
      <c r="AY206" s="163" t="str">
        <f>IF(AY205="","",VLOOKUP(AY205,'シフト記号表（従来型・ユニット型共通）'!$C$6:$L$47,10,FALSE))</f>
        <v/>
      </c>
      <c r="AZ206" s="163" t="str">
        <f>IF(AZ205="","",VLOOKUP(AZ205,'シフト記号表（従来型・ユニット型共通）'!$C$6:$L$47,10,FALSE))</f>
        <v/>
      </c>
      <c r="BA206" s="163" t="str">
        <f>IF(BA205="","",VLOOKUP(BA205,'シフト記号表（従来型・ユニット型共通）'!$C$6:$L$47,10,FALSE))</f>
        <v/>
      </c>
      <c r="BB206" s="164" t="str">
        <f>IF(BB205="","",VLOOKUP(BB205,'シフト記号表（従来型・ユニット型共通）'!$C$6:$L$47,10,FALSE))</f>
        <v/>
      </c>
      <c r="BC206" s="162" t="str">
        <f>IF(BC205="","",VLOOKUP(BC205,'シフト記号表（従来型・ユニット型共通）'!$C$6:$L$47,10,FALSE))</f>
        <v/>
      </c>
      <c r="BD206" s="163" t="str">
        <f>IF(BD205="","",VLOOKUP(BD205,'シフト記号表（従来型・ユニット型共通）'!$C$6:$L$47,10,FALSE))</f>
        <v/>
      </c>
      <c r="BE206" s="163" t="str">
        <f>IF(BE205="","",VLOOKUP(BE205,'シフト記号表（従来型・ユニット型共通）'!$C$6:$L$47,10,FALSE))</f>
        <v/>
      </c>
      <c r="BF206" s="369">
        <f>IF($BI$3="４週",SUM(AA206:BB206),IF($BI$3="暦月",SUM(AA206:BE206),""))</f>
        <v>0</v>
      </c>
      <c r="BG206" s="370"/>
      <c r="BH206" s="371">
        <f>IF($BI$3="４週",BF206/4,IF($BI$3="暦月",(BF206/($BI$8/7)),""))</f>
        <v>0</v>
      </c>
      <c r="BI206" s="370"/>
      <c r="BJ206" s="366"/>
      <c r="BK206" s="367"/>
      <c r="BL206" s="367"/>
      <c r="BM206" s="367"/>
      <c r="BN206" s="368"/>
    </row>
    <row r="207" spans="2:66" ht="20.25" customHeight="1" x14ac:dyDescent="0.45">
      <c r="B207" s="306">
        <f>B205+1</f>
        <v>96</v>
      </c>
      <c r="C207" s="390"/>
      <c r="D207" s="392"/>
      <c r="E207" s="261"/>
      <c r="F207" s="393"/>
      <c r="G207" s="237"/>
      <c r="H207" s="238"/>
      <c r="I207" s="152"/>
      <c r="J207" s="153"/>
      <c r="K207" s="152"/>
      <c r="L207" s="153"/>
      <c r="M207" s="246"/>
      <c r="N207" s="247"/>
      <c r="O207" s="250"/>
      <c r="P207" s="251"/>
      <c r="Q207" s="251"/>
      <c r="R207" s="238"/>
      <c r="S207" s="335"/>
      <c r="T207" s="336"/>
      <c r="U207" s="336"/>
      <c r="V207" s="336"/>
      <c r="W207" s="337"/>
      <c r="X207" s="184" t="s">
        <v>18</v>
      </c>
      <c r="Y207" s="108"/>
      <c r="Z207" s="109"/>
      <c r="AA207" s="95"/>
      <c r="AB207" s="96"/>
      <c r="AC207" s="96"/>
      <c r="AD207" s="96"/>
      <c r="AE207" s="96"/>
      <c r="AF207" s="96"/>
      <c r="AG207" s="97"/>
      <c r="AH207" s="95"/>
      <c r="AI207" s="96"/>
      <c r="AJ207" s="96"/>
      <c r="AK207" s="96"/>
      <c r="AL207" s="96"/>
      <c r="AM207" s="96"/>
      <c r="AN207" s="97"/>
      <c r="AO207" s="95"/>
      <c r="AP207" s="96"/>
      <c r="AQ207" s="96"/>
      <c r="AR207" s="96"/>
      <c r="AS207" s="96"/>
      <c r="AT207" s="96"/>
      <c r="AU207" s="97"/>
      <c r="AV207" s="95"/>
      <c r="AW207" s="96"/>
      <c r="AX207" s="96"/>
      <c r="AY207" s="96"/>
      <c r="AZ207" s="96"/>
      <c r="BA207" s="96"/>
      <c r="BB207" s="97"/>
      <c r="BC207" s="95"/>
      <c r="BD207" s="96"/>
      <c r="BE207" s="98"/>
      <c r="BF207" s="242"/>
      <c r="BG207" s="243"/>
      <c r="BH207" s="244"/>
      <c r="BI207" s="245"/>
      <c r="BJ207" s="303"/>
      <c r="BK207" s="304"/>
      <c r="BL207" s="304"/>
      <c r="BM207" s="304"/>
      <c r="BN207" s="305"/>
    </row>
    <row r="208" spans="2:66" ht="20.25" customHeight="1" x14ac:dyDescent="0.45">
      <c r="B208" s="307"/>
      <c r="C208" s="391"/>
      <c r="D208" s="394"/>
      <c r="E208" s="261"/>
      <c r="F208" s="393"/>
      <c r="G208" s="341"/>
      <c r="H208" s="342"/>
      <c r="I208" s="196"/>
      <c r="J208" s="197">
        <f>G207</f>
        <v>0</v>
      </c>
      <c r="K208" s="196"/>
      <c r="L208" s="197">
        <f>M207</f>
        <v>0</v>
      </c>
      <c r="M208" s="343"/>
      <c r="N208" s="344"/>
      <c r="O208" s="345"/>
      <c r="P208" s="346"/>
      <c r="Q208" s="346"/>
      <c r="R208" s="342"/>
      <c r="S208" s="335"/>
      <c r="T208" s="336"/>
      <c r="U208" s="336"/>
      <c r="V208" s="336"/>
      <c r="W208" s="337"/>
      <c r="X208" s="185" t="s">
        <v>189</v>
      </c>
      <c r="Y208" s="110"/>
      <c r="Z208" s="186"/>
      <c r="AA208" s="162" t="str">
        <f>IF(AA207="","",VLOOKUP(AA207,'シフト記号表（従来型・ユニット型共通）'!$C$6:$L$47,10,FALSE))</f>
        <v/>
      </c>
      <c r="AB208" s="163" t="str">
        <f>IF(AB207="","",VLOOKUP(AB207,'シフト記号表（従来型・ユニット型共通）'!$C$6:$L$47,10,FALSE))</f>
        <v/>
      </c>
      <c r="AC208" s="163" t="str">
        <f>IF(AC207="","",VLOOKUP(AC207,'シフト記号表（従来型・ユニット型共通）'!$C$6:$L$47,10,FALSE))</f>
        <v/>
      </c>
      <c r="AD208" s="163" t="str">
        <f>IF(AD207="","",VLOOKUP(AD207,'シフト記号表（従来型・ユニット型共通）'!$C$6:$L$47,10,FALSE))</f>
        <v/>
      </c>
      <c r="AE208" s="163" t="str">
        <f>IF(AE207="","",VLOOKUP(AE207,'シフト記号表（従来型・ユニット型共通）'!$C$6:$L$47,10,FALSE))</f>
        <v/>
      </c>
      <c r="AF208" s="163" t="str">
        <f>IF(AF207="","",VLOOKUP(AF207,'シフト記号表（従来型・ユニット型共通）'!$C$6:$L$47,10,FALSE))</f>
        <v/>
      </c>
      <c r="AG208" s="164" t="str">
        <f>IF(AG207="","",VLOOKUP(AG207,'シフト記号表（従来型・ユニット型共通）'!$C$6:$L$47,10,FALSE))</f>
        <v/>
      </c>
      <c r="AH208" s="162" t="str">
        <f>IF(AH207="","",VLOOKUP(AH207,'シフト記号表（従来型・ユニット型共通）'!$C$6:$L$47,10,FALSE))</f>
        <v/>
      </c>
      <c r="AI208" s="163" t="str">
        <f>IF(AI207="","",VLOOKUP(AI207,'シフト記号表（従来型・ユニット型共通）'!$C$6:$L$47,10,FALSE))</f>
        <v/>
      </c>
      <c r="AJ208" s="163" t="str">
        <f>IF(AJ207="","",VLOOKUP(AJ207,'シフト記号表（従来型・ユニット型共通）'!$C$6:$L$47,10,FALSE))</f>
        <v/>
      </c>
      <c r="AK208" s="163" t="str">
        <f>IF(AK207="","",VLOOKUP(AK207,'シフト記号表（従来型・ユニット型共通）'!$C$6:$L$47,10,FALSE))</f>
        <v/>
      </c>
      <c r="AL208" s="163" t="str">
        <f>IF(AL207="","",VLOOKUP(AL207,'シフト記号表（従来型・ユニット型共通）'!$C$6:$L$47,10,FALSE))</f>
        <v/>
      </c>
      <c r="AM208" s="163" t="str">
        <f>IF(AM207="","",VLOOKUP(AM207,'シフト記号表（従来型・ユニット型共通）'!$C$6:$L$47,10,FALSE))</f>
        <v/>
      </c>
      <c r="AN208" s="164" t="str">
        <f>IF(AN207="","",VLOOKUP(AN207,'シフト記号表（従来型・ユニット型共通）'!$C$6:$L$47,10,FALSE))</f>
        <v/>
      </c>
      <c r="AO208" s="162" t="str">
        <f>IF(AO207="","",VLOOKUP(AO207,'シフト記号表（従来型・ユニット型共通）'!$C$6:$L$47,10,FALSE))</f>
        <v/>
      </c>
      <c r="AP208" s="163" t="str">
        <f>IF(AP207="","",VLOOKUP(AP207,'シフト記号表（従来型・ユニット型共通）'!$C$6:$L$47,10,FALSE))</f>
        <v/>
      </c>
      <c r="AQ208" s="163" t="str">
        <f>IF(AQ207="","",VLOOKUP(AQ207,'シフト記号表（従来型・ユニット型共通）'!$C$6:$L$47,10,FALSE))</f>
        <v/>
      </c>
      <c r="AR208" s="163" t="str">
        <f>IF(AR207="","",VLOOKUP(AR207,'シフト記号表（従来型・ユニット型共通）'!$C$6:$L$47,10,FALSE))</f>
        <v/>
      </c>
      <c r="AS208" s="163" t="str">
        <f>IF(AS207="","",VLOOKUP(AS207,'シフト記号表（従来型・ユニット型共通）'!$C$6:$L$47,10,FALSE))</f>
        <v/>
      </c>
      <c r="AT208" s="163" t="str">
        <f>IF(AT207="","",VLOOKUP(AT207,'シフト記号表（従来型・ユニット型共通）'!$C$6:$L$47,10,FALSE))</f>
        <v/>
      </c>
      <c r="AU208" s="164" t="str">
        <f>IF(AU207="","",VLOOKUP(AU207,'シフト記号表（従来型・ユニット型共通）'!$C$6:$L$47,10,FALSE))</f>
        <v/>
      </c>
      <c r="AV208" s="162" t="str">
        <f>IF(AV207="","",VLOOKUP(AV207,'シフト記号表（従来型・ユニット型共通）'!$C$6:$L$47,10,FALSE))</f>
        <v/>
      </c>
      <c r="AW208" s="163" t="str">
        <f>IF(AW207="","",VLOOKUP(AW207,'シフト記号表（従来型・ユニット型共通）'!$C$6:$L$47,10,FALSE))</f>
        <v/>
      </c>
      <c r="AX208" s="163" t="str">
        <f>IF(AX207="","",VLOOKUP(AX207,'シフト記号表（従来型・ユニット型共通）'!$C$6:$L$47,10,FALSE))</f>
        <v/>
      </c>
      <c r="AY208" s="163" t="str">
        <f>IF(AY207="","",VLOOKUP(AY207,'シフト記号表（従来型・ユニット型共通）'!$C$6:$L$47,10,FALSE))</f>
        <v/>
      </c>
      <c r="AZ208" s="163" t="str">
        <f>IF(AZ207="","",VLOOKUP(AZ207,'シフト記号表（従来型・ユニット型共通）'!$C$6:$L$47,10,FALSE))</f>
        <v/>
      </c>
      <c r="BA208" s="163" t="str">
        <f>IF(BA207="","",VLOOKUP(BA207,'シフト記号表（従来型・ユニット型共通）'!$C$6:$L$47,10,FALSE))</f>
        <v/>
      </c>
      <c r="BB208" s="164" t="str">
        <f>IF(BB207="","",VLOOKUP(BB207,'シフト記号表（従来型・ユニット型共通）'!$C$6:$L$47,10,FALSE))</f>
        <v/>
      </c>
      <c r="BC208" s="162" t="str">
        <f>IF(BC207="","",VLOOKUP(BC207,'シフト記号表（従来型・ユニット型共通）'!$C$6:$L$47,10,FALSE))</f>
        <v/>
      </c>
      <c r="BD208" s="163" t="str">
        <f>IF(BD207="","",VLOOKUP(BD207,'シフト記号表（従来型・ユニット型共通）'!$C$6:$L$47,10,FALSE))</f>
        <v/>
      </c>
      <c r="BE208" s="163" t="str">
        <f>IF(BE207="","",VLOOKUP(BE207,'シフト記号表（従来型・ユニット型共通）'!$C$6:$L$47,10,FALSE))</f>
        <v/>
      </c>
      <c r="BF208" s="369">
        <f>IF($BI$3="４週",SUM(AA208:BB208),IF($BI$3="暦月",SUM(AA208:BE208),""))</f>
        <v>0</v>
      </c>
      <c r="BG208" s="370"/>
      <c r="BH208" s="371">
        <f>IF($BI$3="４週",BF208/4,IF($BI$3="暦月",(BF208/($BI$8/7)),""))</f>
        <v>0</v>
      </c>
      <c r="BI208" s="370"/>
      <c r="BJ208" s="366"/>
      <c r="BK208" s="367"/>
      <c r="BL208" s="367"/>
      <c r="BM208" s="367"/>
      <c r="BN208" s="368"/>
    </row>
    <row r="209" spans="2:66" ht="20.25" customHeight="1" x14ac:dyDescent="0.45">
      <c r="B209" s="306">
        <f>B207+1</f>
        <v>97</v>
      </c>
      <c r="C209" s="390"/>
      <c r="D209" s="392"/>
      <c r="E209" s="261"/>
      <c r="F209" s="393"/>
      <c r="G209" s="237"/>
      <c r="H209" s="238"/>
      <c r="I209" s="152"/>
      <c r="J209" s="153"/>
      <c r="K209" s="152"/>
      <c r="L209" s="153"/>
      <c r="M209" s="246"/>
      <c r="N209" s="247"/>
      <c r="O209" s="250"/>
      <c r="P209" s="251"/>
      <c r="Q209" s="251"/>
      <c r="R209" s="238"/>
      <c r="S209" s="335"/>
      <c r="T209" s="336"/>
      <c r="U209" s="336"/>
      <c r="V209" s="336"/>
      <c r="W209" s="337"/>
      <c r="X209" s="184" t="s">
        <v>18</v>
      </c>
      <c r="Y209" s="108"/>
      <c r="Z209" s="109"/>
      <c r="AA209" s="95"/>
      <c r="AB209" s="96"/>
      <c r="AC209" s="96"/>
      <c r="AD209" s="96"/>
      <c r="AE209" s="96"/>
      <c r="AF209" s="96"/>
      <c r="AG209" s="97"/>
      <c r="AH209" s="95"/>
      <c r="AI209" s="96"/>
      <c r="AJ209" s="96"/>
      <c r="AK209" s="96"/>
      <c r="AL209" s="96"/>
      <c r="AM209" s="96"/>
      <c r="AN209" s="97"/>
      <c r="AO209" s="95"/>
      <c r="AP209" s="96"/>
      <c r="AQ209" s="96"/>
      <c r="AR209" s="96"/>
      <c r="AS209" s="96"/>
      <c r="AT209" s="96"/>
      <c r="AU209" s="97"/>
      <c r="AV209" s="95"/>
      <c r="AW209" s="96"/>
      <c r="AX209" s="96"/>
      <c r="AY209" s="96"/>
      <c r="AZ209" s="96"/>
      <c r="BA209" s="96"/>
      <c r="BB209" s="97"/>
      <c r="BC209" s="95"/>
      <c r="BD209" s="96"/>
      <c r="BE209" s="98"/>
      <c r="BF209" s="242"/>
      <c r="BG209" s="243"/>
      <c r="BH209" s="244"/>
      <c r="BI209" s="245"/>
      <c r="BJ209" s="303"/>
      <c r="BK209" s="304"/>
      <c r="BL209" s="304"/>
      <c r="BM209" s="304"/>
      <c r="BN209" s="305"/>
    </row>
    <row r="210" spans="2:66" ht="20.25" customHeight="1" x14ac:dyDescent="0.45">
      <c r="B210" s="307"/>
      <c r="C210" s="391"/>
      <c r="D210" s="394"/>
      <c r="E210" s="261"/>
      <c r="F210" s="393"/>
      <c r="G210" s="341"/>
      <c r="H210" s="342"/>
      <c r="I210" s="196"/>
      <c r="J210" s="197">
        <f>G209</f>
        <v>0</v>
      </c>
      <c r="K210" s="196"/>
      <c r="L210" s="197">
        <f>M209</f>
        <v>0</v>
      </c>
      <c r="M210" s="343"/>
      <c r="N210" s="344"/>
      <c r="O210" s="345"/>
      <c r="P210" s="346"/>
      <c r="Q210" s="346"/>
      <c r="R210" s="342"/>
      <c r="S210" s="335"/>
      <c r="T210" s="336"/>
      <c r="U210" s="336"/>
      <c r="V210" s="336"/>
      <c r="W210" s="337"/>
      <c r="X210" s="185" t="s">
        <v>189</v>
      </c>
      <c r="Y210" s="110"/>
      <c r="Z210" s="186"/>
      <c r="AA210" s="162" t="str">
        <f>IF(AA209="","",VLOOKUP(AA209,'シフト記号表（従来型・ユニット型共通）'!$C$6:$L$47,10,FALSE))</f>
        <v/>
      </c>
      <c r="AB210" s="163" t="str">
        <f>IF(AB209="","",VLOOKUP(AB209,'シフト記号表（従来型・ユニット型共通）'!$C$6:$L$47,10,FALSE))</f>
        <v/>
      </c>
      <c r="AC210" s="163" t="str">
        <f>IF(AC209="","",VLOOKUP(AC209,'シフト記号表（従来型・ユニット型共通）'!$C$6:$L$47,10,FALSE))</f>
        <v/>
      </c>
      <c r="AD210" s="163" t="str">
        <f>IF(AD209="","",VLOOKUP(AD209,'シフト記号表（従来型・ユニット型共通）'!$C$6:$L$47,10,FALSE))</f>
        <v/>
      </c>
      <c r="AE210" s="163" t="str">
        <f>IF(AE209="","",VLOOKUP(AE209,'シフト記号表（従来型・ユニット型共通）'!$C$6:$L$47,10,FALSE))</f>
        <v/>
      </c>
      <c r="AF210" s="163" t="str">
        <f>IF(AF209="","",VLOOKUP(AF209,'シフト記号表（従来型・ユニット型共通）'!$C$6:$L$47,10,FALSE))</f>
        <v/>
      </c>
      <c r="AG210" s="164" t="str">
        <f>IF(AG209="","",VLOOKUP(AG209,'シフト記号表（従来型・ユニット型共通）'!$C$6:$L$47,10,FALSE))</f>
        <v/>
      </c>
      <c r="AH210" s="162" t="str">
        <f>IF(AH209="","",VLOOKUP(AH209,'シフト記号表（従来型・ユニット型共通）'!$C$6:$L$47,10,FALSE))</f>
        <v/>
      </c>
      <c r="AI210" s="163" t="str">
        <f>IF(AI209="","",VLOOKUP(AI209,'シフト記号表（従来型・ユニット型共通）'!$C$6:$L$47,10,FALSE))</f>
        <v/>
      </c>
      <c r="AJ210" s="163" t="str">
        <f>IF(AJ209="","",VLOOKUP(AJ209,'シフト記号表（従来型・ユニット型共通）'!$C$6:$L$47,10,FALSE))</f>
        <v/>
      </c>
      <c r="AK210" s="163" t="str">
        <f>IF(AK209="","",VLOOKUP(AK209,'シフト記号表（従来型・ユニット型共通）'!$C$6:$L$47,10,FALSE))</f>
        <v/>
      </c>
      <c r="AL210" s="163" t="str">
        <f>IF(AL209="","",VLOOKUP(AL209,'シフト記号表（従来型・ユニット型共通）'!$C$6:$L$47,10,FALSE))</f>
        <v/>
      </c>
      <c r="AM210" s="163" t="str">
        <f>IF(AM209="","",VLOOKUP(AM209,'シフト記号表（従来型・ユニット型共通）'!$C$6:$L$47,10,FALSE))</f>
        <v/>
      </c>
      <c r="AN210" s="164" t="str">
        <f>IF(AN209="","",VLOOKUP(AN209,'シフト記号表（従来型・ユニット型共通）'!$C$6:$L$47,10,FALSE))</f>
        <v/>
      </c>
      <c r="AO210" s="162" t="str">
        <f>IF(AO209="","",VLOOKUP(AO209,'シフト記号表（従来型・ユニット型共通）'!$C$6:$L$47,10,FALSE))</f>
        <v/>
      </c>
      <c r="AP210" s="163" t="str">
        <f>IF(AP209="","",VLOOKUP(AP209,'シフト記号表（従来型・ユニット型共通）'!$C$6:$L$47,10,FALSE))</f>
        <v/>
      </c>
      <c r="AQ210" s="163" t="str">
        <f>IF(AQ209="","",VLOOKUP(AQ209,'シフト記号表（従来型・ユニット型共通）'!$C$6:$L$47,10,FALSE))</f>
        <v/>
      </c>
      <c r="AR210" s="163" t="str">
        <f>IF(AR209="","",VLOOKUP(AR209,'シフト記号表（従来型・ユニット型共通）'!$C$6:$L$47,10,FALSE))</f>
        <v/>
      </c>
      <c r="AS210" s="163" t="str">
        <f>IF(AS209="","",VLOOKUP(AS209,'シフト記号表（従来型・ユニット型共通）'!$C$6:$L$47,10,FALSE))</f>
        <v/>
      </c>
      <c r="AT210" s="163" t="str">
        <f>IF(AT209="","",VLOOKUP(AT209,'シフト記号表（従来型・ユニット型共通）'!$C$6:$L$47,10,FALSE))</f>
        <v/>
      </c>
      <c r="AU210" s="164" t="str">
        <f>IF(AU209="","",VLOOKUP(AU209,'シフト記号表（従来型・ユニット型共通）'!$C$6:$L$47,10,FALSE))</f>
        <v/>
      </c>
      <c r="AV210" s="162" t="str">
        <f>IF(AV209="","",VLOOKUP(AV209,'シフト記号表（従来型・ユニット型共通）'!$C$6:$L$47,10,FALSE))</f>
        <v/>
      </c>
      <c r="AW210" s="163" t="str">
        <f>IF(AW209="","",VLOOKUP(AW209,'シフト記号表（従来型・ユニット型共通）'!$C$6:$L$47,10,FALSE))</f>
        <v/>
      </c>
      <c r="AX210" s="163" t="str">
        <f>IF(AX209="","",VLOOKUP(AX209,'シフト記号表（従来型・ユニット型共通）'!$C$6:$L$47,10,FALSE))</f>
        <v/>
      </c>
      <c r="AY210" s="163" t="str">
        <f>IF(AY209="","",VLOOKUP(AY209,'シフト記号表（従来型・ユニット型共通）'!$C$6:$L$47,10,FALSE))</f>
        <v/>
      </c>
      <c r="AZ210" s="163" t="str">
        <f>IF(AZ209="","",VLOOKUP(AZ209,'シフト記号表（従来型・ユニット型共通）'!$C$6:$L$47,10,FALSE))</f>
        <v/>
      </c>
      <c r="BA210" s="163" t="str">
        <f>IF(BA209="","",VLOOKUP(BA209,'シフト記号表（従来型・ユニット型共通）'!$C$6:$L$47,10,FALSE))</f>
        <v/>
      </c>
      <c r="BB210" s="164" t="str">
        <f>IF(BB209="","",VLOOKUP(BB209,'シフト記号表（従来型・ユニット型共通）'!$C$6:$L$47,10,FALSE))</f>
        <v/>
      </c>
      <c r="BC210" s="162" t="str">
        <f>IF(BC209="","",VLOOKUP(BC209,'シフト記号表（従来型・ユニット型共通）'!$C$6:$L$47,10,FALSE))</f>
        <v/>
      </c>
      <c r="BD210" s="163" t="str">
        <f>IF(BD209="","",VLOOKUP(BD209,'シフト記号表（従来型・ユニット型共通）'!$C$6:$L$47,10,FALSE))</f>
        <v/>
      </c>
      <c r="BE210" s="163" t="str">
        <f>IF(BE209="","",VLOOKUP(BE209,'シフト記号表（従来型・ユニット型共通）'!$C$6:$L$47,10,FALSE))</f>
        <v/>
      </c>
      <c r="BF210" s="369">
        <f>IF($BI$3="４週",SUM(AA210:BB210),IF($BI$3="暦月",SUM(AA210:BE210),""))</f>
        <v>0</v>
      </c>
      <c r="BG210" s="370"/>
      <c r="BH210" s="371">
        <f>IF($BI$3="４週",BF210/4,IF($BI$3="暦月",(BF210/($BI$8/7)),""))</f>
        <v>0</v>
      </c>
      <c r="BI210" s="370"/>
      <c r="BJ210" s="366"/>
      <c r="BK210" s="367"/>
      <c r="BL210" s="367"/>
      <c r="BM210" s="367"/>
      <c r="BN210" s="368"/>
    </row>
    <row r="211" spans="2:66" ht="20.25" customHeight="1" x14ac:dyDescent="0.45">
      <c r="B211" s="306">
        <f>B209+1</f>
        <v>98</v>
      </c>
      <c r="C211" s="390"/>
      <c r="D211" s="392"/>
      <c r="E211" s="261"/>
      <c r="F211" s="393"/>
      <c r="G211" s="237"/>
      <c r="H211" s="238"/>
      <c r="I211" s="152"/>
      <c r="J211" s="153"/>
      <c r="K211" s="152"/>
      <c r="L211" s="153"/>
      <c r="M211" s="246"/>
      <c r="N211" s="247"/>
      <c r="O211" s="250"/>
      <c r="P211" s="251"/>
      <c r="Q211" s="251"/>
      <c r="R211" s="238"/>
      <c r="S211" s="335"/>
      <c r="T211" s="336"/>
      <c r="U211" s="336"/>
      <c r="V211" s="336"/>
      <c r="W211" s="337"/>
      <c r="X211" s="184" t="s">
        <v>18</v>
      </c>
      <c r="Y211" s="108"/>
      <c r="Z211" s="109"/>
      <c r="AA211" s="95"/>
      <c r="AB211" s="96"/>
      <c r="AC211" s="96"/>
      <c r="AD211" s="96"/>
      <c r="AE211" s="96"/>
      <c r="AF211" s="96"/>
      <c r="AG211" s="97"/>
      <c r="AH211" s="95"/>
      <c r="AI211" s="96"/>
      <c r="AJ211" s="96"/>
      <c r="AK211" s="96"/>
      <c r="AL211" s="96"/>
      <c r="AM211" s="96"/>
      <c r="AN211" s="97"/>
      <c r="AO211" s="95"/>
      <c r="AP211" s="96"/>
      <c r="AQ211" s="96"/>
      <c r="AR211" s="96"/>
      <c r="AS211" s="96"/>
      <c r="AT211" s="96"/>
      <c r="AU211" s="97"/>
      <c r="AV211" s="95"/>
      <c r="AW211" s="96"/>
      <c r="AX211" s="96"/>
      <c r="AY211" s="96"/>
      <c r="AZ211" s="96"/>
      <c r="BA211" s="96"/>
      <c r="BB211" s="97"/>
      <c r="BC211" s="95"/>
      <c r="BD211" s="96"/>
      <c r="BE211" s="98"/>
      <c r="BF211" s="242"/>
      <c r="BG211" s="243"/>
      <c r="BH211" s="244"/>
      <c r="BI211" s="245"/>
      <c r="BJ211" s="303"/>
      <c r="BK211" s="304"/>
      <c r="BL211" s="304"/>
      <c r="BM211" s="304"/>
      <c r="BN211" s="305"/>
    </row>
    <row r="212" spans="2:66" ht="20.25" customHeight="1" x14ac:dyDescent="0.45">
      <c r="B212" s="307"/>
      <c r="C212" s="391"/>
      <c r="D212" s="394"/>
      <c r="E212" s="261"/>
      <c r="F212" s="393"/>
      <c r="G212" s="341"/>
      <c r="H212" s="342"/>
      <c r="I212" s="196"/>
      <c r="J212" s="197">
        <f>G211</f>
        <v>0</v>
      </c>
      <c r="K212" s="196"/>
      <c r="L212" s="197">
        <f>M211</f>
        <v>0</v>
      </c>
      <c r="M212" s="343"/>
      <c r="N212" s="344"/>
      <c r="O212" s="345"/>
      <c r="P212" s="346"/>
      <c r="Q212" s="346"/>
      <c r="R212" s="342"/>
      <c r="S212" s="335"/>
      <c r="T212" s="336"/>
      <c r="U212" s="336"/>
      <c r="V212" s="336"/>
      <c r="W212" s="337"/>
      <c r="X212" s="185" t="s">
        <v>189</v>
      </c>
      <c r="Y212" s="110"/>
      <c r="Z212" s="186"/>
      <c r="AA212" s="162" t="str">
        <f>IF(AA211="","",VLOOKUP(AA211,'シフト記号表（従来型・ユニット型共通）'!$C$6:$L$47,10,FALSE))</f>
        <v/>
      </c>
      <c r="AB212" s="163" t="str">
        <f>IF(AB211="","",VLOOKUP(AB211,'シフト記号表（従来型・ユニット型共通）'!$C$6:$L$47,10,FALSE))</f>
        <v/>
      </c>
      <c r="AC212" s="163" t="str">
        <f>IF(AC211="","",VLOOKUP(AC211,'シフト記号表（従来型・ユニット型共通）'!$C$6:$L$47,10,FALSE))</f>
        <v/>
      </c>
      <c r="AD212" s="163" t="str">
        <f>IF(AD211="","",VLOOKUP(AD211,'シフト記号表（従来型・ユニット型共通）'!$C$6:$L$47,10,FALSE))</f>
        <v/>
      </c>
      <c r="AE212" s="163" t="str">
        <f>IF(AE211="","",VLOOKUP(AE211,'シフト記号表（従来型・ユニット型共通）'!$C$6:$L$47,10,FALSE))</f>
        <v/>
      </c>
      <c r="AF212" s="163" t="str">
        <f>IF(AF211="","",VLOOKUP(AF211,'シフト記号表（従来型・ユニット型共通）'!$C$6:$L$47,10,FALSE))</f>
        <v/>
      </c>
      <c r="AG212" s="164" t="str">
        <f>IF(AG211="","",VLOOKUP(AG211,'シフト記号表（従来型・ユニット型共通）'!$C$6:$L$47,10,FALSE))</f>
        <v/>
      </c>
      <c r="AH212" s="162" t="str">
        <f>IF(AH211="","",VLOOKUP(AH211,'シフト記号表（従来型・ユニット型共通）'!$C$6:$L$47,10,FALSE))</f>
        <v/>
      </c>
      <c r="AI212" s="163" t="str">
        <f>IF(AI211="","",VLOOKUP(AI211,'シフト記号表（従来型・ユニット型共通）'!$C$6:$L$47,10,FALSE))</f>
        <v/>
      </c>
      <c r="AJ212" s="163" t="str">
        <f>IF(AJ211="","",VLOOKUP(AJ211,'シフト記号表（従来型・ユニット型共通）'!$C$6:$L$47,10,FALSE))</f>
        <v/>
      </c>
      <c r="AK212" s="163" t="str">
        <f>IF(AK211="","",VLOOKUP(AK211,'シフト記号表（従来型・ユニット型共通）'!$C$6:$L$47,10,FALSE))</f>
        <v/>
      </c>
      <c r="AL212" s="163" t="str">
        <f>IF(AL211="","",VLOOKUP(AL211,'シフト記号表（従来型・ユニット型共通）'!$C$6:$L$47,10,FALSE))</f>
        <v/>
      </c>
      <c r="AM212" s="163" t="str">
        <f>IF(AM211="","",VLOOKUP(AM211,'シフト記号表（従来型・ユニット型共通）'!$C$6:$L$47,10,FALSE))</f>
        <v/>
      </c>
      <c r="AN212" s="164" t="str">
        <f>IF(AN211="","",VLOOKUP(AN211,'シフト記号表（従来型・ユニット型共通）'!$C$6:$L$47,10,FALSE))</f>
        <v/>
      </c>
      <c r="AO212" s="162" t="str">
        <f>IF(AO211="","",VLOOKUP(AO211,'シフト記号表（従来型・ユニット型共通）'!$C$6:$L$47,10,FALSE))</f>
        <v/>
      </c>
      <c r="AP212" s="163" t="str">
        <f>IF(AP211="","",VLOOKUP(AP211,'シフト記号表（従来型・ユニット型共通）'!$C$6:$L$47,10,FALSE))</f>
        <v/>
      </c>
      <c r="AQ212" s="163" t="str">
        <f>IF(AQ211="","",VLOOKUP(AQ211,'シフト記号表（従来型・ユニット型共通）'!$C$6:$L$47,10,FALSE))</f>
        <v/>
      </c>
      <c r="AR212" s="163" t="str">
        <f>IF(AR211="","",VLOOKUP(AR211,'シフト記号表（従来型・ユニット型共通）'!$C$6:$L$47,10,FALSE))</f>
        <v/>
      </c>
      <c r="AS212" s="163" t="str">
        <f>IF(AS211="","",VLOOKUP(AS211,'シフト記号表（従来型・ユニット型共通）'!$C$6:$L$47,10,FALSE))</f>
        <v/>
      </c>
      <c r="AT212" s="163" t="str">
        <f>IF(AT211="","",VLOOKUP(AT211,'シフト記号表（従来型・ユニット型共通）'!$C$6:$L$47,10,FALSE))</f>
        <v/>
      </c>
      <c r="AU212" s="164" t="str">
        <f>IF(AU211="","",VLOOKUP(AU211,'シフト記号表（従来型・ユニット型共通）'!$C$6:$L$47,10,FALSE))</f>
        <v/>
      </c>
      <c r="AV212" s="162" t="str">
        <f>IF(AV211="","",VLOOKUP(AV211,'シフト記号表（従来型・ユニット型共通）'!$C$6:$L$47,10,FALSE))</f>
        <v/>
      </c>
      <c r="AW212" s="163" t="str">
        <f>IF(AW211="","",VLOOKUP(AW211,'シフト記号表（従来型・ユニット型共通）'!$C$6:$L$47,10,FALSE))</f>
        <v/>
      </c>
      <c r="AX212" s="163" t="str">
        <f>IF(AX211="","",VLOOKUP(AX211,'シフト記号表（従来型・ユニット型共通）'!$C$6:$L$47,10,FALSE))</f>
        <v/>
      </c>
      <c r="AY212" s="163" t="str">
        <f>IF(AY211="","",VLOOKUP(AY211,'シフト記号表（従来型・ユニット型共通）'!$C$6:$L$47,10,FALSE))</f>
        <v/>
      </c>
      <c r="AZ212" s="163" t="str">
        <f>IF(AZ211="","",VLOOKUP(AZ211,'シフト記号表（従来型・ユニット型共通）'!$C$6:$L$47,10,FALSE))</f>
        <v/>
      </c>
      <c r="BA212" s="163" t="str">
        <f>IF(BA211="","",VLOOKUP(BA211,'シフト記号表（従来型・ユニット型共通）'!$C$6:$L$47,10,FALSE))</f>
        <v/>
      </c>
      <c r="BB212" s="164" t="str">
        <f>IF(BB211="","",VLOOKUP(BB211,'シフト記号表（従来型・ユニット型共通）'!$C$6:$L$47,10,FALSE))</f>
        <v/>
      </c>
      <c r="BC212" s="162" t="str">
        <f>IF(BC211="","",VLOOKUP(BC211,'シフト記号表（従来型・ユニット型共通）'!$C$6:$L$47,10,FALSE))</f>
        <v/>
      </c>
      <c r="BD212" s="163" t="str">
        <f>IF(BD211="","",VLOOKUP(BD211,'シフト記号表（従来型・ユニット型共通）'!$C$6:$L$47,10,FALSE))</f>
        <v/>
      </c>
      <c r="BE212" s="163" t="str">
        <f>IF(BE211="","",VLOOKUP(BE211,'シフト記号表（従来型・ユニット型共通）'!$C$6:$L$47,10,FALSE))</f>
        <v/>
      </c>
      <c r="BF212" s="369">
        <f>IF($BI$3="４週",SUM(AA212:BB212),IF($BI$3="暦月",SUM(AA212:BE212),""))</f>
        <v>0</v>
      </c>
      <c r="BG212" s="370"/>
      <c r="BH212" s="371">
        <f>IF($BI$3="４週",BF212/4,IF($BI$3="暦月",(BF212/($BI$8/7)),""))</f>
        <v>0</v>
      </c>
      <c r="BI212" s="370"/>
      <c r="BJ212" s="366"/>
      <c r="BK212" s="367"/>
      <c r="BL212" s="367"/>
      <c r="BM212" s="367"/>
      <c r="BN212" s="368"/>
    </row>
    <row r="213" spans="2:66" ht="20.25" customHeight="1" x14ac:dyDescent="0.45">
      <c r="B213" s="306">
        <f>B211+1</f>
        <v>99</v>
      </c>
      <c r="C213" s="390"/>
      <c r="D213" s="392"/>
      <c r="E213" s="261"/>
      <c r="F213" s="393"/>
      <c r="G213" s="237"/>
      <c r="H213" s="238"/>
      <c r="I213" s="152"/>
      <c r="J213" s="153"/>
      <c r="K213" s="152"/>
      <c r="L213" s="153"/>
      <c r="M213" s="246"/>
      <c r="N213" s="247"/>
      <c r="O213" s="250"/>
      <c r="P213" s="251"/>
      <c r="Q213" s="251"/>
      <c r="R213" s="238"/>
      <c r="S213" s="335"/>
      <c r="T213" s="336"/>
      <c r="U213" s="336"/>
      <c r="V213" s="336"/>
      <c r="W213" s="337"/>
      <c r="X213" s="184" t="s">
        <v>18</v>
      </c>
      <c r="Y213" s="108"/>
      <c r="Z213" s="109"/>
      <c r="AA213" s="95"/>
      <c r="AB213" s="96"/>
      <c r="AC213" s="96"/>
      <c r="AD213" s="96"/>
      <c r="AE213" s="96"/>
      <c r="AF213" s="96"/>
      <c r="AG213" s="97"/>
      <c r="AH213" s="95"/>
      <c r="AI213" s="96"/>
      <c r="AJ213" s="96"/>
      <c r="AK213" s="96"/>
      <c r="AL213" s="96"/>
      <c r="AM213" s="96"/>
      <c r="AN213" s="97"/>
      <c r="AO213" s="95"/>
      <c r="AP213" s="96"/>
      <c r="AQ213" s="96"/>
      <c r="AR213" s="96"/>
      <c r="AS213" s="96"/>
      <c r="AT213" s="96"/>
      <c r="AU213" s="97"/>
      <c r="AV213" s="95"/>
      <c r="AW213" s="96"/>
      <c r="AX213" s="96"/>
      <c r="AY213" s="96"/>
      <c r="AZ213" s="96"/>
      <c r="BA213" s="96"/>
      <c r="BB213" s="97"/>
      <c r="BC213" s="95"/>
      <c r="BD213" s="96"/>
      <c r="BE213" s="98"/>
      <c r="BF213" s="242"/>
      <c r="BG213" s="243"/>
      <c r="BH213" s="244"/>
      <c r="BI213" s="245"/>
      <c r="BJ213" s="303"/>
      <c r="BK213" s="304"/>
      <c r="BL213" s="304"/>
      <c r="BM213" s="304"/>
      <c r="BN213" s="305"/>
    </row>
    <row r="214" spans="2:66" ht="20.25" customHeight="1" x14ac:dyDescent="0.45">
      <c r="B214" s="307"/>
      <c r="C214" s="391"/>
      <c r="D214" s="394"/>
      <c r="E214" s="261"/>
      <c r="F214" s="393"/>
      <c r="G214" s="341"/>
      <c r="H214" s="342"/>
      <c r="I214" s="196"/>
      <c r="J214" s="197">
        <f>G213</f>
        <v>0</v>
      </c>
      <c r="K214" s="196"/>
      <c r="L214" s="197">
        <f>M213</f>
        <v>0</v>
      </c>
      <c r="M214" s="343"/>
      <c r="N214" s="344"/>
      <c r="O214" s="345"/>
      <c r="P214" s="346"/>
      <c r="Q214" s="346"/>
      <c r="R214" s="342"/>
      <c r="S214" s="335"/>
      <c r="T214" s="336"/>
      <c r="U214" s="336"/>
      <c r="V214" s="336"/>
      <c r="W214" s="337"/>
      <c r="X214" s="185" t="s">
        <v>189</v>
      </c>
      <c r="Y214" s="110"/>
      <c r="Z214" s="186"/>
      <c r="AA214" s="162" t="str">
        <f>IF(AA213="","",VLOOKUP(AA213,'シフト記号表（従来型・ユニット型共通）'!$C$6:$L$47,10,FALSE))</f>
        <v/>
      </c>
      <c r="AB214" s="163" t="str">
        <f>IF(AB213="","",VLOOKUP(AB213,'シフト記号表（従来型・ユニット型共通）'!$C$6:$L$47,10,FALSE))</f>
        <v/>
      </c>
      <c r="AC214" s="163" t="str">
        <f>IF(AC213="","",VLOOKUP(AC213,'シフト記号表（従来型・ユニット型共通）'!$C$6:$L$47,10,FALSE))</f>
        <v/>
      </c>
      <c r="AD214" s="163" t="str">
        <f>IF(AD213="","",VLOOKUP(AD213,'シフト記号表（従来型・ユニット型共通）'!$C$6:$L$47,10,FALSE))</f>
        <v/>
      </c>
      <c r="AE214" s="163" t="str">
        <f>IF(AE213="","",VLOOKUP(AE213,'シフト記号表（従来型・ユニット型共通）'!$C$6:$L$47,10,FALSE))</f>
        <v/>
      </c>
      <c r="AF214" s="163" t="str">
        <f>IF(AF213="","",VLOOKUP(AF213,'シフト記号表（従来型・ユニット型共通）'!$C$6:$L$47,10,FALSE))</f>
        <v/>
      </c>
      <c r="AG214" s="164" t="str">
        <f>IF(AG213="","",VLOOKUP(AG213,'シフト記号表（従来型・ユニット型共通）'!$C$6:$L$47,10,FALSE))</f>
        <v/>
      </c>
      <c r="AH214" s="162" t="str">
        <f>IF(AH213="","",VLOOKUP(AH213,'シフト記号表（従来型・ユニット型共通）'!$C$6:$L$47,10,FALSE))</f>
        <v/>
      </c>
      <c r="AI214" s="163" t="str">
        <f>IF(AI213="","",VLOOKUP(AI213,'シフト記号表（従来型・ユニット型共通）'!$C$6:$L$47,10,FALSE))</f>
        <v/>
      </c>
      <c r="AJ214" s="163" t="str">
        <f>IF(AJ213="","",VLOOKUP(AJ213,'シフト記号表（従来型・ユニット型共通）'!$C$6:$L$47,10,FALSE))</f>
        <v/>
      </c>
      <c r="AK214" s="163" t="str">
        <f>IF(AK213="","",VLOOKUP(AK213,'シフト記号表（従来型・ユニット型共通）'!$C$6:$L$47,10,FALSE))</f>
        <v/>
      </c>
      <c r="AL214" s="163" t="str">
        <f>IF(AL213="","",VLOOKUP(AL213,'シフト記号表（従来型・ユニット型共通）'!$C$6:$L$47,10,FALSE))</f>
        <v/>
      </c>
      <c r="AM214" s="163" t="str">
        <f>IF(AM213="","",VLOOKUP(AM213,'シフト記号表（従来型・ユニット型共通）'!$C$6:$L$47,10,FALSE))</f>
        <v/>
      </c>
      <c r="AN214" s="164" t="str">
        <f>IF(AN213="","",VLOOKUP(AN213,'シフト記号表（従来型・ユニット型共通）'!$C$6:$L$47,10,FALSE))</f>
        <v/>
      </c>
      <c r="AO214" s="162" t="str">
        <f>IF(AO213="","",VLOOKUP(AO213,'シフト記号表（従来型・ユニット型共通）'!$C$6:$L$47,10,FALSE))</f>
        <v/>
      </c>
      <c r="AP214" s="163" t="str">
        <f>IF(AP213="","",VLOOKUP(AP213,'シフト記号表（従来型・ユニット型共通）'!$C$6:$L$47,10,FALSE))</f>
        <v/>
      </c>
      <c r="AQ214" s="163" t="str">
        <f>IF(AQ213="","",VLOOKUP(AQ213,'シフト記号表（従来型・ユニット型共通）'!$C$6:$L$47,10,FALSE))</f>
        <v/>
      </c>
      <c r="AR214" s="163" t="str">
        <f>IF(AR213="","",VLOOKUP(AR213,'シフト記号表（従来型・ユニット型共通）'!$C$6:$L$47,10,FALSE))</f>
        <v/>
      </c>
      <c r="AS214" s="163" t="str">
        <f>IF(AS213="","",VLOOKUP(AS213,'シフト記号表（従来型・ユニット型共通）'!$C$6:$L$47,10,FALSE))</f>
        <v/>
      </c>
      <c r="AT214" s="163" t="str">
        <f>IF(AT213="","",VLOOKUP(AT213,'シフト記号表（従来型・ユニット型共通）'!$C$6:$L$47,10,FALSE))</f>
        <v/>
      </c>
      <c r="AU214" s="164" t="str">
        <f>IF(AU213="","",VLOOKUP(AU213,'シフト記号表（従来型・ユニット型共通）'!$C$6:$L$47,10,FALSE))</f>
        <v/>
      </c>
      <c r="AV214" s="162" t="str">
        <f>IF(AV213="","",VLOOKUP(AV213,'シフト記号表（従来型・ユニット型共通）'!$C$6:$L$47,10,FALSE))</f>
        <v/>
      </c>
      <c r="AW214" s="163" t="str">
        <f>IF(AW213="","",VLOOKUP(AW213,'シフト記号表（従来型・ユニット型共通）'!$C$6:$L$47,10,FALSE))</f>
        <v/>
      </c>
      <c r="AX214" s="163" t="str">
        <f>IF(AX213="","",VLOOKUP(AX213,'シフト記号表（従来型・ユニット型共通）'!$C$6:$L$47,10,FALSE))</f>
        <v/>
      </c>
      <c r="AY214" s="163" t="str">
        <f>IF(AY213="","",VLOOKUP(AY213,'シフト記号表（従来型・ユニット型共通）'!$C$6:$L$47,10,FALSE))</f>
        <v/>
      </c>
      <c r="AZ214" s="163" t="str">
        <f>IF(AZ213="","",VLOOKUP(AZ213,'シフト記号表（従来型・ユニット型共通）'!$C$6:$L$47,10,FALSE))</f>
        <v/>
      </c>
      <c r="BA214" s="163" t="str">
        <f>IF(BA213="","",VLOOKUP(BA213,'シフト記号表（従来型・ユニット型共通）'!$C$6:$L$47,10,FALSE))</f>
        <v/>
      </c>
      <c r="BB214" s="164" t="str">
        <f>IF(BB213="","",VLOOKUP(BB213,'シフト記号表（従来型・ユニット型共通）'!$C$6:$L$47,10,FALSE))</f>
        <v/>
      </c>
      <c r="BC214" s="162" t="str">
        <f>IF(BC213="","",VLOOKUP(BC213,'シフト記号表（従来型・ユニット型共通）'!$C$6:$L$47,10,FALSE))</f>
        <v/>
      </c>
      <c r="BD214" s="163" t="str">
        <f>IF(BD213="","",VLOOKUP(BD213,'シフト記号表（従来型・ユニット型共通）'!$C$6:$L$47,10,FALSE))</f>
        <v/>
      </c>
      <c r="BE214" s="163" t="str">
        <f>IF(BE213="","",VLOOKUP(BE213,'シフト記号表（従来型・ユニット型共通）'!$C$6:$L$47,10,FALSE))</f>
        <v/>
      </c>
      <c r="BF214" s="369">
        <f>IF($BI$3="４週",SUM(AA214:BB214),IF($BI$3="暦月",SUM(AA214:BE214),""))</f>
        <v>0</v>
      </c>
      <c r="BG214" s="370"/>
      <c r="BH214" s="371">
        <f>IF($BI$3="４週",BF214/4,IF($BI$3="暦月",(BF214/($BI$8/7)),""))</f>
        <v>0</v>
      </c>
      <c r="BI214" s="370"/>
      <c r="BJ214" s="366"/>
      <c r="BK214" s="367"/>
      <c r="BL214" s="367"/>
      <c r="BM214" s="367"/>
      <c r="BN214" s="368"/>
    </row>
    <row r="215" spans="2:66" ht="20.25" customHeight="1" x14ac:dyDescent="0.45">
      <c r="B215" s="306">
        <f>B213+1</f>
        <v>100</v>
      </c>
      <c r="C215" s="390"/>
      <c r="D215" s="392"/>
      <c r="E215" s="261"/>
      <c r="F215" s="393"/>
      <c r="G215" s="237"/>
      <c r="H215" s="238"/>
      <c r="I215" s="154"/>
      <c r="J215" s="155"/>
      <c r="K215" s="154"/>
      <c r="L215" s="155"/>
      <c r="M215" s="246"/>
      <c r="N215" s="247"/>
      <c r="O215" s="250"/>
      <c r="P215" s="251"/>
      <c r="Q215" s="251"/>
      <c r="R215" s="238"/>
      <c r="S215" s="335"/>
      <c r="T215" s="336"/>
      <c r="U215" s="336"/>
      <c r="V215" s="336"/>
      <c r="W215" s="337"/>
      <c r="X215" s="105" t="s">
        <v>18</v>
      </c>
      <c r="Y215" s="106"/>
      <c r="Z215" s="107"/>
      <c r="AA215" s="95"/>
      <c r="AB215" s="96"/>
      <c r="AC215" s="96"/>
      <c r="AD215" s="96"/>
      <c r="AE215" s="96"/>
      <c r="AF215" s="96"/>
      <c r="AG215" s="97"/>
      <c r="AH215" s="95"/>
      <c r="AI215" s="96"/>
      <c r="AJ215" s="96"/>
      <c r="AK215" s="96"/>
      <c r="AL215" s="96"/>
      <c r="AM215" s="96"/>
      <c r="AN215" s="97"/>
      <c r="AO215" s="95"/>
      <c r="AP215" s="96"/>
      <c r="AQ215" s="96"/>
      <c r="AR215" s="96"/>
      <c r="AS215" s="96"/>
      <c r="AT215" s="96"/>
      <c r="AU215" s="97"/>
      <c r="AV215" s="95"/>
      <c r="AW215" s="96"/>
      <c r="AX215" s="96"/>
      <c r="AY215" s="96"/>
      <c r="AZ215" s="96"/>
      <c r="BA215" s="96"/>
      <c r="BB215" s="97"/>
      <c r="BC215" s="95"/>
      <c r="BD215" s="96"/>
      <c r="BE215" s="98"/>
      <c r="BF215" s="242"/>
      <c r="BG215" s="243"/>
      <c r="BH215" s="244"/>
      <c r="BI215" s="245"/>
      <c r="BJ215" s="303"/>
      <c r="BK215" s="304"/>
      <c r="BL215" s="304"/>
      <c r="BM215" s="304"/>
      <c r="BN215" s="305"/>
    </row>
    <row r="216" spans="2:66" ht="20.25" customHeight="1" thickBot="1" x14ac:dyDescent="0.5">
      <c r="B216" s="372"/>
      <c r="C216" s="399"/>
      <c r="D216" s="400"/>
      <c r="E216" s="401"/>
      <c r="F216" s="402"/>
      <c r="G216" s="329"/>
      <c r="H216" s="330"/>
      <c r="I216" s="179"/>
      <c r="J216" s="180">
        <f>G215</f>
        <v>0</v>
      </c>
      <c r="K216" s="179"/>
      <c r="L216" s="180">
        <f>M215</f>
        <v>0</v>
      </c>
      <c r="M216" s="331"/>
      <c r="N216" s="332"/>
      <c r="O216" s="333"/>
      <c r="P216" s="334"/>
      <c r="Q216" s="334"/>
      <c r="R216" s="330"/>
      <c r="S216" s="338"/>
      <c r="T216" s="339"/>
      <c r="U216" s="339"/>
      <c r="V216" s="339"/>
      <c r="W216" s="340"/>
      <c r="X216" s="181" t="s">
        <v>189</v>
      </c>
      <c r="Y216" s="182"/>
      <c r="Z216" s="183"/>
      <c r="AA216" s="165" t="str">
        <f>IF(AA215="","",VLOOKUP(AA215,'シフト記号表（従来型・ユニット型共通）'!$C$6:$L$47,10,FALSE))</f>
        <v/>
      </c>
      <c r="AB216" s="166" t="str">
        <f>IF(AB215="","",VLOOKUP(AB215,'シフト記号表（従来型・ユニット型共通）'!$C$6:$L$47,10,FALSE))</f>
        <v/>
      </c>
      <c r="AC216" s="166" t="str">
        <f>IF(AC215="","",VLOOKUP(AC215,'シフト記号表（従来型・ユニット型共通）'!$C$6:$L$47,10,FALSE))</f>
        <v/>
      </c>
      <c r="AD216" s="166" t="str">
        <f>IF(AD215="","",VLOOKUP(AD215,'シフト記号表（従来型・ユニット型共通）'!$C$6:$L$47,10,FALSE))</f>
        <v/>
      </c>
      <c r="AE216" s="166" t="str">
        <f>IF(AE215="","",VLOOKUP(AE215,'シフト記号表（従来型・ユニット型共通）'!$C$6:$L$47,10,FALSE))</f>
        <v/>
      </c>
      <c r="AF216" s="166" t="str">
        <f>IF(AF215="","",VLOOKUP(AF215,'シフト記号表（従来型・ユニット型共通）'!$C$6:$L$47,10,FALSE))</f>
        <v/>
      </c>
      <c r="AG216" s="167" t="str">
        <f>IF(AG215="","",VLOOKUP(AG215,'シフト記号表（従来型・ユニット型共通）'!$C$6:$L$47,10,FALSE))</f>
        <v/>
      </c>
      <c r="AH216" s="165" t="str">
        <f>IF(AH215="","",VLOOKUP(AH215,'シフト記号表（従来型・ユニット型共通）'!$C$6:$L$47,10,FALSE))</f>
        <v/>
      </c>
      <c r="AI216" s="166" t="str">
        <f>IF(AI215="","",VLOOKUP(AI215,'シフト記号表（従来型・ユニット型共通）'!$C$6:$L$47,10,FALSE))</f>
        <v/>
      </c>
      <c r="AJ216" s="166" t="str">
        <f>IF(AJ215="","",VLOOKUP(AJ215,'シフト記号表（従来型・ユニット型共通）'!$C$6:$L$47,10,FALSE))</f>
        <v/>
      </c>
      <c r="AK216" s="166" t="str">
        <f>IF(AK215="","",VLOOKUP(AK215,'シフト記号表（従来型・ユニット型共通）'!$C$6:$L$47,10,FALSE))</f>
        <v/>
      </c>
      <c r="AL216" s="166" t="str">
        <f>IF(AL215="","",VLOOKUP(AL215,'シフト記号表（従来型・ユニット型共通）'!$C$6:$L$47,10,FALSE))</f>
        <v/>
      </c>
      <c r="AM216" s="166" t="str">
        <f>IF(AM215="","",VLOOKUP(AM215,'シフト記号表（従来型・ユニット型共通）'!$C$6:$L$47,10,FALSE))</f>
        <v/>
      </c>
      <c r="AN216" s="167" t="str">
        <f>IF(AN215="","",VLOOKUP(AN215,'シフト記号表（従来型・ユニット型共通）'!$C$6:$L$47,10,FALSE))</f>
        <v/>
      </c>
      <c r="AO216" s="165" t="str">
        <f>IF(AO215="","",VLOOKUP(AO215,'シフト記号表（従来型・ユニット型共通）'!$C$6:$L$47,10,FALSE))</f>
        <v/>
      </c>
      <c r="AP216" s="166" t="str">
        <f>IF(AP215="","",VLOOKUP(AP215,'シフト記号表（従来型・ユニット型共通）'!$C$6:$L$47,10,FALSE))</f>
        <v/>
      </c>
      <c r="AQ216" s="166" t="str">
        <f>IF(AQ215="","",VLOOKUP(AQ215,'シフト記号表（従来型・ユニット型共通）'!$C$6:$L$47,10,FALSE))</f>
        <v/>
      </c>
      <c r="AR216" s="166" t="str">
        <f>IF(AR215="","",VLOOKUP(AR215,'シフト記号表（従来型・ユニット型共通）'!$C$6:$L$47,10,FALSE))</f>
        <v/>
      </c>
      <c r="AS216" s="166" t="str">
        <f>IF(AS215="","",VLOOKUP(AS215,'シフト記号表（従来型・ユニット型共通）'!$C$6:$L$47,10,FALSE))</f>
        <v/>
      </c>
      <c r="AT216" s="166" t="str">
        <f>IF(AT215="","",VLOOKUP(AT215,'シフト記号表（従来型・ユニット型共通）'!$C$6:$L$47,10,FALSE))</f>
        <v/>
      </c>
      <c r="AU216" s="167" t="str">
        <f>IF(AU215="","",VLOOKUP(AU215,'シフト記号表（従来型・ユニット型共通）'!$C$6:$L$47,10,FALSE))</f>
        <v/>
      </c>
      <c r="AV216" s="165" t="str">
        <f>IF(AV215="","",VLOOKUP(AV215,'シフト記号表（従来型・ユニット型共通）'!$C$6:$L$47,10,FALSE))</f>
        <v/>
      </c>
      <c r="AW216" s="166" t="str">
        <f>IF(AW215="","",VLOOKUP(AW215,'シフト記号表（従来型・ユニット型共通）'!$C$6:$L$47,10,FALSE))</f>
        <v/>
      </c>
      <c r="AX216" s="166" t="str">
        <f>IF(AX215="","",VLOOKUP(AX215,'シフト記号表（従来型・ユニット型共通）'!$C$6:$L$47,10,FALSE))</f>
        <v/>
      </c>
      <c r="AY216" s="166" t="str">
        <f>IF(AY215="","",VLOOKUP(AY215,'シフト記号表（従来型・ユニット型共通）'!$C$6:$L$47,10,FALSE))</f>
        <v/>
      </c>
      <c r="AZ216" s="166" t="str">
        <f>IF(AZ215="","",VLOOKUP(AZ215,'シフト記号表（従来型・ユニット型共通）'!$C$6:$L$47,10,FALSE))</f>
        <v/>
      </c>
      <c r="BA216" s="166" t="str">
        <f>IF(BA215="","",VLOOKUP(BA215,'シフト記号表（従来型・ユニット型共通）'!$C$6:$L$47,10,FALSE))</f>
        <v/>
      </c>
      <c r="BB216" s="167" t="str">
        <f>IF(BB215="","",VLOOKUP(BB215,'シフト記号表（従来型・ユニット型共通）'!$C$6:$L$47,10,FALSE))</f>
        <v/>
      </c>
      <c r="BC216" s="165" t="str">
        <f>IF(BC215="","",VLOOKUP(BC215,'シフト記号表（従来型・ユニット型共通）'!$C$6:$L$47,10,FALSE))</f>
        <v/>
      </c>
      <c r="BD216" s="166" t="str">
        <f>IF(BD215="","",VLOOKUP(BD215,'シフト記号表（従来型・ユニット型共通）'!$C$6:$L$47,10,FALSE))</f>
        <v/>
      </c>
      <c r="BE216" s="166" t="str">
        <f>IF(BE215="","",VLOOKUP(BE215,'シフト記号表（従来型・ユニット型共通）'!$C$6:$L$47,10,FALSE))</f>
        <v/>
      </c>
      <c r="BF216" s="326">
        <f>IF($BI$3="４週",SUM(AA216:BB216),IF($BI$3="暦月",SUM(AA216:BE216),""))</f>
        <v>0</v>
      </c>
      <c r="BG216" s="327"/>
      <c r="BH216" s="328">
        <f>IF($BI$3="４週",BF216/4,IF($BI$3="暦月",(BF216/($BI$8/7)),""))</f>
        <v>0</v>
      </c>
      <c r="BI216" s="327"/>
      <c r="BJ216" s="323"/>
      <c r="BK216" s="324"/>
      <c r="BL216" s="324"/>
      <c r="BM216" s="324"/>
      <c r="BN216" s="325"/>
    </row>
    <row r="217" spans="2:66" ht="20.25" customHeight="1" x14ac:dyDescent="0.45">
      <c r="B217" s="46"/>
      <c r="C217" s="46"/>
      <c r="D217" s="46"/>
      <c r="E217" s="46"/>
      <c r="F217" s="46"/>
      <c r="G217" s="59"/>
      <c r="H217" s="59"/>
      <c r="I217" s="59"/>
      <c r="J217" s="59"/>
      <c r="K217" s="59"/>
      <c r="L217" s="59"/>
      <c r="M217" s="168"/>
      <c r="N217" s="168"/>
      <c r="O217" s="59"/>
      <c r="P217" s="59"/>
      <c r="Q217" s="59"/>
      <c r="R217" s="59"/>
      <c r="S217" s="169"/>
      <c r="T217" s="169"/>
      <c r="U217" s="169"/>
      <c r="V217" s="62"/>
      <c r="W217" s="62"/>
      <c r="X217" s="62"/>
      <c r="Y217" s="63"/>
      <c r="Z217" s="64"/>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6"/>
      <c r="BI217" s="66"/>
      <c r="BJ217" s="169"/>
      <c r="BK217" s="169"/>
      <c r="BL217" s="169"/>
      <c r="BM217" s="169"/>
      <c r="BN217" s="169"/>
    </row>
    <row r="218" spans="2:66" ht="20.25" customHeight="1" x14ac:dyDescent="0.45">
      <c r="B218" s="46"/>
      <c r="C218" s="46"/>
      <c r="D218" s="46"/>
      <c r="E218" s="46"/>
      <c r="F218" s="46"/>
      <c r="G218" s="59"/>
      <c r="H218" s="59"/>
      <c r="I218" s="59"/>
      <c r="J218" s="59"/>
      <c r="K218" s="59"/>
      <c r="L218" s="59"/>
      <c r="M218" s="114"/>
      <c r="N218" s="115" t="s">
        <v>271</v>
      </c>
      <c r="O218" s="115"/>
      <c r="P218" s="115"/>
      <c r="Q218" s="115"/>
      <c r="R218" s="115"/>
      <c r="S218" s="115"/>
      <c r="T218" s="115"/>
      <c r="U218" s="115"/>
      <c r="V218" s="115"/>
      <c r="W218" s="115"/>
      <c r="X218" s="116"/>
      <c r="Y218" s="115"/>
      <c r="Z218" s="115"/>
      <c r="AA218" s="115"/>
      <c r="AB218" s="115"/>
      <c r="AC218" s="115"/>
      <c r="AD218" s="117"/>
      <c r="AE218" s="117"/>
      <c r="AF218" s="117"/>
      <c r="AG218" s="117"/>
      <c r="AH218" s="117"/>
      <c r="AI218" s="117"/>
      <c r="AJ218" s="117"/>
      <c r="AK218" s="117"/>
      <c r="AL218" s="117"/>
      <c r="AM218" s="117"/>
      <c r="AN218" s="117"/>
      <c r="AO218" s="117"/>
      <c r="AP218" s="117"/>
      <c r="AQ218" s="117"/>
      <c r="AR218" s="117"/>
      <c r="AS218" s="117"/>
      <c r="AT218" s="117"/>
      <c r="AU218" s="117"/>
      <c r="AV218" s="117"/>
      <c r="AW218" s="117"/>
      <c r="AX218" s="117"/>
      <c r="AY218" s="117"/>
      <c r="AZ218" s="117"/>
      <c r="BA218" s="117"/>
      <c r="BB218" s="117"/>
      <c r="BC218" s="117"/>
      <c r="BD218" s="117"/>
      <c r="BE218" s="117"/>
      <c r="BF218" s="117"/>
      <c r="BG218" s="117"/>
      <c r="BH218" s="118"/>
      <c r="BI218" s="66"/>
      <c r="BJ218" s="169"/>
      <c r="BK218" s="169"/>
      <c r="BL218" s="169"/>
      <c r="BM218" s="169"/>
      <c r="BN218" s="169"/>
    </row>
    <row r="219" spans="2:66" ht="20.25" customHeight="1" x14ac:dyDescent="0.45">
      <c r="B219" s="46"/>
      <c r="C219" s="46"/>
      <c r="D219" s="46"/>
      <c r="E219" s="46"/>
      <c r="F219" s="46"/>
      <c r="G219" s="59"/>
      <c r="H219" s="59"/>
      <c r="I219" s="59"/>
      <c r="J219" s="59"/>
      <c r="K219" s="59"/>
      <c r="L219" s="59"/>
      <c r="M219" s="114"/>
      <c r="N219" s="115"/>
      <c r="O219" s="115" t="s">
        <v>241</v>
      </c>
      <c r="P219" s="115"/>
      <c r="Q219" s="115"/>
      <c r="R219" s="115"/>
      <c r="S219" s="115"/>
      <c r="T219" s="115"/>
      <c r="U219" s="115"/>
      <c r="V219" s="115"/>
      <c r="W219" s="115"/>
      <c r="X219" s="116"/>
      <c r="Y219" s="115"/>
      <c r="Z219" s="115"/>
      <c r="AA219" s="115"/>
      <c r="AB219" s="115"/>
      <c r="AC219" s="115"/>
      <c r="AD219" s="117"/>
      <c r="AE219" s="115" t="s">
        <v>242</v>
      </c>
      <c r="AF219" s="115"/>
      <c r="AG219" s="115"/>
      <c r="AH219" s="115"/>
      <c r="AI219" s="115"/>
      <c r="AJ219" s="115"/>
      <c r="AK219" s="115"/>
      <c r="AL219" s="115"/>
      <c r="AM219" s="115"/>
      <c r="AN219" s="116"/>
      <c r="AO219" s="115"/>
      <c r="AP219" s="115"/>
      <c r="AQ219" s="115"/>
      <c r="AR219" s="115"/>
      <c r="AS219" s="117"/>
      <c r="AT219" s="117"/>
      <c r="AU219" s="115" t="s">
        <v>130</v>
      </c>
      <c r="AV219" s="115"/>
      <c r="AW219" s="115"/>
      <c r="AX219" s="115"/>
      <c r="AY219" s="115"/>
      <c r="AZ219" s="115"/>
      <c r="BA219" s="117"/>
      <c r="BB219" s="117"/>
      <c r="BC219" s="117"/>
      <c r="BD219" s="117"/>
      <c r="BE219" s="117"/>
      <c r="BF219" s="117"/>
      <c r="BG219" s="117"/>
      <c r="BH219" s="118"/>
      <c r="BI219" s="66"/>
      <c r="BJ219" s="379"/>
      <c r="BK219" s="379"/>
      <c r="BL219" s="379"/>
      <c r="BM219" s="379"/>
      <c r="BN219" s="169"/>
    </row>
    <row r="220" spans="2:66" ht="20.25" customHeight="1" x14ac:dyDescent="0.45">
      <c r="B220" s="46"/>
      <c r="C220" s="46"/>
      <c r="D220" s="46"/>
      <c r="E220" s="46"/>
      <c r="F220" s="46"/>
      <c r="G220" s="59"/>
      <c r="H220" s="59"/>
      <c r="I220" s="59"/>
      <c r="J220" s="59"/>
      <c r="K220" s="59"/>
      <c r="L220" s="59"/>
      <c r="M220" s="114"/>
      <c r="N220" s="115"/>
      <c r="O220" s="348" t="s">
        <v>112</v>
      </c>
      <c r="P220" s="348"/>
      <c r="Q220" s="348" t="s">
        <v>113</v>
      </c>
      <c r="R220" s="348"/>
      <c r="S220" s="348"/>
      <c r="T220" s="348"/>
      <c r="U220" s="115"/>
      <c r="V220" s="349" t="s">
        <v>114</v>
      </c>
      <c r="W220" s="349"/>
      <c r="X220" s="349"/>
      <c r="Y220" s="349"/>
      <c r="Z220" s="119"/>
      <c r="AA220" s="120" t="s">
        <v>115</v>
      </c>
      <c r="AB220" s="120"/>
      <c r="AC220" s="2"/>
      <c r="AD220" s="117"/>
      <c r="AE220" s="348" t="s">
        <v>112</v>
      </c>
      <c r="AF220" s="348"/>
      <c r="AG220" s="348" t="s">
        <v>113</v>
      </c>
      <c r="AH220" s="348"/>
      <c r="AI220" s="348"/>
      <c r="AJ220" s="348"/>
      <c r="AK220" s="115"/>
      <c r="AL220" s="349" t="s">
        <v>114</v>
      </c>
      <c r="AM220" s="349"/>
      <c r="AN220" s="349"/>
      <c r="AO220" s="349"/>
      <c r="AP220" s="119"/>
      <c r="AQ220" s="120" t="s">
        <v>115</v>
      </c>
      <c r="AR220" s="120"/>
      <c r="AS220" s="117"/>
      <c r="AT220" s="117"/>
      <c r="AU220" s="350" t="s">
        <v>4</v>
      </c>
      <c r="AV220" s="350"/>
      <c r="AW220" s="350" t="s">
        <v>5</v>
      </c>
      <c r="AX220" s="350"/>
      <c r="AY220" s="350"/>
      <c r="AZ220" s="350"/>
      <c r="BA220" s="117"/>
      <c r="BB220" s="117"/>
      <c r="BC220" s="117"/>
      <c r="BD220" s="117"/>
      <c r="BE220" s="117"/>
      <c r="BF220" s="117"/>
      <c r="BG220" s="117"/>
      <c r="BH220" s="118"/>
      <c r="BI220" s="66"/>
      <c r="BJ220" s="377"/>
      <c r="BK220" s="377"/>
      <c r="BL220" s="377"/>
      <c r="BM220" s="377"/>
      <c r="BN220" s="169"/>
    </row>
    <row r="221" spans="2:66" ht="20.25" customHeight="1" x14ac:dyDescent="0.45">
      <c r="B221" s="46"/>
      <c r="C221" s="46"/>
      <c r="D221" s="46"/>
      <c r="E221" s="46"/>
      <c r="F221" s="46"/>
      <c r="G221" s="59"/>
      <c r="H221" s="59"/>
      <c r="I221" s="59"/>
      <c r="J221" s="59"/>
      <c r="K221" s="59"/>
      <c r="L221" s="59"/>
      <c r="M221" s="114"/>
      <c r="N221" s="115"/>
      <c r="O221" s="347"/>
      <c r="P221" s="347"/>
      <c r="Q221" s="347" t="s">
        <v>116</v>
      </c>
      <c r="R221" s="347"/>
      <c r="S221" s="347" t="s">
        <v>117</v>
      </c>
      <c r="T221" s="347"/>
      <c r="U221" s="115"/>
      <c r="V221" s="347" t="s">
        <v>116</v>
      </c>
      <c r="W221" s="347"/>
      <c r="X221" s="347" t="s">
        <v>117</v>
      </c>
      <c r="Y221" s="347"/>
      <c r="Z221" s="119"/>
      <c r="AA221" s="120" t="s">
        <v>118</v>
      </c>
      <c r="AB221" s="120"/>
      <c r="AC221" s="2"/>
      <c r="AD221" s="117"/>
      <c r="AE221" s="347"/>
      <c r="AF221" s="347"/>
      <c r="AG221" s="347" t="s">
        <v>116</v>
      </c>
      <c r="AH221" s="347"/>
      <c r="AI221" s="347" t="s">
        <v>117</v>
      </c>
      <c r="AJ221" s="347"/>
      <c r="AK221" s="115"/>
      <c r="AL221" s="347" t="s">
        <v>116</v>
      </c>
      <c r="AM221" s="347"/>
      <c r="AN221" s="347" t="s">
        <v>117</v>
      </c>
      <c r="AO221" s="347"/>
      <c r="AP221" s="119"/>
      <c r="AQ221" s="120" t="s">
        <v>118</v>
      </c>
      <c r="AR221" s="120"/>
      <c r="AS221" s="117"/>
      <c r="AT221" s="117"/>
      <c r="AU221" s="350" t="s">
        <v>6</v>
      </c>
      <c r="AV221" s="350"/>
      <c r="AW221" s="350" t="s">
        <v>94</v>
      </c>
      <c r="AX221" s="350"/>
      <c r="AY221" s="350"/>
      <c r="AZ221" s="350"/>
      <c r="BA221" s="117"/>
      <c r="BB221" s="117"/>
      <c r="BC221" s="117"/>
      <c r="BD221" s="117"/>
      <c r="BE221" s="117"/>
      <c r="BF221" s="117"/>
      <c r="BG221" s="117"/>
      <c r="BH221" s="118"/>
      <c r="BI221" s="66"/>
      <c r="BJ221" s="378"/>
      <c r="BK221" s="378"/>
      <c r="BL221" s="378"/>
      <c r="BM221" s="378"/>
      <c r="BN221" s="169"/>
    </row>
    <row r="222" spans="2:66" ht="20.25" customHeight="1" x14ac:dyDescent="0.45">
      <c r="B222" s="46"/>
      <c r="C222" s="46"/>
      <c r="D222" s="46"/>
      <c r="E222" s="46"/>
      <c r="F222" s="46"/>
      <c r="G222" s="59"/>
      <c r="H222" s="59"/>
      <c r="I222" s="59"/>
      <c r="J222" s="59"/>
      <c r="K222" s="59"/>
      <c r="L222" s="59"/>
      <c r="M222" s="114"/>
      <c r="N222" s="115"/>
      <c r="O222" s="350" t="s">
        <v>6</v>
      </c>
      <c r="P222" s="350"/>
      <c r="Q222" s="351">
        <f>SUMIFS($BF$17:$BF$216,$J$17:$J$216,"医師",$L$17:$L$216,"A")</f>
        <v>0</v>
      </c>
      <c r="R222" s="351"/>
      <c r="S222" s="352">
        <f>SUMIFS($BH$17:$BH$216,$J$17:$J$216,"医師",$L$17:$L$216,"A")</f>
        <v>0</v>
      </c>
      <c r="T222" s="352"/>
      <c r="U222" s="128"/>
      <c r="V222" s="353">
        <v>0</v>
      </c>
      <c r="W222" s="353"/>
      <c r="X222" s="353">
        <v>0</v>
      </c>
      <c r="Y222" s="353"/>
      <c r="Z222" s="129"/>
      <c r="AA222" s="354">
        <v>0</v>
      </c>
      <c r="AB222" s="355"/>
      <c r="AC222" s="2"/>
      <c r="AD222" s="117"/>
      <c r="AE222" s="350" t="s">
        <v>6</v>
      </c>
      <c r="AF222" s="350"/>
      <c r="AG222" s="351">
        <f>SUMIFS($BF$17:$BF$216,$J$17:$J$216,"薬剤師",$L$17:$L$216,"A")</f>
        <v>0</v>
      </c>
      <c r="AH222" s="351"/>
      <c r="AI222" s="352">
        <f>SUMIFS($BH$17:$BH$216,$J$17:$J$216,"薬剤師",$L$17:$L$216,"A")</f>
        <v>0</v>
      </c>
      <c r="AJ222" s="352"/>
      <c r="AK222" s="128"/>
      <c r="AL222" s="353">
        <v>0</v>
      </c>
      <c r="AM222" s="353"/>
      <c r="AN222" s="353">
        <v>0</v>
      </c>
      <c r="AO222" s="353"/>
      <c r="AP222" s="129"/>
      <c r="AQ222" s="354">
        <v>0</v>
      </c>
      <c r="AR222" s="355"/>
      <c r="AS222" s="117"/>
      <c r="AT222" s="117"/>
      <c r="AU222" s="350" t="s">
        <v>7</v>
      </c>
      <c r="AV222" s="350"/>
      <c r="AW222" s="350" t="s">
        <v>95</v>
      </c>
      <c r="AX222" s="350"/>
      <c r="AY222" s="350"/>
      <c r="AZ222" s="350"/>
      <c r="BA222" s="117"/>
      <c r="BB222" s="117"/>
      <c r="BC222" s="117"/>
      <c r="BD222" s="117"/>
      <c r="BE222" s="117"/>
      <c r="BF222" s="117"/>
      <c r="BG222" s="117"/>
      <c r="BH222" s="118"/>
      <c r="BI222" s="66"/>
      <c r="BJ222" s="69"/>
      <c r="BK222" s="69"/>
      <c r="BL222" s="69"/>
      <c r="BM222" s="69"/>
      <c r="BN222" s="169"/>
    </row>
    <row r="223" spans="2:66" ht="20.25" customHeight="1" x14ac:dyDescent="0.45">
      <c r="B223" s="46"/>
      <c r="C223" s="46"/>
      <c r="D223" s="46"/>
      <c r="E223" s="46"/>
      <c r="F223" s="46"/>
      <c r="G223" s="59"/>
      <c r="H223" s="59"/>
      <c r="I223" s="59"/>
      <c r="J223" s="59"/>
      <c r="K223" s="59"/>
      <c r="L223" s="59"/>
      <c r="M223" s="114"/>
      <c r="N223" s="115"/>
      <c r="O223" s="350" t="s">
        <v>7</v>
      </c>
      <c r="P223" s="350"/>
      <c r="Q223" s="351">
        <f>SUMIFS($BF$17:$BF$216,$J$17:$J$216,"医師",$L$17:$L$216,"B")</f>
        <v>0</v>
      </c>
      <c r="R223" s="351"/>
      <c r="S223" s="352">
        <f>SUMIFS($BH$17:$BH$216,$J$17:$J$216,"医師",$L$17:$L$216,"B")</f>
        <v>0</v>
      </c>
      <c r="T223" s="352"/>
      <c r="U223" s="128"/>
      <c r="V223" s="353">
        <v>0</v>
      </c>
      <c r="W223" s="353"/>
      <c r="X223" s="353">
        <v>0</v>
      </c>
      <c r="Y223" s="353"/>
      <c r="Z223" s="129"/>
      <c r="AA223" s="354">
        <v>0</v>
      </c>
      <c r="AB223" s="355"/>
      <c r="AC223" s="2"/>
      <c r="AD223" s="117"/>
      <c r="AE223" s="350" t="s">
        <v>7</v>
      </c>
      <c r="AF223" s="350"/>
      <c r="AG223" s="351">
        <f>SUMIFS($BF$17:$BF$216,$J$17:$J$216,"薬剤師",$L$17:$L$216,"B")</f>
        <v>0</v>
      </c>
      <c r="AH223" s="351"/>
      <c r="AI223" s="352">
        <f>SUMIFS($BH$17:$BH$216,$J$17:$J$216,"薬剤師",$L$17:$L$216,"B")</f>
        <v>0</v>
      </c>
      <c r="AJ223" s="352"/>
      <c r="AK223" s="128"/>
      <c r="AL223" s="353">
        <v>0</v>
      </c>
      <c r="AM223" s="353"/>
      <c r="AN223" s="353">
        <v>0</v>
      </c>
      <c r="AO223" s="353"/>
      <c r="AP223" s="129"/>
      <c r="AQ223" s="354">
        <v>0</v>
      </c>
      <c r="AR223" s="355"/>
      <c r="AS223" s="117"/>
      <c r="AT223" s="117"/>
      <c r="AU223" s="350" t="s">
        <v>8</v>
      </c>
      <c r="AV223" s="350"/>
      <c r="AW223" s="350" t="s">
        <v>96</v>
      </c>
      <c r="AX223" s="350"/>
      <c r="AY223" s="350"/>
      <c r="AZ223" s="350"/>
      <c r="BA223" s="117"/>
      <c r="BB223" s="117"/>
      <c r="BC223" s="117"/>
      <c r="BD223" s="117"/>
      <c r="BE223" s="117"/>
      <c r="BF223" s="117"/>
      <c r="BG223" s="117"/>
      <c r="BH223" s="118"/>
      <c r="BI223" s="66"/>
      <c r="BJ223" s="169"/>
      <c r="BK223" s="169"/>
      <c r="BL223" s="169"/>
      <c r="BM223" s="169"/>
      <c r="BN223" s="169"/>
    </row>
    <row r="224" spans="2:66" ht="20.25" customHeight="1" x14ac:dyDescent="0.45">
      <c r="B224" s="46"/>
      <c r="C224" s="46"/>
      <c r="D224" s="46"/>
      <c r="E224" s="46"/>
      <c r="F224" s="46"/>
      <c r="G224" s="59"/>
      <c r="H224" s="59"/>
      <c r="I224" s="59"/>
      <c r="J224" s="59"/>
      <c r="K224" s="59"/>
      <c r="L224" s="59"/>
      <c r="M224" s="114"/>
      <c r="N224" s="115"/>
      <c r="O224" s="350" t="s">
        <v>8</v>
      </c>
      <c r="P224" s="350"/>
      <c r="Q224" s="351">
        <f>SUMIFS($BF$17:$BF$216,$J$17:$J$216,"医師",$L$17:$L$216,"C")</f>
        <v>0</v>
      </c>
      <c r="R224" s="351"/>
      <c r="S224" s="352">
        <f>SUMIFS($BH$17:$BH$216,$J$17:$J$216,"医師",$L$17:$L$216,"C")</f>
        <v>0</v>
      </c>
      <c r="T224" s="352"/>
      <c r="U224" s="128"/>
      <c r="V224" s="353">
        <v>0</v>
      </c>
      <c r="W224" s="353"/>
      <c r="X224" s="356">
        <v>0</v>
      </c>
      <c r="Y224" s="356"/>
      <c r="Z224" s="129"/>
      <c r="AA224" s="357" t="s">
        <v>36</v>
      </c>
      <c r="AB224" s="358"/>
      <c r="AC224" s="2"/>
      <c r="AD224" s="117"/>
      <c r="AE224" s="350" t="s">
        <v>8</v>
      </c>
      <c r="AF224" s="350"/>
      <c r="AG224" s="351">
        <f>SUMIFS($BF$17:$BF$216,$J$17:$J$216,"薬剤師",$L$17:$L$216,"C")</f>
        <v>0</v>
      </c>
      <c r="AH224" s="351"/>
      <c r="AI224" s="352">
        <f>SUMIFS($BH$17:$BH$216,$J$17:$J$216,"薬剤師",$L$17:$L$216,"C")</f>
        <v>0</v>
      </c>
      <c r="AJ224" s="352"/>
      <c r="AK224" s="128"/>
      <c r="AL224" s="353">
        <v>0</v>
      </c>
      <c r="AM224" s="353"/>
      <c r="AN224" s="356">
        <v>0</v>
      </c>
      <c r="AO224" s="356"/>
      <c r="AP224" s="129"/>
      <c r="AQ224" s="357" t="s">
        <v>36</v>
      </c>
      <c r="AR224" s="358"/>
      <c r="AS224" s="117"/>
      <c r="AT224" s="117"/>
      <c r="AU224" s="350" t="s">
        <v>9</v>
      </c>
      <c r="AV224" s="350"/>
      <c r="AW224" s="350" t="s">
        <v>131</v>
      </c>
      <c r="AX224" s="350"/>
      <c r="AY224" s="350"/>
      <c r="AZ224" s="350"/>
      <c r="BA224" s="117"/>
      <c r="BB224" s="117"/>
      <c r="BC224" s="117"/>
      <c r="BD224" s="117"/>
      <c r="BE224" s="117"/>
      <c r="BF224" s="117"/>
      <c r="BG224" s="117"/>
      <c r="BH224" s="118"/>
      <c r="BI224" s="66"/>
      <c r="BJ224" s="169"/>
      <c r="BK224" s="169"/>
      <c r="BL224" s="169"/>
      <c r="BM224" s="169"/>
      <c r="BN224" s="169"/>
    </row>
    <row r="225" spans="2:66" ht="20.25" customHeight="1" x14ac:dyDescent="0.45">
      <c r="B225" s="46"/>
      <c r="C225" s="46"/>
      <c r="D225" s="46"/>
      <c r="E225" s="46"/>
      <c r="F225" s="46"/>
      <c r="G225" s="59"/>
      <c r="H225" s="59"/>
      <c r="I225" s="59"/>
      <c r="J225" s="59"/>
      <c r="K225" s="59"/>
      <c r="L225" s="59"/>
      <c r="M225" s="114"/>
      <c r="N225" s="115"/>
      <c r="O225" s="350" t="s">
        <v>9</v>
      </c>
      <c r="P225" s="350"/>
      <c r="Q225" s="351">
        <f>SUMIFS($BF$17:$BF$216,$J$17:$J$216,"医師",$L$17:$L$216,"D")</f>
        <v>0</v>
      </c>
      <c r="R225" s="351"/>
      <c r="S225" s="352">
        <f>SUMIFS($BH$17:$BH$216,$J$17:$J$216,"医師",$L$17:$L$216,"D")</f>
        <v>0</v>
      </c>
      <c r="T225" s="352"/>
      <c r="U225" s="128"/>
      <c r="V225" s="353">
        <v>0</v>
      </c>
      <c r="W225" s="353"/>
      <c r="X225" s="356">
        <v>0</v>
      </c>
      <c r="Y225" s="356"/>
      <c r="Z225" s="129"/>
      <c r="AA225" s="357" t="s">
        <v>36</v>
      </c>
      <c r="AB225" s="358"/>
      <c r="AC225" s="2"/>
      <c r="AD225" s="117"/>
      <c r="AE225" s="350" t="s">
        <v>9</v>
      </c>
      <c r="AF225" s="350"/>
      <c r="AG225" s="351">
        <f>SUMIFS($BF$17:$BF$216,$J$17:$J$216,"薬剤師",$L$17:$L$216,"D")</f>
        <v>0</v>
      </c>
      <c r="AH225" s="351"/>
      <c r="AI225" s="352">
        <f>SUMIFS($BH$17:$BH$216,$J$17:$J$216,"薬剤師",$L$17:$L$216,"D")</f>
        <v>0</v>
      </c>
      <c r="AJ225" s="352"/>
      <c r="AK225" s="128"/>
      <c r="AL225" s="353">
        <v>0</v>
      </c>
      <c r="AM225" s="353"/>
      <c r="AN225" s="356">
        <v>0</v>
      </c>
      <c r="AO225" s="356"/>
      <c r="AP225" s="129"/>
      <c r="AQ225" s="357" t="s">
        <v>36</v>
      </c>
      <c r="AR225" s="358"/>
      <c r="AS225" s="117"/>
      <c r="AT225" s="117"/>
      <c r="AU225" s="2"/>
      <c r="AV225" s="2"/>
      <c r="AW225" s="2"/>
      <c r="AX225" s="2"/>
      <c r="AY225" s="2"/>
      <c r="AZ225" s="2"/>
      <c r="BA225" s="2"/>
      <c r="BB225" s="2"/>
      <c r="BC225" s="2"/>
      <c r="BD225" s="2"/>
      <c r="BE225" s="2"/>
      <c r="BF225" s="2"/>
      <c r="BG225" s="2"/>
      <c r="BH225" s="2"/>
      <c r="BJ225" s="169"/>
      <c r="BK225" s="169"/>
      <c r="BL225" s="169"/>
      <c r="BM225" s="169"/>
      <c r="BN225" s="169"/>
    </row>
    <row r="226" spans="2:66" ht="20.25" customHeight="1" x14ac:dyDescent="0.45">
      <c r="B226" s="46"/>
      <c r="C226" s="46"/>
      <c r="D226" s="46"/>
      <c r="E226" s="46"/>
      <c r="F226" s="46"/>
      <c r="G226" s="59"/>
      <c r="H226" s="59"/>
      <c r="I226" s="59"/>
      <c r="J226" s="59"/>
      <c r="K226" s="59"/>
      <c r="L226" s="59"/>
      <c r="M226" s="114"/>
      <c r="N226" s="115"/>
      <c r="O226" s="350" t="s">
        <v>119</v>
      </c>
      <c r="P226" s="350"/>
      <c r="Q226" s="351">
        <f>SUM(Q222:R225)</f>
        <v>0</v>
      </c>
      <c r="R226" s="351"/>
      <c r="S226" s="352">
        <f>SUM(S222:T225)</f>
        <v>0</v>
      </c>
      <c r="T226" s="352"/>
      <c r="U226" s="128"/>
      <c r="V226" s="351">
        <f>SUM(V222:W225)</f>
        <v>0</v>
      </c>
      <c r="W226" s="351"/>
      <c r="X226" s="352">
        <f>SUM(X222:Y225)</f>
        <v>0</v>
      </c>
      <c r="Y226" s="352"/>
      <c r="Z226" s="129"/>
      <c r="AA226" s="364">
        <f>SUM(AA222:AB223)</f>
        <v>0</v>
      </c>
      <c r="AB226" s="365"/>
      <c r="AC226" s="2"/>
      <c r="AD226" s="117"/>
      <c r="AE226" s="350" t="s">
        <v>119</v>
      </c>
      <c r="AF226" s="350"/>
      <c r="AG226" s="351">
        <f>SUM(AG222:AH225)</f>
        <v>0</v>
      </c>
      <c r="AH226" s="351"/>
      <c r="AI226" s="352">
        <f>SUM(AI222:AJ225)</f>
        <v>0</v>
      </c>
      <c r="AJ226" s="352"/>
      <c r="AK226" s="128"/>
      <c r="AL226" s="351">
        <f>SUM(AL222:AM225)</f>
        <v>0</v>
      </c>
      <c r="AM226" s="351"/>
      <c r="AN226" s="352">
        <f>SUM(AN222:AO225)</f>
        <v>0</v>
      </c>
      <c r="AO226" s="352"/>
      <c r="AP226" s="129"/>
      <c r="AQ226" s="364">
        <f>SUM(AQ222:AR223)</f>
        <v>0</v>
      </c>
      <c r="AR226" s="365"/>
      <c r="AS226" s="117"/>
      <c r="AT226" s="117"/>
      <c r="AU226" s="2"/>
      <c r="AV226" s="2"/>
      <c r="AW226" s="2"/>
      <c r="AX226" s="2"/>
      <c r="AY226" s="2"/>
      <c r="AZ226" s="2"/>
      <c r="BA226" s="2"/>
      <c r="BB226" s="2"/>
      <c r="BC226" s="2"/>
      <c r="BD226" s="2"/>
      <c r="BE226" s="2"/>
      <c r="BF226" s="2"/>
      <c r="BG226" s="2"/>
      <c r="BH226" s="2"/>
      <c r="BJ226" s="169"/>
      <c r="BK226" s="169"/>
      <c r="BL226" s="169"/>
      <c r="BM226" s="169"/>
      <c r="BN226" s="169"/>
    </row>
    <row r="227" spans="2:66" ht="20.25" customHeight="1" x14ac:dyDescent="0.45">
      <c r="B227" s="46"/>
      <c r="C227" s="46"/>
      <c r="D227" s="46"/>
      <c r="E227" s="46"/>
      <c r="F227" s="46"/>
      <c r="G227" s="59"/>
      <c r="H227" s="59"/>
      <c r="I227" s="59"/>
      <c r="J227" s="59"/>
      <c r="K227" s="59"/>
      <c r="L227" s="59"/>
      <c r="M227" s="114"/>
      <c r="N227" s="114"/>
      <c r="O227" s="122"/>
      <c r="P227" s="122"/>
      <c r="Q227" s="122"/>
      <c r="R227" s="122"/>
      <c r="S227" s="123"/>
      <c r="T227" s="123"/>
      <c r="U227" s="123"/>
      <c r="V227" s="124"/>
      <c r="W227" s="124"/>
      <c r="X227" s="124"/>
      <c r="Y227" s="124"/>
      <c r="Z227" s="125"/>
      <c r="AA227" s="117"/>
      <c r="AB227" s="117"/>
      <c r="AC227" s="117"/>
      <c r="AD227" s="117"/>
      <c r="AE227" s="122"/>
      <c r="AF227" s="122"/>
      <c r="AG227" s="122"/>
      <c r="AH227" s="122"/>
      <c r="AI227" s="123"/>
      <c r="AJ227" s="123"/>
      <c r="AK227" s="123"/>
      <c r="AL227" s="124"/>
      <c r="AM227" s="124"/>
      <c r="AN227" s="124"/>
      <c r="AO227" s="124"/>
      <c r="AP227" s="125"/>
      <c r="AQ227" s="117"/>
      <c r="AR227" s="117"/>
      <c r="AS227" s="117"/>
      <c r="AT227" s="117"/>
      <c r="AU227" s="2"/>
      <c r="AV227" s="2"/>
      <c r="AW227" s="2"/>
      <c r="AX227" s="2"/>
      <c r="AY227" s="2"/>
      <c r="AZ227" s="2"/>
      <c r="BA227" s="2"/>
      <c r="BB227" s="2"/>
      <c r="BC227" s="2"/>
      <c r="BD227" s="2"/>
      <c r="BE227" s="2"/>
      <c r="BF227" s="2"/>
      <c r="BG227" s="2"/>
      <c r="BH227" s="2"/>
      <c r="BJ227" s="169"/>
      <c r="BK227" s="169"/>
      <c r="BL227" s="169"/>
      <c r="BM227" s="169"/>
      <c r="BN227" s="169"/>
    </row>
    <row r="228" spans="2:66" ht="20.25" customHeight="1" x14ac:dyDescent="0.45">
      <c r="B228" s="46"/>
      <c r="C228" s="46"/>
      <c r="D228" s="46"/>
      <c r="E228" s="46"/>
      <c r="F228" s="46"/>
      <c r="G228" s="59"/>
      <c r="H228" s="59"/>
      <c r="I228" s="59"/>
      <c r="J228" s="59"/>
      <c r="K228" s="59"/>
      <c r="L228" s="59"/>
      <c r="M228" s="114"/>
      <c r="N228" s="114"/>
      <c r="O228" s="116" t="s">
        <v>120</v>
      </c>
      <c r="P228" s="115"/>
      <c r="Q228" s="115"/>
      <c r="R228" s="115"/>
      <c r="S228" s="115"/>
      <c r="T228" s="115"/>
      <c r="U228" s="149" t="s">
        <v>181</v>
      </c>
      <c r="V228" s="229" t="s">
        <v>182</v>
      </c>
      <c r="W228" s="230"/>
      <c r="X228" s="126"/>
      <c r="Y228" s="126"/>
      <c r="Z228" s="115"/>
      <c r="AA228" s="115"/>
      <c r="AB228" s="115"/>
      <c r="AC228" s="117"/>
      <c r="AD228" s="117"/>
      <c r="AE228" s="116" t="s">
        <v>120</v>
      </c>
      <c r="AF228" s="115"/>
      <c r="AG228" s="115"/>
      <c r="AH228" s="115"/>
      <c r="AI228" s="115"/>
      <c r="AJ228" s="115"/>
      <c r="AK228" s="149" t="s">
        <v>181</v>
      </c>
      <c r="AL228" s="231" t="str">
        <f>V228</f>
        <v>週</v>
      </c>
      <c r="AM228" s="232"/>
      <c r="AN228" s="126"/>
      <c r="AO228" s="126"/>
      <c r="AP228" s="115"/>
      <c r="AQ228" s="115"/>
      <c r="AR228" s="115"/>
      <c r="AS228" s="117"/>
      <c r="AT228" s="117"/>
      <c r="AU228" s="2"/>
      <c r="AV228" s="2"/>
      <c r="AW228" s="2"/>
      <c r="AX228" s="2"/>
      <c r="AY228" s="2"/>
      <c r="AZ228" s="2"/>
      <c r="BA228" s="2"/>
      <c r="BB228" s="2"/>
      <c r="BC228" s="2"/>
      <c r="BD228" s="2"/>
      <c r="BE228" s="2"/>
      <c r="BF228" s="2"/>
      <c r="BG228" s="2"/>
      <c r="BH228" s="2"/>
      <c r="BJ228" s="169"/>
      <c r="BK228" s="169"/>
      <c r="BL228" s="169"/>
      <c r="BM228" s="169"/>
      <c r="BN228" s="169"/>
    </row>
    <row r="229" spans="2:66" ht="20.25" customHeight="1" x14ac:dyDescent="0.45">
      <c r="B229" s="46"/>
      <c r="C229" s="46"/>
      <c r="D229" s="46"/>
      <c r="E229" s="46"/>
      <c r="F229" s="46"/>
      <c r="G229" s="59"/>
      <c r="H229" s="59"/>
      <c r="I229" s="59"/>
      <c r="J229" s="59"/>
      <c r="K229" s="59"/>
      <c r="L229" s="59"/>
      <c r="M229" s="114"/>
      <c r="N229" s="114"/>
      <c r="O229" s="115" t="s">
        <v>121</v>
      </c>
      <c r="P229" s="115"/>
      <c r="Q229" s="115"/>
      <c r="R229" s="115"/>
      <c r="S229" s="115"/>
      <c r="T229" s="115" t="s">
        <v>122</v>
      </c>
      <c r="U229" s="115"/>
      <c r="V229" s="115"/>
      <c r="W229" s="115"/>
      <c r="X229" s="116"/>
      <c r="Y229" s="115"/>
      <c r="Z229" s="115"/>
      <c r="AA229" s="115"/>
      <c r="AB229" s="115"/>
      <c r="AC229" s="117"/>
      <c r="AD229" s="117"/>
      <c r="AE229" s="115" t="s">
        <v>121</v>
      </c>
      <c r="AF229" s="115"/>
      <c r="AG229" s="115"/>
      <c r="AH229" s="115"/>
      <c r="AI229" s="115"/>
      <c r="AJ229" s="115" t="s">
        <v>122</v>
      </c>
      <c r="AK229" s="115"/>
      <c r="AL229" s="115"/>
      <c r="AM229" s="115"/>
      <c r="AN229" s="116"/>
      <c r="AO229" s="115"/>
      <c r="AP229" s="115"/>
      <c r="AQ229" s="115"/>
      <c r="AR229" s="115"/>
      <c r="AS229" s="117"/>
      <c r="AT229" s="117"/>
      <c r="AU229" s="2"/>
      <c r="AV229" s="2"/>
      <c r="AW229" s="2"/>
      <c r="AX229" s="2"/>
      <c r="AY229" s="2"/>
      <c r="AZ229" s="2"/>
      <c r="BA229" s="2"/>
      <c r="BB229" s="2"/>
      <c r="BC229" s="2"/>
      <c r="BD229" s="2"/>
      <c r="BE229" s="2"/>
      <c r="BF229" s="2"/>
      <c r="BG229" s="2"/>
      <c r="BH229" s="2"/>
      <c r="BJ229" s="169"/>
      <c r="BK229" s="169"/>
      <c r="BL229" s="169"/>
      <c r="BM229" s="169"/>
      <c r="BN229" s="169"/>
    </row>
    <row r="230" spans="2:66" ht="20.25" customHeight="1" x14ac:dyDescent="0.45">
      <c r="B230" s="46"/>
      <c r="C230" s="46"/>
      <c r="D230" s="46"/>
      <c r="E230" s="46"/>
      <c r="F230" s="46"/>
      <c r="G230" s="59"/>
      <c r="H230" s="59"/>
      <c r="I230" s="59"/>
      <c r="J230" s="59"/>
      <c r="K230" s="59"/>
      <c r="L230" s="59"/>
      <c r="M230" s="114"/>
      <c r="N230" s="114"/>
      <c r="O230" s="115" t="str">
        <f>IF($V$228="週","対象時間数（週平均）","対象時間数（当月合計）")</f>
        <v>対象時間数（週平均）</v>
      </c>
      <c r="P230" s="115"/>
      <c r="Q230" s="115"/>
      <c r="R230" s="115"/>
      <c r="S230" s="115"/>
      <c r="T230" s="115" t="str">
        <f>IF($V$228="週","週に勤務すべき時間数","当月に勤務すべき時間数")</f>
        <v>週に勤務すべき時間数</v>
      </c>
      <c r="U230" s="115"/>
      <c r="V230" s="115"/>
      <c r="W230" s="115"/>
      <c r="X230" s="116"/>
      <c r="Y230" s="115" t="s">
        <v>123</v>
      </c>
      <c r="Z230" s="115"/>
      <c r="AA230" s="115"/>
      <c r="AB230" s="115"/>
      <c r="AC230" s="117"/>
      <c r="AD230" s="117"/>
      <c r="AE230" s="115" t="str">
        <f>IF(AL228="週","対象時間数（週平均）","対象時間数（当月合計）")</f>
        <v>対象時間数（週平均）</v>
      </c>
      <c r="AF230" s="115"/>
      <c r="AG230" s="115"/>
      <c r="AH230" s="115"/>
      <c r="AI230" s="115"/>
      <c r="AJ230" s="115" t="str">
        <f>IF($AL$228="週","週に勤務すべき時間数","当月に勤務すべき時間数")</f>
        <v>週に勤務すべき時間数</v>
      </c>
      <c r="AK230" s="115"/>
      <c r="AL230" s="115"/>
      <c r="AM230" s="115"/>
      <c r="AN230" s="116"/>
      <c r="AO230" s="115" t="s">
        <v>123</v>
      </c>
      <c r="AP230" s="115"/>
      <c r="AQ230" s="115"/>
      <c r="AR230" s="115"/>
      <c r="AS230" s="117"/>
      <c r="AT230" s="117"/>
      <c r="AU230" s="2"/>
      <c r="AV230" s="2"/>
      <c r="AW230" s="2"/>
      <c r="AX230" s="2"/>
      <c r="AY230" s="2"/>
      <c r="AZ230" s="2"/>
      <c r="BA230" s="2"/>
      <c r="BB230" s="2"/>
      <c r="BC230" s="2"/>
      <c r="BD230" s="2"/>
      <c r="BE230" s="2"/>
      <c r="BF230" s="2"/>
      <c r="BG230" s="2"/>
      <c r="BH230" s="2"/>
      <c r="BJ230" s="169"/>
      <c r="BK230" s="169"/>
      <c r="BL230" s="169"/>
      <c r="BM230" s="169"/>
      <c r="BN230" s="169"/>
    </row>
    <row r="231" spans="2:66" ht="20.25" customHeight="1" x14ac:dyDescent="0.45">
      <c r="M231" s="2"/>
      <c r="N231" s="2"/>
      <c r="O231" s="363">
        <f>IF($V$228="週",X226,V226)</f>
        <v>0</v>
      </c>
      <c r="P231" s="363"/>
      <c r="Q231" s="363"/>
      <c r="R231" s="363"/>
      <c r="S231" s="170" t="s">
        <v>124</v>
      </c>
      <c r="T231" s="350">
        <f>IF($V$228="週",$BE$6,$BI$6)</f>
        <v>40</v>
      </c>
      <c r="U231" s="350"/>
      <c r="V231" s="350"/>
      <c r="W231" s="350"/>
      <c r="X231" s="170" t="s">
        <v>125</v>
      </c>
      <c r="Y231" s="359">
        <f>ROUNDDOWN(O231/T231,1)</f>
        <v>0</v>
      </c>
      <c r="Z231" s="359"/>
      <c r="AA231" s="359"/>
      <c r="AB231" s="359"/>
      <c r="AC231" s="2"/>
      <c r="AD231" s="2"/>
      <c r="AE231" s="363">
        <f>IF($AL$228="週",AN226,AL226)</f>
        <v>0</v>
      </c>
      <c r="AF231" s="363"/>
      <c r="AG231" s="363"/>
      <c r="AH231" s="363"/>
      <c r="AI231" s="170" t="s">
        <v>124</v>
      </c>
      <c r="AJ231" s="350">
        <f>IF($AL$228="週",$BE$6,$BI$6)</f>
        <v>40</v>
      </c>
      <c r="AK231" s="350"/>
      <c r="AL231" s="350"/>
      <c r="AM231" s="350"/>
      <c r="AN231" s="170" t="s">
        <v>125</v>
      </c>
      <c r="AO231" s="359">
        <f>ROUNDDOWN(AE231/AJ231,1)</f>
        <v>0</v>
      </c>
      <c r="AP231" s="359"/>
      <c r="AQ231" s="359"/>
      <c r="AR231" s="359"/>
      <c r="AS231" s="2"/>
      <c r="AT231" s="2"/>
    </row>
    <row r="232" spans="2:66" ht="20.25" customHeight="1" x14ac:dyDescent="0.45">
      <c r="M232" s="2"/>
      <c r="N232" s="2"/>
      <c r="O232" s="115"/>
      <c r="P232" s="115"/>
      <c r="Q232" s="115"/>
      <c r="R232" s="115"/>
      <c r="S232" s="115"/>
      <c r="T232" s="115"/>
      <c r="U232" s="115"/>
      <c r="V232" s="115"/>
      <c r="W232" s="115"/>
      <c r="X232" s="116"/>
      <c r="Y232" s="115" t="s">
        <v>126</v>
      </c>
      <c r="Z232" s="115"/>
      <c r="AA232" s="115"/>
      <c r="AB232" s="115"/>
      <c r="AC232" s="2"/>
      <c r="AD232" s="2"/>
      <c r="AE232" s="115"/>
      <c r="AF232" s="115"/>
      <c r="AG232" s="115"/>
      <c r="AH232" s="115"/>
      <c r="AI232" s="115"/>
      <c r="AJ232" s="115"/>
      <c r="AK232" s="115"/>
      <c r="AL232" s="115"/>
      <c r="AM232" s="115"/>
      <c r="AN232" s="116"/>
      <c r="AO232" s="115" t="s">
        <v>126</v>
      </c>
      <c r="AP232" s="115"/>
      <c r="AQ232" s="115"/>
      <c r="AR232" s="115"/>
      <c r="AS232" s="2"/>
      <c r="AT232" s="2"/>
    </row>
    <row r="233" spans="2:66" ht="20.25" customHeight="1" x14ac:dyDescent="0.45">
      <c r="M233" s="2"/>
      <c r="N233" s="2"/>
      <c r="O233" s="115" t="s">
        <v>245</v>
      </c>
      <c r="P233" s="115"/>
      <c r="Q233" s="115"/>
      <c r="R233" s="115"/>
      <c r="S233" s="115"/>
      <c r="T233" s="115"/>
      <c r="U233" s="115"/>
      <c r="V233" s="115"/>
      <c r="W233" s="115"/>
      <c r="X233" s="116"/>
      <c r="Y233" s="115"/>
      <c r="Z233" s="115"/>
      <c r="AA233" s="115"/>
      <c r="AB233" s="115"/>
      <c r="AC233" s="2"/>
      <c r="AD233" s="2"/>
      <c r="AE233" s="115" t="s">
        <v>246</v>
      </c>
      <c r="AF233" s="115"/>
      <c r="AG233" s="115"/>
      <c r="AH233" s="115"/>
      <c r="AI233" s="115"/>
      <c r="AJ233" s="115"/>
      <c r="AK233" s="115"/>
      <c r="AL233" s="115"/>
      <c r="AM233" s="115"/>
      <c r="AN233" s="116"/>
      <c r="AO233" s="115"/>
      <c r="AP233" s="115"/>
      <c r="AQ233" s="115"/>
      <c r="AR233" s="115"/>
      <c r="AS233" s="2"/>
      <c r="AT233" s="2"/>
    </row>
    <row r="234" spans="2:66" ht="20.25" customHeight="1" x14ac:dyDescent="0.45">
      <c r="M234" s="2"/>
      <c r="N234" s="2"/>
      <c r="O234" s="115" t="s">
        <v>115</v>
      </c>
      <c r="P234" s="115"/>
      <c r="Q234" s="115"/>
      <c r="R234" s="115"/>
      <c r="S234" s="115"/>
      <c r="T234" s="115"/>
      <c r="U234" s="115"/>
      <c r="V234" s="115"/>
      <c r="W234" s="115"/>
      <c r="X234" s="116"/>
      <c r="Y234" s="348"/>
      <c r="Z234" s="348"/>
      <c r="AA234" s="348"/>
      <c r="AB234" s="348"/>
      <c r="AC234" s="2"/>
      <c r="AD234" s="2"/>
      <c r="AE234" s="115" t="s">
        <v>115</v>
      </c>
      <c r="AF234" s="115"/>
      <c r="AG234" s="115"/>
      <c r="AH234" s="115"/>
      <c r="AI234" s="115"/>
      <c r="AJ234" s="115"/>
      <c r="AK234" s="115"/>
      <c r="AL234" s="115"/>
      <c r="AM234" s="115"/>
      <c r="AN234" s="116"/>
      <c r="AO234" s="348"/>
      <c r="AP234" s="348"/>
      <c r="AQ234" s="348"/>
      <c r="AR234" s="348"/>
      <c r="AS234" s="2"/>
      <c r="AT234" s="2"/>
    </row>
    <row r="235" spans="2:66" ht="20.25" customHeight="1" x14ac:dyDescent="0.45">
      <c r="M235" s="2"/>
      <c r="N235" s="2"/>
      <c r="O235" s="119" t="s">
        <v>127</v>
      </c>
      <c r="P235" s="119"/>
      <c r="Q235" s="119"/>
      <c r="R235" s="119"/>
      <c r="S235" s="119"/>
      <c r="T235" s="115" t="s">
        <v>128</v>
      </c>
      <c r="U235" s="119"/>
      <c r="V235" s="119"/>
      <c r="W235" s="119"/>
      <c r="X235" s="119"/>
      <c r="Y235" s="347" t="s">
        <v>119</v>
      </c>
      <c r="Z235" s="347"/>
      <c r="AA235" s="347"/>
      <c r="AB235" s="347"/>
      <c r="AC235" s="2"/>
      <c r="AD235" s="2"/>
      <c r="AE235" s="119" t="s">
        <v>127</v>
      </c>
      <c r="AF235" s="119"/>
      <c r="AG235" s="119"/>
      <c r="AH235" s="119"/>
      <c r="AI235" s="119"/>
      <c r="AJ235" s="115" t="s">
        <v>128</v>
      </c>
      <c r="AK235" s="119"/>
      <c r="AL235" s="119"/>
      <c r="AM235" s="119"/>
      <c r="AN235" s="119"/>
      <c r="AO235" s="347" t="s">
        <v>119</v>
      </c>
      <c r="AP235" s="347"/>
      <c r="AQ235" s="347"/>
      <c r="AR235" s="347"/>
      <c r="AS235" s="2"/>
      <c r="AT235" s="2"/>
    </row>
    <row r="236" spans="2:66" ht="20.25" customHeight="1" x14ac:dyDescent="0.45">
      <c r="M236" s="2"/>
      <c r="N236" s="2"/>
      <c r="O236" s="350">
        <f>AA226</f>
        <v>0</v>
      </c>
      <c r="P236" s="350"/>
      <c r="Q236" s="350"/>
      <c r="R236" s="350"/>
      <c r="S236" s="170" t="s">
        <v>129</v>
      </c>
      <c r="T236" s="359">
        <f>Y231</f>
        <v>0</v>
      </c>
      <c r="U236" s="359"/>
      <c r="V236" s="359"/>
      <c r="W236" s="359"/>
      <c r="X236" s="170" t="s">
        <v>125</v>
      </c>
      <c r="Y236" s="360">
        <f>ROUNDDOWN(O236+T236,1)</f>
        <v>0</v>
      </c>
      <c r="Z236" s="360"/>
      <c r="AA236" s="360"/>
      <c r="AB236" s="360"/>
      <c r="AC236" s="127"/>
      <c r="AD236" s="127"/>
      <c r="AE236" s="361">
        <f>AQ226</f>
        <v>0</v>
      </c>
      <c r="AF236" s="361"/>
      <c r="AG236" s="361"/>
      <c r="AH236" s="361"/>
      <c r="AI236" s="125" t="s">
        <v>129</v>
      </c>
      <c r="AJ236" s="362">
        <f>AO231</f>
        <v>0</v>
      </c>
      <c r="AK236" s="362"/>
      <c r="AL236" s="362"/>
      <c r="AM236" s="362"/>
      <c r="AN236" s="125" t="s">
        <v>125</v>
      </c>
      <c r="AO236" s="360">
        <f>ROUNDDOWN(AE236+AJ236,1)</f>
        <v>0</v>
      </c>
      <c r="AP236" s="360"/>
      <c r="AQ236" s="360"/>
      <c r="AR236" s="360"/>
      <c r="AS236" s="2"/>
      <c r="AT236" s="2"/>
    </row>
    <row r="237" spans="2:66" ht="20.25" customHeight="1" x14ac:dyDescent="0.45"/>
    <row r="238" spans="2:66" ht="20.25" customHeight="1" x14ac:dyDescent="0.45">
      <c r="O238" s="115" t="s">
        <v>243</v>
      </c>
      <c r="P238" s="115"/>
      <c r="Q238" s="115"/>
      <c r="R238" s="115"/>
      <c r="S238" s="115"/>
      <c r="T238" s="115"/>
      <c r="U238" s="115"/>
      <c r="V238" s="115"/>
      <c r="W238" s="115"/>
      <c r="X238" s="116"/>
      <c r="Y238" s="115"/>
      <c r="Z238" s="115"/>
      <c r="AA238" s="115"/>
      <c r="AB238" s="115"/>
      <c r="AC238" s="115"/>
      <c r="AD238" s="117"/>
      <c r="AE238" s="115" t="s">
        <v>244</v>
      </c>
      <c r="AF238" s="115"/>
      <c r="AG238" s="115"/>
      <c r="AH238" s="115"/>
      <c r="AI238" s="115"/>
      <c r="AJ238" s="115"/>
      <c r="AK238" s="115"/>
      <c r="AL238" s="115"/>
      <c r="AM238" s="115"/>
      <c r="AN238" s="116"/>
      <c r="AO238" s="115"/>
      <c r="AP238" s="115"/>
      <c r="AQ238" s="115"/>
      <c r="AR238" s="115"/>
      <c r="AS238" s="117"/>
      <c r="AT238" s="117"/>
    </row>
    <row r="239" spans="2:66" ht="20.25" customHeight="1" x14ac:dyDescent="0.45">
      <c r="O239" s="348" t="s">
        <v>112</v>
      </c>
      <c r="P239" s="348"/>
      <c r="Q239" s="348" t="s">
        <v>113</v>
      </c>
      <c r="R239" s="348"/>
      <c r="S239" s="348"/>
      <c r="T239" s="348"/>
      <c r="U239" s="115"/>
      <c r="V239" s="349" t="s">
        <v>114</v>
      </c>
      <c r="W239" s="349"/>
      <c r="X239" s="349"/>
      <c r="Y239" s="349"/>
      <c r="Z239" s="119"/>
      <c r="AA239" s="120" t="s">
        <v>115</v>
      </c>
      <c r="AB239" s="120"/>
      <c r="AC239" s="2"/>
      <c r="AD239" s="117"/>
      <c r="AE239" s="348" t="s">
        <v>112</v>
      </c>
      <c r="AF239" s="348"/>
      <c r="AG239" s="348" t="s">
        <v>113</v>
      </c>
      <c r="AH239" s="348"/>
      <c r="AI239" s="348"/>
      <c r="AJ239" s="348"/>
      <c r="AK239" s="115"/>
      <c r="AL239" s="349" t="s">
        <v>114</v>
      </c>
      <c r="AM239" s="349"/>
      <c r="AN239" s="349"/>
      <c r="AO239" s="349"/>
      <c r="AP239" s="119"/>
      <c r="AQ239" s="120" t="s">
        <v>115</v>
      </c>
      <c r="AR239" s="120"/>
      <c r="AS239" s="117"/>
      <c r="AT239" s="117"/>
    </row>
    <row r="240" spans="2:66" ht="20.25" customHeight="1" x14ac:dyDescent="0.45">
      <c r="O240" s="347"/>
      <c r="P240" s="347"/>
      <c r="Q240" s="347" t="s">
        <v>116</v>
      </c>
      <c r="R240" s="347"/>
      <c r="S240" s="347" t="s">
        <v>117</v>
      </c>
      <c r="T240" s="347"/>
      <c r="U240" s="115"/>
      <c r="V240" s="347" t="s">
        <v>116</v>
      </c>
      <c r="W240" s="347"/>
      <c r="X240" s="347" t="s">
        <v>117</v>
      </c>
      <c r="Y240" s="347"/>
      <c r="Z240" s="119"/>
      <c r="AA240" s="120" t="s">
        <v>118</v>
      </c>
      <c r="AB240" s="120"/>
      <c r="AC240" s="2"/>
      <c r="AD240" s="117"/>
      <c r="AE240" s="347"/>
      <c r="AF240" s="347"/>
      <c r="AG240" s="347" t="s">
        <v>116</v>
      </c>
      <c r="AH240" s="347"/>
      <c r="AI240" s="347" t="s">
        <v>117</v>
      </c>
      <c r="AJ240" s="347"/>
      <c r="AK240" s="115"/>
      <c r="AL240" s="347" t="s">
        <v>116</v>
      </c>
      <c r="AM240" s="347"/>
      <c r="AN240" s="347" t="s">
        <v>117</v>
      </c>
      <c r="AO240" s="347"/>
      <c r="AP240" s="119"/>
      <c r="AQ240" s="120" t="s">
        <v>118</v>
      </c>
      <c r="AR240" s="120"/>
      <c r="AS240" s="117"/>
      <c r="AT240" s="117"/>
    </row>
    <row r="241" spans="15:46" ht="20.25" customHeight="1" x14ac:dyDescent="0.45">
      <c r="O241" s="350" t="s">
        <v>6</v>
      </c>
      <c r="P241" s="350"/>
      <c r="Q241" s="351">
        <f>SUMIFS($BF$17:$BF$216,$J$17:$J$216,"看護職員",$L$17:$L$216,"A")</f>
        <v>0</v>
      </c>
      <c r="R241" s="351"/>
      <c r="S241" s="352">
        <f>SUMIFS($BH$17:$BH$216,$J$17:$J$216,"看護職員",$L$17:$L$216,"A")</f>
        <v>0</v>
      </c>
      <c r="T241" s="352"/>
      <c r="U241" s="128"/>
      <c r="V241" s="353">
        <v>0</v>
      </c>
      <c r="W241" s="353"/>
      <c r="X241" s="353">
        <v>0</v>
      </c>
      <c r="Y241" s="353"/>
      <c r="Z241" s="129"/>
      <c r="AA241" s="354">
        <v>0</v>
      </c>
      <c r="AB241" s="355"/>
      <c r="AC241" s="2"/>
      <c r="AD241" s="117"/>
      <c r="AE241" s="350" t="s">
        <v>6</v>
      </c>
      <c r="AF241" s="350"/>
      <c r="AG241" s="351">
        <f>SUMIFS($BF$17:$BF$216,$J$17:$J$216,"介護職員",$L$17:$L$216,"A")</f>
        <v>0</v>
      </c>
      <c r="AH241" s="351"/>
      <c r="AI241" s="352">
        <f>SUMIFS($BH$17:$BH$216,$J$17:$J$216,"介護職員",$L$17:$L$216,"A")</f>
        <v>0</v>
      </c>
      <c r="AJ241" s="352"/>
      <c r="AK241" s="128"/>
      <c r="AL241" s="353">
        <v>0</v>
      </c>
      <c r="AM241" s="353"/>
      <c r="AN241" s="353">
        <v>0</v>
      </c>
      <c r="AO241" s="353"/>
      <c r="AP241" s="129"/>
      <c r="AQ241" s="354">
        <v>0</v>
      </c>
      <c r="AR241" s="355"/>
      <c r="AS241" s="117"/>
      <c r="AT241" s="117"/>
    </row>
    <row r="242" spans="15:46" ht="20.25" customHeight="1" x14ac:dyDescent="0.45">
      <c r="O242" s="350" t="s">
        <v>7</v>
      </c>
      <c r="P242" s="350"/>
      <c r="Q242" s="351">
        <f>SUMIFS($BF$17:$BF$216,$J$17:$J$216,"看護職員",$L$17:$L$216,"B")</f>
        <v>0</v>
      </c>
      <c r="R242" s="351"/>
      <c r="S242" s="352">
        <f>SUMIFS($BH$17:$BH$216,$J$17:$J$216,"看護職員",$L$17:$L$216,"B")</f>
        <v>0</v>
      </c>
      <c r="T242" s="352"/>
      <c r="U242" s="128"/>
      <c r="V242" s="353">
        <v>0</v>
      </c>
      <c r="W242" s="353"/>
      <c r="X242" s="353">
        <v>0</v>
      </c>
      <c r="Y242" s="353"/>
      <c r="Z242" s="129"/>
      <c r="AA242" s="354">
        <v>0</v>
      </c>
      <c r="AB242" s="355"/>
      <c r="AC242" s="2"/>
      <c r="AD242" s="117"/>
      <c r="AE242" s="350" t="s">
        <v>7</v>
      </c>
      <c r="AF242" s="350"/>
      <c r="AG242" s="351">
        <f>SUMIFS($BF$17:$BF$216,$J$17:$J$216,"介護職員",$L$17:$L$216,"B")</f>
        <v>0</v>
      </c>
      <c r="AH242" s="351"/>
      <c r="AI242" s="352">
        <f>SUMIFS($BH$17:$BH$216,$J$17:$J$216,"介護職員",$L$17:$L$216,"B")</f>
        <v>0</v>
      </c>
      <c r="AJ242" s="352"/>
      <c r="AK242" s="128"/>
      <c r="AL242" s="353">
        <v>0</v>
      </c>
      <c r="AM242" s="353"/>
      <c r="AN242" s="353">
        <v>0</v>
      </c>
      <c r="AO242" s="353"/>
      <c r="AP242" s="129"/>
      <c r="AQ242" s="354">
        <v>0</v>
      </c>
      <c r="AR242" s="355"/>
      <c r="AS242" s="117"/>
      <c r="AT242" s="117"/>
    </row>
    <row r="243" spans="15:46" ht="20.25" customHeight="1" x14ac:dyDescent="0.45">
      <c r="O243" s="350" t="s">
        <v>8</v>
      </c>
      <c r="P243" s="350"/>
      <c r="Q243" s="351">
        <f>SUMIFS($BF$17:$BF$216,$J$17:$J$216,"看護職員",$L$17:$L$216,"C")</f>
        <v>0</v>
      </c>
      <c r="R243" s="351"/>
      <c r="S243" s="352">
        <f>SUMIFS($BH$17:$BH$216,$J$17:$J$216,"看護職員",$L$17:$L$216,"C")</f>
        <v>0</v>
      </c>
      <c r="T243" s="352"/>
      <c r="U243" s="128"/>
      <c r="V243" s="353">
        <v>0</v>
      </c>
      <c r="W243" s="353"/>
      <c r="X243" s="356">
        <v>0</v>
      </c>
      <c r="Y243" s="356"/>
      <c r="Z243" s="129"/>
      <c r="AA243" s="357" t="s">
        <v>36</v>
      </c>
      <c r="AB243" s="358"/>
      <c r="AC243" s="2"/>
      <c r="AD243" s="117"/>
      <c r="AE243" s="350" t="s">
        <v>8</v>
      </c>
      <c r="AF243" s="350"/>
      <c r="AG243" s="351">
        <f>SUMIFS($BF$17:$BF$216,$J$17:$J$216,"介護職員",$L$17:$L$216,"C")</f>
        <v>0</v>
      </c>
      <c r="AH243" s="351"/>
      <c r="AI243" s="352">
        <f>SUMIFS($BH$17:$BH$216,$J$17:$J$216,"介護職員",$L$17:$L$216,"C")</f>
        <v>0</v>
      </c>
      <c r="AJ243" s="352"/>
      <c r="AK243" s="128"/>
      <c r="AL243" s="353">
        <v>0</v>
      </c>
      <c r="AM243" s="353"/>
      <c r="AN243" s="356">
        <v>0</v>
      </c>
      <c r="AO243" s="356"/>
      <c r="AP243" s="129"/>
      <c r="AQ243" s="357" t="s">
        <v>36</v>
      </c>
      <c r="AR243" s="358"/>
      <c r="AS243" s="117"/>
      <c r="AT243" s="117"/>
    </row>
    <row r="244" spans="15:46" ht="20.25" customHeight="1" x14ac:dyDescent="0.45">
      <c r="O244" s="350" t="s">
        <v>9</v>
      </c>
      <c r="P244" s="350"/>
      <c r="Q244" s="351">
        <f>SUMIFS($BF$17:$BF$216,$J$17:$J$216,"看護職員",$L$17:$L$216,"D")</f>
        <v>0</v>
      </c>
      <c r="R244" s="351"/>
      <c r="S244" s="352">
        <f>SUMIFS($BH$17:$BH$216,$J$17:$J$216,"看護職員",$L$17:$L$216,"D")</f>
        <v>0</v>
      </c>
      <c r="T244" s="352"/>
      <c r="U244" s="128"/>
      <c r="V244" s="353">
        <v>0</v>
      </c>
      <c r="W244" s="353"/>
      <c r="X244" s="356">
        <v>0</v>
      </c>
      <c r="Y244" s="356"/>
      <c r="Z244" s="129"/>
      <c r="AA244" s="357" t="s">
        <v>36</v>
      </c>
      <c r="AB244" s="358"/>
      <c r="AC244" s="2"/>
      <c r="AD244" s="117"/>
      <c r="AE244" s="350" t="s">
        <v>9</v>
      </c>
      <c r="AF244" s="350"/>
      <c r="AG244" s="351">
        <f>SUMIFS($BF$17:$BF$216,$J$17:$J$216,"介護職員",$L$17:$L$216,"D")</f>
        <v>0</v>
      </c>
      <c r="AH244" s="351"/>
      <c r="AI244" s="352">
        <f>SUMIFS($BH$17:$BH$216,$J$17:$J$216,"介護職員",$L$17:$L$216,"D")</f>
        <v>0</v>
      </c>
      <c r="AJ244" s="352"/>
      <c r="AK244" s="128"/>
      <c r="AL244" s="353">
        <v>0</v>
      </c>
      <c r="AM244" s="353"/>
      <c r="AN244" s="356">
        <v>0</v>
      </c>
      <c r="AO244" s="356"/>
      <c r="AP244" s="129"/>
      <c r="AQ244" s="357" t="s">
        <v>36</v>
      </c>
      <c r="AR244" s="358"/>
      <c r="AS244" s="117"/>
      <c r="AT244" s="117"/>
    </row>
    <row r="245" spans="15:46" ht="20.25" customHeight="1" x14ac:dyDescent="0.45">
      <c r="O245" s="350" t="s">
        <v>119</v>
      </c>
      <c r="P245" s="350"/>
      <c r="Q245" s="351">
        <f>SUM(Q241:R244)</f>
        <v>0</v>
      </c>
      <c r="R245" s="351"/>
      <c r="S245" s="352">
        <f>SUM(S241:T244)</f>
        <v>0</v>
      </c>
      <c r="T245" s="352"/>
      <c r="U245" s="128"/>
      <c r="V245" s="351">
        <f>SUM(V241:W244)</f>
        <v>0</v>
      </c>
      <c r="W245" s="351"/>
      <c r="X245" s="352">
        <f>SUM(X241:Y244)</f>
        <v>0</v>
      </c>
      <c r="Y245" s="352"/>
      <c r="Z245" s="129"/>
      <c r="AA245" s="364">
        <f>SUM(AA241:AB242)</f>
        <v>0</v>
      </c>
      <c r="AB245" s="365"/>
      <c r="AC245" s="2"/>
      <c r="AD245" s="117"/>
      <c r="AE245" s="350" t="s">
        <v>119</v>
      </c>
      <c r="AF245" s="350"/>
      <c r="AG245" s="351">
        <f>SUM(AG241:AH244)</f>
        <v>0</v>
      </c>
      <c r="AH245" s="351"/>
      <c r="AI245" s="352">
        <f>SUM(AI241:AJ244)</f>
        <v>0</v>
      </c>
      <c r="AJ245" s="352"/>
      <c r="AK245" s="128"/>
      <c r="AL245" s="351">
        <f>SUM(AL241:AM244)</f>
        <v>0</v>
      </c>
      <c r="AM245" s="351"/>
      <c r="AN245" s="352">
        <f>SUM(AN241:AO244)</f>
        <v>0</v>
      </c>
      <c r="AO245" s="352"/>
      <c r="AP245" s="129"/>
      <c r="AQ245" s="364">
        <f>SUM(AQ241:AR242)</f>
        <v>0</v>
      </c>
      <c r="AR245" s="365"/>
      <c r="AS245" s="117"/>
      <c r="AT245" s="117"/>
    </row>
    <row r="246" spans="15:46" ht="20.25" customHeight="1" x14ac:dyDescent="0.45">
      <c r="O246" s="122"/>
      <c r="P246" s="122"/>
      <c r="Q246" s="122"/>
      <c r="R246" s="122"/>
      <c r="S246" s="123"/>
      <c r="T246" s="123"/>
      <c r="U246" s="123"/>
      <c r="V246" s="124"/>
      <c r="W246" s="124"/>
      <c r="X246" s="124"/>
      <c r="Y246" s="124"/>
      <c r="Z246" s="125"/>
      <c r="AA246" s="117"/>
      <c r="AB246" s="117"/>
      <c r="AC246" s="117"/>
      <c r="AD246" s="117"/>
      <c r="AE246" s="122"/>
      <c r="AF246" s="122"/>
      <c r="AG246" s="122"/>
      <c r="AH246" s="122"/>
      <c r="AI246" s="123"/>
      <c r="AJ246" s="123"/>
      <c r="AK246" s="123"/>
      <c r="AL246" s="124"/>
      <c r="AM246" s="124"/>
      <c r="AN246" s="124"/>
      <c r="AO246" s="124"/>
      <c r="AP246" s="125"/>
      <c r="AQ246" s="117"/>
      <c r="AR246" s="117"/>
      <c r="AS246" s="117"/>
      <c r="AT246" s="117"/>
    </row>
    <row r="247" spans="15:46" ht="20.25" customHeight="1" x14ac:dyDescent="0.45">
      <c r="O247" s="116" t="s">
        <v>120</v>
      </c>
      <c r="P247" s="115"/>
      <c r="Q247" s="115"/>
      <c r="R247" s="115"/>
      <c r="S247" s="115"/>
      <c r="T247" s="115"/>
      <c r="U247" s="149" t="s">
        <v>181</v>
      </c>
      <c r="V247" s="231" t="str">
        <f>V228</f>
        <v>週</v>
      </c>
      <c r="W247" s="232"/>
      <c r="X247" s="126"/>
      <c r="Y247" s="126"/>
      <c r="Z247" s="115"/>
      <c r="AA247" s="115"/>
      <c r="AB247" s="115"/>
      <c r="AC247" s="117"/>
      <c r="AD247" s="117"/>
      <c r="AE247" s="116" t="s">
        <v>120</v>
      </c>
      <c r="AF247" s="115"/>
      <c r="AG247" s="115"/>
      <c r="AH247" s="115"/>
      <c r="AI247" s="115"/>
      <c r="AJ247" s="115"/>
      <c r="AK247" s="149" t="s">
        <v>181</v>
      </c>
      <c r="AL247" s="231" t="str">
        <f>V247</f>
        <v>週</v>
      </c>
      <c r="AM247" s="232"/>
      <c r="AN247" s="126"/>
      <c r="AO247" s="126"/>
      <c r="AP247" s="115"/>
      <c r="AQ247" s="115"/>
      <c r="AR247" s="115"/>
      <c r="AS247" s="117"/>
      <c r="AT247" s="117"/>
    </row>
    <row r="248" spans="15:46" ht="20.25" customHeight="1" x14ac:dyDescent="0.45">
      <c r="O248" s="115" t="s">
        <v>121</v>
      </c>
      <c r="P248" s="115"/>
      <c r="Q248" s="115"/>
      <c r="R248" s="115"/>
      <c r="S248" s="115"/>
      <c r="T248" s="115" t="s">
        <v>122</v>
      </c>
      <c r="U248" s="115"/>
      <c r="V248" s="115"/>
      <c r="W248" s="115"/>
      <c r="X248" s="116"/>
      <c r="Y248" s="115"/>
      <c r="Z248" s="115"/>
      <c r="AA248" s="115"/>
      <c r="AB248" s="115"/>
      <c r="AC248" s="117"/>
      <c r="AD248" s="117"/>
      <c r="AE248" s="115" t="s">
        <v>121</v>
      </c>
      <c r="AF248" s="115"/>
      <c r="AG248" s="115"/>
      <c r="AH248" s="115"/>
      <c r="AI248" s="115"/>
      <c r="AJ248" s="115" t="s">
        <v>122</v>
      </c>
      <c r="AK248" s="115"/>
      <c r="AL248" s="115"/>
      <c r="AM248" s="115"/>
      <c r="AN248" s="116"/>
      <c r="AO248" s="115"/>
      <c r="AP248" s="115"/>
      <c r="AQ248" s="115"/>
      <c r="AR248" s="115"/>
      <c r="AS248" s="117"/>
      <c r="AT248" s="117"/>
    </row>
    <row r="249" spans="15:46" ht="20.25" customHeight="1" x14ac:dyDescent="0.45">
      <c r="O249" s="115" t="str">
        <f>IF($V$228="週","対象時間数（週平均）","対象時間数（当月合計）")</f>
        <v>対象時間数（週平均）</v>
      </c>
      <c r="P249" s="115"/>
      <c r="Q249" s="115"/>
      <c r="R249" s="115"/>
      <c r="S249" s="115"/>
      <c r="T249" s="115" t="str">
        <f>IF($V$228="週","週に勤務すべき時間数","当月に勤務すべき時間数")</f>
        <v>週に勤務すべき時間数</v>
      </c>
      <c r="U249" s="115"/>
      <c r="V249" s="115"/>
      <c r="W249" s="115"/>
      <c r="X249" s="116"/>
      <c r="Y249" s="115" t="s">
        <v>123</v>
      </c>
      <c r="Z249" s="115"/>
      <c r="AA249" s="115"/>
      <c r="AB249" s="115"/>
      <c r="AC249" s="117"/>
      <c r="AD249" s="117"/>
      <c r="AE249" s="115" t="str">
        <f>IF(AL247="週","対象時間数（週平均）","対象時間数（当月合計）")</f>
        <v>対象時間数（週平均）</v>
      </c>
      <c r="AF249" s="115"/>
      <c r="AG249" s="115"/>
      <c r="AH249" s="115"/>
      <c r="AI249" s="115"/>
      <c r="AJ249" s="115" t="str">
        <f>IF($AL$228="週","週に勤務すべき時間数","当月に勤務すべき時間数")</f>
        <v>週に勤務すべき時間数</v>
      </c>
      <c r="AK249" s="115"/>
      <c r="AL249" s="115"/>
      <c r="AM249" s="115"/>
      <c r="AN249" s="116"/>
      <c r="AO249" s="115" t="s">
        <v>123</v>
      </c>
      <c r="AP249" s="115"/>
      <c r="AQ249" s="115"/>
      <c r="AR249" s="115"/>
      <c r="AS249" s="117"/>
      <c r="AT249" s="117"/>
    </row>
    <row r="250" spans="15:46" ht="20.25" customHeight="1" x14ac:dyDescent="0.45">
      <c r="O250" s="363">
        <f>IF($V$228="週",X245,V245)</f>
        <v>0</v>
      </c>
      <c r="P250" s="363"/>
      <c r="Q250" s="363"/>
      <c r="R250" s="363"/>
      <c r="S250" s="222" t="s">
        <v>124</v>
      </c>
      <c r="T250" s="350">
        <f>IF($V$228="週",$BE$6,$BI$6)</f>
        <v>40</v>
      </c>
      <c r="U250" s="350"/>
      <c r="V250" s="350"/>
      <c r="W250" s="350"/>
      <c r="X250" s="222" t="s">
        <v>125</v>
      </c>
      <c r="Y250" s="359">
        <f>ROUNDDOWN(O250/T250,1)</f>
        <v>0</v>
      </c>
      <c r="Z250" s="359"/>
      <c r="AA250" s="359"/>
      <c r="AB250" s="359"/>
      <c r="AC250" s="2"/>
      <c r="AD250" s="2"/>
      <c r="AE250" s="363">
        <f>IF($AL$228="週",AN245,AL245)</f>
        <v>0</v>
      </c>
      <c r="AF250" s="363"/>
      <c r="AG250" s="363"/>
      <c r="AH250" s="363"/>
      <c r="AI250" s="222" t="s">
        <v>124</v>
      </c>
      <c r="AJ250" s="350">
        <f>IF($AL$228="週",$BE$6,$BI$6)</f>
        <v>40</v>
      </c>
      <c r="AK250" s="350"/>
      <c r="AL250" s="350"/>
      <c r="AM250" s="350"/>
      <c r="AN250" s="222" t="s">
        <v>125</v>
      </c>
      <c r="AO250" s="359">
        <f>ROUNDDOWN(AE250/AJ250,1)</f>
        <v>0</v>
      </c>
      <c r="AP250" s="359"/>
      <c r="AQ250" s="359"/>
      <c r="AR250" s="359"/>
      <c r="AS250" s="2"/>
      <c r="AT250" s="2"/>
    </row>
    <row r="251" spans="15:46" ht="20.25" customHeight="1" x14ac:dyDescent="0.45">
      <c r="O251" s="115"/>
      <c r="P251" s="115"/>
      <c r="Q251" s="115"/>
      <c r="R251" s="115"/>
      <c r="S251" s="115"/>
      <c r="T251" s="115"/>
      <c r="U251" s="115"/>
      <c r="V251" s="115"/>
      <c r="W251" s="115"/>
      <c r="X251" s="116"/>
      <c r="Y251" s="115" t="s">
        <v>126</v>
      </c>
      <c r="Z251" s="115"/>
      <c r="AA251" s="115"/>
      <c r="AB251" s="115"/>
      <c r="AC251" s="2"/>
      <c r="AD251" s="2"/>
      <c r="AE251" s="115"/>
      <c r="AF251" s="115"/>
      <c r="AG251" s="115"/>
      <c r="AH251" s="115"/>
      <c r="AI251" s="115"/>
      <c r="AJ251" s="115"/>
      <c r="AK251" s="115"/>
      <c r="AL251" s="115"/>
      <c r="AM251" s="115"/>
      <c r="AN251" s="116"/>
      <c r="AO251" s="115" t="s">
        <v>126</v>
      </c>
      <c r="AP251" s="115"/>
      <c r="AQ251" s="115"/>
      <c r="AR251" s="115"/>
      <c r="AS251" s="2"/>
      <c r="AT251" s="2"/>
    </row>
    <row r="252" spans="15:46" ht="20.25" customHeight="1" x14ac:dyDescent="0.45">
      <c r="O252" s="115" t="s">
        <v>154</v>
      </c>
      <c r="P252" s="115"/>
      <c r="Q252" s="115"/>
      <c r="R252" s="115"/>
      <c r="S252" s="115"/>
      <c r="T252" s="115"/>
      <c r="U252" s="115"/>
      <c r="V252" s="115"/>
      <c r="W252" s="115"/>
      <c r="X252" s="116"/>
      <c r="Y252" s="115"/>
      <c r="Z252" s="115"/>
      <c r="AA252" s="115"/>
      <c r="AB252" s="115"/>
      <c r="AC252" s="2"/>
      <c r="AD252" s="2"/>
      <c r="AE252" s="115" t="s">
        <v>155</v>
      </c>
      <c r="AF252" s="115"/>
      <c r="AG252" s="115"/>
      <c r="AH252" s="115"/>
      <c r="AI252" s="115"/>
      <c r="AJ252" s="115"/>
      <c r="AK252" s="115"/>
      <c r="AL252" s="115"/>
      <c r="AM252" s="115"/>
      <c r="AN252" s="116"/>
      <c r="AO252" s="115"/>
      <c r="AP252" s="115"/>
      <c r="AQ252" s="115"/>
      <c r="AR252" s="115"/>
      <c r="AS252" s="2"/>
      <c r="AT252" s="2"/>
    </row>
    <row r="253" spans="15:46" ht="20.25" customHeight="1" x14ac:dyDescent="0.45">
      <c r="O253" s="115" t="s">
        <v>115</v>
      </c>
      <c r="P253" s="115"/>
      <c r="Q253" s="115"/>
      <c r="R253" s="115"/>
      <c r="S253" s="115"/>
      <c r="T253" s="115"/>
      <c r="U253" s="115"/>
      <c r="V253" s="115"/>
      <c r="W253" s="115"/>
      <c r="X253" s="116"/>
      <c r="Y253" s="348"/>
      <c r="Z253" s="348"/>
      <c r="AA253" s="348"/>
      <c r="AB253" s="348"/>
      <c r="AC253" s="2"/>
      <c r="AD253" s="2"/>
      <c r="AE253" s="115" t="s">
        <v>115</v>
      </c>
      <c r="AF253" s="115"/>
      <c r="AG253" s="115"/>
      <c r="AH253" s="115"/>
      <c r="AI253" s="115"/>
      <c r="AJ253" s="115"/>
      <c r="AK253" s="115"/>
      <c r="AL253" s="115"/>
      <c r="AM253" s="115"/>
      <c r="AN253" s="116"/>
      <c r="AO253" s="348"/>
      <c r="AP253" s="348"/>
      <c r="AQ253" s="348"/>
      <c r="AR253" s="348"/>
      <c r="AS253" s="2"/>
      <c r="AT253" s="2"/>
    </row>
    <row r="254" spans="15:46" ht="20.25" customHeight="1" x14ac:dyDescent="0.45">
      <c r="O254" s="119" t="s">
        <v>127</v>
      </c>
      <c r="P254" s="119"/>
      <c r="Q254" s="119"/>
      <c r="R254" s="119"/>
      <c r="S254" s="119"/>
      <c r="T254" s="115" t="s">
        <v>128</v>
      </c>
      <c r="U254" s="119"/>
      <c r="V254" s="119"/>
      <c r="W254" s="119"/>
      <c r="X254" s="119"/>
      <c r="Y254" s="347" t="s">
        <v>119</v>
      </c>
      <c r="Z254" s="347"/>
      <c r="AA254" s="347"/>
      <c r="AB254" s="347"/>
      <c r="AC254" s="2"/>
      <c r="AD254" s="2"/>
      <c r="AE254" s="119" t="s">
        <v>127</v>
      </c>
      <c r="AF254" s="119"/>
      <c r="AG254" s="119"/>
      <c r="AH254" s="119"/>
      <c r="AI254" s="119"/>
      <c r="AJ254" s="115" t="s">
        <v>128</v>
      </c>
      <c r="AK254" s="119"/>
      <c r="AL254" s="119"/>
      <c r="AM254" s="119"/>
      <c r="AN254" s="119"/>
      <c r="AO254" s="347" t="s">
        <v>119</v>
      </c>
      <c r="AP254" s="347"/>
      <c r="AQ254" s="347"/>
      <c r="AR254" s="347"/>
      <c r="AS254" s="2"/>
      <c r="AT254" s="2"/>
    </row>
    <row r="255" spans="15:46" ht="20.25" customHeight="1" x14ac:dyDescent="0.45">
      <c r="O255" s="350">
        <f>AA245</f>
        <v>0</v>
      </c>
      <c r="P255" s="350"/>
      <c r="Q255" s="350"/>
      <c r="R255" s="350"/>
      <c r="S255" s="222" t="s">
        <v>129</v>
      </c>
      <c r="T255" s="359">
        <f>Y250</f>
        <v>0</v>
      </c>
      <c r="U255" s="359"/>
      <c r="V255" s="359"/>
      <c r="W255" s="359"/>
      <c r="X255" s="222" t="s">
        <v>125</v>
      </c>
      <c r="Y255" s="360">
        <f>ROUNDDOWN(O255+T255,1)</f>
        <v>0</v>
      </c>
      <c r="Z255" s="360"/>
      <c r="AA255" s="360"/>
      <c r="AB255" s="360"/>
      <c r="AC255" s="127"/>
      <c r="AD255" s="127"/>
      <c r="AE255" s="361">
        <f>AQ245</f>
        <v>0</v>
      </c>
      <c r="AF255" s="361"/>
      <c r="AG255" s="361"/>
      <c r="AH255" s="361"/>
      <c r="AI255" s="125" t="s">
        <v>129</v>
      </c>
      <c r="AJ255" s="362">
        <f>AO250</f>
        <v>0</v>
      </c>
      <c r="AK255" s="362"/>
      <c r="AL255" s="362"/>
      <c r="AM255" s="362"/>
      <c r="AN255" s="125" t="s">
        <v>125</v>
      </c>
      <c r="AO255" s="360">
        <f>ROUNDDOWN(AE255+AJ255,1)</f>
        <v>0</v>
      </c>
      <c r="AP255" s="360"/>
      <c r="AQ255" s="360"/>
      <c r="AR255" s="360"/>
      <c r="AS255" s="2"/>
      <c r="AT255" s="2"/>
    </row>
    <row r="256" spans="15:46" ht="20.25" customHeight="1" x14ac:dyDescent="0.45"/>
    <row r="277" spans="1:63" x14ac:dyDescent="0.45">
      <c r="AU277" s="13"/>
      <c r="AV277" s="13"/>
      <c r="AW277" s="13"/>
      <c r="AX277" s="13"/>
      <c r="AY277" s="13"/>
      <c r="AZ277" s="13"/>
      <c r="BA277" s="13"/>
      <c r="BB277" s="13"/>
      <c r="BC277" s="13"/>
      <c r="BD277" s="10"/>
      <c r="BE277" s="10"/>
      <c r="BF277" s="10"/>
      <c r="BG277" s="10"/>
      <c r="BH277" s="10"/>
      <c r="BI277" s="10"/>
    </row>
    <row r="278" spans="1:63" x14ac:dyDescent="0.45">
      <c r="AU278" s="13"/>
      <c r="AV278" s="13"/>
      <c r="AW278" s="13"/>
      <c r="AX278" s="13"/>
      <c r="AY278" s="13"/>
      <c r="AZ278" s="13"/>
      <c r="BA278" s="13"/>
      <c r="BB278" s="13"/>
      <c r="BC278" s="13"/>
      <c r="BD278" s="10"/>
      <c r="BE278" s="10"/>
      <c r="BF278" s="10"/>
      <c r="BG278" s="10"/>
      <c r="BH278" s="10"/>
      <c r="BI278" s="10"/>
    </row>
    <row r="283" spans="1:63" x14ac:dyDescent="0.45">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BJ283" s="10"/>
      <c r="BK283" s="10"/>
    </row>
    <row r="284" spans="1:63" x14ac:dyDescent="0.45">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BJ284" s="10"/>
      <c r="BK284" s="10"/>
    </row>
    <row r="285" spans="1:63" x14ac:dyDescent="0.45">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45">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45">
      <c r="G287" s="3"/>
      <c r="H287" s="3"/>
      <c r="I287" s="3"/>
      <c r="J287" s="3"/>
      <c r="K287" s="3"/>
      <c r="L287" s="3"/>
      <c r="M287" s="3"/>
      <c r="N287" s="3"/>
    </row>
    <row r="288" spans="1:63" x14ac:dyDescent="0.45">
      <c r="G288" s="3"/>
      <c r="H288" s="3"/>
      <c r="I288" s="3"/>
      <c r="J288" s="3"/>
      <c r="K288" s="3"/>
      <c r="L288" s="3"/>
      <c r="M288" s="3"/>
      <c r="N288" s="3"/>
    </row>
    <row r="289" spans="7:14" x14ac:dyDescent="0.45">
      <c r="G289" s="3"/>
      <c r="H289" s="3"/>
      <c r="I289" s="3"/>
      <c r="J289" s="3"/>
      <c r="K289" s="3"/>
      <c r="L289" s="3"/>
      <c r="M289" s="3"/>
      <c r="N289" s="3"/>
    </row>
    <row r="290" spans="7:14" x14ac:dyDescent="0.45">
      <c r="G290" s="3"/>
      <c r="H290" s="3"/>
      <c r="I290" s="3"/>
      <c r="J290" s="3"/>
      <c r="K290" s="3"/>
      <c r="L290" s="3"/>
      <c r="M290" s="3"/>
      <c r="N290" s="3"/>
    </row>
  </sheetData>
  <sheetProtection insertRows="0" deleteRows="0"/>
  <mergeCells count="1425">
    <mergeCell ref="V247:W247"/>
    <mergeCell ref="AL247:AM247"/>
    <mergeCell ref="O250:R250"/>
    <mergeCell ref="T250:W250"/>
    <mergeCell ref="Y250:AB250"/>
    <mergeCell ref="AE250:AH250"/>
    <mergeCell ref="AJ250:AM250"/>
    <mergeCell ref="AO250:AR250"/>
    <mergeCell ref="Y253:AB253"/>
    <mergeCell ref="AO253:AR253"/>
    <mergeCell ref="Y254:AB254"/>
    <mergeCell ref="AO254:AR254"/>
    <mergeCell ref="O255:R255"/>
    <mergeCell ref="T255:W255"/>
    <mergeCell ref="Y255:AB255"/>
    <mergeCell ref="AE255:AH255"/>
    <mergeCell ref="AJ255:AM255"/>
    <mergeCell ref="AO255:AR255"/>
    <mergeCell ref="O244:P244"/>
    <mergeCell ref="Q244:R244"/>
    <mergeCell ref="S244:T244"/>
    <mergeCell ref="V244:W244"/>
    <mergeCell ref="X244:Y244"/>
    <mergeCell ref="AA244:AB244"/>
    <mergeCell ref="AE244:AF244"/>
    <mergeCell ref="AG244:AH244"/>
    <mergeCell ref="AI244:AJ244"/>
    <mergeCell ref="AL244:AM244"/>
    <mergeCell ref="AN244:AO244"/>
    <mergeCell ref="AQ244:AR244"/>
    <mergeCell ref="O245:P245"/>
    <mergeCell ref="Q245:R245"/>
    <mergeCell ref="S245:T245"/>
    <mergeCell ref="V245:W245"/>
    <mergeCell ref="X245:Y245"/>
    <mergeCell ref="AA245:AB245"/>
    <mergeCell ref="AE245:AF245"/>
    <mergeCell ref="AG245:AH245"/>
    <mergeCell ref="AI245:AJ245"/>
    <mergeCell ref="AL245:AM245"/>
    <mergeCell ref="AN245:AO245"/>
    <mergeCell ref="AQ245:AR245"/>
    <mergeCell ref="AQ241:AR241"/>
    <mergeCell ref="O242:P242"/>
    <mergeCell ref="Q242:R242"/>
    <mergeCell ref="S242:T242"/>
    <mergeCell ref="V242:W242"/>
    <mergeCell ref="X242:Y242"/>
    <mergeCell ref="AA242:AB242"/>
    <mergeCell ref="AE242:AF242"/>
    <mergeCell ref="AG242:AH242"/>
    <mergeCell ref="AI242:AJ242"/>
    <mergeCell ref="AL242:AM242"/>
    <mergeCell ref="AN242:AO242"/>
    <mergeCell ref="AQ242:AR242"/>
    <mergeCell ref="O243:P243"/>
    <mergeCell ref="Q243:R243"/>
    <mergeCell ref="S243:T243"/>
    <mergeCell ref="V243:W243"/>
    <mergeCell ref="X243:Y243"/>
    <mergeCell ref="AA243:AB243"/>
    <mergeCell ref="AE243:AF243"/>
    <mergeCell ref="AG243:AH243"/>
    <mergeCell ref="AI243:AJ243"/>
    <mergeCell ref="AL243:AM243"/>
    <mergeCell ref="AN243:AO243"/>
    <mergeCell ref="AQ243:AR243"/>
    <mergeCell ref="O239:P240"/>
    <mergeCell ref="Q239:T239"/>
    <mergeCell ref="V239:Y239"/>
    <mergeCell ref="AE239:AF240"/>
    <mergeCell ref="AG239:AJ239"/>
    <mergeCell ref="AL239:AO239"/>
    <mergeCell ref="Q240:R240"/>
    <mergeCell ref="S240:T240"/>
    <mergeCell ref="V240:W240"/>
    <mergeCell ref="X240:Y240"/>
    <mergeCell ref="AG240:AH240"/>
    <mergeCell ref="AI240:AJ240"/>
    <mergeCell ref="AL240:AM240"/>
    <mergeCell ref="AN240:AO240"/>
    <mergeCell ref="O241:P241"/>
    <mergeCell ref="Q241:R241"/>
    <mergeCell ref="S241:T241"/>
    <mergeCell ref="V241:W241"/>
    <mergeCell ref="X241:Y241"/>
    <mergeCell ref="AA241:AB241"/>
    <mergeCell ref="AE241:AF241"/>
    <mergeCell ref="AG241:AH241"/>
    <mergeCell ref="AI241:AJ241"/>
    <mergeCell ref="AL241:AM241"/>
    <mergeCell ref="AN241:AO241"/>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24:AV224"/>
    <mergeCell ref="AW224:AZ224"/>
    <mergeCell ref="O231:R231"/>
    <mergeCell ref="T231:W231"/>
    <mergeCell ref="Y231:AB231"/>
    <mergeCell ref="AE231:AH231"/>
    <mergeCell ref="AJ231:AM231"/>
    <mergeCell ref="AO231:AR231"/>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U222:AV222"/>
    <mergeCell ref="AW222:AZ222"/>
    <mergeCell ref="AU223:AV223"/>
    <mergeCell ref="AW223:AZ223"/>
    <mergeCell ref="O223:P223"/>
    <mergeCell ref="Q223:R223"/>
    <mergeCell ref="S223:T223"/>
    <mergeCell ref="AL226:AM226"/>
    <mergeCell ref="AN226:AO226"/>
    <mergeCell ref="AQ226:AR226"/>
    <mergeCell ref="AU220:AV220"/>
    <mergeCell ref="AW220:AZ220"/>
    <mergeCell ref="AU221:AV221"/>
    <mergeCell ref="AW221:AZ221"/>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V223:W223"/>
    <mergeCell ref="X223:Y223"/>
    <mergeCell ref="AA223:AB223"/>
    <mergeCell ref="AE223:AF223"/>
    <mergeCell ref="AG223:AH223"/>
    <mergeCell ref="AI223:AJ223"/>
    <mergeCell ref="AE225:AF225"/>
    <mergeCell ref="AG225:AH225"/>
    <mergeCell ref="BJ219:BM219"/>
    <mergeCell ref="O220:P221"/>
    <mergeCell ref="Q220:T220"/>
    <mergeCell ref="V220:Y220"/>
    <mergeCell ref="AE220:AF221"/>
    <mergeCell ref="AG220:AJ220"/>
    <mergeCell ref="AL220:AO220"/>
    <mergeCell ref="BJ220:BM220"/>
    <mergeCell ref="Q221:R221"/>
    <mergeCell ref="S221:T221"/>
    <mergeCell ref="S215:W216"/>
    <mergeCell ref="BF215:BG215"/>
    <mergeCell ref="BH215:BI215"/>
    <mergeCell ref="BJ215:BN216"/>
    <mergeCell ref="BF216:BG216"/>
    <mergeCell ref="BH216:BI216"/>
    <mergeCell ref="AI222:AJ222"/>
    <mergeCell ref="AL222:AM222"/>
    <mergeCell ref="AN222:AO222"/>
    <mergeCell ref="AQ222:AR222"/>
    <mergeCell ref="BJ221:BM221"/>
    <mergeCell ref="O222:P222"/>
    <mergeCell ref="Q222:R222"/>
    <mergeCell ref="S222:T222"/>
    <mergeCell ref="V222:W222"/>
    <mergeCell ref="X222:Y222"/>
    <mergeCell ref="AA222:AB222"/>
    <mergeCell ref="AE222:AF222"/>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E10:BF10"/>
    <mergeCell ref="BI10:BJ10"/>
  </mergeCells>
  <phoneticPr fontId="2"/>
  <conditionalFormatting sqref="AA230:AD230 AS230:AT230">
    <cfRule type="expression" dxfId="219" priority="247">
      <formula>OR(#REF!=$B217,#REF!=$B217)</formula>
    </cfRule>
  </conditionalFormatting>
  <conditionalFormatting sqref="AD220 AA220:AB220 AA229:AD229 AS220:AT220 AS229:AT229">
    <cfRule type="expression" dxfId="218" priority="248">
      <formula>OR(#REF!=$B218,#REF!=$B218)</formula>
    </cfRule>
  </conditionalFormatting>
  <conditionalFormatting sqref="AQ230:AR230">
    <cfRule type="expression" dxfId="217" priority="245">
      <formula>OR(#REF!=$B217,#REF!=$B217)</formula>
    </cfRule>
  </conditionalFormatting>
  <conditionalFormatting sqref="AQ220:AR220 AQ229:AR229">
    <cfRule type="expression" dxfId="216" priority="246">
      <formula>OR(#REF!=$B218,#REF!=$B218)</formula>
    </cfRule>
  </conditionalFormatting>
  <conditionalFormatting sqref="BF18:BI18">
    <cfRule type="expression" dxfId="215" priority="244">
      <formula>INDIRECT(ADDRESS(ROW(),COLUMN()))=TRUNC(INDIRECT(ADDRESS(ROW(),COLUMN())))</formula>
    </cfRule>
  </conditionalFormatting>
  <conditionalFormatting sqref="BF20:BI20">
    <cfRule type="expression" dxfId="214" priority="243">
      <formula>INDIRECT(ADDRESS(ROW(),COLUMN()))=TRUNC(INDIRECT(ADDRESS(ROW(),COLUMN())))</formula>
    </cfRule>
  </conditionalFormatting>
  <conditionalFormatting sqref="BF22:BI22">
    <cfRule type="expression" dxfId="213" priority="242">
      <formula>INDIRECT(ADDRESS(ROW(),COLUMN()))=TRUNC(INDIRECT(ADDRESS(ROW(),COLUMN())))</formula>
    </cfRule>
  </conditionalFormatting>
  <conditionalFormatting sqref="BF24:BI24">
    <cfRule type="expression" dxfId="212" priority="241">
      <formula>INDIRECT(ADDRESS(ROW(),COLUMN()))=TRUNC(INDIRECT(ADDRESS(ROW(),COLUMN())))</formula>
    </cfRule>
  </conditionalFormatting>
  <conditionalFormatting sqref="BF26:BI26">
    <cfRule type="expression" dxfId="211" priority="240">
      <formula>INDIRECT(ADDRESS(ROW(),COLUMN()))=TRUNC(INDIRECT(ADDRESS(ROW(),COLUMN())))</formula>
    </cfRule>
  </conditionalFormatting>
  <conditionalFormatting sqref="BF28:BI28">
    <cfRule type="expression" dxfId="210" priority="239">
      <formula>INDIRECT(ADDRESS(ROW(),COLUMN()))=TRUNC(INDIRECT(ADDRESS(ROW(),COLUMN())))</formula>
    </cfRule>
  </conditionalFormatting>
  <conditionalFormatting sqref="BF30:BI30">
    <cfRule type="expression" dxfId="209" priority="238">
      <formula>INDIRECT(ADDRESS(ROW(),COLUMN()))=TRUNC(INDIRECT(ADDRESS(ROW(),COLUMN())))</formula>
    </cfRule>
  </conditionalFormatting>
  <conditionalFormatting sqref="BF32:BI32">
    <cfRule type="expression" dxfId="208" priority="237">
      <formula>INDIRECT(ADDRESS(ROW(),COLUMN()))=TRUNC(INDIRECT(ADDRESS(ROW(),COLUMN())))</formula>
    </cfRule>
  </conditionalFormatting>
  <conditionalFormatting sqref="BF34:BI34">
    <cfRule type="expression" dxfId="207" priority="236">
      <formula>INDIRECT(ADDRESS(ROW(),COLUMN()))=TRUNC(INDIRECT(ADDRESS(ROW(),COLUMN())))</formula>
    </cfRule>
  </conditionalFormatting>
  <conditionalFormatting sqref="BF36:BI36">
    <cfRule type="expression" dxfId="206" priority="235">
      <formula>INDIRECT(ADDRESS(ROW(),COLUMN()))=TRUNC(INDIRECT(ADDRESS(ROW(),COLUMN())))</formula>
    </cfRule>
  </conditionalFormatting>
  <conditionalFormatting sqref="BF38:BI38">
    <cfRule type="expression" dxfId="205" priority="234">
      <formula>INDIRECT(ADDRESS(ROW(),COLUMN()))=TRUNC(INDIRECT(ADDRESS(ROW(),COLUMN())))</formula>
    </cfRule>
  </conditionalFormatting>
  <conditionalFormatting sqref="BF40:BI40">
    <cfRule type="expression" dxfId="204" priority="233">
      <formula>INDIRECT(ADDRESS(ROW(),COLUMN()))=TRUNC(INDIRECT(ADDRESS(ROW(),COLUMN())))</formula>
    </cfRule>
  </conditionalFormatting>
  <conditionalFormatting sqref="BF42:BI42">
    <cfRule type="expression" dxfId="203" priority="232">
      <formula>INDIRECT(ADDRESS(ROW(),COLUMN()))=TRUNC(INDIRECT(ADDRESS(ROW(),COLUMN())))</formula>
    </cfRule>
  </conditionalFormatting>
  <conditionalFormatting sqref="BF44:BI44">
    <cfRule type="expression" dxfId="202" priority="231">
      <formula>INDIRECT(ADDRESS(ROW(),COLUMN()))=TRUNC(INDIRECT(ADDRESS(ROW(),COLUMN())))</formula>
    </cfRule>
  </conditionalFormatting>
  <conditionalFormatting sqref="BF46:BI46">
    <cfRule type="expression" dxfId="201" priority="230">
      <formula>INDIRECT(ADDRESS(ROW(),COLUMN()))=TRUNC(INDIRECT(ADDRESS(ROW(),COLUMN())))</formula>
    </cfRule>
  </conditionalFormatting>
  <conditionalFormatting sqref="BF48:BI48">
    <cfRule type="expression" dxfId="200" priority="229">
      <formula>INDIRECT(ADDRESS(ROW(),COLUMN()))=TRUNC(INDIRECT(ADDRESS(ROW(),COLUMN())))</formula>
    </cfRule>
  </conditionalFormatting>
  <conditionalFormatting sqref="BF50:BI50">
    <cfRule type="expression" dxfId="199" priority="228">
      <formula>INDIRECT(ADDRESS(ROW(),COLUMN()))=TRUNC(INDIRECT(ADDRESS(ROW(),COLUMN())))</formula>
    </cfRule>
  </conditionalFormatting>
  <conditionalFormatting sqref="BF52:BI52">
    <cfRule type="expression" dxfId="198" priority="227">
      <formula>INDIRECT(ADDRESS(ROW(),COLUMN()))=TRUNC(INDIRECT(ADDRESS(ROW(),COLUMN())))</formula>
    </cfRule>
  </conditionalFormatting>
  <conditionalFormatting sqref="BF54:BI54">
    <cfRule type="expression" dxfId="197" priority="226">
      <formula>INDIRECT(ADDRESS(ROW(),COLUMN()))=TRUNC(INDIRECT(ADDRESS(ROW(),COLUMN())))</formula>
    </cfRule>
  </conditionalFormatting>
  <conditionalFormatting sqref="BF56:BI56">
    <cfRule type="expression" dxfId="196" priority="225">
      <formula>INDIRECT(ADDRESS(ROW(),COLUMN()))=TRUNC(INDIRECT(ADDRESS(ROW(),COLUMN())))</formula>
    </cfRule>
  </conditionalFormatting>
  <conditionalFormatting sqref="BF58:BI58">
    <cfRule type="expression" dxfId="195" priority="224">
      <formula>INDIRECT(ADDRESS(ROW(),COLUMN()))=TRUNC(INDIRECT(ADDRESS(ROW(),COLUMN())))</formula>
    </cfRule>
  </conditionalFormatting>
  <conditionalFormatting sqref="BF60:BI60">
    <cfRule type="expression" dxfId="194" priority="223">
      <formula>INDIRECT(ADDRESS(ROW(),COLUMN()))=TRUNC(INDIRECT(ADDRESS(ROW(),COLUMN())))</formula>
    </cfRule>
  </conditionalFormatting>
  <conditionalFormatting sqref="BF62:BI62">
    <cfRule type="expression" dxfId="193" priority="222">
      <formula>INDIRECT(ADDRESS(ROW(),COLUMN()))=TRUNC(INDIRECT(ADDRESS(ROW(),COLUMN())))</formula>
    </cfRule>
  </conditionalFormatting>
  <conditionalFormatting sqref="BF64:BI64">
    <cfRule type="expression" dxfId="192" priority="221">
      <formula>INDIRECT(ADDRESS(ROW(),COLUMN()))=TRUNC(INDIRECT(ADDRESS(ROW(),COLUMN())))</formula>
    </cfRule>
  </conditionalFormatting>
  <conditionalFormatting sqref="BF66:BI66">
    <cfRule type="expression" dxfId="191" priority="220">
      <formula>INDIRECT(ADDRESS(ROW(),COLUMN()))=TRUNC(INDIRECT(ADDRESS(ROW(),COLUMN())))</formula>
    </cfRule>
  </conditionalFormatting>
  <conditionalFormatting sqref="BF68:BI68">
    <cfRule type="expression" dxfId="190" priority="219">
      <formula>INDIRECT(ADDRESS(ROW(),COLUMN()))=TRUNC(INDIRECT(ADDRESS(ROW(),COLUMN())))</formula>
    </cfRule>
  </conditionalFormatting>
  <conditionalFormatting sqref="BF70:BI70">
    <cfRule type="expression" dxfId="189" priority="218">
      <formula>INDIRECT(ADDRESS(ROW(),COLUMN()))=TRUNC(INDIRECT(ADDRESS(ROW(),COLUMN())))</formula>
    </cfRule>
  </conditionalFormatting>
  <conditionalFormatting sqref="BF72:BI72">
    <cfRule type="expression" dxfId="188" priority="217">
      <formula>INDIRECT(ADDRESS(ROW(),COLUMN()))=TRUNC(INDIRECT(ADDRESS(ROW(),COLUMN())))</formula>
    </cfRule>
  </conditionalFormatting>
  <conditionalFormatting sqref="BF74:BI74">
    <cfRule type="expression" dxfId="187" priority="216">
      <formula>INDIRECT(ADDRESS(ROW(),COLUMN()))=TRUNC(INDIRECT(ADDRESS(ROW(),COLUMN())))</formula>
    </cfRule>
  </conditionalFormatting>
  <conditionalFormatting sqref="AG226:AR226 AK222:AR225">
    <cfRule type="expression" dxfId="186" priority="213">
      <formula>INDIRECT(ADDRESS(ROW(),COLUMN()))=TRUNC(INDIRECT(ADDRESS(ROW(),COLUMN())))</formula>
    </cfRule>
  </conditionalFormatting>
  <conditionalFormatting sqref="Q222:AB226">
    <cfRule type="expression" dxfId="185" priority="214">
      <formula>INDIRECT(ADDRESS(ROW(),COLUMN()))=TRUNC(INDIRECT(ADDRESS(ROW(),COLUMN())))</formula>
    </cfRule>
  </conditionalFormatting>
  <conditionalFormatting sqref="O231:R231">
    <cfRule type="expression" dxfId="184" priority="212">
      <formula>INDIRECT(ADDRESS(ROW(),COLUMN()))=TRUNC(INDIRECT(ADDRESS(ROW(),COLUMN())))</formula>
    </cfRule>
  </conditionalFormatting>
  <conditionalFormatting sqref="AE231:AH231">
    <cfRule type="expression" dxfId="183" priority="211">
      <formula>INDIRECT(ADDRESS(ROW(),COLUMN()))=TRUNC(INDIRECT(ADDRESS(ROW(),COLUMN())))</formula>
    </cfRule>
  </conditionalFormatting>
  <conditionalFormatting sqref="AG222:AJ225">
    <cfRule type="expression" dxfId="182" priority="210">
      <formula>INDIRECT(ADDRESS(ROW(),COLUMN()))=TRUNC(INDIRECT(ADDRESS(ROW(),COLUMN())))</formula>
    </cfRule>
  </conditionalFormatting>
  <conditionalFormatting sqref="AA18:BE18">
    <cfRule type="expression" dxfId="181" priority="180">
      <formula>INDIRECT(ADDRESS(ROW(),COLUMN()))=TRUNC(INDIRECT(ADDRESS(ROW(),COLUMN())))</formula>
    </cfRule>
  </conditionalFormatting>
  <conditionalFormatting sqref="AA20:BE20">
    <cfRule type="expression" dxfId="180" priority="209">
      <formula>INDIRECT(ADDRESS(ROW(),COLUMN()))=TRUNC(INDIRECT(ADDRESS(ROW(),COLUMN())))</formula>
    </cfRule>
  </conditionalFormatting>
  <conditionalFormatting sqref="AA188:BE188">
    <cfRule type="expression" dxfId="179" priority="38">
      <formula>INDIRECT(ADDRESS(ROW(),COLUMN()))=TRUNC(INDIRECT(ADDRESS(ROW(),COLUMN())))</formula>
    </cfRule>
  </conditionalFormatting>
  <conditionalFormatting sqref="AA22:BE22">
    <cfRule type="expression" dxfId="178" priority="179">
      <formula>INDIRECT(ADDRESS(ROW(),COLUMN()))=TRUNC(INDIRECT(ADDRESS(ROW(),COLUMN())))</formula>
    </cfRule>
  </conditionalFormatting>
  <conditionalFormatting sqref="AA24:BE24">
    <cfRule type="expression" dxfId="177" priority="178">
      <formula>INDIRECT(ADDRESS(ROW(),COLUMN()))=TRUNC(INDIRECT(ADDRESS(ROW(),COLUMN())))</formula>
    </cfRule>
  </conditionalFormatting>
  <conditionalFormatting sqref="AA26:BE26">
    <cfRule type="expression" dxfId="176" priority="177">
      <formula>INDIRECT(ADDRESS(ROW(),COLUMN()))=TRUNC(INDIRECT(ADDRESS(ROW(),COLUMN())))</formula>
    </cfRule>
  </conditionalFormatting>
  <conditionalFormatting sqref="AA28:BE28">
    <cfRule type="expression" dxfId="175" priority="176">
      <formula>INDIRECT(ADDRESS(ROW(),COLUMN()))=TRUNC(INDIRECT(ADDRESS(ROW(),COLUMN())))</formula>
    </cfRule>
  </conditionalFormatting>
  <conditionalFormatting sqref="AA30:BE30">
    <cfRule type="expression" dxfId="174" priority="175">
      <formula>INDIRECT(ADDRESS(ROW(),COLUMN()))=TRUNC(INDIRECT(ADDRESS(ROW(),COLUMN())))</formula>
    </cfRule>
  </conditionalFormatting>
  <conditionalFormatting sqref="AA32:BE32">
    <cfRule type="expression" dxfId="173" priority="174">
      <formula>INDIRECT(ADDRESS(ROW(),COLUMN()))=TRUNC(INDIRECT(ADDRESS(ROW(),COLUMN())))</formula>
    </cfRule>
  </conditionalFormatting>
  <conditionalFormatting sqref="AA34:BE34">
    <cfRule type="expression" dxfId="172" priority="173">
      <formula>INDIRECT(ADDRESS(ROW(),COLUMN()))=TRUNC(INDIRECT(ADDRESS(ROW(),COLUMN())))</formula>
    </cfRule>
  </conditionalFormatting>
  <conditionalFormatting sqref="AA36:BE36">
    <cfRule type="expression" dxfId="171" priority="172">
      <formula>INDIRECT(ADDRESS(ROW(),COLUMN()))=TRUNC(INDIRECT(ADDRESS(ROW(),COLUMN())))</formula>
    </cfRule>
  </conditionalFormatting>
  <conditionalFormatting sqref="AA38:BE38">
    <cfRule type="expression" dxfId="170" priority="171">
      <formula>INDIRECT(ADDRESS(ROW(),COLUMN()))=TRUNC(INDIRECT(ADDRESS(ROW(),COLUMN())))</formula>
    </cfRule>
  </conditionalFormatting>
  <conditionalFormatting sqref="AA40:BE40">
    <cfRule type="expression" dxfId="169" priority="170">
      <formula>INDIRECT(ADDRESS(ROW(),COLUMN()))=TRUNC(INDIRECT(ADDRESS(ROW(),COLUMN())))</formula>
    </cfRule>
  </conditionalFormatting>
  <conditionalFormatting sqref="AA42:BE42">
    <cfRule type="expression" dxfId="168" priority="169">
      <formula>INDIRECT(ADDRESS(ROW(),COLUMN()))=TRUNC(INDIRECT(ADDRESS(ROW(),COLUMN())))</formula>
    </cfRule>
  </conditionalFormatting>
  <conditionalFormatting sqref="AA44:BE44">
    <cfRule type="expression" dxfId="167" priority="168">
      <formula>INDIRECT(ADDRESS(ROW(),COLUMN()))=TRUNC(INDIRECT(ADDRESS(ROW(),COLUMN())))</formula>
    </cfRule>
  </conditionalFormatting>
  <conditionalFormatting sqref="AA46:BE46">
    <cfRule type="expression" dxfId="166" priority="167">
      <formula>INDIRECT(ADDRESS(ROW(),COLUMN()))=TRUNC(INDIRECT(ADDRESS(ROW(),COLUMN())))</formula>
    </cfRule>
  </conditionalFormatting>
  <conditionalFormatting sqref="AA48:BE48">
    <cfRule type="expression" dxfId="165" priority="166">
      <formula>INDIRECT(ADDRESS(ROW(),COLUMN()))=TRUNC(INDIRECT(ADDRESS(ROW(),COLUMN())))</formula>
    </cfRule>
  </conditionalFormatting>
  <conditionalFormatting sqref="AA50:BE50">
    <cfRule type="expression" dxfId="164" priority="165">
      <formula>INDIRECT(ADDRESS(ROW(),COLUMN()))=TRUNC(INDIRECT(ADDRESS(ROW(),COLUMN())))</formula>
    </cfRule>
  </conditionalFormatting>
  <conditionalFormatting sqref="AA52:BE52">
    <cfRule type="expression" dxfId="163" priority="164">
      <formula>INDIRECT(ADDRESS(ROW(),COLUMN()))=TRUNC(INDIRECT(ADDRESS(ROW(),COLUMN())))</formula>
    </cfRule>
  </conditionalFormatting>
  <conditionalFormatting sqref="AA54:BE54">
    <cfRule type="expression" dxfId="162" priority="163">
      <formula>INDIRECT(ADDRESS(ROW(),COLUMN()))=TRUNC(INDIRECT(ADDRESS(ROW(),COLUMN())))</formula>
    </cfRule>
  </conditionalFormatting>
  <conditionalFormatting sqref="AA56:BE56">
    <cfRule type="expression" dxfId="161" priority="162">
      <formula>INDIRECT(ADDRESS(ROW(),COLUMN()))=TRUNC(INDIRECT(ADDRESS(ROW(),COLUMN())))</formula>
    </cfRule>
  </conditionalFormatting>
  <conditionalFormatting sqref="AA58:BE58">
    <cfRule type="expression" dxfId="160" priority="161">
      <formula>INDIRECT(ADDRESS(ROW(),COLUMN()))=TRUNC(INDIRECT(ADDRESS(ROW(),COLUMN())))</formula>
    </cfRule>
  </conditionalFormatting>
  <conditionalFormatting sqref="AA60:BE60">
    <cfRule type="expression" dxfId="159" priority="160">
      <formula>INDIRECT(ADDRESS(ROW(),COLUMN()))=TRUNC(INDIRECT(ADDRESS(ROW(),COLUMN())))</formula>
    </cfRule>
  </conditionalFormatting>
  <conditionalFormatting sqref="AA62:BE62">
    <cfRule type="expression" dxfId="158" priority="159">
      <formula>INDIRECT(ADDRESS(ROW(),COLUMN()))=TRUNC(INDIRECT(ADDRESS(ROW(),COLUMN())))</formula>
    </cfRule>
  </conditionalFormatting>
  <conditionalFormatting sqref="AA64:BE64">
    <cfRule type="expression" dxfId="157" priority="158">
      <formula>INDIRECT(ADDRESS(ROW(),COLUMN()))=TRUNC(INDIRECT(ADDRESS(ROW(),COLUMN())))</formula>
    </cfRule>
  </conditionalFormatting>
  <conditionalFormatting sqref="AA66:BE66">
    <cfRule type="expression" dxfId="156" priority="157">
      <formula>INDIRECT(ADDRESS(ROW(),COLUMN()))=TRUNC(INDIRECT(ADDRESS(ROW(),COLUMN())))</formula>
    </cfRule>
  </conditionalFormatting>
  <conditionalFormatting sqref="AA68:BE68">
    <cfRule type="expression" dxfId="155" priority="156">
      <formula>INDIRECT(ADDRESS(ROW(),COLUMN()))=TRUNC(INDIRECT(ADDRESS(ROW(),COLUMN())))</formula>
    </cfRule>
  </conditionalFormatting>
  <conditionalFormatting sqref="AA70:BE70">
    <cfRule type="expression" dxfId="154" priority="155">
      <formula>INDIRECT(ADDRESS(ROW(),COLUMN()))=TRUNC(INDIRECT(ADDRESS(ROW(),COLUMN())))</formula>
    </cfRule>
  </conditionalFormatting>
  <conditionalFormatting sqref="AA72:BE72">
    <cfRule type="expression" dxfId="153" priority="154">
      <formula>INDIRECT(ADDRESS(ROW(),COLUMN()))=TRUNC(INDIRECT(ADDRESS(ROW(),COLUMN())))</formula>
    </cfRule>
  </conditionalFormatting>
  <conditionalFormatting sqref="AA74:BE74">
    <cfRule type="expression" dxfId="152" priority="153">
      <formula>INDIRECT(ADDRESS(ROW(),COLUMN()))=TRUNC(INDIRECT(ADDRESS(ROW(),COLUMN())))</formula>
    </cfRule>
  </conditionalFormatting>
  <conditionalFormatting sqref="AA76:BE76">
    <cfRule type="expression" dxfId="151" priority="150">
      <formula>INDIRECT(ADDRESS(ROW(),COLUMN()))=TRUNC(INDIRECT(ADDRESS(ROW(),COLUMN())))</formula>
    </cfRule>
  </conditionalFormatting>
  <conditionalFormatting sqref="BF76:BI76">
    <cfRule type="expression" dxfId="150" priority="151">
      <formula>INDIRECT(ADDRESS(ROW(),COLUMN()))=TRUNC(INDIRECT(ADDRESS(ROW(),COLUMN())))</formula>
    </cfRule>
  </conditionalFormatting>
  <conditionalFormatting sqref="BF78:BI78">
    <cfRule type="expression" dxfId="149" priority="149">
      <formula>INDIRECT(ADDRESS(ROW(),COLUMN()))=TRUNC(INDIRECT(ADDRESS(ROW(),COLUMN())))</formula>
    </cfRule>
  </conditionalFormatting>
  <conditionalFormatting sqref="AA78:BE78">
    <cfRule type="expression" dxfId="148" priority="148">
      <formula>INDIRECT(ADDRESS(ROW(),COLUMN()))=TRUNC(INDIRECT(ADDRESS(ROW(),COLUMN())))</formula>
    </cfRule>
  </conditionalFormatting>
  <conditionalFormatting sqref="BF80:BI80">
    <cfRule type="expression" dxfId="147" priority="147">
      <formula>INDIRECT(ADDRESS(ROW(),COLUMN()))=TRUNC(INDIRECT(ADDRESS(ROW(),COLUMN())))</formula>
    </cfRule>
  </conditionalFormatting>
  <conditionalFormatting sqref="AA80:BE80">
    <cfRule type="expression" dxfId="146" priority="146">
      <formula>INDIRECT(ADDRESS(ROW(),COLUMN()))=TRUNC(INDIRECT(ADDRESS(ROW(),COLUMN())))</formula>
    </cfRule>
  </conditionalFormatting>
  <conditionalFormatting sqref="BF82:BI82">
    <cfRule type="expression" dxfId="145" priority="145">
      <formula>INDIRECT(ADDRESS(ROW(),COLUMN()))=TRUNC(INDIRECT(ADDRESS(ROW(),COLUMN())))</formula>
    </cfRule>
  </conditionalFormatting>
  <conditionalFormatting sqref="AA82:BE82">
    <cfRule type="expression" dxfId="144" priority="144">
      <formula>INDIRECT(ADDRESS(ROW(),COLUMN()))=TRUNC(INDIRECT(ADDRESS(ROW(),COLUMN())))</formula>
    </cfRule>
  </conditionalFormatting>
  <conditionalFormatting sqref="BF84:BI84">
    <cfRule type="expression" dxfId="143" priority="143">
      <formula>INDIRECT(ADDRESS(ROW(),COLUMN()))=TRUNC(INDIRECT(ADDRESS(ROW(),COLUMN())))</formula>
    </cfRule>
  </conditionalFormatting>
  <conditionalFormatting sqref="AA84:BE84">
    <cfRule type="expression" dxfId="142" priority="142">
      <formula>INDIRECT(ADDRESS(ROW(),COLUMN()))=TRUNC(INDIRECT(ADDRESS(ROW(),COLUMN())))</formula>
    </cfRule>
  </conditionalFormatting>
  <conditionalFormatting sqref="BF86:BI86">
    <cfRule type="expression" dxfId="141" priority="141">
      <formula>INDIRECT(ADDRESS(ROW(),COLUMN()))=TRUNC(INDIRECT(ADDRESS(ROW(),COLUMN())))</formula>
    </cfRule>
  </conditionalFormatting>
  <conditionalFormatting sqref="AA86:BE86">
    <cfRule type="expression" dxfId="140" priority="140">
      <formula>INDIRECT(ADDRESS(ROW(),COLUMN()))=TRUNC(INDIRECT(ADDRESS(ROW(),COLUMN())))</formula>
    </cfRule>
  </conditionalFormatting>
  <conditionalFormatting sqref="BF88:BI88">
    <cfRule type="expression" dxfId="139" priority="139">
      <formula>INDIRECT(ADDRESS(ROW(),COLUMN()))=TRUNC(INDIRECT(ADDRESS(ROW(),COLUMN())))</formula>
    </cfRule>
  </conditionalFormatting>
  <conditionalFormatting sqref="AA88:BE88">
    <cfRule type="expression" dxfId="138" priority="138">
      <formula>INDIRECT(ADDRESS(ROW(),COLUMN()))=TRUNC(INDIRECT(ADDRESS(ROW(),COLUMN())))</formula>
    </cfRule>
  </conditionalFormatting>
  <conditionalFormatting sqref="BF90:BI90">
    <cfRule type="expression" dxfId="137" priority="137">
      <formula>INDIRECT(ADDRESS(ROW(),COLUMN()))=TRUNC(INDIRECT(ADDRESS(ROW(),COLUMN())))</formula>
    </cfRule>
  </conditionalFormatting>
  <conditionalFormatting sqref="AA90:BE90">
    <cfRule type="expression" dxfId="136" priority="136">
      <formula>INDIRECT(ADDRESS(ROW(),COLUMN()))=TRUNC(INDIRECT(ADDRESS(ROW(),COLUMN())))</formula>
    </cfRule>
  </conditionalFormatting>
  <conditionalFormatting sqref="BF92:BI92">
    <cfRule type="expression" dxfId="135" priority="135">
      <formula>INDIRECT(ADDRESS(ROW(),COLUMN()))=TRUNC(INDIRECT(ADDRESS(ROW(),COLUMN())))</formula>
    </cfRule>
  </conditionalFormatting>
  <conditionalFormatting sqref="AA92:BE92">
    <cfRule type="expression" dxfId="134" priority="134">
      <formula>INDIRECT(ADDRESS(ROW(),COLUMN()))=TRUNC(INDIRECT(ADDRESS(ROW(),COLUMN())))</formula>
    </cfRule>
  </conditionalFormatting>
  <conditionalFormatting sqref="BF94:BI94">
    <cfRule type="expression" dxfId="133" priority="133">
      <formula>INDIRECT(ADDRESS(ROW(),COLUMN()))=TRUNC(INDIRECT(ADDRESS(ROW(),COLUMN())))</formula>
    </cfRule>
  </conditionalFormatting>
  <conditionalFormatting sqref="AA94:BE94">
    <cfRule type="expression" dxfId="132" priority="132">
      <formula>INDIRECT(ADDRESS(ROW(),COLUMN()))=TRUNC(INDIRECT(ADDRESS(ROW(),COLUMN())))</formula>
    </cfRule>
  </conditionalFormatting>
  <conditionalFormatting sqref="BF96:BI96">
    <cfRule type="expression" dxfId="131" priority="131">
      <formula>INDIRECT(ADDRESS(ROW(),COLUMN()))=TRUNC(INDIRECT(ADDRESS(ROW(),COLUMN())))</formula>
    </cfRule>
  </conditionalFormatting>
  <conditionalFormatting sqref="AA96:BE96">
    <cfRule type="expression" dxfId="130" priority="130">
      <formula>INDIRECT(ADDRESS(ROW(),COLUMN()))=TRUNC(INDIRECT(ADDRESS(ROW(),COLUMN())))</formula>
    </cfRule>
  </conditionalFormatting>
  <conditionalFormatting sqref="BF98:BI98">
    <cfRule type="expression" dxfId="129" priority="129">
      <formula>INDIRECT(ADDRESS(ROW(),COLUMN()))=TRUNC(INDIRECT(ADDRESS(ROW(),COLUMN())))</formula>
    </cfRule>
  </conditionalFormatting>
  <conditionalFormatting sqref="AA98:BE98">
    <cfRule type="expression" dxfId="128" priority="128">
      <formula>INDIRECT(ADDRESS(ROW(),COLUMN()))=TRUNC(INDIRECT(ADDRESS(ROW(),COLUMN())))</formula>
    </cfRule>
  </conditionalFormatting>
  <conditionalFormatting sqref="BF100:BI100">
    <cfRule type="expression" dxfId="127" priority="127">
      <formula>INDIRECT(ADDRESS(ROW(),COLUMN()))=TRUNC(INDIRECT(ADDRESS(ROW(),COLUMN())))</formula>
    </cfRule>
  </conditionalFormatting>
  <conditionalFormatting sqref="AA100:BE100">
    <cfRule type="expression" dxfId="126" priority="126">
      <formula>INDIRECT(ADDRESS(ROW(),COLUMN()))=TRUNC(INDIRECT(ADDRESS(ROW(),COLUMN())))</formula>
    </cfRule>
  </conditionalFormatting>
  <conditionalFormatting sqref="BF102:BI102">
    <cfRule type="expression" dxfId="125" priority="125">
      <formula>INDIRECT(ADDRESS(ROW(),COLUMN()))=TRUNC(INDIRECT(ADDRESS(ROW(),COLUMN())))</formula>
    </cfRule>
  </conditionalFormatting>
  <conditionalFormatting sqref="AA102:BE102">
    <cfRule type="expression" dxfId="124" priority="124">
      <formula>INDIRECT(ADDRESS(ROW(),COLUMN()))=TRUNC(INDIRECT(ADDRESS(ROW(),COLUMN())))</formula>
    </cfRule>
  </conditionalFormatting>
  <conditionalFormatting sqref="BF104:BI104">
    <cfRule type="expression" dxfId="123" priority="123">
      <formula>INDIRECT(ADDRESS(ROW(),COLUMN()))=TRUNC(INDIRECT(ADDRESS(ROW(),COLUMN())))</formula>
    </cfRule>
  </conditionalFormatting>
  <conditionalFormatting sqref="AA104:BE104">
    <cfRule type="expression" dxfId="122" priority="122">
      <formula>INDIRECT(ADDRESS(ROW(),COLUMN()))=TRUNC(INDIRECT(ADDRESS(ROW(),COLUMN())))</formula>
    </cfRule>
  </conditionalFormatting>
  <conditionalFormatting sqref="BF106:BI106">
    <cfRule type="expression" dxfId="121" priority="121">
      <formula>INDIRECT(ADDRESS(ROW(),COLUMN()))=TRUNC(INDIRECT(ADDRESS(ROW(),COLUMN())))</formula>
    </cfRule>
  </conditionalFormatting>
  <conditionalFormatting sqref="AA106:BE106">
    <cfRule type="expression" dxfId="120" priority="120">
      <formula>INDIRECT(ADDRESS(ROW(),COLUMN()))=TRUNC(INDIRECT(ADDRESS(ROW(),COLUMN())))</formula>
    </cfRule>
  </conditionalFormatting>
  <conditionalFormatting sqref="BF108:BI108">
    <cfRule type="expression" dxfId="119" priority="119">
      <formula>INDIRECT(ADDRESS(ROW(),COLUMN()))=TRUNC(INDIRECT(ADDRESS(ROW(),COLUMN())))</formula>
    </cfRule>
  </conditionalFormatting>
  <conditionalFormatting sqref="AA108:BE108">
    <cfRule type="expression" dxfId="118" priority="118">
      <formula>INDIRECT(ADDRESS(ROW(),COLUMN()))=TRUNC(INDIRECT(ADDRESS(ROW(),COLUMN())))</formula>
    </cfRule>
  </conditionalFormatting>
  <conditionalFormatting sqref="BF110:BI110">
    <cfRule type="expression" dxfId="117" priority="117">
      <formula>INDIRECT(ADDRESS(ROW(),COLUMN()))=TRUNC(INDIRECT(ADDRESS(ROW(),COLUMN())))</formula>
    </cfRule>
  </conditionalFormatting>
  <conditionalFormatting sqref="AA110:BE110">
    <cfRule type="expression" dxfId="116" priority="116">
      <formula>INDIRECT(ADDRESS(ROW(),COLUMN()))=TRUNC(INDIRECT(ADDRESS(ROW(),COLUMN())))</formula>
    </cfRule>
  </conditionalFormatting>
  <conditionalFormatting sqref="BF112:BI112">
    <cfRule type="expression" dxfId="115" priority="115">
      <formula>INDIRECT(ADDRESS(ROW(),COLUMN()))=TRUNC(INDIRECT(ADDRESS(ROW(),COLUMN())))</formula>
    </cfRule>
  </conditionalFormatting>
  <conditionalFormatting sqref="AA112:BE112">
    <cfRule type="expression" dxfId="114" priority="114">
      <formula>INDIRECT(ADDRESS(ROW(),COLUMN()))=TRUNC(INDIRECT(ADDRESS(ROW(),COLUMN())))</formula>
    </cfRule>
  </conditionalFormatting>
  <conditionalFormatting sqref="BF114:BI114">
    <cfRule type="expression" dxfId="113" priority="113">
      <formula>INDIRECT(ADDRESS(ROW(),COLUMN()))=TRUNC(INDIRECT(ADDRESS(ROW(),COLUMN())))</formula>
    </cfRule>
  </conditionalFormatting>
  <conditionalFormatting sqref="AA114:BE114">
    <cfRule type="expression" dxfId="112" priority="112">
      <formula>INDIRECT(ADDRESS(ROW(),COLUMN()))=TRUNC(INDIRECT(ADDRESS(ROW(),COLUMN())))</formula>
    </cfRule>
  </conditionalFormatting>
  <conditionalFormatting sqref="BF116:BI116">
    <cfRule type="expression" dxfId="111" priority="111">
      <formula>INDIRECT(ADDRESS(ROW(),COLUMN()))=TRUNC(INDIRECT(ADDRESS(ROW(),COLUMN())))</formula>
    </cfRule>
  </conditionalFormatting>
  <conditionalFormatting sqref="AA116:BE116">
    <cfRule type="expression" dxfId="110" priority="110">
      <formula>INDIRECT(ADDRESS(ROW(),COLUMN()))=TRUNC(INDIRECT(ADDRESS(ROW(),COLUMN())))</formula>
    </cfRule>
  </conditionalFormatting>
  <conditionalFormatting sqref="BF118:BI118">
    <cfRule type="expression" dxfId="109" priority="109">
      <formula>INDIRECT(ADDRESS(ROW(),COLUMN()))=TRUNC(INDIRECT(ADDRESS(ROW(),COLUMN())))</formula>
    </cfRule>
  </conditionalFormatting>
  <conditionalFormatting sqref="AA118:BE118">
    <cfRule type="expression" dxfId="108" priority="108">
      <formula>INDIRECT(ADDRESS(ROW(),COLUMN()))=TRUNC(INDIRECT(ADDRESS(ROW(),COLUMN())))</formula>
    </cfRule>
  </conditionalFormatting>
  <conditionalFormatting sqref="BF120:BI120">
    <cfRule type="expression" dxfId="107" priority="107">
      <formula>INDIRECT(ADDRESS(ROW(),COLUMN()))=TRUNC(INDIRECT(ADDRESS(ROW(),COLUMN())))</formula>
    </cfRule>
  </conditionalFormatting>
  <conditionalFormatting sqref="AA120:BE120">
    <cfRule type="expression" dxfId="106" priority="106">
      <formula>INDIRECT(ADDRESS(ROW(),COLUMN()))=TRUNC(INDIRECT(ADDRESS(ROW(),COLUMN())))</formula>
    </cfRule>
  </conditionalFormatting>
  <conditionalFormatting sqref="BF122:BI122">
    <cfRule type="expression" dxfId="105" priority="105">
      <formula>INDIRECT(ADDRESS(ROW(),COLUMN()))=TRUNC(INDIRECT(ADDRESS(ROW(),COLUMN())))</formula>
    </cfRule>
  </conditionalFormatting>
  <conditionalFormatting sqref="AA122:BE122">
    <cfRule type="expression" dxfId="104" priority="104">
      <formula>INDIRECT(ADDRESS(ROW(),COLUMN()))=TRUNC(INDIRECT(ADDRESS(ROW(),COLUMN())))</formula>
    </cfRule>
  </conditionalFormatting>
  <conditionalFormatting sqref="BF124:BI124">
    <cfRule type="expression" dxfId="103" priority="103">
      <formula>INDIRECT(ADDRESS(ROW(),COLUMN()))=TRUNC(INDIRECT(ADDRESS(ROW(),COLUMN())))</formula>
    </cfRule>
  </conditionalFormatting>
  <conditionalFormatting sqref="AA124:BE124">
    <cfRule type="expression" dxfId="102" priority="102">
      <formula>INDIRECT(ADDRESS(ROW(),COLUMN()))=TRUNC(INDIRECT(ADDRESS(ROW(),COLUMN())))</formula>
    </cfRule>
  </conditionalFormatting>
  <conditionalFormatting sqref="BF126:BI126">
    <cfRule type="expression" dxfId="101" priority="101">
      <formula>INDIRECT(ADDRESS(ROW(),COLUMN()))=TRUNC(INDIRECT(ADDRESS(ROW(),COLUMN())))</formula>
    </cfRule>
  </conditionalFormatting>
  <conditionalFormatting sqref="AA126:BE126">
    <cfRule type="expression" dxfId="100" priority="100">
      <formula>INDIRECT(ADDRESS(ROW(),COLUMN()))=TRUNC(INDIRECT(ADDRESS(ROW(),COLUMN())))</formula>
    </cfRule>
  </conditionalFormatting>
  <conditionalFormatting sqref="BF128:BI128">
    <cfRule type="expression" dxfId="99" priority="99">
      <formula>INDIRECT(ADDRESS(ROW(),COLUMN()))=TRUNC(INDIRECT(ADDRESS(ROW(),COLUMN())))</formula>
    </cfRule>
  </conditionalFormatting>
  <conditionalFormatting sqref="AA128:BE128">
    <cfRule type="expression" dxfId="98" priority="98">
      <formula>INDIRECT(ADDRESS(ROW(),COLUMN()))=TRUNC(INDIRECT(ADDRESS(ROW(),COLUMN())))</formula>
    </cfRule>
  </conditionalFormatting>
  <conditionalFormatting sqref="BF130:BI130">
    <cfRule type="expression" dxfId="97" priority="97">
      <formula>INDIRECT(ADDRESS(ROW(),COLUMN()))=TRUNC(INDIRECT(ADDRESS(ROW(),COLUMN())))</formula>
    </cfRule>
  </conditionalFormatting>
  <conditionalFormatting sqref="AA130:BE130">
    <cfRule type="expression" dxfId="96" priority="96">
      <formula>INDIRECT(ADDRESS(ROW(),COLUMN()))=TRUNC(INDIRECT(ADDRESS(ROW(),COLUMN())))</formula>
    </cfRule>
  </conditionalFormatting>
  <conditionalFormatting sqref="BF132:BI132">
    <cfRule type="expression" dxfId="95" priority="95">
      <formula>INDIRECT(ADDRESS(ROW(),COLUMN()))=TRUNC(INDIRECT(ADDRESS(ROW(),COLUMN())))</formula>
    </cfRule>
  </conditionalFormatting>
  <conditionalFormatting sqref="AA132:BE132">
    <cfRule type="expression" dxfId="94" priority="94">
      <formula>INDIRECT(ADDRESS(ROW(),COLUMN()))=TRUNC(INDIRECT(ADDRESS(ROW(),COLUMN())))</formula>
    </cfRule>
  </conditionalFormatting>
  <conditionalFormatting sqref="BF134:BI134">
    <cfRule type="expression" dxfId="93" priority="93">
      <formula>INDIRECT(ADDRESS(ROW(),COLUMN()))=TRUNC(INDIRECT(ADDRESS(ROW(),COLUMN())))</formula>
    </cfRule>
  </conditionalFormatting>
  <conditionalFormatting sqref="AA134:BE134">
    <cfRule type="expression" dxfId="92" priority="92">
      <formula>INDIRECT(ADDRESS(ROW(),COLUMN()))=TRUNC(INDIRECT(ADDRESS(ROW(),COLUMN())))</formula>
    </cfRule>
  </conditionalFormatting>
  <conditionalFormatting sqref="BF136:BI136">
    <cfRule type="expression" dxfId="91" priority="91">
      <formula>INDIRECT(ADDRESS(ROW(),COLUMN()))=TRUNC(INDIRECT(ADDRESS(ROW(),COLUMN())))</formula>
    </cfRule>
  </conditionalFormatting>
  <conditionalFormatting sqref="AA136:BE136">
    <cfRule type="expression" dxfId="90" priority="90">
      <formula>INDIRECT(ADDRESS(ROW(),COLUMN()))=TRUNC(INDIRECT(ADDRESS(ROW(),COLUMN())))</formula>
    </cfRule>
  </conditionalFormatting>
  <conditionalFormatting sqref="BF138:BI138">
    <cfRule type="expression" dxfId="89" priority="89">
      <formula>INDIRECT(ADDRESS(ROW(),COLUMN()))=TRUNC(INDIRECT(ADDRESS(ROW(),COLUMN())))</formula>
    </cfRule>
  </conditionalFormatting>
  <conditionalFormatting sqref="AA138:BE138">
    <cfRule type="expression" dxfId="88" priority="88">
      <formula>INDIRECT(ADDRESS(ROW(),COLUMN()))=TRUNC(INDIRECT(ADDRESS(ROW(),COLUMN())))</formula>
    </cfRule>
  </conditionalFormatting>
  <conditionalFormatting sqref="BF140:BI140">
    <cfRule type="expression" dxfId="87" priority="87">
      <formula>INDIRECT(ADDRESS(ROW(),COLUMN()))=TRUNC(INDIRECT(ADDRESS(ROW(),COLUMN())))</formula>
    </cfRule>
  </conditionalFormatting>
  <conditionalFormatting sqref="AA140:BE140">
    <cfRule type="expression" dxfId="86" priority="86">
      <formula>INDIRECT(ADDRESS(ROW(),COLUMN()))=TRUNC(INDIRECT(ADDRESS(ROW(),COLUMN())))</formula>
    </cfRule>
  </conditionalFormatting>
  <conditionalFormatting sqref="BF142:BI142">
    <cfRule type="expression" dxfId="85" priority="85">
      <formula>INDIRECT(ADDRESS(ROW(),COLUMN()))=TRUNC(INDIRECT(ADDRESS(ROW(),COLUMN())))</formula>
    </cfRule>
  </conditionalFormatting>
  <conditionalFormatting sqref="AA142:BE142">
    <cfRule type="expression" dxfId="84" priority="84">
      <formula>INDIRECT(ADDRESS(ROW(),COLUMN()))=TRUNC(INDIRECT(ADDRESS(ROW(),COLUMN())))</formula>
    </cfRule>
  </conditionalFormatting>
  <conditionalFormatting sqref="BF144:BI144">
    <cfRule type="expression" dxfId="83" priority="83">
      <formula>INDIRECT(ADDRESS(ROW(),COLUMN()))=TRUNC(INDIRECT(ADDRESS(ROW(),COLUMN())))</formula>
    </cfRule>
  </conditionalFormatting>
  <conditionalFormatting sqref="AA144:BE144">
    <cfRule type="expression" dxfId="82" priority="82">
      <formula>INDIRECT(ADDRESS(ROW(),COLUMN()))=TRUNC(INDIRECT(ADDRESS(ROW(),COLUMN())))</formula>
    </cfRule>
  </conditionalFormatting>
  <conditionalFormatting sqref="BF146:BI146">
    <cfRule type="expression" dxfId="81" priority="81">
      <formula>INDIRECT(ADDRESS(ROW(),COLUMN()))=TRUNC(INDIRECT(ADDRESS(ROW(),COLUMN())))</formula>
    </cfRule>
  </conditionalFormatting>
  <conditionalFormatting sqref="AA146:BE146">
    <cfRule type="expression" dxfId="80" priority="80">
      <formula>INDIRECT(ADDRESS(ROW(),COLUMN()))=TRUNC(INDIRECT(ADDRESS(ROW(),COLUMN())))</formula>
    </cfRule>
  </conditionalFormatting>
  <conditionalFormatting sqref="BF148:BI148">
    <cfRule type="expression" dxfId="79" priority="79">
      <formula>INDIRECT(ADDRESS(ROW(),COLUMN()))=TRUNC(INDIRECT(ADDRESS(ROW(),COLUMN())))</formula>
    </cfRule>
  </conditionalFormatting>
  <conditionalFormatting sqref="AA148:BE148">
    <cfRule type="expression" dxfId="78" priority="78">
      <formula>INDIRECT(ADDRESS(ROW(),COLUMN()))=TRUNC(INDIRECT(ADDRESS(ROW(),COLUMN())))</formula>
    </cfRule>
  </conditionalFormatting>
  <conditionalFormatting sqref="BF150:BI150">
    <cfRule type="expression" dxfId="77" priority="77">
      <formula>INDIRECT(ADDRESS(ROW(),COLUMN()))=TRUNC(INDIRECT(ADDRESS(ROW(),COLUMN())))</formula>
    </cfRule>
  </conditionalFormatting>
  <conditionalFormatting sqref="AA150:BE150">
    <cfRule type="expression" dxfId="76" priority="76">
      <formula>INDIRECT(ADDRESS(ROW(),COLUMN()))=TRUNC(INDIRECT(ADDRESS(ROW(),COLUMN())))</formula>
    </cfRule>
  </conditionalFormatting>
  <conditionalFormatting sqref="BF152:BI152">
    <cfRule type="expression" dxfId="75" priority="75">
      <formula>INDIRECT(ADDRESS(ROW(),COLUMN()))=TRUNC(INDIRECT(ADDRESS(ROW(),COLUMN())))</formula>
    </cfRule>
  </conditionalFormatting>
  <conditionalFormatting sqref="AA152:BE152">
    <cfRule type="expression" dxfId="74" priority="74">
      <formula>INDIRECT(ADDRESS(ROW(),COLUMN()))=TRUNC(INDIRECT(ADDRESS(ROW(),COLUMN())))</formula>
    </cfRule>
  </conditionalFormatting>
  <conditionalFormatting sqref="BF154:BI154">
    <cfRule type="expression" dxfId="73" priority="73">
      <formula>INDIRECT(ADDRESS(ROW(),COLUMN()))=TRUNC(INDIRECT(ADDRESS(ROW(),COLUMN())))</formula>
    </cfRule>
  </conditionalFormatting>
  <conditionalFormatting sqref="AA154:BE154">
    <cfRule type="expression" dxfId="72" priority="72">
      <formula>INDIRECT(ADDRESS(ROW(),COLUMN()))=TRUNC(INDIRECT(ADDRESS(ROW(),COLUMN())))</formula>
    </cfRule>
  </conditionalFormatting>
  <conditionalFormatting sqref="BF156:BI156">
    <cfRule type="expression" dxfId="71" priority="71">
      <formula>INDIRECT(ADDRESS(ROW(),COLUMN()))=TRUNC(INDIRECT(ADDRESS(ROW(),COLUMN())))</formula>
    </cfRule>
  </conditionalFormatting>
  <conditionalFormatting sqref="AA156:BE156">
    <cfRule type="expression" dxfId="70" priority="70">
      <formula>INDIRECT(ADDRESS(ROW(),COLUMN()))=TRUNC(INDIRECT(ADDRESS(ROW(),COLUMN())))</formula>
    </cfRule>
  </conditionalFormatting>
  <conditionalFormatting sqref="BF158:BI158">
    <cfRule type="expression" dxfId="69" priority="69">
      <formula>INDIRECT(ADDRESS(ROW(),COLUMN()))=TRUNC(INDIRECT(ADDRESS(ROW(),COLUMN())))</formula>
    </cfRule>
  </conditionalFormatting>
  <conditionalFormatting sqref="AA158:BE158">
    <cfRule type="expression" dxfId="68" priority="68">
      <formula>INDIRECT(ADDRESS(ROW(),COLUMN()))=TRUNC(INDIRECT(ADDRESS(ROW(),COLUMN())))</formula>
    </cfRule>
  </conditionalFormatting>
  <conditionalFormatting sqref="BF160:BI160">
    <cfRule type="expression" dxfId="67" priority="67">
      <formula>INDIRECT(ADDRESS(ROW(),COLUMN()))=TRUNC(INDIRECT(ADDRESS(ROW(),COLUMN())))</formula>
    </cfRule>
  </conditionalFormatting>
  <conditionalFormatting sqref="AA160:BE160">
    <cfRule type="expression" dxfId="66" priority="66">
      <formula>INDIRECT(ADDRESS(ROW(),COLUMN()))=TRUNC(INDIRECT(ADDRESS(ROW(),COLUMN())))</formula>
    </cfRule>
  </conditionalFormatting>
  <conditionalFormatting sqref="BF162:BI162">
    <cfRule type="expression" dxfId="65" priority="65">
      <formula>INDIRECT(ADDRESS(ROW(),COLUMN()))=TRUNC(INDIRECT(ADDRESS(ROW(),COLUMN())))</formula>
    </cfRule>
  </conditionalFormatting>
  <conditionalFormatting sqref="AA162:BE162">
    <cfRule type="expression" dxfId="64" priority="64">
      <formula>INDIRECT(ADDRESS(ROW(),COLUMN()))=TRUNC(INDIRECT(ADDRESS(ROW(),COLUMN())))</formula>
    </cfRule>
  </conditionalFormatting>
  <conditionalFormatting sqref="BF164:BI164">
    <cfRule type="expression" dxfId="63" priority="63">
      <formula>INDIRECT(ADDRESS(ROW(),COLUMN()))=TRUNC(INDIRECT(ADDRESS(ROW(),COLUMN())))</formula>
    </cfRule>
  </conditionalFormatting>
  <conditionalFormatting sqref="AA164:BE164">
    <cfRule type="expression" dxfId="62" priority="62">
      <formula>INDIRECT(ADDRESS(ROW(),COLUMN()))=TRUNC(INDIRECT(ADDRESS(ROW(),COLUMN())))</formula>
    </cfRule>
  </conditionalFormatting>
  <conditionalFormatting sqref="BF166:BI166">
    <cfRule type="expression" dxfId="61" priority="61">
      <formula>INDIRECT(ADDRESS(ROW(),COLUMN()))=TRUNC(INDIRECT(ADDRESS(ROW(),COLUMN())))</formula>
    </cfRule>
  </conditionalFormatting>
  <conditionalFormatting sqref="AA166:BE166">
    <cfRule type="expression" dxfId="60" priority="60">
      <formula>INDIRECT(ADDRESS(ROW(),COLUMN()))=TRUNC(INDIRECT(ADDRESS(ROW(),COLUMN())))</formula>
    </cfRule>
  </conditionalFormatting>
  <conditionalFormatting sqref="BF168:BI168">
    <cfRule type="expression" dxfId="59" priority="59">
      <formula>INDIRECT(ADDRESS(ROW(),COLUMN()))=TRUNC(INDIRECT(ADDRESS(ROW(),COLUMN())))</formula>
    </cfRule>
  </conditionalFormatting>
  <conditionalFormatting sqref="AA168:BE168">
    <cfRule type="expression" dxfId="58" priority="58">
      <formula>INDIRECT(ADDRESS(ROW(),COLUMN()))=TRUNC(INDIRECT(ADDRESS(ROW(),COLUMN())))</formula>
    </cfRule>
  </conditionalFormatting>
  <conditionalFormatting sqref="BF170:BI170">
    <cfRule type="expression" dxfId="57" priority="57">
      <formula>INDIRECT(ADDRESS(ROW(),COLUMN()))=TRUNC(INDIRECT(ADDRESS(ROW(),COLUMN())))</formula>
    </cfRule>
  </conditionalFormatting>
  <conditionalFormatting sqref="AA170:BE170">
    <cfRule type="expression" dxfId="56" priority="56">
      <formula>INDIRECT(ADDRESS(ROW(),COLUMN()))=TRUNC(INDIRECT(ADDRESS(ROW(),COLUMN())))</formula>
    </cfRule>
  </conditionalFormatting>
  <conditionalFormatting sqref="BF172:BI172">
    <cfRule type="expression" dxfId="55" priority="55">
      <formula>INDIRECT(ADDRESS(ROW(),COLUMN()))=TRUNC(INDIRECT(ADDRESS(ROW(),COLUMN())))</formula>
    </cfRule>
  </conditionalFormatting>
  <conditionalFormatting sqref="AA172:BE172">
    <cfRule type="expression" dxfId="54" priority="54">
      <formula>INDIRECT(ADDRESS(ROW(),COLUMN()))=TRUNC(INDIRECT(ADDRESS(ROW(),COLUMN())))</formula>
    </cfRule>
  </conditionalFormatting>
  <conditionalFormatting sqref="BF174:BI174">
    <cfRule type="expression" dxfId="53" priority="53">
      <formula>INDIRECT(ADDRESS(ROW(),COLUMN()))=TRUNC(INDIRECT(ADDRESS(ROW(),COLUMN())))</formula>
    </cfRule>
  </conditionalFormatting>
  <conditionalFormatting sqref="AA174:BE174">
    <cfRule type="expression" dxfId="52" priority="52">
      <formula>INDIRECT(ADDRESS(ROW(),COLUMN()))=TRUNC(INDIRECT(ADDRESS(ROW(),COLUMN())))</formula>
    </cfRule>
  </conditionalFormatting>
  <conditionalFormatting sqref="BF176:BI176">
    <cfRule type="expression" dxfId="51" priority="51">
      <formula>INDIRECT(ADDRESS(ROW(),COLUMN()))=TRUNC(INDIRECT(ADDRESS(ROW(),COLUMN())))</formula>
    </cfRule>
  </conditionalFormatting>
  <conditionalFormatting sqref="AA176:BE176">
    <cfRule type="expression" dxfId="50" priority="50">
      <formula>INDIRECT(ADDRESS(ROW(),COLUMN()))=TRUNC(INDIRECT(ADDRESS(ROW(),COLUMN())))</formula>
    </cfRule>
  </conditionalFormatting>
  <conditionalFormatting sqref="BF178:BI178">
    <cfRule type="expression" dxfId="49" priority="49">
      <formula>INDIRECT(ADDRESS(ROW(),COLUMN()))=TRUNC(INDIRECT(ADDRESS(ROW(),COLUMN())))</formula>
    </cfRule>
  </conditionalFormatting>
  <conditionalFormatting sqref="AA178:BE178">
    <cfRule type="expression" dxfId="48" priority="48">
      <formula>INDIRECT(ADDRESS(ROW(),COLUMN()))=TRUNC(INDIRECT(ADDRESS(ROW(),COLUMN())))</formula>
    </cfRule>
  </conditionalFormatting>
  <conditionalFormatting sqref="BF180:BI180">
    <cfRule type="expression" dxfId="47" priority="47">
      <formula>INDIRECT(ADDRESS(ROW(),COLUMN()))=TRUNC(INDIRECT(ADDRESS(ROW(),COLUMN())))</formula>
    </cfRule>
  </conditionalFormatting>
  <conditionalFormatting sqref="AA180:BE180">
    <cfRule type="expression" dxfId="46" priority="46">
      <formula>INDIRECT(ADDRESS(ROW(),COLUMN()))=TRUNC(INDIRECT(ADDRESS(ROW(),COLUMN())))</formula>
    </cfRule>
  </conditionalFormatting>
  <conditionalFormatting sqref="BF182:BI182">
    <cfRule type="expression" dxfId="45" priority="45">
      <formula>INDIRECT(ADDRESS(ROW(),COLUMN()))=TRUNC(INDIRECT(ADDRESS(ROW(),COLUMN())))</formula>
    </cfRule>
  </conditionalFormatting>
  <conditionalFormatting sqref="AA182:BE182">
    <cfRule type="expression" dxfId="44" priority="44">
      <formula>INDIRECT(ADDRESS(ROW(),COLUMN()))=TRUNC(INDIRECT(ADDRESS(ROW(),COLUMN())))</formula>
    </cfRule>
  </conditionalFormatting>
  <conditionalFormatting sqref="BF184:BI184">
    <cfRule type="expression" dxfId="43" priority="43">
      <formula>INDIRECT(ADDRESS(ROW(),COLUMN()))=TRUNC(INDIRECT(ADDRESS(ROW(),COLUMN())))</formula>
    </cfRule>
  </conditionalFormatting>
  <conditionalFormatting sqref="AA184:BE184">
    <cfRule type="expression" dxfId="42" priority="42">
      <formula>INDIRECT(ADDRESS(ROW(),COLUMN()))=TRUNC(INDIRECT(ADDRESS(ROW(),COLUMN())))</formula>
    </cfRule>
  </conditionalFormatting>
  <conditionalFormatting sqref="BF186:BI186">
    <cfRule type="expression" dxfId="41" priority="41">
      <formula>INDIRECT(ADDRESS(ROW(),COLUMN()))=TRUNC(INDIRECT(ADDRESS(ROW(),COLUMN())))</formula>
    </cfRule>
  </conditionalFormatting>
  <conditionalFormatting sqref="AA186:BE186">
    <cfRule type="expression" dxfId="40" priority="40">
      <formula>INDIRECT(ADDRESS(ROW(),COLUMN()))=TRUNC(INDIRECT(ADDRESS(ROW(),COLUMN())))</formula>
    </cfRule>
  </conditionalFormatting>
  <conditionalFormatting sqref="BF188:BI188">
    <cfRule type="expression" dxfId="39" priority="39">
      <formula>INDIRECT(ADDRESS(ROW(),COLUMN()))=TRUNC(INDIRECT(ADDRESS(ROW(),COLUMN())))</formula>
    </cfRule>
  </conditionalFormatting>
  <conditionalFormatting sqref="BF190:BI190">
    <cfRule type="expression" dxfId="38" priority="37">
      <formula>INDIRECT(ADDRESS(ROW(),COLUMN()))=TRUNC(INDIRECT(ADDRESS(ROW(),COLUMN())))</formula>
    </cfRule>
  </conditionalFormatting>
  <conditionalFormatting sqref="AA190:BE190">
    <cfRule type="expression" dxfId="37" priority="36">
      <formula>INDIRECT(ADDRESS(ROW(),COLUMN()))=TRUNC(INDIRECT(ADDRESS(ROW(),COLUMN())))</formula>
    </cfRule>
  </conditionalFormatting>
  <conditionalFormatting sqref="BF192:BI192">
    <cfRule type="expression" dxfId="36" priority="35">
      <formula>INDIRECT(ADDRESS(ROW(),COLUMN()))=TRUNC(INDIRECT(ADDRESS(ROW(),COLUMN())))</formula>
    </cfRule>
  </conditionalFormatting>
  <conditionalFormatting sqref="AA192:BE192">
    <cfRule type="expression" dxfId="35" priority="34">
      <formula>INDIRECT(ADDRESS(ROW(),COLUMN()))=TRUNC(INDIRECT(ADDRESS(ROW(),COLUMN())))</formula>
    </cfRule>
  </conditionalFormatting>
  <conditionalFormatting sqref="BF194:BI194">
    <cfRule type="expression" dxfId="34" priority="33">
      <formula>INDIRECT(ADDRESS(ROW(),COLUMN()))=TRUNC(INDIRECT(ADDRESS(ROW(),COLUMN())))</formula>
    </cfRule>
  </conditionalFormatting>
  <conditionalFormatting sqref="AA194:BE194">
    <cfRule type="expression" dxfId="33" priority="32">
      <formula>INDIRECT(ADDRESS(ROW(),COLUMN()))=TRUNC(INDIRECT(ADDRESS(ROW(),COLUMN())))</formula>
    </cfRule>
  </conditionalFormatting>
  <conditionalFormatting sqref="BF196:BI196">
    <cfRule type="expression" dxfId="32" priority="31">
      <formula>INDIRECT(ADDRESS(ROW(),COLUMN()))=TRUNC(INDIRECT(ADDRESS(ROW(),COLUMN())))</formula>
    </cfRule>
  </conditionalFormatting>
  <conditionalFormatting sqref="AA196:BE196">
    <cfRule type="expression" dxfId="31" priority="30">
      <formula>INDIRECT(ADDRESS(ROW(),COLUMN()))=TRUNC(INDIRECT(ADDRESS(ROW(),COLUMN())))</formula>
    </cfRule>
  </conditionalFormatting>
  <conditionalFormatting sqref="BF198:BI198">
    <cfRule type="expression" dxfId="30" priority="29">
      <formula>INDIRECT(ADDRESS(ROW(),COLUMN()))=TRUNC(INDIRECT(ADDRESS(ROW(),COLUMN())))</formula>
    </cfRule>
  </conditionalFormatting>
  <conditionalFormatting sqref="AA198:BE198">
    <cfRule type="expression" dxfId="29" priority="28">
      <formula>INDIRECT(ADDRESS(ROW(),COLUMN()))=TRUNC(INDIRECT(ADDRESS(ROW(),COLUMN())))</formula>
    </cfRule>
  </conditionalFormatting>
  <conditionalFormatting sqref="BF200:BI200">
    <cfRule type="expression" dxfId="28" priority="27">
      <formula>INDIRECT(ADDRESS(ROW(),COLUMN()))=TRUNC(INDIRECT(ADDRESS(ROW(),COLUMN())))</formula>
    </cfRule>
  </conditionalFormatting>
  <conditionalFormatting sqref="AA200:BE200">
    <cfRule type="expression" dxfId="27" priority="26">
      <formula>INDIRECT(ADDRESS(ROW(),COLUMN()))=TRUNC(INDIRECT(ADDRESS(ROW(),COLUMN())))</formula>
    </cfRule>
  </conditionalFormatting>
  <conditionalFormatting sqref="BF202:BI202">
    <cfRule type="expression" dxfId="26" priority="25">
      <formula>INDIRECT(ADDRESS(ROW(),COLUMN()))=TRUNC(INDIRECT(ADDRESS(ROW(),COLUMN())))</formula>
    </cfRule>
  </conditionalFormatting>
  <conditionalFormatting sqref="AA202:BE202">
    <cfRule type="expression" dxfId="25" priority="24">
      <formula>INDIRECT(ADDRESS(ROW(),COLUMN()))=TRUNC(INDIRECT(ADDRESS(ROW(),COLUMN())))</formula>
    </cfRule>
  </conditionalFormatting>
  <conditionalFormatting sqref="BF204:BI204">
    <cfRule type="expression" dxfId="24" priority="23">
      <formula>INDIRECT(ADDRESS(ROW(),COLUMN()))=TRUNC(INDIRECT(ADDRESS(ROW(),COLUMN())))</formula>
    </cfRule>
  </conditionalFormatting>
  <conditionalFormatting sqref="AA204:BE204">
    <cfRule type="expression" dxfId="23" priority="22">
      <formula>INDIRECT(ADDRESS(ROW(),COLUMN()))=TRUNC(INDIRECT(ADDRESS(ROW(),COLUMN())))</formula>
    </cfRule>
  </conditionalFormatting>
  <conditionalFormatting sqref="BF206:BI206">
    <cfRule type="expression" dxfId="22" priority="21">
      <formula>INDIRECT(ADDRESS(ROW(),COLUMN()))=TRUNC(INDIRECT(ADDRESS(ROW(),COLUMN())))</formula>
    </cfRule>
  </conditionalFormatting>
  <conditionalFormatting sqref="AA206:BE206">
    <cfRule type="expression" dxfId="21" priority="20">
      <formula>INDIRECT(ADDRESS(ROW(),COLUMN()))=TRUNC(INDIRECT(ADDRESS(ROW(),COLUMN())))</formula>
    </cfRule>
  </conditionalFormatting>
  <conditionalFormatting sqref="BF208:BI208">
    <cfRule type="expression" dxfId="20" priority="19">
      <formula>INDIRECT(ADDRESS(ROW(),COLUMN()))=TRUNC(INDIRECT(ADDRESS(ROW(),COLUMN())))</formula>
    </cfRule>
  </conditionalFormatting>
  <conditionalFormatting sqref="AA208:BE208">
    <cfRule type="expression" dxfId="19" priority="18">
      <formula>INDIRECT(ADDRESS(ROW(),COLUMN()))=TRUNC(INDIRECT(ADDRESS(ROW(),COLUMN())))</formula>
    </cfRule>
  </conditionalFormatting>
  <conditionalFormatting sqref="BF210:BI210">
    <cfRule type="expression" dxfId="18" priority="17">
      <formula>INDIRECT(ADDRESS(ROW(),COLUMN()))=TRUNC(INDIRECT(ADDRESS(ROW(),COLUMN())))</formula>
    </cfRule>
  </conditionalFormatting>
  <conditionalFormatting sqref="AA210:BE210">
    <cfRule type="expression" dxfId="17" priority="16">
      <formula>INDIRECT(ADDRESS(ROW(),COLUMN()))=TRUNC(INDIRECT(ADDRESS(ROW(),COLUMN())))</formula>
    </cfRule>
  </conditionalFormatting>
  <conditionalFormatting sqref="BF212:BI212">
    <cfRule type="expression" dxfId="16" priority="15">
      <formula>INDIRECT(ADDRESS(ROW(),COLUMN()))=TRUNC(INDIRECT(ADDRESS(ROW(),COLUMN())))</formula>
    </cfRule>
  </conditionalFormatting>
  <conditionalFormatting sqref="AA212:BE212">
    <cfRule type="expression" dxfId="15" priority="14">
      <formula>INDIRECT(ADDRESS(ROW(),COLUMN()))=TRUNC(INDIRECT(ADDRESS(ROW(),COLUMN())))</formula>
    </cfRule>
  </conditionalFormatting>
  <conditionalFormatting sqref="BF214:BI214">
    <cfRule type="expression" dxfId="14" priority="13">
      <formula>INDIRECT(ADDRESS(ROW(),COLUMN()))=TRUNC(INDIRECT(ADDRESS(ROW(),COLUMN())))</formula>
    </cfRule>
  </conditionalFormatting>
  <conditionalFormatting sqref="AA214:BE214">
    <cfRule type="expression" dxfId="13" priority="12">
      <formula>INDIRECT(ADDRESS(ROW(),COLUMN()))=TRUNC(INDIRECT(ADDRESS(ROW(),COLUMN())))</formula>
    </cfRule>
  </conditionalFormatting>
  <conditionalFormatting sqref="BF216:BI216">
    <cfRule type="expression" dxfId="12" priority="11">
      <formula>INDIRECT(ADDRESS(ROW(),COLUMN()))=TRUNC(INDIRECT(ADDRESS(ROW(),COLUMN())))</formula>
    </cfRule>
  </conditionalFormatting>
  <conditionalFormatting sqref="AA216:BE216">
    <cfRule type="expression" dxfId="11" priority="10">
      <formula>INDIRECT(ADDRESS(ROW(),COLUMN()))=TRUNC(INDIRECT(ADDRESS(ROW(),COLUMN())))</formula>
    </cfRule>
  </conditionalFormatting>
  <conditionalFormatting sqref="AA249:AD249 AS249:AT249">
    <cfRule type="expression" dxfId="10" priority="8">
      <formula>OR(#REF!=$B236,#REF!=$B236)</formula>
    </cfRule>
  </conditionalFormatting>
  <conditionalFormatting sqref="AD239 AA239:AB239 AA248:AD248 AS248:AT248 AS239:AT239">
    <cfRule type="expression" dxfId="9" priority="9">
      <formula>OR(#REF!=$B237,#REF!=$B237)</formula>
    </cfRule>
  </conditionalFormatting>
  <conditionalFormatting sqref="AQ249:AR249">
    <cfRule type="expression" dxfId="8" priority="6">
      <formula>OR(#REF!=$B236,#REF!=$B236)</formula>
    </cfRule>
  </conditionalFormatting>
  <conditionalFormatting sqref="AQ239:AR239 AQ248:AR248">
    <cfRule type="expression" dxfId="7" priority="7">
      <formula>OR(#REF!=$B237,#REF!=$B237)</formula>
    </cfRule>
  </conditionalFormatting>
  <conditionalFormatting sqref="AG245:AR245 AK241:AR244">
    <cfRule type="expression" dxfId="6" priority="4">
      <formula>INDIRECT(ADDRESS(ROW(),COLUMN()))=TRUNC(INDIRECT(ADDRESS(ROW(),COLUMN())))</formula>
    </cfRule>
  </conditionalFormatting>
  <conditionalFormatting sqref="Q241:AB245">
    <cfRule type="expression" dxfId="5" priority="5">
      <formula>INDIRECT(ADDRESS(ROW(),COLUMN()))=TRUNC(INDIRECT(ADDRESS(ROW(),COLUMN())))</formula>
    </cfRule>
  </conditionalFormatting>
  <conditionalFormatting sqref="O250:R250">
    <cfRule type="expression" dxfId="4" priority="3">
      <formula>INDIRECT(ADDRESS(ROW(),COLUMN()))=TRUNC(INDIRECT(ADDRESS(ROW(),COLUMN())))</formula>
    </cfRule>
  </conditionalFormatting>
  <conditionalFormatting sqref="AE250:AH250">
    <cfRule type="expression" dxfId="3" priority="2">
      <formula>INDIRECT(ADDRESS(ROW(),COLUMN()))=TRUNC(INDIRECT(ADDRESS(ROW(),COLUMN())))</formula>
    </cfRule>
  </conditionalFormatting>
  <conditionalFormatting sqref="AG241:AJ244">
    <cfRule type="expression" dxfId="2" priority="1">
      <formula>INDIRECT(ADDRESS(ROW(),COLUMN()))=TRUNC(INDIRECT(ADDRESS(ROW(),COLUMN())))</formula>
    </cfRule>
  </conditionalFormatting>
  <conditionalFormatting sqref="AU224:BE224">
    <cfRule type="expression" dxfId="1" priority="250">
      <formula>OR(#REF!=$B217,#REF!=$B217)</formula>
    </cfRule>
  </conditionalFormatting>
  <conditionalFormatting sqref="AU223:BE223">
    <cfRule type="expression" dxfId="0" priority="252">
      <formula>OR(#REF!=$B227,#REF!=$B227)</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00000000-0002-0000-0300-000002000000}">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0000000-0002-0000-0300-000005000000}">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BE10" xr:uid="{00000000-0002-0000-0300-00000A00000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B1:N52"/>
  <sheetViews>
    <sheetView zoomScaleNormal="100" workbookViewId="0"/>
  </sheetViews>
  <sheetFormatPr defaultColWidth="9" defaultRowHeight="26.4" x14ac:dyDescent="0.45"/>
  <cols>
    <col min="1" max="1" width="1.59765625" style="75" customWidth="1"/>
    <col min="2" max="2" width="5.59765625" style="74" customWidth="1"/>
    <col min="3" max="3" width="10.59765625" style="74" customWidth="1"/>
    <col min="4" max="4" width="10.59765625" style="74" hidden="1" customWidth="1"/>
    <col min="5" max="5" width="3.3984375" style="74" bestFit="1" customWidth="1"/>
    <col min="6" max="6" width="15.59765625" style="75" customWidth="1"/>
    <col min="7" max="7" width="3.3984375" style="75" bestFit="1" customWidth="1"/>
    <col min="8" max="8" width="15.59765625" style="75" customWidth="1"/>
    <col min="9" max="9" width="3.3984375" style="75" bestFit="1" customWidth="1"/>
    <col min="10" max="10" width="15.59765625" style="74" customWidth="1"/>
    <col min="11" max="11" width="3.3984375" style="75" bestFit="1" customWidth="1"/>
    <col min="12" max="12" width="15.59765625" style="75" customWidth="1"/>
    <col min="13" max="13" width="3.3984375" style="75" customWidth="1"/>
    <col min="14" max="14" width="50.59765625" style="75" customWidth="1"/>
    <col min="15" max="16384" width="9" style="75"/>
  </cols>
  <sheetData>
    <row r="1" spans="2:14" x14ac:dyDescent="0.45">
      <c r="B1" s="73" t="s">
        <v>32</v>
      </c>
    </row>
    <row r="2" spans="2:14" x14ac:dyDescent="0.45">
      <c r="B2" s="76" t="s">
        <v>33</v>
      </c>
      <c r="F2" s="77"/>
      <c r="G2" s="78"/>
      <c r="H2" s="78"/>
      <c r="I2" s="78"/>
      <c r="J2" s="79"/>
      <c r="K2" s="78"/>
      <c r="L2" s="78"/>
    </row>
    <row r="3" spans="2:14" x14ac:dyDescent="0.45">
      <c r="B3" s="77" t="s">
        <v>159</v>
      </c>
      <c r="F3" s="79" t="s">
        <v>160</v>
      </c>
      <c r="G3" s="78"/>
      <c r="H3" s="78"/>
      <c r="I3" s="78"/>
      <c r="J3" s="79"/>
      <c r="K3" s="78"/>
      <c r="L3" s="78"/>
    </row>
    <row r="4" spans="2:14" x14ac:dyDescent="0.45">
      <c r="B4" s="76"/>
      <c r="F4" s="376" t="s">
        <v>34</v>
      </c>
      <c r="G4" s="376"/>
      <c r="H4" s="376"/>
      <c r="I4" s="376"/>
      <c r="J4" s="376"/>
      <c r="K4" s="376"/>
      <c r="L4" s="376"/>
      <c r="N4" s="376" t="s">
        <v>167</v>
      </c>
    </row>
    <row r="5" spans="2:14" x14ac:dyDescent="0.45">
      <c r="B5" s="74" t="s">
        <v>20</v>
      </c>
      <c r="C5" s="74" t="s">
        <v>4</v>
      </c>
      <c r="F5" s="74" t="s">
        <v>168</v>
      </c>
      <c r="G5" s="74"/>
      <c r="H5" s="74" t="s">
        <v>169</v>
      </c>
      <c r="J5" s="74" t="s">
        <v>35</v>
      </c>
      <c r="L5" s="74" t="s">
        <v>34</v>
      </c>
      <c r="N5" s="376"/>
    </row>
    <row r="6" spans="2:14" x14ac:dyDescent="0.45">
      <c r="B6" s="80">
        <v>1</v>
      </c>
      <c r="C6" s="81" t="s">
        <v>38</v>
      </c>
      <c r="D6" s="82" t="str">
        <f>C6</f>
        <v>a</v>
      </c>
      <c r="E6" s="80" t="s">
        <v>16</v>
      </c>
      <c r="F6" s="83">
        <v>0.29166666666666669</v>
      </c>
      <c r="G6" s="80" t="s">
        <v>17</v>
      </c>
      <c r="H6" s="83">
        <v>0.66666666666666663</v>
      </c>
      <c r="I6" s="84" t="s">
        <v>37</v>
      </c>
      <c r="J6" s="83">
        <v>4.1666666666666664E-2</v>
      </c>
      <c r="K6" s="85" t="s">
        <v>2</v>
      </c>
      <c r="L6" s="86">
        <f>IF(OR(F6="",H6=""),"",(H6+IF(F6&gt;H6,1,0)-F6-J6)*24)</f>
        <v>7.9999999999999982</v>
      </c>
      <c r="N6" s="87"/>
    </row>
    <row r="7" spans="2:14" x14ac:dyDescent="0.45">
      <c r="B7" s="80">
        <v>2</v>
      </c>
      <c r="C7" s="81" t="s">
        <v>39</v>
      </c>
      <c r="D7" s="82" t="str">
        <f t="shared" ref="D7:D38" si="0">C7</f>
        <v>b</v>
      </c>
      <c r="E7" s="80" t="s">
        <v>16</v>
      </c>
      <c r="F7" s="83">
        <v>0.375</v>
      </c>
      <c r="G7" s="80" t="s">
        <v>17</v>
      </c>
      <c r="H7" s="83">
        <v>0.75</v>
      </c>
      <c r="I7" s="84" t="s">
        <v>37</v>
      </c>
      <c r="J7" s="83">
        <v>4.1666666666666664E-2</v>
      </c>
      <c r="K7" s="85" t="s">
        <v>2</v>
      </c>
      <c r="L7" s="86">
        <f>IF(OR(F7="",H7=""),"",(H7+IF(F7&gt;H7,1,0)-F7-J7)*24)</f>
        <v>8</v>
      </c>
      <c r="N7" s="87"/>
    </row>
    <row r="8" spans="2:14" x14ac:dyDescent="0.45">
      <c r="B8" s="80">
        <v>3</v>
      </c>
      <c r="C8" s="81" t="s">
        <v>40</v>
      </c>
      <c r="D8" s="82" t="str">
        <f t="shared" si="0"/>
        <v>c</v>
      </c>
      <c r="E8" s="80" t="s">
        <v>16</v>
      </c>
      <c r="F8" s="83">
        <v>0.41666666666666669</v>
      </c>
      <c r="G8" s="80" t="s">
        <v>17</v>
      </c>
      <c r="H8" s="83">
        <v>0.79166666666666663</v>
      </c>
      <c r="I8" s="84" t="s">
        <v>37</v>
      </c>
      <c r="J8" s="83">
        <v>4.1666666666666664E-2</v>
      </c>
      <c r="K8" s="85" t="s">
        <v>2</v>
      </c>
      <c r="L8" s="86">
        <f>IF(OR(F8="",H8=""),"",(H8+IF(F8&gt;H8,1,0)-F8-J8)*24)</f>
        <v>7.9999999999999982</v>
      </c>
      <c r="N8" s="87"/>
    </row>
    <row r="9" spans="2:14" x14ac:dyDescent="0.45">
      <c r="B9" s="80">
        <v>4</v>
      </c>
      <c r="C9" s="81" t="s">
        <v>41</v>
      </c>
      <c r="D9" s="82" t="str">
        <f t="shared" si="0"/>
        <v>d</v>
      </c>
      <c r="E9" s="80" t="s">
        <v>16</v>
      </c>
      <c r="F9" s="83">
        <v>0.5</v>
      </c>
      <c r="G9" s="80" t="s">
        <v>17</v>
      </c>
      <c r="H9" s="83">
        <v>0.875</v>
      </c>
      <c r="I9" s="84" t="s">
        <v>37</v>
      </c>
      <c r="J9" s="83">
        <v>4.1666666666666664E-2</v>
      </c>
      <c r="K9" s="85" t="s">
        <v>2</v>
      </c>
      <c r="L9" s="86">
        <f>IF(OR(F9="",H9=""),"",(H9+IF(F9&gt;H9,1,0)-F9-J9)*24)</f>
        <v>8</v>
      </c>
      <c r="N9" s="87"/>
    </row>
    <row r="10" spans="2:14" x14ac:dyDescent="0.45">
      <c r="B10" s="80">
        <v>5</v>
      </c>
      <c r="C10" s="81" t="s">
        <v>42</v>
      </c>
      <c r="D10" s="82" t="str">
        <f t="shared" si="0"/>
        <v>e</v>
      </c>
      <c r="E10" s="80" t="s">
        <v>16</v>
      </c>
      <c r="F10" s="83">
        <v>0.375</v>
      </c>
      <c r="G10" s="80" t="s">
        <v>17</v>
      </c>
      <c r="H10" s="83">
        <v>0.54166666666666663</v>
      </c>
      <c r="I10" s="84" t="s">
        <v>37</v>
      </c>
      <c r="J10" s="83">
        <v>0</v>
      </c>
      <c r="K10" s="85" t="s">
        <v>2</v>
      </c>
      <c r="L10" s="86">
        <f t="shared" ref="L10:L22" si="1">IF(OR(F10="",H10=""),"",(H10+IF(F10&gt;H10,1,0)-F10-J10)*24)</f>
        <v>3.9999999999999991</v>
      </c>
      <c r="N10" s="87"/>
    </row>
    <row r="11" spans="2:14" x14ac:dyDescent="0.45">
      <c r="B11" s="80">
        <v>6</v>
      </c>
      <c r="C11" s="81" t="s">
        <v>43</v>
      </c>
      <c r="D11" s="82" t="str">
        <f t="shared" si="0"/>
        <v>f</v>
      </c>
      <c r="E11" s="80" t="s">
        <v>16</v>
      </c>
      <c r="F11" s="83">
        <v>0.54166666666666663</v>
      </c>
      <c r="G11" s="80" t="s">
        <v>17</v>
      </c>
      <c r="H11" s="83">
        <v>0.77083333333333337</v>
      </c>
      <c r="I11" s="84" t="s">
        <v>37</v>
      </c>
      <c r="J11" s="83">
        <v>0</v>
      </c>
      <c r="K11" s="85" t="s">
        <v>2</v>
      </c>
      <c r="L11" s="86">
        <f>IF(OR(F11="",H11=""),"",(H11+IF(F11&gt;H11,1,0)-F11-J11)*24)</f>
        <v>5.5000000000000018</v>
      </c>
      <c r="N11" s="87"/>
    </row>
    <row r="12" spans="2:14" x14ac:dyDescent="0.45">
      <c r="B12" s="80">
        <v>7</v>
      </c>
      <c r="C12" s="81" t="s">
        <v>44</v>
      </c>
      <c r="D12" s="82" t="str">
        <f t="shared" si="0"/>
        <v>g</v>
      </c>
      <c r="E12" s="80" t="s">
        <v>16</v>
      </c>
      <c r="F12" s="83">
        <v>0.58333333333333337</v>
      </c>
      <c r="G12" s="80" t="s">
        <v>17</v>
      </c>
      <c r="H12" s="83">
        <v>0.83333333333333337</v>
      </c>
      <c r="I12" s="84" t="s">
        <v>37</v>
      </c>
      <c r="J12" s="83">
        <v>0</v>
      </c>
      <c r="K12" s="85" t="s">
        <v>2</v>
      </c>
      <c r="L12" s="86">
        <f t="shared" si="1"/>
        <v>6</v>
      </c>
      <c r="N12" s="87"/>
    </row>
    <row r="13" spans="2:14" x14ac:dyDescent="0.45">
      <c r="B13" s="80">
        <v>8</v>
      </c>
      <c r="C13" s="81" t="s">
        <v>45</v>
      </c>
      <c r="D13" s="82" t="str">
        <f t="shared" si="0"/>
        <v>h</v>
      </c>
      <c r="E13" s="80" t="s">
        <v>16</v>
      </c>
      <c r="F13" s="83">
        <v>0.66666666666666663</v>
      </c>
      <c r="G13" s="80" t="s">
        <v>17</v>
      </c>
      <c r="H13" s="83">
        <v>0</v>
      </c>
      <c r="I13" s="84" t="s">
        <v>37</v>
      </c>
      <c r="J13" s="83">
        <v>2.0833333333333332E-2</v>
      </c>
      <c r="K13" s="85" t="s">
        <v>2</v>
      </c>
      <c r="L13" s="86">
        <f t="shared" si="1"/>
        <v>7.5000000000000018</v>
      </c>
      <c r="N13" s="87" t="s">
        <v>188</v>
      </c>
    </row>
    <row r="14" spans="2:14" x14ac:dyDescent="0.45">
      <c r="B14" s="80">
        <v>9</v>
      </c>
      <c r="C14" s="81" t="s">
        <v>46</v>
      </c>
      <c r="D14" s="82" t="str">
        <f t="shared" si="0"/>
        <v>i</v>
      </c>
      <c r="E14" s="80" t="s">
        <v>16</v>
      </c>
      <c r="F14" s="83">
        <v>0</v>
      </c>
      <c r="G14" s="80" t="s">
        <v>17</v>
      </c>
      <c r="H14" s="83">
        <v>0.375</v>
      </c>
      <c r="I14" s="84" t="s">
        <v>37</v>
      </c>
      <c r="J14" s="83">
        <v>2.0833333333333332E-2</v>
      </c>
      <c r="K14" s="85" t="s">
        <v>2</v>
      </c>
      <c r="L14" s="86">
        <f t="shared" si="1"/>
        <v>8.5</v>
      </c>
      <c r="N14" s="87" t="s">
        <v>203</v>
      </c>
    </row>
    <row r="15" spans="2:14" x14ac:dyDescent="0.45">
      <c r="B15" s="80">
        <v>10</v>
      </c>
      <c r="C15" s="81" t="s">
        <v>47</v>
      </c>
      <c r="D15" s="82" t="str">
        <f t="shared" si="0"/>
        <v>j</v>
      </c>
      <c r="E15" s="80" t="s">
        <v>16</v>
      </c>
      <c r="F15" s="83"/>
      <c r="G15" s="80" t="s">
        <v>17</v>
      </c>
      <c r="H15" s="83"/>
      <c r="I15" s="84" t="s">
        <v>37</v>
      </c>
      <c r="J15" s="83">
        <v>0</v>
      </c>
      <c r="K15" s="85" t="s">
        <v>2</v>
      </c>
      <c r="L15" s="86" t="str">
        <f t="shared" si="1"/>
        <v/>
      </c>
      <c r="N15" s="87"/>
    </row>
    <row r="16" spans="2:14" x14ac:dyDescent="0.45">
      <c r="B16" s="80">
        <v>11</v>
      </c>
      <c r="C16" s="81" t="s">
        <v>48</v>
      </c>
      <c r="D16" s="82" t="str">
        <f t="shared" si="0"/>
        <v>k</v>
      </c>
      <c r="E16" s="80" t="s">
        <v>16</v>
      </c>
      <c r="F16" s="83"/>
      <c r="G16" s="80" t="s">
        <v>17</v>
      </c>
      <c r="H16" s="83"/>
      <c r="I16" s="84" t="s">
        <v>37</v>
      </c>
      <c r="J16" s="83">
        <v>0</v>
      </c>
      <c r="K16" s="85" t="s">
        <v>2</v>
      </c>
      <c r="L16" s="86" t="str">
        <f t="shared" si="1"/>
        <v/>
      </c>
      <c r="N16" s="87"/>
    </row>
    <row r="17" spans="2:14" x14ac:dyDescent="0.45">
      <c r="B17" s="80">
        <v>12</v>
      </c>
      <c r="C17" s="81" t="s">
        <v>49</v>
      </c>
      <c r="D17" s="82" t="str">
        <f t="shared" si="0"/>
        <v>l</v>
      </c>
      <c r="E17" s="80" t="s">
        <v>16</v>
      </c>
      <c r="F17" s="83"/>
      <c r="G17" s="80" t="s">
        <v>17</v>
      </c>
      <c r="H17" s="83"/>
      <c r="I17" s="84" t="s">
        <v>37</v>
      </c>
      <c r="J17" s="83">
        <v>0</v>
      </c>
      <c r="K17" s="85" t="s">
        <v>2</v>
      </c>
      <c r="L17" s="86" t="str">
        <f t="shared" si="1"/>
        <v/>
      </c>
      <c r="N17" s="87"/>
    </row>
    <row r="18" spans="2:14" x14ac:dyDescent="0.45">
      <c r="B18" s="80">
        <v>13</v>
      </c>
      <c r="C18" s="81" t="s">
        <v>50</v>
      </c>
      <c r="D18" s="82" t="str">
        <f t="shared" si="0"/>
        <v>m</v>
      </c>
      <c r="E18" s="80" t="s">
        <v>16</v>
      </c>
      <c r="F18" s="83"/>
      <c r="G18" s="80" t="s">
        <v>17</v>
      </c>
      <c r="H18" s="83"/>
      <c r="I18" s="84" t="s">
        <v>37</v>
      </c>
      <c r="J18" s="83">
        <v>0</v>
      </c>
      <c r="K18" s="85" t="s">
        <v>2</v>
      </c>
      <c r="L18" s="86" t="str">
        <f t="shared" si="1"/>
        <v/>
      </c>
      <c r="N18" s="87"/>
    </row>
    <row r="19" spans="2:14" x14ac:dyDescent="0.45">
      <c r="B19" s="80">
        <v>14</v>
      </c>
      <c r="C19" s="81" t="s">
        <v>51</v>
      </c>
      <c r="D19" s="82" t="str">
        <f t="shared" si="0"/>
        <v>n</v>
      </c>
      <c r="E19" s="80" t="s">
        <v>16</v>
      </c>
      <c r="F19" s="83"/>
      <c r="G19" s="80" t="s">
        <v>17</v>
      </c>
      <c r="H19" s="83"/>
      <c r="I19" s="84" t="s">
        <v>37</v>
      </c>
      <c r="J19" s="83">
        <v>0</v>
      </c>
      <c r="K19" s="85" t="s">
        <v>2</v>
      </c>
      <c r="L19" s="86" t="str">
        <f t="shared" si="1"/>
        <v/>
      </c>
      <c r="N19" s="87"/>
    </row>
    <row r="20" spans="2:14" x14ac:dyDescent="0.45">
      <c r="B20" s="80">
        <v>15</v>
      </c>
      <c r="C20" s="81" t="s">
        <v>52</v>
      </c>
      <c r="D20" s="82" t="str">
        <f t="shared" si="0"/>
        <v>o</v>
      </c>
      <c r="E20" s="80" t="s">
        <v>16</v>
      </c>
      <c r="F20" s="83"/>
      <c r="G20" s="80" t="s">
        <v>17</v>
      </c>
      <c r="H20" s="83"/>
      <c r="I20" s="84" t="s">
        <v>37</v>
      </c>
      <c r="J20" s="83">
        <v>0</v>
      </c>
      <c r="K20" s="85" t="s">
        <v>2</v>
      </c>
      <c r="L20" s="86" t="str">
        <f t="shared" si="1"/>
        <v/>
      </c>
      <c r="N20" s="87"/>
    </row>
    <row r="21" spans="2:14" x14ac:dyDescent="0.45">
      <c r="B21" s="80">
        <v>16</v>
      </c>
      <c r="C21" s="81" t="s">
        <v>53</v>
      </c>
      <c r="D21" s="82" t="str">
        <f t="shared" si="0"/>
        <v>p</v>
      </c>
      <c r="E21" s="80" t="s">
        <v>16</v>
      </c>
      <c r="F21" s="83"/>
      <c r="G21" s="80" t="s">
        <v>17</v>
      </c>
      <c r="H21" s="83"/>
      <c r="I21" s="84" t="s">
        <v>37</v>
      </c>
      <c r="J21" s="83">
        <v>0</v>
      </c>
      <c r="K21" s="85" t="s">
        <v>2</v>
      </c>
      <c r="L21" s="86" t="str">
        <f t="shared" si="1"/>
        <v/>
      </c>
      <c r="N21" s="87"/>
    </row>
    <row r="22" spans="2:14" x14ac:dyDescent="0.45">
      <c r="B22" s="80">
        <v>17</v>
      </c>
      <c r="C22" s="81" t="s">
        <v>54</v>
      </c>
      <c r="D22" s="82" t="str">
        <f t="shared" si="0"/>
        <v>q</v>
      </c>
      <c r="E22" s="80" t="s">
        <v>16</v>
      </c>
      <c r="F22" s="83"/>
      <c r="G22" s="80" t="s">
        <v>17</v>
      </c>
      <c r="H22" s="83"/>
      <c r="I22" s="84" t="s">
        <v>37</v>
      </c>
      <c r="J22" s="83">
        <v>0</v>
      </c>
      <c r="K22" s="85" t="s">
        <v>2</v>
      </c>
      <c r="L22" s="86" t="str">
        <f t="shared" si="1"/>
        <v/>
      </c>
      <c r="N22" s="87"/>
    </row>
    <row r="23" spans="2:14" x14ac:dyDescent="0.45">
      <c r="B23" s="80">
        <v>18</v>
      </c>
      <c r="C23" s="81" t="s">
        <v>55</v>
      </c>
      <c r="D23" s="82" t="str">
        <f t="shared" si="0"/>
        <v>r</v>
      </c>
      <c r="E23" s="80" t="s">
        <v>16</v>
      </c>
      <c r="F23" s="88"/>
      <c r="G23" s="80" t="s">
        <v>17</v>
      </c>
      <c r="H23" s="88"/>
      <c r="I23" s="84" t="s">
        <v>37</v>
      </c>
      <c r="J23" s="88"/>
      <c r="K23" s="85" t="s">
        <v>2</v>
      </c>
      <c r="L23" s="81">
        <v>1</v>
      </c>
      <c r="N23" s="87"/>
    </row>
    <row r="24" spans="2:14" x14ac:dyDescent="0.45">
      <c r="B24" s="80">
        <v>19</v>
      </c>
      <c r="C24" s="81" t="s">
        <v>56</v>
      </c>
      <c r="D24" s="82" t="str">
        <f t="shared" si="0"/>
        <v>s</v>
      </c>
      <c r="E24" s="80" t="s">
        <v>16</v>
      </c>
      <c r="F24" s="88"/>
      <c r="G24" s="80" t="s">
        <v>17</v>
      </c>
      <c r="H24" s="88"/>
      <c r="I24" s="84" t="s">
        <v>37</v>
      </c>
      <c r="J24" s="88"/>
      <c r="K24" s="85" t="s">
        <v>2</v>
      </c>
      <c r="L24" s="81">
        <v>2</v>
      </c>
      <c r="N24" s="87"/>
    </row>
    <row r="25" spans="2:14" x14ac:dyDescent="0.45">
      <c r="B25" s="80">
        <v>20</v>
      </c>
      <c r="C25" s="81" t="s">
        <v>57</v>
      </c>
      <c r="D25" s="82" t="str">
        <f t="shared" si="0"/>
        <v>t</v>
      </c>
      <c r="E25" s="80" t="s">
        <v>16</v>
      </c>
      <c r="F25" s="88"/>
      <c r="G25" s="80" t="s">
        <v>17</v>
      </c>
      <c r="H25" s="88"/>
      <c r="I25" s="84" t="s">
        <v>37</v>
      </c>
      <c r="J25" s="88"/>
      <c r="K25" s="85" t="s">
        <v>2</v>
      </c>
      <c r="L25" s="81">
        <v>3</v>
      </c>
      <c r="N25" s="87"/>
    </row>
    <row r="26" spans="2:14" x14ac:dyDescent="0.45">
      <c r="B26" s="80">
        <v>21</v>
      </c>
      <c r="C26" s="81" t="s">
        <v>58</v>
      </c>
      <c r="D26" s="82" t="str">
        <f t="shared" si="0"/>
        <v>u</v>
      </c>
      <c r="E26" s="80" t="s">
        <v>16</v>
      </c>
      <c r="F26" s="88"/>
      <c r="G26" s="80" t="s">
        <v>17</v>
      </c>
      <c r="H26" s="88"/>
      <c r="I26" s="84" t="s">
        <v>37</v>
      </c>
      <c r="J26" s="88"/>
      <c r="K26" s="85" t="s">
        <v>2</v>
      </c>
      <c r="L26" s="81">
        <v>4</v>
      </c>
      <c r="N26" s="87"/>
    </row>
    <row r="27" spans="2:14" x14ac:dyDescent="0.45">
      <c r="B27" s="80">
        <v>22</v>
      </c>
      <c r="C27" s="81" t="s">
        <v>59</v>
      </c>
      <c r="D27" s="82" t="str">
        <f t="shared" si="0"/>
        <v>v</v>
      </c>
      <c r="E27" s="80" t="s">
        <v>16</v>
      </c>
      <c r="F27" s="88"/>
      <c r="G27" s="80" t="s">
        <v>17</v>
      </c>
      <c r="H27" s="88"/>
      <c r="I27" s="84" t="s">
        <v>37</v>
      </c>
      <c r="J27" s="88"/>
      <c r="K27" s="85" t="s">
        <v>2</v>
      </c>
      <c r="L27" s="81">
        <v>5</v>
      </c>
      <c r="N27" s="87"/>
    </row>
    <row r="28" spans="2:14" x14ac:dyDescent="0.45">
      <c r="B28" s="80">
        <v>23</v>
      </c>
      <c r="C28" s="81" t="s">
        <v>60</v>
      </c>
      <c r="D28" s="82" t="str">
        <f t="shared" si="0"/>
        <v>w</v>
      </c>
      <c r="E28" s="80" t="s">
        <v>16</v>
      </c>
      <c r="F28" s="88"/>
      <c r="G28" s="80" t="s">
        <v>17</v>
      </c>
      <c r="H28" s="88"/>
      <c r="I28" s="84" t="s">
        <v>37</v>
      </c>
      <c r="J28" s="88"/>
      <c r="K28" s="85" t="s">
        <v>2</v>
      </c>
      <c r="L28" s="81">
        <v>6</v>
      </c>
      <c r="N28" s="87"/>
    </row>
    <row r="29" spans="2:14" x14ac:dyDescent="0.45">
      <c r="B29" s="80">
        <v>24</v>
      </c>
      <c r="C29" s="81" t="s">
        <v>61</v>
      </c>
      <c r="D29" s="82" t="str">
        <f t="shared" si="0"/>
        <v>x</v>
      </c>
      <c r="E29" s="80" t="s">
        <v>16</v>
      </c>
      <c r="F29" s="88"/>
      <c r="G29" s="80" t="s">
        <v>17</v>
      </c>
      <c r="H29" s="88"/>
      <c r="I29" s="84" t="s">
        <v>37</v>
      </c>
      <c r="J29" s="88"/>
      <c r="K29" s="85" t="s">
        <v>2</v>
      </c>
      <c r="L29" s="81">
        <v>7</v>
      </c>
      <c r="N29" s="87"/>
    </row>
    <row r="30" spans="2:14" x14ac:dyDescent="0.45">
      <c r="B30" s="80">
        <v>25</v>
      </c>
      <c r="C30" s="81" t="s">
        <v>62</v>
      </c>
      <c r="D30" s="82" t="str">
        <f t="shared" si="0"/>
        <v>y</v>
      </c>
      <c r="E30" s="80" t="s">
        <v>16</v>
      </c>
      <c r="F30" s="88"/>
      <c r="G30" s="80" t="s">
        <v>17</v>
      </c>
      <c r="H30" s="88"/>
      <c r="I30" s="84" t="s">
        <v>37</v>
      </c>
      <c r="J30" s="88"/>
      <c r="K30" s="85" t="s">
        <v>2</v>
      </c>
      <c r="L30" s="81">
        <v>8</v>
      </c>
      <c r="N30" s="87"/>
    </row>
    <row r="31" spans="2:14" x14ac:dyDescent="0.45">
      <c r="B31" s="80">
        <v>26</v>
      </c>
      <c r="C31" s="81" t="s">
        <v>63</v>
      </c>
      <c r="D31" s="82" t="str">
        <f t="shared" si="0"/>
        <v>z</v>
      </c>
      <c r="E31" s="80" t="s">
        <v>16</v>
      </c>
      <c r="F31" s="88"/>
      <c r="G31" s="80" t="s">
        <v>17</v>
      </c>
      <c r="H31" s="88"/>
      <c r="I31" s="84" t="s">
        <v>37</v>
      </c>
      <c r="J31" s="88"/>
      <c r="K31" s="85" t="s">
        <v>2</v>
      </c>
      <c r="L31" s="81">
        <v>1</v>
      </c>
      <c r="N31" s="87"/>
    </row>
    <row r="32" spans="2:14" x14ac:dyDescent="0.45">
      <c r="B32" s="80">
        <v>27</v>
      </c>
      <c r="C32" s="81" t="s">
        <v>61</v>
      </c>
      <c r="D32" s="82" t="str">
        <f t="shared" si="0"/>
        <v>x</v>
      </c>
      <c r="E32" s="80" t="s">
        <v>16</v>
      </c>
      <c r="F32" s="88"/>
      <c r="G32" s="80" t="s">
        <v>17</v>
      </c>
      <c r="H32" s="88"/>
      <c r="I32" s="84" t="s">
        <v>37</v>
      </c>
      <c r="J32" s="88"/>
      <c r="K32" s="85" t="s">
        <v>2</v>
      </c>
      <c r="L32" s="81">
        <v>2</v>
      </c>
      <c r="N32" s="87"/>
    </row>
    <row r="33" spans="2:14" x14ac:dyDescent="0.45">
      <c r="B33" s="80">
        <v>28</v>
      </c>
      <c r="C33" s="81" t="s">
        <v>64</v>
      </c>
      <c r="D33" s="82" t="str">
        <f t="shared" si="0"/>
        <v>aa</v>
      </c>
      <c r="E33" s="80" t="s">
        <v>16</v>
      </c>
      <c r="F33" s="88"/>
      <c r="G33" s="80" t="s">
        <v>17</v>
      </c>
      <c r="H33" s="88"/>
      <c r="I33" s="84" t="s">
        <v>37</v>
      </c>
      <c r="J33" s="88"/>
      <c r="K33" s="85" t="s">
        <v>2</v>
      </c>
      <c r="L33" s="81">
        <v>3</v>
      </c>
      <c r="N33" s="87"/>
    </row>
    <row r="34" spans="2:14" x14ac:dyDescent="0.45">
      <c r="B34" s="80">
        <v>29</v>
      </c>
      <c r="C34" s="81" t="s">
        <v>65</v>
      </c>
      <c r="D34" s="82" t="str">
        <f t="shared" si="0"/>
        <v>ab</v>
      </c>
      <c r="E34" s="80" t="s">
        <v>16</v>
      </c>
      <c r="F34" s="88"/>
      <c r="G34" s="80" t="s">
        <v>17</v>
      </c>
      <c r="H34" s="88"/>
      <c r="I34" s="84" t="s">
        <v>37</v>
      </c>
      <c r="J34" s="88"/>
      <c r="K34" s="85" t="s">
        <v>2</v>
      </c>
      <c r="L34" s="81">
        <v>4</v>
      </c>
      <c r="N34" s="87"/>
    </row>
    <row r="35" spans="2:14" x14ac:dyDescent="0.45">
      <c r="B35" s="80">
        <v>30</v>
      </c>
      <c r="C35" s="81" t="s">
        <v>66</v>
      </c>
      <c r="D35" s="82" t="str">
        <f t="shared" si="0"/>
        <v>ac</v>
      </c>
      <c r="E35" s="80" t="s">
        <v>16</v>
      </c>
      <c r="F35" s="88"/>
      <c r="G35" s="80" t="s">
        <v>17</v>
      </c>
      <c r="H35" s="88"/>
      <c r="I35" s="84" t="s">
        <v>37</v>
      </c>
      <c r="J35" s="88"/>
      <c r="K35" s="85" t="s">
        <v>2</v>
      </c>
      <c r="L35" s="81">
        <v>5</v>
      </c>
      <c r="N35" s="87"/>
    </row>
    <row r="36" spans="2:14" x14ac:dyDescent="0.45">
      <c r="B36" s="80">
        <v>31</v>
      </c>
      <c r="C36" s="81" t="s">
        <v>67</v>
      </c>
      <c r="D36" s="82" t="str">
        <f t="shared" si="0"/>
        <v>ad</v>
      </c>
      <c r="E36" s="80" t="s">
        <v>16</v>
      </c>
      <c r="F36" s="88"/>
      <c r="G36" s="80" t="s">
        <v>17</v>
      </c>
      <c r="H36" s="88"/>
      <c r="I36" s="84" t="s">
        <v>37</v>
      </c>
      <c r="J36" s="88"/>
      <c r="K36" s="85" t="s">
        <v>2</v>
      </c>
      <c r="L36" s="81">
        <v>6</v>
      </c>
      <c r="N36" s="87"/>
    </row>
    <row r="37" spans="2:14" x14ac:dyDescent="0.45">
      <c r="B37" s="80">
        <v>32</v>
      </c>
      <c r="C37" s="81" t="s">
        <v>68</v>
      </c>
      <c r="D37" s="82" t="str">
        <f t="shared" si="0"/>
        <v>ae</v>
      </c>
      <c r="E37" s="80" t="s">
        <v>16</v>
      </c>
      <c r="F37" s="88"/>
      <c r="G37" s="80" t="s">
        <v>17</v>
      </c>
      <c r="H37" s="88"/>
      <c r="I37" s="84" t="s">
        <v>37</v>
      </c>
      <c r="J37" s="88"/>
      <c r="K37" s="85" t="s">
        <v>2</v>
      </c>
      <c r="L37" s="81">
        <v>7</v>
      </c>
      <c r="N37" s="87"/>
    </row>
    <row r="38" spans="2:14" x14ac:dyDescent="0.45">
      <c r="B38" s="80">
        <v>33</v>
      </c>
      <c r="C38" s="81" t="s">
        <v>69</v>
      </c>
      <c r="D38" s="82" t="str">
        <f t="shared" si="0"/>
        <v>af</v>
      </c>
      <c r="E38" s="80" t="s">
        <v>16</v>
      </c>
      <c r="F38" s="88"/>
      <c r="G38" s="80" t="s">
        <v>17</v>
      </c>
      <c r="H38" s="88"/>
      <c r="I38" s="84" t="s">
        <v>37</v>
      </c>
      <c r="J38" s="88"/>
      <c r="K38" s="85" t="s">
        <v>2</v>
      </c>
      <c r="L38" s="81">
        <v>8</v>
      </c>
      <c r="N38" s="87"/>
    </row>
    <row r="39" spans="2:14" x14ac:dyDescent="0.45">
      <c r="B39" s="80">
        <v>34</v>
      </c>
      <c r="C39" s="89" t="s">
        <v>87</v>
      </c>
      <c r="D39" s="82"/>
      <c r="E39" s="80" t="s">
        <v>16</v>
      </c>
      <c r="F39" s="83">
        <v>0.29166666666666669</v>
      </c>
      <c r="G39" s="80" t="s">
        <v>17</v>
      </c>
      <c r="H39" s="83">
        <v>0.39583333333333331</v>
      </c>
      <c r="I39" s="84" t="s">
        <v>37</v>
      </c>
      <c r="J39" s="83">
        <v>0</v>
      </c>
      <c r="K39" s="85" t="s">
        <v>2</v>
      </c>
      <c r="L39" s="86">
        <f t="shared" ref="L39:L40" si="2">IF(OR(F39="",H39=""),"",(H39+IF(F39&gt;H39,1,0)-F39-J39)*24)</f>
        <v>2.4999999999999991</v>
      </c>
      <c r="N39" s="87"/>
    </row>
    <row r="40" spans="2:14" x14ac:dyDescent="0.45">
      <c r="B40" s="80"/>
      <c r="C40" s="90" t="s">
        <v>36</v>
      </c>
      <c r="D40" s="82"/>
      <c r="E40" s="80" t="s">
        <v>16</v>
      </c>
      <c r="F40" s="83">
        <v>0.6875</v>
      </c>
      <c r="G40" s="80" t="s">
        <v>17</v>
      </c>
      <c r="H40" s="83">
        <v>0.83333333333333337</v>
      </c>
      <c r="I40" s="84" t="s">
        <v>37</v>
      </c>
      <c r="J40" s="83">
        <v>0</v>
      </c>
      <c r="K40" s="85" t="s">
        <v>2</v>
      </c>
      <c r="L40" s="86">
        <f t="shared" si="2"/>
        <v>3.5000000000000009</v>
      </c>
      <c r="N40" s="87"/>
    </row>
    <row r="41" spans="2:14" x14ac:dyDescent="0.45">
      <c r="B41" s="80"/>
      <c r="C41" s="91" t="s">
        <v>36</v>
      </c>
      <c r="D41" s="82" t="str">
        <f>C39</f>
        <v>ag</v>
      </c>
      <c r="E41" s="80" t="s">
        <v>16</v>
      </c>
      <c r="F41" s="83" t="s">
        <v>36</v>
      </c>
      <c r="G41" s="80" t="s">
        <v>17</v>
      </c>
      <c r="H41" s="83" t="s">
        <v>36</v>
      </c>
      <c r="I41" s="84" t="s">
        <v>37</v>
      </c>
      <c r="J41" s="83" t="s">
        <v>36</v>
      </c>
      <c r="K41" s="85" t="s">
        <v>2</v>
      </c>
      <c r="L41" s="86">
        <f>IF(OR(L39="",L40=""),"",L39+L40)</f>
        <v>6</v>
      </c>
      <c r="N41" s="87" t="s">
        <v>170</v>
      </c>
    </row>
    <row r="42" spans="2:14" x14ac:dyDescent="0.45">
      <c r="B42" s="80"/>
      <c r="C42" s="89" t="s">
        <v>171</v>
      </c>
      <c r="D42" s="82"/>
      <c r="E42" s="80" t="s">
        <v>16</v>
      </c>
      <c r="F42" s="83"/>
      <c r="G42" s="80" t="s">
        <v>17</v>
      </c>
      <c r="H42" s="83"/>
      <c r="I42" s="84" t="s">
        <v>37</v>
      </c>
      <c r="J42" s="83">
        <v>0</v>
      </c>
      <c r="K42" s="85" t="s">
        <v>2</v>
      </c>
      <c r="L42" s="86" t="str">
        <f t="shared" ref="L42:L43" si="3">IF(OR(F42="",H42=""),"",(H42+IF(F42&gt;H42,1,0)-F42-J42)*24)</f>
        <v/>
      </c>
      <c r="N42" s="87"/>
    </row>
    <row r="43" spans="2:14" x14ac:dyDescent="0.45">
      <c r="B43" s="80">
        <v>35</v>
      </c>
      <c r="C43" s="90" t="s">
        <v>36</v>
      </c>
      <c r="D43" s="82"/>
      <c r="E43" s="80" t="s">
        <v>16</v>
      </c>
      <c r="F43" s="83"/>
      <c r="G43" s="80" t="s">
        <v>17</v>
      </c>
      <c r="H43" s="83"/>
      <c r="I43" s="84" t="s">
        <v>37</v>
      </c>
      <c r="J43" s="83">
        <v>0</v>
      </c>
      <c r="K43" s="85" t="s">
        <v>2</v>
      </c>
      <c r="L43" s="86" t="str">
        <f t="shared" si="3"/>
        <v/>
      </c>
      <c r="N43" s="87"/>
    </row>
    <row r="44" spans="2:14" x14ac:dyDescent="0.45">
      <c r="B44" s="80"/>
      <c r="C44" s="91" t="s">
        <v>36</v>
      </c>
      <c r="D44" s="82" t="str">
        <f>C42</f>
        <v>ah</v>
      </c>
      <c r="E44" s="80" t="s">
        <v>16</v>
      </c>
      <c r="F44" s="83" t="s">
        <v>36</v>
      </c>
      <c r="G44" s="80" t="s">
        <v>17</v>
      </c>
      <c r="H44" s="83" t="s">
        <v>36</v>
      </c>
      <c r="I44" s="84" t="s">
        <v>37</v>
      </c>
      <c r="J44" s="83" t="s">
        <v>36</v>
      </c>
      <c r="K44" s="85" t="s">
        <v>2</v>
      </c>
      <c r="L44" s="86" t="str">
        <f>IF(OR(L42="",L43=""),"",L42+L43)</f>
        <v/>
      </c>
      <c r="N44" s="87" t="s">
        <v>172</v>
      </c>
    </row>
    <row r="45" spans="2:14" x14ac:dyDescent="0.45">
      <c r="B45" s="80"/>
      <c r="C45" s="89" t="s">
        <v>173</v>
      </c>
      <c r="D45" s="82"/>
      <c r="E45" s="80" t="s">
        <v>16</v>
      </c>
      <c r="F45" s="83"/>
      <c r="G45" s="80" t="s">
        <v>17</v>
      </c>
      <c r="H45" s="83"/>
      <c r="I45" s="84" t="s">
        <v>37</v>
      </c>
      <c r="J45" s="83">
        <v>0</v>
      </c>
      <c r="K45" s="85" t="s">
        <v>2</v>
      </c>
      <c r="L45" s="86" t="str">
        <f t="shared" ref="L45:L46" si="4">IF(OR(F45="",H45=""),"",(H45+IF(F45&gt;H45,1,0)-F45-J45)*24)</f>
        <v/>
      </c>
      <c r="N45" s="87"/>
    </row>
    <row r="46" spans="2:14" x14ac:dyDescent="0.45">
      <c r="B46" s="80">
        <v>36</v>
      </c>
      <c r="C46" s="90" t="s">
        <v>36</v>
      </c>
      <c r="D46" s="82"/>
      <c r="E46" s="80" t="s">
        <v>16</v>
      </c>
      <c r="F46" s="83"/>
      <c r="G46" s="80" t="s">
        <v>17</v>
      </c>
      <c r="H46" s="83"/>
      <c r="I46" s="84" t="s">
        <v>37</v>
      </c>
      <c r="J46" s="83">
        <v>0</v>
      </c>
      <c r="K46" s="85" t="s">
        <v>2</v>
      </c>
      <c r="L46" s="86" t="str">
        <f t="shared" si="4"/>
        <v/>
      </c>
      <c r="N46" s="87"/>
    </row>
    <row r="47" spans="2:14" x14ac:dyDescent="0.45">
      <c r="B47" s="80"/>
      <c r="C47" s="91" t="s">
        <v>36</v>
      </c>
      <c r="D47" s="82" t="str">
        <f>C45</f>
        <v>ai</v>
      </c>
      <c r="E47" s="80" t="s">
        <v>16</v>
      </c>
      <c r="F47" s="83" t="s">
        <v>36</v>
      </c>
      <c r="G47" s="80" t="s">
        <v>17</v>
      </c>
      <c r="H47" s="83" t="s">
        <v>36</v>
      </c>
      <c r="I47" s="84" t="s">
        <v>37</v>
      </c>
      <c r="J47" s="83" t="s">
        <v>36</v>
      </c>
      <c r="K47" s="85" t="s">
        <v>2</v>
      </c>
      <c r="L47" s="86" t="str">
        <f>IF(OR(L45="",L46=""),"",L45+L46)</f>
        <v/>
      </c>
      <c r="N47" s="87" t="s">
        <v>172</v>
      </c>
    </row>
    <row r="49" spans="3:4" x14ac:dyDescent="0.45">
      <c r="C49" s="76" t="s">
        <v>174</v>
      </c>
      <c r="D49" s="76"/>
    </row>
    <row r="50" spans="3:4" x14ac:dyDescent="0.45">
      <c r="C50" s="76" t="s">
        <v>175</v>
      </c>
      <c r="D50" s="76"/>
    </row>
    <row r="51" spans="3:4" x14ac:dyDescent="0.45">
      <c r="C51" s="76" t="s">
        <v>176</v>
      </c>
      <c r="D51" s="76"/>
    </row>
    <row r="52" spans="3:4" x14ac:dyDescent="0.45">
      <c r="C52" s="76" t="s">
        <v>177</v>
      </c>
      <c r="D52" s="7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BB116"/>
  <sheetViews>
    <sheetView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3"/>
      <c r="E1" s="43"/>
      <c r="F1" s="43"/>
    </row>
    <row r="2" spans="2:11" s="45" customFormat="1" ht="20.25" customHeight="1" x14ac:dyDescent="0.45">
      <c r="B2" s="44" t="s">
        <v>247</v>
      </c>
      <c r="C2" s="44"/>
      <c r="D2" s="43"/>
      <c r="E2" s="43"/>
      <c r="F2" s="43"/>
    </row>
    <row r="3" spans="2:11" s="45" customFormat="1" ht="20.25" customHeight="1" x14ac:dyDescent="0.45">
      <c r="B3" s="44"/>
      <c r="C3" s="44"/>
      <c r="D3" s="43"/>
      <c r="E3" s="43"/>
      <c r="F3" s="43"/>
    </row>
    <row r="4" spans="2:11" s="50" customFormat="1" ht="20.25" customHeight="1" x14ac:dyDescent="0.45">
      <c r="B4" s="70"/>
      <c r="C4" s="43" t="s">
        <v>161</v>
      </c>
      <c r="D4" s="43"/>
      <c r="F4" s="403" t="s">
        <v>162</v>
      </c>
      <c r="G4" s="403"/>
      <c r="H4" s="403"/>
      <c r="I4" s="403"/>
      <c r="J4" s="403"/>
      <c r="K4" s="403"/>
    </row>
    <row r="5" spans="2:11" s="50" customFormat="1" ht="20.25" customHeight="1" x14ac:dyDescent="0.45">
      <c r="B5" s="71"/>
      <c r="C5" s="43" t="s">
        <v>163</v>
      </c>
      <c r="D5" s="43"/>
      <c r="F5" s="403"/>
      <c r="G5" s="403"/>
      <c r="H5" s="403"/>
      <c r="I5" s="403"/>
      <c r="J5" s="403"/>
      <c r="K5" s="403"/>
    </row>
    <row r="6" spans="2:11" s="45" customFormat="1" ht="20.25" customHeight="1" x14ac:dyDescent="0.45">
      <c r="B6" s="47" t="s">
        <v>156</v>
      </c>
      <c r="C6" s="43"/>
      <c r="D6" s="43"/>
      <c r="E6" s="46"/>
      <c r="F6" s="48"/>
    </row>
    <row r="7" spans="2:11" s="45" customFormat="1" ht="20.25" customHeight="1" x14ac:dyDescent="0.45">
      <c r="B7" s="44"/>
      <c r="C7" s="44"/>
      <c r="D7" s="43"/>
      <c r="E7" s="46"/>
      <c r="F7" s="48"/>
    </row>
    <row r="8" spans="2:11" s="45" customFormat="1" ht="20.25" customHeight="1" x14ac:dyDescent="0.45">
      <c r="B8" s="43" t="s">
        <v>92</v>
      </c>
      <c r="C8" s="44"/>
      <c r="D8" s="43"/>
      <c r="E8" s="46"/>
      <c r="F8" s="48"/>
    </row>
    <row r="9" spans="2:11" s="45" customFormat="1" ht="20.25" customHeight="1" x14ac:dyDescent="0.45">
      <c r="B9" s="44"/>
      <c r="C9" s="44"/>
      <c r="D9" s="43"/>
      <c r="E9" s="43"/>
      <c r="F9" s="43"/>
    </row>
    <row r="10" spans="2:11" s="45" customFormat="1" ht="20.25" customHeight="1" x14ac:dyDescent="0.45">
      <c r="B10" s="43" t="s">
        <v>191</v>
      </c>
      <c r="C10" s="44"/>
      <c r="D10" s="43"/>
      <c r="E10" s="43"/>
      <c r="F10" s="43"/>
    </row>
    <row r="11" spans="2:11" s="45" customFormat="1" ht="20.25" customHeight="1" x14ac:dyDescent="0.45">
      <c r="B11" s="43"/>
      <c r="C11" s="44"/>
      <c r="D11" s="43"/>
    </row>
    <row r="12" spans="2:11" s="45" customFormat="1" ht="20.25" customHeight="1" x14ac:dyDescent="0.45">
      <c r="B12" s="43" t="s">
        <v>200</v>
      </c>
      <c r="C12" s="44"/>
      <c r="D12" s="43"/>
    </row>
    <row r="13" spans="2:11" s="45" customFormat="1" ht="20.25" customHeight="1" x14ac:dyDescent="0.45">
      <c r="B13" s="43"/>
      <c r="C13" s="44"/>
      <c r="D13" s="43"/>
    </row>
    <row r="14" spans="2:11" s="45" customFormat="1" ht="20.25" customHeight="1" x14ac:dyDescent="0.45">
      <c r="B14" s="43" t="s">
        <v>192</v>
      </c>
      <c r="C14" s="44"/>
      <c r="D14" s="43"/>
    </row>
    <row r="15" spans="2:11" s="45" customFormat="1" ht="20.25" customHeight="1" x14ac:dyDescent="0.45">
      <c r="B15" s="43"/>
      <c r="C15" s="44"/>
      <c r="D15" s="43"/>
    </row>
    <row r="16" spans="2:11" s="45" customFormat="1" ht="20.25" customHeight="1" x14ac:dyDescent="0.45">
      <c r="B16" s="43" t="s">
        <v>272</v>
      </c>
      <c r="C16" s="44"/>
      <c r="D16" s="43"/>
    </row>
    <row r="17" spans="2:4" s="45" customFormat="1" ht="20.25" customHeight="1" x14ac:dyDescent="0.45">
      <c r="B17" s="43" t="s">
        <v>273</v>
      </c>
      <c r="C17" s="44"/>
      <c r="D17" s="43"/>
    </row>
    <row r="18" spans="2:4" s="45" customFormat="1" ht="20.25" customHeight="1" x14ac:dyDescent="0.45">
      <c r="B18" s="43"/>
      <c r="C18" s="44"/>
      <c r="D18" s="43"/>
    </row>
    <row r="19" spans="2:4" s="45" customFormat="1" ht="17.25" customHeight="1" x14ac:dyDescent="0.45">
      <c r="B19" s="43" t="s">
        <v>274</v>
      </c>
      <c r="C19" s="43"/>
      <c r="D19" s="43"/>
    </row>
    <row r="20" spans="2:4" s="45" customFormat="1" ht="17.25" customHeight="1" x14ac:dyDescent="0.45">
      <c r="B20" s="43" t="s">
        <v>296</v>
      </c>
      <c r="C20" s="43"/>
      <c r="D20" s="43"/>
    </row>
    <row r="21" spans="2:4" s="45" customFormat="1" ht="17.25" customHeight="1" x14ac:dyDescent="0.45">
      <c r="B21" s="43"/>
      <c r="C21" s="43"/>
      <c r="D21" s="43"/>
    </row>
    <row r="22" spans="2:4" s="45" customFormat="1" ht="17.25" customHeight="1" x14ac:dyDescent="0.45">
      <c r="B22" s="43"/>
      <c r="C22" s="22" t="s">
        <v>20</v>
      </c>
      <c r="D22" s="22" t="s">
        <v>3</v>
      </c>
    </row>
    <row r="23" spans="2:4" s="45" customFormat="1" ht="17.25" customHeight="1" x14ac:dyDescent="0.45">
      <c r="B23" s="43"/>
      <c r="C23" s="22">
        <v>1</v>
      </c>
      <c r="D23" s="49" t="s">
        <v>70</v>
      </c>
    </row>
    <row r="24" spans="2:4" s="45" customFormat="1" ht="17.25" customHeight="1" x14ac:dyDescent="0.45">
      <c r="B24" s="43"/>
      <c r="C24" s="22">
        <v>2</v>
      </c>
      <c r="D24" s="49" t="s">
        <v>101</v>
      </c>
    </row>
    <row r="25" spans="2:4" s="45" customFormat="1" ht="17.25" customHeight="1" x14ac:dyDescent="0.45">
      <c r="B25" s="43"/>
      <c r="C25" s="22">
        <v>3</v>
      </c>
      <c r="D25" s="49" t="s">
        <v>204</v>
      </c>
    </row>
    <row r="26" spans="2:4" s="45" customFormat="1" ht="17.25" customHeight="1" x14ac:dyDescent="0.45">
      <c r="B26" s="43"/>
      <c r="C26" s="22">
        <v>4</v>
      </c>
      <c r="D26" s="49" t="s">
        <v>104</v>
      </c>
    </row>
    <row r="27" spans="2:4" s="45" customFormat="1" ht="17.25" customHeight="1" x14ac:dyDescent="0.45">
      <c r="B27" s="43"/>
      <c r="C27" s="22">
        <v>5</v>
      </c>
      <c r="D27" s="49" t="s">
        <v>102</v>
      </c>
    </row>
    <row r="28" spans="2:4" s="45" customFormat="1" ht="17.25" customHeight="1" x14ac:dyDescent="0.45">
      <c r="B28" s="43"/>
      <c r="C28" s="22">
        <v>6</v>
      </c>
      <c r="D28" s="49" t="s">
        <v>103</v>
      </c>
    </row>
    <row r="29" spans="2:4" s="45" customFormat="1" ht="17.25" customHeight="1" x14ac:dyDescent="0.45">
      <c r="B29" s="43"/>
      <c r="C29" s="22">
        <v>7</v>
      </c>
      <c r="D29" s="49" t="s">
        <v>108</v>
      </c>
    </row>
    <row r="30" spans="2:4" s="45" customFormat="1" ht="17.25" customHeight="1" x14ac:dyDescent="0.45">
      <c r="B30" s="43"/>
      <c r="C30" s="22">
        <v>8</v>
      </c>
      <c r="D30" s="49" t="s">
        <v>109</v>
      </c>
    </row>
    <row r="31" spans="2:4" s="45" customFormat="1" ht="17.25" customHeight="1" x14ac:dyDescent="0.45">
      <c r="B31" s="43"/>
      <c r="C31" s="22">
        <v>9</v>
      </c>
      <c r="D31" s="49" t="s">
        <v>110</v>
      </c>
    </row>
    <row r="32" spans="2:4" s="45" customFormat="1" ht="17.25" customHeight="1" x14ac:dyDescent="0.45">
      <c r="B32" s="43"/>
      <c r="C32" s="22">
        <v>10</v>
      </c>
      <c r="D32" s="49" t="s">
        <v>71</v>
      </c>
    </row>
    <row r="33" spans="2:25" s="45" customFormat="1" ht="17.25" customHeight="1" x14ac:dyDescent="0.45">
      <c r="B33" s="43"/>
      <c r="C33" s="22">
        <v>11</v>
      </c>
      <c r="D33" s="49" t="s">
        <v>234</v>
      </c>
    </row>
    <row r="34" spans="2:25" s="45" customFormat="1" ht="17.25" customHeight="1" x14ac:dyDescent="0.45">
      <c r="B34" s="43"/>
      <c r="C34" s="22">
        <v>12</v>
      </c>
      <c r="D34" s="49" t="s">
        <v>205</v>
      </c>
    </row>
    <row r="35" spans="2:25" s="45" customFormat="1" ht="17.25" customHeight="1" x14ac:dyDescent="0.45">
      <c r="B35" s="43"/>
      <c r="C35" s="22">
        <v>13</v>
      </c>
      <c r="D35" s="49" t="s">
        <v>206</v>
      </c>
    </row>
    <row r="36" spans="2:25" s="45" customFormat="1" ht="17.25" customHeight="1" x14ac:dyDescent="0.45">
      <c r="B36" s="43"/>
      <c r="C36" s="22">
        <v>14</v>
      </c>
      <c r="D36" s="49" t="s">
        <v>207</v>
      </c>
    </row>
    <row r="37" spans="2:25" s="45" customFormat="1" ht="17.25" customHeight="1" x14ac:dyDescent="0.45">
      <c r="B37" s="43"/>
      <c r="C37" s="46"/>
      <c r="D37" s="48"/>
    </row>
    <row r="38" spans="2:25" s="45" customFormat="1" ht="17.25" customHeight="1" x14ac:dyDescent="0.45">
      <c r="B38" s="43" t="s">
        <v>275</v>
      </c>
      <c r="C38" s="43"/>
      <c r="D38" s="43"/>
      <c r="E38" s="50"/>
      <c r="F38" s="50"/>
    </row>
    <row r="39" spans="2:25" s="45" customFormat="1" ht="17.25" customHeight="1" x14ac:dyDescent="0.45">
      <c r="B39" s="43" t="s">
        <v>93</v>
      </c>
      <c r="C39" s="43"/>
      <c r="D39" s="43"/>
      <c r="E39" s="50"/>
      <c r="F39" s="50"/>
    </row>
    <row r="40" spans="2:25" s="45" customFormat="1" ht="17.25" customHeight="1" x14ac:dyDescent="0.45">
      <c r="B40" s="43"/>
      <c r="C40" s="43"/>
      <c r="D40" s="43"/>
      <c r="E40" s="50"/>
      <c r="F40" s="50"/>
      <c r="G40" s="51"/>
      <c r="H40" s="51"/>
      <c r="J40" s="51"/>
      <c r="K40" s="51"/>
      <c r="L40" s="51"/>
      <c r="M40" s="51"/>
      <c r="N40" s="51"/>
      <c r="O40" s="51"/>
      <c r="R40" s="51"/>
      <c r="S40" s="51"/>
      <c r="T40" s="51"/>
      <c r="W40" s="51"/>
      <c r="X40" s="51"/>
      <c r="Y40" s="51"/>
    </row>
    <row r="41" spans="2:25" s="45" customFormat="1" ht="17.25" customHeight="1" x14ac:dyDescent="0.45">
      <c r="B41" s="43"/>
      <c r="C41" s="22" t="s">
        <v>4</v>
      </c>
      <c r="D41" s="22" t="s">
        <v>5</v>
      </c>
      <c r="E41" s="50"/>
      <c r="F41" s="50"/>
      <c r="G41" s="51"/>
      <c r="H41" s="51"/>
      <c r="J41" s="51"/>
      <c r="K41" s="51"/>
      <c r="L41" s="51"/>
      <c r="M41" s="51"/>
      <c r="N41" s="51"/>
      <c r="O41" s="51"/>
      <c r="R41" s="51"/>
      <c r="S41" s="51"/>
      <c r="T41" s="51"/>
      <c r="W41" s="51"/>
      <c r="X41" s="51"/>
      <c r="Y41" s="51"/>
    </row>
    <row r="42" spans="2:25" s="45" customFormat="1" ht="17.25" customHeight="1" x14ac:dyDescent="0.45">
      <c r="B42" s="43"/>
      <c r="C42" s="22" t="s">
        <v>6</v>
      </c>
      <c r="D42" s="49" t="s">
        <v>94</v>
      </c>
      <c r="E42" s="50"/>
      <c r="F42" s="50"/>
      <c r="G42" s="51"/>
      <c r="H42" s="51"/>
      <c r="J42" s="51"/>
      <c r="K42" s="51"/>
      <c r="L42" s="51"/>
      <c r="M42" s="51"/>
      <c r="N42" s="51"/>
      <c r="O42" s="51"/>
      <c r="R42" s="51"/>
      <c r="S42" s="51"/>
      <c r="T42" s="51"/>
      <c r="W42" s="51"/>
      <c r="X42" s="51"/>
      <c r="Y42" s="51"/>
    </row>
    <row r="43" spans="2:25" s="45" customFormat="1" ht="17.25" customHeight="1" x14ac:dyDescent="0.45">
      <c r="B43" s="43"/>
      <c r="C43" s="22" t="s">
        <v>7</v>
      </c>
      <c r="D43" s="49" t="s">
        <v>95</v>
      </c>
      <c r="E43" s="50"/>
      <c r="F43" s="50"/>
      <c r="G43" s="51"/>
      <c r="H43" s="51"/>
      <c r="J43" s="51"/>
      <c r="K43" s="51"/>
      <c r="L43" s="51"/>
      <c r="M43" s="51"/>
      <c r="N43" s="51"/>
      <c r="O43" s="51"/>
      <c r="R43" s="51"/>
      <c r="S43" s="51"/>
      <c r="T43" s="51"/>
      <c r="W43" s="51"/>
      <c r="X43" s="51"/>
      <c r="Y43" s="51"/>
    </row>
    <row r="44" spans="2:25" s="45" customFormat="1" ht="17.25" customHeight="1" x14ac:dyDescent="0.45">
      <c r="B44" s="43"/>
      <c r="C44" s="22" t="s">
        <v>8</v>
      </c>
      <c r="D44" s="49" t="s">
        <v>96</v>
      </c>
      <c r="E44" s="50"/>
      <c r="F44" s="50"/>
      <c r="G44" s="51"/>
      <c r="H44" s="51"/>
      <c r="J44" s="51"/>
      <c r="K44" s="51"/>
      <c r="L44" s="51"/>
      <c r="M44" s="51"/>
      <c r="N44" s="51"/>
      <c r="O44" s="51"/>
      <c r="R44" s="51"/>
      <c r="S44" s="51"/>
      <c r="T44" s="51"/>
      <c r="W44" s="51"/>
      <c r="X44" s="51"/>
      <c r="Y44" s="51"/>
    </row>
    <row r="45" spans="2:25" s="45" customFormat="1" ht="17.25" customHeight="1" x14ac:dyDescent="0.45">
      <c r="B45" s="43"/>
      <c r="C45" s="22" t="s">
        <v>9</v>
      </c>
      <c r="D45" s="49" t="s">
        <v>157</v>
      </c>
      <c r="E45" s="50"/>
      <c r="F45" s="50"/>
      <c r="G45" s="51"/>
      <c r="H45" s="51"/>
      <c r="J45" s="51"/>
      <c r="K45" s="51"/>
      <c r="L45" s="51"/>
      <c r="M45" s="51"/>
      <c r="N45" s="51"/>
      <c r="O45" s="51"/>
      <c r="R45" s="51"/>
      <c r="S45" s="51"/>
      <c r="T45" s="51"/>
      <c r="W45" s="51"/>
      <c r="X45" s="51"/>
      <c r="Y45" s="51"/>
    </row>
    <row r="46" spans="2:25" s="45" customFormat="1" ht="17.25" customHeight="1" x14ac:dyDescent="0.45">
      <c r="B46" s="43"/>
      <c r="C46" s="43"/>
      <c r="D46" s="43"/>
      <c r="E46" s="50"/>
      <c r="F46" s="50"/>
      <c r="G46" s="51"/>
      <c r="H46" s="51"/>
      <c r="J46" s="51"/>
      <c r="K46" s="51"/>
      <c r="L46" s="51"/>
      <c r="M46" s="51"/>
      <c r="N46" s="51"/>
      <c r="O46" s="51"/>
      <c r="R46" s="51"/>
      <c r="S46" s="51"/>
      <c r="T46" s="51"/>
      <c r="W46" s="51"/>
      <c r="X46" s="51"/>
      <c r="Y46" s="51"/>
    </row>
    <row r="47" spans="2:25" s="45" customFormat="1" ht="17.25" customHeight="1" x14ac:dyDescent="0.45">
      <c r="B47" s="43"/>
      <c r="C47" s="52" t="s">
        <v>10</v>
      </c>
      <c r="D47" s="43"/>
      <c r="E47" s="50"/>
      <c r="F47" s="50"/>
      <c r="G47" s="51"/>
      <c r="H47" s="51"/>
      <c r="J47" s="51"/>
      <c r="K47" s="51"/>
      <c r="L47" s="51"/>
      <c r="M47" s="51"/>
      <c r="N47" s="51"/>
      <c r="O47" s="51"/>
      <c r="R47" s="51"/>
      <c r="S47" s="51"/>
      <c r="T47" s="51"/>
      <c r="W47" s="51"/>
      <c r="X47" s="51"/>
      <c r="Y47" s="51"/>
    </row>
    <row r="48" spans="2:25" s="45" customFormat="1" ht="17.25" customHeight="1" x14ac:dyDescent="0.45">
      <c r="B48" s="50"/>
      <c r="C48" s="43" t="s">
        <v>97</v>
      </c>
      <c r="D48" s="50"/>
      <c r="E48" s="50"/>
      <c r="F48" s="52"/>
      <c r="G48" s="51"/>
      <c r="H48" s="51"/>
      <c r="J48" s="51"/>
      <c r="K48" s="51"/>
      <c r="L48" s="51"/>
      <c r="M48" s="51"/>
      <c r="N48" s="51"/>
      <c r="O48" s="51"/>
      <c r="R48" s="51"/>
      <c r="S48" s="51"/>
      <c r="T48" s="51"/>
      <c r="W48" s="51"/>
      <c r="X48" s="51"/>
      <c r="Y48" s="51"/>
    </row>
    <row r="49" spans="2:51" s="45" customFormat="1" ht="17.25" customHeight="1" x14ac:dyDescent="0.45">
      <c r="B49" s="50"/>
      <c r="C49" s="43" t="s">
        <v>158</v>
      </c>
      <c r="D49" s="50"/>
      <c r="E49" s="50"/>
      <c r="F49" s="43"/>
      <c r="G49" s="51"/>
      <c r="H49" s="51"/>
      <c r="J49" s="51"/>
      <c r="K49" s="51"/>
      <c r="L49" s="51"/>
      <c r="M49" s="51"/>
      <c r="N49" s="51"/>
      <c r="O49" s="51"/>
      <c r="R49" s="51"/>
      <c r="S49" s="51"/>
      <c r="T49" s="51"/>
      <c r="W49" s="51"/>
      <c r="X49" s="51"/>
      <c r="Y49" s="51"/>
    </row>
    <row r="50" spans="2:51" s="45" customFormat="1" ht="17.25" customHeight="1" x14ac:dyDescent="0.45">
      <c r="B50" s="43"/>
      <c r="C50" s="43"/>
      <c r="D50" s="43"/>
      <c r="E50" s="52"/>
      <c r="F50" s="51"/>
      <c r="G50" s="51"/>
      <c r="H50" s="51"/>
      <c r="J50" s="51"/>
      <c r="K50" s="51"/>
      <c r="L50" s="51"/>
      <c r="M50" s="51"/>
      <c r="N50" s="51"/>
      <c r="O50" s="51"/>
      <c r="R50" s="51"/>
      <c r="S50" s="51"/>
      <c r="T50" s="51"/>
      <c r="W50" s="51"/>
      <c r="X50" s="51"/>
      <c r="Y50" s="51"/>
    </row>
    <row r="51" spans="2:51" s="45" customFormat="1" ht="17.25" customHeight="1" x14ac:dyDescent="0.45">
      <c r="B51" s="43" t="s">
        <v>276</v>
      </c>
      <c r="C51" s="43"/>
      <c r="D51" s="43"/>
    </row>
    <row r="52" spans="2:51" s="45" customFormat="1" ht="17.25" customHeight="1" x14ac:dyDescent="0.45">
      <c r="B52" s="43" t="s">
        <v>150</v>
      </c>
      <c r="C52" s="43"/>
      <c r="D52" s="43"/>
      <c r="AH52" s="21"/>
      <c r="AI52" s="21"/>
      <c r="AJ52" s="21"/>
      <c r="AK52" s="21"/>
      <c r="AL52" s="21"/>
      <c r="AM52" s="21"/>
      <c r="AN52" s="21"/>
      <c r="AO52" s="21"/>
      <c r="AP52" s="21"/>
      <c r="AQ52" s="21"/>
      <c r="AR52" s="21"/>
      <c r="AS52" s="21"/>
    </row>
    <row r="53" spans="2:51" s="45" customFormat="1" ht="17.25" customHeight="1" x14ac:dyDescent="0.45">
      <c r="B53" s="53" t="s">
        <v>151</v>
      </c>
      <c r="C53" s="50"/>
      <c r="D53" s="50"/>
      <c r="E53" s="54"/>
      <c r="F53" s="54"/>
      <c r="G53" s="54"/>
      <c r="H53" s="54"/>
      <c r="I53" s="54"/>
      <c r="J53" s="54"/>
      <c r="K53" s="54"/>
      <c r="L53" s="54"/>
      <c r="M53" s="54"/>
      <c r="N53" s="54"/>
      <c r="O53" s="55"/>
      <c r="P53" s="55"/>
      <c r="Q53" s="54"/>
      <c r="R53" s="55"/>
      <c r="S53" s="54"/>
      <c r="T53" s="54"/>
      <c r="U53" s="55"/>
      <c r="V53" s="21"/>
      <c r="W53" s="21"/>
      <c r="X53" s="21"/>
      <c r="Y53" s="54"/>
      <c r="Z53" s="54"/>
      <c r="AA53" s="54"/>
      <c r="AB53" s="54"/>
      <c r="AC53" s="21"/>
      <c r="AD53" s="54"/>
      <c r="AE53" s="55"/>
      <c r="AF53" s="55"/>
      <c r="AG53" s="55"/>
      <c r="AH53" s="55"/>
      <c r="AI53" s="56"/>
      <c r="AJ53" s="55"/>
      <c r="AK53" s="55"/>
      <c r="AL53" s="55"/>
      <c r="AM53" s="55"/>
      <c r="AN53" s="55"/>
      <c r="AO53" s="55"/>
      <c r="AP53" s="55"/>
      <c r="AQ53" s="55"/>
      <c r="AR53" s="55"/>
      <c r="AS53" s="55"/>
      <c r="AT53" s="55"/>
      <c r="AU53" s="55"/>
      <c r="AV53" s="55"/>
      <c r="AW53" s="55"/>
      <c r="AX53" s="55"/>
      <c r="AY53" s="56"/>
    </row>
    <row r="54" spans="2:51" s="45" customFormat="1" ht="17.25" customHeight="1" x14ac:dyDescent="0.45">
      <c r="F54" s="21"/>
    </row>
    <row r="55" spans="2:51" s="45" customFormat="1" ht="17.25" customHeight="1" x14ac:dyDescent="0.45">
      <c r="B55" s="43" t="s">
        <v>277</v>
      </c>
      <c r="C55" s="43"/>
    </row>
    <row r="56" spans="2:51" s="45" customFormat="1" ht="17.25" customHeight="1" x14ac:dyDescent="0.45">
      <c r="B56" s="43"/>
      <c r="C56" s="43"/>
    </row>
    <row r="57" spans="2:51" s="45" customFormat="1" ht="17.25" customHeight="1" x14ac:dyDescent="0.45">
      <c r="B57" s="43" t="s">
        <v>278</v>
      </c>
      <c r="C57" s="43"/>
    </row>
    <row r="58" spans="2:51" s="45" customFormat="1" ht="17.25" customHeight="1" x14ac:dyDescent="0.45">
      <c r="B58" s="43" t="s">
        <v>194</v>
      </c>
      <c r="C58" s="43"/>
    </row>
    <row r="59" spans="2:51" s="45" customFormat="1" ht="17.25" customHeight="1" x14ac:dyDescent="0.45">
      <c r="B59" s="43"/>
      <c r="C59" s="43"/>
    </row>
    <row r="60" spans="2:51" s="45" customFormat="1" ht="17.25" customHeight="1" x14ac:dyDescent="0.45">
      <c r="B60" s="43" t="s">
        <v>279</v>
      </c>
      <c r="C60" s="43"/>
    </row>
    <row r="61" spans="2:51" s="45" customFormat="1" ht="17.25" customHeight="1" x14ac:dyDescent="0.45">
      <c r="B61" s="43" t="s">
        <v>98</v>
      </c>
      <c r="C61" s="43"/>
    </row>
    <row r="62" spans="2:51" s="45" customFormat="1" ht="17.25" customHeight="1" x14ac:dyDescent="0.45">
      <c r="B62" s="43"/>
      <c r="C62" s="43"/>
    </row>
    <row r="63" spans="2:51" s="45" customFormat="1" ht="17.25" customHeight="1" x14ac:dyDescent="0.45">
      <c r="B63" s="43" t="s">
        <v>280</v>
      </c>
      <c r="C63" s="43"/>
      <c r="D63" s="43"/>
    </row>
    <row r="64" spans="2:51" s="45" customFormat="1" ht="17.25" customHeight="1" x14ac:dyDescent="0.45">
      <c r="B64" s="43"/>
      <c r="C64" s="43"/>
      <c r="D64" s="43"/>
    </row>
    <row r="65" spans="2:54" s="45" customFormat="1" ht="17.25" customHeight="1" x14ac:dyDescent="0.45">
      <c r="B65" s="50" t="s">
        <v>281</v>
      </c>
      <c r="C65" s="50"/>
      <c r="D65" s="43"/>
    </row>
    <row r="66" spans="2:54" s="45" customFormat="1" ht="17.25" customHeight="1" x14ac:dyDescent="0.45">
      <c r="B66" s="50" t="s">
        <v>99</v>
      </c>
      <c r="C66" s="50"/>
      <c r="D66" s="43"/>
    </row>
    <row r="67" spans="2:54" s="45" customFormat="1" ht="17.25" customHeight="1" x14ac:dyDescent="0.45">
      <c r="B67" s="50" t="s">
        <v>195</v>
      </c>
    </row>
    <row r="68" spans="2:54" s="45" customFormat="1" ht="17.25" customHeight="1" x14ac:dyDescent="0.45">
      <c r="B68" s="50"/>
    </row>
    <row r="69" spans="2:54" s="45" customFormat="1" ht="17.25" customHeight="1" x14ac:dyDescent="0.45">
      <c r="B69" s="50" t="s">
        <v>282</v>
      </c>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row>
    <row r="70" spans="2:54" s="45" customFormat="1" ht="17.25" customHeight="1" x14ac:dyDescent="0.45">
      <c r="B70" s="198" t="s">
        <v>196</v>
      </c>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row>
    <row r="71" spans="2:54" ht="18.75" customHeight="1" x14ac:dyDescent="0.45">
      <c r="B71" s="199" t="s">
        <v>197</v>
      </c>
    </row>
    <row r="72" spans="2:54" ht="18.75" customHeight="1" x14ac:dyDescent="0.45">
      <c r="B72" s="198" t="s">
        <v>198</v>
      </c>
    </row>
    <row r="73" spans="2:54" ht="18.75" customHeight="1" x14ac:dyDescent="0.45">
      <c r="B73" s="199" t="s">
        <v>199</v>
      </c>
    </row>
    <row r="74" spans="2:54" ht="18.75" customHeight="1" x14ac:dyDescent="0.45">
      <c r="B74" s="198" t="s">
        <v>297</v>
      </c>
    </row>
    <row r="75" spans="2:54" ht="18.75" customHeight="1" x14ac:dyDescent="0.45">
      <c r="B75" s="198" t="s">
        <v>298</v>
      </c>
    </row>
    <row r="76" spans="2:54" ht="18.75" customHeight="1" x14ac:dyDescent="0.45">
      <c r="B76" s="198" t="s">
        <v>299</v>
      </c>
    </row>
    <row r="77" spans="2:54" ht="18.75" customHeight="1" x14ac:dyDescent="0.45"/>
    <row r="78" spans="2:54" ht="18.75" customHeight="1" x14ac:dyDescent="0.45"/>
    <row r="79" spans="2:54" ht="18.75" customHeight="1" x14ac:dyDescent="0.45"/>
    <row r="80" spans="2:54"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3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FFCC"/>
    <pageSetUpPr fitToPage="1"/>
  </sheetPr>
  <dimension ref="B1:BB126"/>
  <sheetViews>
    <sheetView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3"/>
      <c r="E1" s="43"/>
      <c r="F1" s="43"/>
    </row>
    <row r="2" spans="2:11" s="45" customFormat="1" ht="20.25" customHeight="1" x14ac:dyDescent="0.45">
      <c r="B2" s="44" t="s">
        <v>248</v>
      </c>
      <c r="C2" s="44"/>
      <c r="D2" s="43"/>
      <c r="E2" s="43"/>
      <c r="F2" s="43"/>
    </row>
    <row r="3" spans="2:11" s="45" customFormat="1" ht="20.25" customHeight="1" x14ac:dyDescent="0.45">
      <c r="B3" s="44"/>
      <c r="C3" s="44"/>
      <c r="D3" s="43"/>
      <c r="E3" s="43"/>
      <c r="F3" s="43"/>
    </row>
    <row r="4" spans="2:11" s="50" customFormat="1" ht="20.25" customHeight="1" x14ac:dyDescent="0.45">
      <c r="B4" s="70"/>
      <c r="C4" s="43" t="s">
        <v>161</v>
      </c>
      <c r="D4" s="43"/>
      <c r="F4" s="403" t="s">
        <v>162</v>
      </c>
      <c r="G4" s="403"/>
      <c r="H4" s="403"/>
      <c r="I4" s="403"/>
      <c r="J4" s="403"/>
      <c r="K4" s="403"/>
    </row>
    <row r="5" spans="2:11" s="50" customFormat="1" ht="20.25" customHeight="1" x14ac:dyDescent="0.45">
      <c r="B5" s="71"/>
      <c r="C5" s="43" t="s">
        <v>163</v>
      </c>
      <c r="D5" s="43"/>
      <c r="F5" s="403"/>
      <c r="G5" s="403"/>
      <c r="H5" s="403"/>
      <c r="I5" s="403"/>
      <c r="J5" s="403"/>
      <c r="K5" s="403"/>
    </row>
    <row r="6" spans="2:11" s="45" customFormat="1" ht="20.25" customHeight="1" x14ac:dyDescent="0.45">
      <c r="B6" s="47" t="s">
        <v>156</v>
      </c>
      <c r="C6" s="43"/>
      <c r="D6" s="43"/>
      <c r="E6" s="46"/>
      <c r="F6" s="48"/>
    </row>
    <row r="7" spans="2:11" s="45" customFormat="1" ht="20.25" customHeight="1" x14ac:dyDescent="0.45">
      <c r="B7" s="44"/>
      <c r="C7" s="44"/>
      <c r="D7" s="43"/>
      <c r="E7" s="46"/>
      <c r="F7" s="48"/>
    </row>
    <row r="8" spans="2:11" s="45" customFormat="1" ht="20.25" customHeight="1" x14ac:dyDescent="0.45">
      <c r="B8" s="43" t="s">
        <v>92</v>
      </c>
      <c r="C8" s="44"/>
      <c r="D8" s="43"/>
      <c r="E8" s="46"/>
      <c r="F8" s="48"/>
    </row>
    <row r="9" spans="2:11" s="45" customFormat="1" ht="20.25" customHeight="1" x14ac:dyDescent="0.45">
      <c r="B9" s="44"/>
      <c r="C9" s="44"/>
      <c r="D9" s="43"/>
      <c r="E9" s="43"/>
      <c r="F9" s="43"/>
    </row>
    <row r="10" spans="2:11" s="45" customFormat="1" ht="20.25" customHeight="1" x14ac:dyDescent="0.45">
      <c r="B10" s="43" t="s">
        <v>191</v>
      </c>
      <c r="C10" s="44"/>
      <c r="D10" s="43"/>
      <c r="E10" s="43"/>
      <c r="F10" s="43"/>
    </row>
    <row r="11" spans="2:11" s="45" customFormat="1" ht="20.25" customHeight="1" x14ac:dyDescent="0.45">
      <c r="B11" s="43"/>
      <c r="C11" s="44"/>
      <c r="D11" s="43"/>
    </row>
    <row r="12" spans="2:11" s="45" customFormat="1" ht="20.25" customHeight="1" x14ac:dyDescent="0.45">
      <c r="B12" s="43" t="s">
        <v>200</v>
      </c>
      <c r="C12" s="44"/>
      <c r="D12" s="43"/>
    </row>
    <row r="13" spans="2:11" s="45" customFormat="1" ht="20.25" customHeight="1" x14ac:dyDescent="0.45">
      <c r="B13" s="43"/>
      <c r="C13" s="44"/>
      <c r="D13" s="43"/>
    </row>
    <row r="14" spans="2:11" s="45" customFormat="1" ht="20.25" customHeight="1" x14ac:dyDescent="0.45">
      <c r="B14" s="43" t="s">
        <v>192</v>
      </c>
      <c r="C14" s="44"/>
      <c r="D14" s="43"/>
    </row>
    <row r="15" spans="2:11" s="45" customFormat="1" ht="20.25" customHeight="1" x14ac:dyDescent="0.45">
      <c r="B15" s="43"/>
      <c r="C15" s="44"/>
      <c r="D15" s="43"/>
    </row>
    <row r="16" spans="2:11" s="45" customFormat="1" ht="20.25" customHeight="1" x14ac:dyDescent="0.45">
      <c r="B16" s="43" t="s">
        <v>272</v>
      </c>
      <c r="C16" s="44"/>
      <c r="D16" s="43"/>
    </row>
    <row r="17" spans="2:4" s="45" customFormat="1" ht="20.25" customHeight="1" x14ac:dyDescent="0.45">
      <c r="B17" s="43" t="s">
        <v>273</v>
      </c>
      <c r="C17" s="44"/>
      <c r="D17" s="43"/>
    </row>
    <row r="18" spans="2:4" s="45" customFormat="1" ht="20.25" customHeight="1" x14ac:dyDescent="0.45">
      <c r="B18" s="43"/>
      <c r="C18" s="44"/>
      <c r="D18" s="43"/>
    </row>
    <row r="19" spans="2:4" s="45" customFormat="1" ht="20.25" customHeight="1" x14ac:dyDescent="0.45">
      <c r="B19" s="43" t="s">
        <v>283</v>
      </c>
      <c r="C19" s="44"/>
      <c r="D19" s="43"/>
    </row>
    <row r="20" spans="2:4" s="45" customFormat="1" ht="20.25" customHeight="1" x14ac:dyDescent="0.45">
      <c r="B20" s="43" t="s">
        <v>145</v>
      </c>
      <c r="C20" s="44"/>
      <c r="D20" s="43"/>
    </row>
    <row r="21" spans="2:4" s="45" customFormat="1" ht="20.25" customHeight="1" x14ac:dyDescent="0.45">
      <c r="B21" s="43" t="s">
        <v>146</v>
      </c>
      <c r="C21" s="44"/>
      <c r="D21" s="43"/>
    </row>
    <row r="22" spans="2:4" s="45" customFormat="1" ht="20.25" customHeight="1" x14ac:dyDescent="0.45">
      <c r="B22" s="43"/>
      <c r="C22" s="44"/>
      <c r="D22" s="43"/>
    </row>
    <row r="23" spans="2:4" s="45" customFormat="1" ht="20.25" customHeight="1" x14ac:dyDescent="0.45">
      <c r="B23" s="43" t="s">
        <v>284</v>
      </c>
      <c r="C23" s="44"/>
      <c r="D23" s="43"/>
    </row>
    <row r="24" spans="2:4" s="45" customFormat="1" ht="20.25" customHeight="1" x14ac:dyDescent="0.45">
      <c r="B24" s="43" t="s">
        <v>147</v>
      </c>
      <c r="C24" s="44"/>
      <c r="D24" s="43"/>
    </row>
    <row r="25" spans="2:4" s="45" customFormat="1" ht="20.25" customHeight="1" x14ac:dyDescent="0.45">
      <c r="B25" s="43" t="s">
        <v>148</v>
      </c>
      <c r="C25" s="44"/>
      <c r="D25" s="43"/>
    </row>
    <row r="26" spans="2:4" s="45" customFormat="1" ht="20.25" customHeight="1" x14ac:dyDescent="0.45">
      <c r="B26" s="43" t="s">
        <v>149</v>
      </c>
      <c r="C26" s="44"/>
      <c r="D26" s="43"/>
    </row>
    <row r="27" spans="2:4" s="45" customFormat="1" ht="20.25" customHeight="1" x14ac:dyDescent="0.45">
      <c r="B27" s="43"/>
      <c r="C27" s="43"/>
      <c r="D27" s="43"/>
    </row>
    <row r="28" spans="2:4" s="45" customFormat="1" ht="17.25" customHeight="1" x14ac:dyDescent="0.45">
      <c r="B28" s="43" t="s">
        <v>285</v>
      </c>
      <c r="C28" s="43"/>
      <c r="D28" s="43"/>
    </row>
    <row r="29" spans="2:4" s="45" customFormat="1" ht="17.25" customHeight="1" x14ac:dyDescent="0.45">
      <c r="B29" s="43" t="s">
        <v>144</v>
      </c>
      <c r="C29" s="43"/>
      <c r="D29" s="43"/>
    </row>
    <row r="30" spans="2:4" s="45" customFormat="1" ht="17.25" customHeight="1" x14ac:dyDescent="0.45">
      <c r="B30" s="43"/>
      <c r="C30" s="43"/>
      <c r="D30" s="43"/>
    </row>
    <row r="31" spans="2:4" s="45" customFormat="1" ht="17.25" customHeight="1" x14ac:dyDescent="0.45">
      <c r="B31" s="43"/>
      <c r="C31" s="22" t="s">
        <v>20</v>
      </c>
      <c r="D31" s="22" t="s">
        <v>3</v>
      </c>
    </row>
    <row r="32" spans="2:4" s="45" customFormat="1" ht="17.25" customHeight="1" x14ac:dyDescent="0.45">
      <c r="B32" s="43"/>
      <c r="C32" s="22">
        <v>1</v>
      </c>
      <c r="D32" s="49" t="s">
        <v>70</v>
      </c>
    </row>
    <row r="33" spans="2:6" s="45" customFormat="1" ht="17.25" customHeight="1" x14ac:dyDescent="0.45">
      <c r="B33" s="43"/>
      <c r="C33" s="22">
        <v>2</v>
      </c>
      <c r="D33" s="49" t="s">
        <v>101</v>
      </c>
    </row>
    <row r="34" spans="2:6" s="45" customFormat="1" ht="17.25" customHeight="1" x14ac:dyDescent="0.45">
      <c r="B34" s="43"/>
      <c r="C34" s="22">
        <v>3</v>
      </c>
      <c r="D34" s="49" t="s">
        <v>204</v>
      </c>
    </row>
    <row r="35" spans="2:6" s="45" customFormat="1" ht="17.25" customHeight="1" x14ac:dyDescent="0.45">
      <c r="B35" s="43"/>
      <c r="C35" s="22">
        <v>4</v>
      </c>
      <c r="D35" s="49" t="s">
        <v>104</v>
      </c>
    </row>
    <row r="36" spans="2:6" s="45" customFormat="1" ht="17.25" customHeight="1" x14ac:dyDescent="0.45">
      <c r="B36" s="43"/>
      <c r="C36" s="22">
        <v>5</v>
      </c>
      <c r="D36" s="49" t="s">
        <v>102</v>
      </c>
    </row>
    <row r="37" spans="2:6" s="45" customFormat="1" ht="17.25" customHeight="1" x14ac:dyDescent="0.45">
      <c r="B37" s="43"/>
      <c r="C37" s="22">
        <v>6</v>
      </c>
      <c r="D37" s="49" t="s">
        <v>103</v>
      </c>
    </row>
    <row r="38" spans="2:6" s="45" customFormat="1" ht="17.25" customHeight="1" x14ac:dyDescent="0.45">
      <c r="B38" s="43"/>
      <c r="C38" s="22">
        <v>7</v>
      </c>
      <c r="D38" s="49" t="s">
        <v>108</v>
      </c>
    </row>
    <row r="39" spans="2:6" s="45" customFormat="1" ht="17.25" customHeight="1" x14ac:dyDescent="0.45">
      <c r="B39" s="43"/>
      <c r="C39" s="22">
        <v>8</v>
      </c>
      <c r="D39" s="49" t="s">
        <v>109</v>
      </c>
    </row>
    <row r="40" spans="2:6" s="45" customFormat="1" ht="17.25" customHeight="1" x14ac:dyDescent="0.45">
      <c r="B40" s="43"/>
      <c r="C40" s="22">
        <v>9</v>
      </c>
      <c r="D40" s="49" t="s">
        <v>110</v>
      </c>
    </row>
    <row r="41" spans="2:6" s="45" customFormat="1" ht="17.25" customHeight="1" x14ac:dyDescent="0.45">
      <c r="B41" s="43"/>
      <c r="C41" s="22">
        <v>10</v>
      </c>
      <c r="D41" s="49" t="s">
        <v>71</v>
      </c>
    </row>
    <row r="42" spans="2:6" s="45" customFormat="1" ht="17.25" customHeight="1" x14ac:dyDescent="0.45">
      <c r="B42" s="43"/>
      <c r="C42" s="22">
        <v>11</v>
      </c>
      <c r="D42" s="49" t="s">
        <v>234</v>
      </c>
    </row>
    <row r="43" spans="2:6" s="45" customFormat="1" ht="17.25" customHeight="1" x14ac:dyDescent="0.45">
      <c r="B43" s="43"/>
      <c r="C43" s="22">
        <v>12</v>
      </c>
      <c r="D43" s="49" t="s">
        <v>205</v>
      </c>
    </row>
    <row r="44" spans="2:6" s="45" customFormat="1" ht="17.25" customHeight="1" x14ac:dyDescent="0.45">
      <c r="B44" s="43"/>
      <c r="C44" s="22">
        <v>13</v>
      </c>
      <c r="D44" s="49" t="s">
        <v>206</v>
      </c>
    </row>
    <row r="45" spans="2:6" s="45" customFormat="1" ht="17.25" customHeight="1" x14ac:dyDescent="0.45">
      <c r="B45" s="43"/>
      <c r="C45" s="22">
        <v>14</v>
      </c>
      <c r="D45" s="49" t="s">
        <v>207</v>
      </c>
    </row>
    <row r="46" spans="2:6" s="45" customFormat="1" ht="17.25" customHeight="1" x14ac:dyDescent="0.45">
      <c r="B46" s="43"/>
      <c r="C46" s="46"/>
      <c r="D46" s="48"/>
    </row>
    <row r="47" spans="2:6" s="45" customFormat="1" ht="17.25" customHeight="1" x14ac:dyDescent="0.45">
      <c r="B47" s="43" t="s">
        <v>286</v>
      </c>
      <c r="C47" s="43"/>
      <c r="D47" s="43"/>
      <c r="E47" s="50"/>
      <c r="F47" s="50"/>
    </row>
    <row r="48" spans="2:6" s="45" customFormat="1" ht="17.25" customHeight="1" x14ac:dyDescent="0.45">
      <c r="B48" s="43" t="s">
        <v>93</v>
      </c>
      <c r="C48" s="43"/>
      <c r="D48" s="43"/>
      <c r="E48" s="50"/>
      <c r="F48" s="50"/>
    </row>
    <row r="49" spans="2:51" s="45" customFormat="1" ht="17.25" customHeight="1" x14ac:dyDescent="0.45">
      <c r="B49" s="43"/>
      <c r="C49" s="43"/>
      <c r="D49" s="43"/>
      <c r="E49" s="50"/>
      <c r="F49" s="50"/>
      <c r="G49" s="51"/>
      <c r="H49" s="51"/>
      <c r="J49" s="51"/>
      <c r="K49" s="51"/>
      <c r="L49" s="51"/>
      <c r="M49" s="51"/>
      <c r="N49" s="51"/>
      <c r="O49" s="51"/>
      <c r="R49" s="51"/>
      <c r="S49" s="51"/>
      <c r="T49" s="51"/>
      <c r="W49" s="51"/>
      <c r="X49" s="51"/>
      <c r="Y49" s="51"/>
    </row>
    <row r="50" spans="2:51" s="45" customFormat="1" ht="17.25" customHeight="1" x14ac:dyDescent="0.45">
      <c r="B50" s="43"/>
      <c r="C50" s="22" t="s">
        <v>4</v>
      </c>
      <c r="D50" s="22" t="s">
        <v>5</v>
      </c>
      <c r="E50" s="50"/>
      <c r="F50" s="50"/>
      <c r="G50" s="51"/>
      <c r="H50" s="51"/>
      <c r="J50" s="51"/>
      <c r="K50" s="51"/>
      <c r="L50" s="51"/>
      <c r="M50" s="51"/>
      <c r="N50" s="51"/>
      <c r="O50" s="51"/>
      <c r="R50" s="51"/>
      <c r="S50" s="51"/>
      <c r="T50" s="51"/>
      <c r="W50" s="51"/>
      <c r="X50" s="51"/>
      <c r="Y50" s="51"/>
    </row>
    <row r="51" spans="2:51" s="45" customFormat="1" ht="17.25" customHeight="1" x14ac:dyDescent="0.45">
      <c r="B51" s="43"/>
      <c r="C51" s="22" t="s">
        <v>6</v>
      </c>
      <c r="D51" s="49" t="s">
        <v>94</v>
      </c>
      <c r="E51" s="50"/>
      <c r="F51" s="50"/>
      <c r="G51" s="51"/>
      <c r="H51" s="51"/>
      <c r="J51" s="51"/>
      <c r="K51" s="51"/>
      <c r="L51" s="51"/>
      <c r="M51" s="51"/>
      <c r="N51" s="51"/>
      <c r="O51" s="51"/>
      <c r="R51" s="51"/>
      <c r="S51" s="51"/>
      <c r="T51" s="51"/>
      <c r="W51" s="51"/>
      <c r="X51" s="51"/>
      <c r="Y51" s="51"/>
    </row>
    <row r="52" spans="2:51" s="45" customFormat="1" ht="17.25" customHeight="1" x14ac:dyDescent="0.45">
      <c r="B52" s="43"/>
      <c r="C52" s="22" t="s">
        <v>7</v>
      </c>
      <c r="D52" s="49" t="s">
        <v>95</v>
      </c>
      <c r="E52" s="50"/>
      <c r="F52" s="50"/>
      <c r="G52" s="51"/>
      <c r="H52" s="51"/>
      <c r="J52" s="51"/>
      <c r="K52" s="51"/>
      <c r="L52" s="51"/>
      <c r="M52" s="51"/>
      <c r="N52" s="51"/>
      <c r="O52" s="51"/>
      <c r="R52" s="51"/>
      <c r="S52" s="51"/>
      <c r="T52" s="51"/>
      <c r="W52" s="51"/>
      <c r="X52" s="51"/>
      <c r="Y52" s="51"/>
    </row>
    <row r="53" spans="2:51" s="45" customFormat="1" ht="17.25" customHeight="1" x14ac:dyDescent="0.45">
      <c r="B53" s="43"/>
      <c r="C53" s="22" t="s">
        <v>8</v>
      </c>
      <c r="D53" s="49" t="s">
        <v>96</v>
      </c>
      <c r="E53" s="50"/>
      <c r="F53" s="50"/>
      <c r="G53" s="51"/>
      <c r="H53" s="51"/>
      <c r="J53" s="51"/>
      <c r="K53" s="51"/>
      <c r="L53" s="51"/>
      <c r="M53" s="51"/>
      <c r="N53" s="51"/>
      <c r="O53" s="51"/>
      <c r="R53" s="51"/>
      <c r="S53" s="51"/>
      <c r="T53" s="51"/>
      <c r="W53" s="51"/>
      <c r="X53" s="51"/>
      <c r="Y53" s="51"/>
    </row>
    <row r="54" spans="2:51" s="45" customFormat="1" ht="17.25" customHeight="1" x14ac:dyDescent="0.45">
      <c r="B54" s="43"/>
      <c r="C54" s="22" t="s">
        <v>9</v>
      </c>
      <c r="D54" s="49" t="s">
        <v>157</v>
      </c>
      <c r="E54" s="50"/>
      <c r="F54" s="50"/>
      <c r="G54" s="51"/>
      <c r="H54" s="51"/>
      <c r="J54" s="51"/>
      <c r="K54" s="51"/>
      <c r="L54" s="51"/>
      <c r="M54" s="51"/>
      <c r="N54" s="51"/>
      <c r="O54" s="51"/>
      <c r="R54" s="51"/>
      <c r="S54" s="51"/>
      <c r="T54" s="51"/>
      <c r="W54" s="51"/>
      <c r="X54" s="51"/>
      <c r="Y54" s="51"/>
    </row>
    <row r="55" spans="2:51" s="45" customFormat="1" ht="17.25" customHeight="1" x14ac:dyDescent="0.45">
      <c r="B55" s="43"/>
      <c r="C55" s="43"/>
      <c r="D55" s="43"/>
      <c r="E55" s="50"/>
      <c r="F55" s="50"/>
      <c r="G55" s="51"/>
      <c r="H55" s="51"/>
      <c r="J55" s="51"/>
      <c r="K55" s="51"/>
      <c r="L55" s="51"/>
      <c r="M55" s="51"/>
      <c r="N55" s="51"/>
      <c r="O55" s="51"/>
      <c r="R55" s="51"/>
      <c r="S55" s="51"/>
      <c r="T55" s="51"/>
      <c r="W55" s="51"/>
      <c r="X55" s="51"/>
      <c r="Y55" s="51"/>
    </row>
    <row r="56" spans="2:51" s="45" customFormat="1" ht="17.25" customHeight="1" x14ac:dyDescent="0.45">
      <c r="B56" s="43"/>
      <c r="C56" s="52" t="s">
        <v>10</v>
      </c>
      <c r="D56" s="43"/>
      <c r="E56" s="50"/>
      <c r="F56" s="50"/>
      <c r="G56" s="51"/>
      <c r="H56" s="51"/>
      <c r="J56" s="51"/>
      <c r="K56" s="51"/>
      <c r="L56" s="51"/>
      <c r="M56" s="51"/>
      <c r="N56" s="51"/>
      <c r="O56" s="51"/>
      <c r="R56" s="51"/>
      <c r="S56" s="51"/>
      <c r="T56" s="51"/>
      <c r="W56" s="51"/>
      <c r="X56" s="51"/>
      <c r="Y56" s="51"/>
    </row>
    <row r="57" spans="2:51" s="45" customFormat="1" ht="17.25" customHeight="1" x14ac:dyDescent="0.45">
      <c r="B57" s="50"/>
      <c r="C57" s="43" t="s">
        <v>97</v>
      </c>
      <c r="D57" s="50"/>
      <c r="E57" s="50"/>
      <c r="F57" s="52"/>
      <c r="G57" s="51"/>
      <c r="H57" s="51"/>
      <c r="J57" s="51"/>
      <c r="K57" s="51"/>
      <c r="L57" s="51"/>
      <c r="M57" s="51"/>
      <c r="N57" s="51"/>
      <c r="O57" s="51"/>
      <c r="R57" s="51"/>
      <c r="S57" s="51"/>
      <c r="T57" s="51"/>
      <c r="W57" s="51"/>
      <c r="X57" s="51"/>
      <c r="Y57" s="51"/>
    </row>
    <row r="58" spans="2:51" s="45" customFormat="1" ht="17.25" customHeight="1" x14ac:dyDescent="0.45">
      <c r="B58" s="50"/>
      <c r="C58" s="43" t="s">
        <v>158</v>
      </c>
      <c r="D58" s="50"/>
      <c r="E58" s="50"/>
      <c r="F58" s="43"/>
      <c r="G58" s="51"/>
      <c r="H58" s="51"/>
      <c r="J58" s="51"/>
      <c r="K58" s="51"/>
      <c r="L58" s="51"/>
      <c r="M58" s="51"/>
      <c r="N58" s="51"/>
      <c r="O58" s="51"/>
      <c r="R58" s="51"/>
      <c r="S58" s="51"/>
      <c r="T58" s="51"/>
      <c r="W58" s="51"/>
      <c r="X58" s="51"/>
      <c r="Y58" s="51"/>
    </row>
    <row r="59" spans="2:51" s="45" customFormat="1" ht="17.25" customHeight="1" x14ac:dyDescent="0.45">
      <c r="B59" s="43"/>
      <c r="C59" s="43"/>
      <c r="D59" s="43"/>
      <c r="E59" s="52"/>
      <c r="F59" s="51"/>
      <c r="G59" s="51"/>
      <c r="H59" s="51"/>
      <c r="J59" s="51"/>
      <c r="K59" s="51"/>
      <c r="L59" s="51"/>
      <c r="M59" s="51"/>
      <c r="N59" s="51"/>
      <c r="O59" s="51"/>
      <c r="R59" s="51"/>
      <c r="S59" s="51"/>
      <c r="T59" s="51"/>
      <c r="W59" s="51"/>
      <c r="X59" s="51"/>
      <c r="Y59" s="51"/>
    </row>
    <row r="60" spans="2:51" s="45" customFormat="1" ht="17.25" customHeight="1" x14ac:dyDescent="0.45">
      <c r="B60" s="43" t="s">
        <v>287</v>
      </c>
      <c r="C60" s="43"/>
      <c r="D60" s="43"/>
    </row>
    <row r="61" spans="2:51" s="45" customFormat="1" ht="17.25" customHeight="1" x14ac:dyDescent="0.45">
      <c r="B61" s="43" t="s">
        <v>150</v>
      </c>
      <c r="C61" s="43"/>
      <c r="D61" s="43"/>
      <c r="AH61" s="21"/>
      <c r="AI61" s="21"/>
      <c r="AJ61" s="21"/>
      <c r="AK61" s="21"/>
      <c r="AL61" s="21"/>
      <c r="AM61" s="21"/>
      <c r="AN61" s="21"/>
      <c r="AO61" s="21"/>
      <c r="AP61" s="21"/>
      <c r="AQ61" s="21"/>
      <c r="AR61" s="21"/>
      <c r="AS61" s="21"/>
    </row>
    <row r="62" spans="2:51" s="45" customFormat="1" ht="17.25" customHeight="1" x14ac:dyDescent="0.45">
      <c r="B62" s="53" t="s">
        <v>151</v>
      </c>
      <c r="C62" s="50"/>
      <c r="D62" s="50"/>
      <c r="E62" s="54"/>
      <c r="F62" s="54"/>
      <c r="G62" s="54"/>
      <c r="H62" s="54"/>
      <c r="I62" s="54"/>
      <c r="J62" s="54"/>
      <c r="K62" s="54"/>
      <c r="L62" s="54"/>
      <c r="M62" s="54"/>
      <c r="N62" s="54"/>
      <c r="O62" s="55"/>
      <c r="P62" s="55"/>
      <c r="Q62" s="54"/>
      <c r="R62" s="55"/>
      <c r="S62" s="54"/>
      <c r="T62" s="54"/>
      <c r="U62" s="55"/>
      <c r="V62" s="21"/>
      <c r="W62" s="21"/>
      <c r="X62" s="21"/>
      <c r="Y62" s="54"/>
      <c r="Z62" s="54"/>
      <c r="AA62" s="54"/>
      <c r="AB62" s="54"/>
      <c r="AC62" s="21"/>
      <c r="AD62" s="54"/>
      <c r="AE62" s="55"/>
      <c r="AF62" s="55"/>
      <c r="AG62" s="55"/>
      <c r="AH62" s="55"/>
      <c r="AI62" s="56"/>
      <c r="AJ62" s="55"/>
      <c r="AK62" s="55"/>
      <c r="AL62" s="55"/>
      <c r="AM62" s="55"/>
      <c r="AN62" s="55"/>
      <c r="AO62" s="55"/>
      <c r="AP62" s="55"/>
      <c r="AQ62" s="55"/>
      <c r="AR62" s="55"/>
      <c r="AS62" s="55"/>
      <c r="AT62" s="55"/>
      <c r="AU62" s="55"/>
      <c r="AV62" s="55"/>
      <c r="AW62" s="55"/>
      <c r="AX62" s="55"/>
      <c r="AY62" s="56"/>
    </row>
    <row r="63" spans="2:51" s="45" customFormat="1" ht="17.25" customHeight="1" x14ac:dyDescent="0.45">
      <c r="B63" s="53" t="s">
        <v>152</v>
      </c>
      <c r="C63" s="50"/>
      <c r="D63" s="50"/>
      <c r="E63" s="54"/>
      <c r="F63" s="54"/>
      <c r="G63" s="54"/>
      <c r="H63" s="54"/>
      <c r="I63" s="54"/>
      <c r="J63" s="54"/>
      <c r="K63" s="54"/>
      <c r="L63" s="54"/>
      <c r="M63" s="54"/>
      <c r="N63" s="54"/>
      <c r="O63" s="55"/>
      <c r="P63" s="55"/>
      <c r="Q63" s="54"/>
      <c r="R63" s="55"/>
      <c r="S63" s="54"/>
      <c r="T63" s="54"/>
      <c r="U63" s="55"/>
      <c r="V63" s="21"/>
      <c r="W63" s="21"/>
      <c r="X63" s="21"/>
      <c r="Y63" s="54"/>
      <c r="Z63" s="54"/>
      <c r="AA63" s="54"/>
      <c r="AB63" s="54"/>
      <c r="AC63" s="21"/>
      <c r="AD63" s="54"/>
      <c r="AE63" s="55"/>
      <c r="AF63" s="55"/>
      <c r="AG63" s="55"/>
      <c r="AH63" s="55"/>
      <c r="AI63" s="56"/>
      <c r="AJ63" s="55"/>
      <c r="AK63" s="55"/>
      <c r="AL63" s="55"/>
      <c r="AM63" s="55"/>
      <c r="AN63" s="55"/>
      <c r="AO63" s="55"/>
      <c r="AP63" s="55"/>
      <c r="AQ63" s="55"/>
      <c r="AR63" s="55"/>
      <c r="AS63" s="55"/>
      <c r="AT63" s="55"/>
      <c r="AU63" s="55"/>
      <c r="AV63" s="55"/>
      <c r="AW63" s="55"/>
      <c r="AX63" s="55"/>
      <c r="AY63" s="56"/>
    </row>
    <row r="64" spans="2:51" s="45" customFormat="1" ht="17.25" customHeight="1" x14ac:dyDescent="0.45">
      <c r="F64" s="21"/>
    </row>
    <row r="65" spans="2:54" s="45" customFormat="1" ht="17.25" customHeight="1" x14ac:dyDescent="0.45">
      <c r="B65" s="43" t="s">
        <v>288</v>
      </c>
      <c r="C65" s="43"/>
    </row>
    <row r="66" spans="2:54" s="45" customFormat="1" ht="17.25" customHeight="1" x14ac:dyDescent="0.45">
      <c r="B66" s="43"/>
      <c r="C66" s="43"/>
    </row>
    <row r="67" spans="2:54" s="45" customFormat="1" ht="17.25" customHeight="1" x14ac:dyDescent="0.45">
      <c r="B67" s="43" t="s">
        <v>289</v>
      </c>
      <c r="C67" s="43"/>
    </row>
    <row r="68" spans="2:54" s="45" customFormat="1" ht="17.25" customHeight="1" x14ac:dyDescent="0.45">
      <c r="B68" s="43" t="s">
        <v>194</v>
      </c>
      <c r="C68" s="43"/>
    </row>
    <row r="69" spans="2:54" s="45" customFormat="1" ht="17.25" customHeight="1" x14ac:dyDescent="0.45">
      <c r="B69" s="43"/>
      <c r="C69" s="43"/>
    </row>
    <row r="70" spans="2:54" s="45" customFormat="1" ht="17.25" customHeight="1" x14ac:dyDescent="0.45">
      <c r="B70" s="43" t="s">
        <v>290</v>
      </c>
      <c r="C70" s="43"/>
    </row>
    <row r="71" spans="2:54" s="45" customFormat="1" ht="17.25" customHeight="1" x14ac:dyDescent="0.45">
      <c r="B71" s="43" t="s">
        <v>98</v>
      </c>
      <c r="C71" s="43"/>
    </row>
    <row r="72" spans="2:54" s="45" customFormat="1" ht="17.25" customHeight="1" x14ac:dyDescent="0.45">
      <c r="B72" s="43"/>
      <c r="C72" s="43"/>
    </row>
    <row r="73" spans="2:54" s="45" customFormat="1" ht="17.25" customHeight="1" x14ac:dyDescent="0.45">
      <c r="B73" s="43" t="s">
        <v>291</v>
      </c>
      <c r="C73" s="43"/>
      <c r="D73" s="43"/>
    </row>
    <row r="74" spans="2:54" s="45" customFormat="1" ht="17.25" customHeight="1" x14ac:dyDescent="0.45">
      <c r="B74" s="43"/>
      <c r="C74" s="43"/>
      <c r="D74" s="43"/>
    </row>
    <row r="75" spans="2:54" s="45" customFormat="1" ht="17.25" customHeight="1" x14ac:dyDescent="0.45">
      <c r="B75" s="50" t="s">
        <v>292</v>
      </c>
      <c r="C75" s="50"/>
      <c r="D75" s="43"/>
    </row>
    <row r="76" spans="2:54" s="45" customFormat="1" ht="17.25" customHeight="1" x14ac:dyDescent="0.45">
      <c r="B76" s="50" t="s">
        <v>99</v>
      </c>
      <c r="C76" s="50"/>
      <c r="D76" s="43"/>
    </row>
    <row r="77" spans="2:54" s="45" customFormat="1" ht="17.25" customHeight="1" x14ac:dyDescent="0.45">
      <c r="B77" s="50" t="s">
        <v>195</v>
      </c>
    </row>
    <row r="78" spans="2:54" s="45" customFormat="1" ht="17.25" customHeight="1" x14ac:dyDescent="0.45">
      <c r="B78" s="50"/>
    </row>
    <row r="79" spans="2:54" s="45" customFormat="1" ht="17.25" customHeight="1" x14ac:dyDescent="0.45">
      <c r="B79" s="50" t="s">
        <v>293</v>
      </c>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row>
    <row r="80" spans="2:54" s="45" customFormat="1" ht="17.25" customHeight="1" x14ac:dyDescent="0.45">
      <c r="B80" s="198" t="s">
        <v>196</v>
      </c>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row>
    <row r="81" spans="2:2" ht="18.75" customHeight="1" x14ac:dyDescent="0.45">
      <c r="B81" s="199" t="s">
        <v>197</v>
      </c>
    </row>
    <row r="82" spans="2:2" ht="18.75" customHeight="1" x14ac:dyDescent="0.45">
      <c r="B82" s="198" t="s">
        <v>198</v>
      </c>
    </row>
    <row r="83" spans="2:2" ht="18.75" customHeight="1" x14ac:dyDescent="0.45">
      <c r="B83" s="199" t="s">
        <v>199</v>
      </c>
    </row>
    <row r="84" spans="2:2" ht="18.75" customHeight="1" x14ac:dyDescent="0.45">
      <c r="B84" s="198" t="s">
        <v>297</v>
      </c>
    </row>
    <row r="85" spans="2:2" ht="18.75" customHeight="1" x14ac:dyDescent="0.45">
      <c r="B85" s="198" t="s">
        <v>298</v>
      </c>
    </row>
    <row r="86" spans="2:2" ht="18.75" customHeight="1" x14ac:dyDescent="0.45">
      <c r="B86" s="198" t="s">
        <v>299</v>
      </c>
    </row>
    <row r="87" spans="2:2" ht="18.75" customHeight="1" x14ac:dyDescent="0.45"/>
    <row r="88" spans="2:2" ht="18.75" customHeight="1" x14ac:dyDescent="0.45"/>
    <row r="89" spans="2:2" ht="18.75" customHeight="1" x14ac:dyDescent="0.45"/>
    <row r="90" spans="2:2" ht="18.75" customHeight="1" x14ac:dyDescent="0.45"/>
    <row r="91" spans="2:2" ht="18.75" customHeight="1" x14ac:dyDescent="0.45"/>
    <row r="92" spans="2:2" ht="18.75" customHeight="1" x14ac:dyDescent="0.45"/>
    <row r="93" spans="2:2" ht="18.75" customHeight="1" x14ac:dyDescent="0.45"/>
    <row r="94" spans="2:2" ht="18.75" customHeight="1" x14ac:dyDescent="0.45"/>
    <row r="95" spans="2:2" ht="18.75" customHeight="1" x14ac:dyDescent="0.45"/>
    <row r="96" spans="2:2"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Q62"/>
  <sheetViews>
    <sheetView workbookViewId="0"/>
  </sheetViews>
  <sheetFormatPr defaultColWidth="9" defaultRowHeight="18" x14ac:dyDescent="0.45"/>
  <cols>
    <col min="1" max="1" width="1.8984375" style="20" customWidth="1"/>
    <col min="2" max="2" width="11.5" style="20" customWidth="1"/>
    <col min="3" max="17" width="40.59765625" style="20" customWidth="1"/>
    <col min="18" max="16384" width="9" style="20"/>
  </cols>
  <sheetData>
    <row r="1" spans="2:4" x14ac:dyDescent="0.45">
      <c r="B1" s="21" t="s">
        <v>83</v>
      </c>
      <c r="C1" s="21"/>
      <c r="D1" s="21"/>
    </row>
    <row r="2" spans="2:4" x14ac:dyDescent="0.45">
      <c r="B2" s="21"/>
      <c r="C2" s="21"/>
      <c r="D2" s="21"/>
    </row>
    <row r="3" spans="2:4" x14ac:dyDescent="0.45">
      <c r="B3" s="22" t="s">
        <v>84</v>
      </c>
      <c r="C3" s="22" t="s">
        <v>85</v>
      </c>
      <c r="D3" s="21"/>
    </row>
    <row r="4" spans="2:4" x14ac:dyDescent="0.45">
      <c r="B4" s="67">
        <v>1</v>
      </c>
      <c r="C4" s="68" t="s">
        <v>232</v>
      </c>
      <c r="D4" s="21"/>
    </row>
    <row r="5" spans="2:4" x14ac:dyDescent="0.45">
      <c r="B5" s="67">
        <v>2</v>
      </c>
      <c r="C5" s="68" t="s">
        <v>233</v>
      </c>
      <c r="D5" s="21"/>
    </row>
    <row r="6" spans="2:4" x14ac:dyDescent="0.45">
      <c r="B6" s="67">
        <v>3</v>
      </c>
      <c r="C6" s="68" t="s">
        <v>105</v>
      </c>
      <c r="D6" s="21"/>
    </row>
    <row r="7" spans="2:4" x14ac:dyDescent="0.45">
      <c r="B7" s="67">
        <v>4</v>
      </c>
      <c r="C7" s="68" t="s">
        <v>105</v>
      </c>
      <c r="D7" s="21"/>
    </row>
    <row r="8" spans="2:4" x14ac:dyDescent="0.45">
      <c r="B8" s="67">
        <v>5</v>
      </c>
      <c r="C8" s="68" t="s">
        <v>105</v>
      </c>
      <c r="D8" s="21"/>
    </row>
    <row r="9" spans="2:4" x14ac:dyDescent="0.45">
      <c r="B9" s="67">
        <v>6</v>
      </c>
      <c r="C9" s="68" t="s">
        <v>105</v>
      </c>
    </row>
    <row r="10" spans="2:4" x14ac:dyDescent="0.45">
      <c r="B10" s="67">
        <v>7</v>
      </c>
      <c r="C10" s="68" t="s">
        <v>105</v>
      </c>
      <c r="D10" s="21"/>
    </row>
    <row r="11" spans="2:4" x14ac:dyDescent="0.45">
      <c r="B11" s="67">
        <v>8</v>
      </c>
      <c r="C11" s="68" t="s">
        <v>105</v>
      </c>
      <c r="D11" s="21"/>
    </row>
    <row r="12" spans="2:4" x14ac:dyDescent="0.45">
      <c r="B12" s="67">
        <v>9</v>
      </c>
      <c r="C12" s="68" t="s">
        <v>105</v>
      </c>
      <c r="D12" s="21"/>
    </row>
    <row r="13" spans="2:4" x14ac:dyDescent="0.45">
      <c r="B13" s="67">
        <v>10</v>
      </c>
      <c r="C13" s="68" t="s">
        <v>105</v>
      </c>
      <c r="D13" s="21"/>
    </row>
    <row r="14" spans="2:4" x14ac:dyDescent="0.45">
      <c r="B14" s="72">
        <v>11</v>
      </c>
      <c r="C14" s="68" t="s">
        <v>105</v>
      </c>
      <c r="D14" s="21"/>
    </row>
    <row r="15" spans="2:4" x14ac:dyDescent="0.45">
      <c r="B15" s="72">
        <v>12</v>
      </c>
      <c r="C15" s="68" t="s">
        <v>190</v>
      </c>
      <c r="D15" s="21"/>
    </row>
    <row r="16" spans="2:4" x14ac:dyDescent="0.45">
      <c r="B16" s="72">
        <v>13</v>
      </c>
      <c r="C16" s="68" t="s">
        <v>190</v>
      </c>
      <c r="D16" s="21"/>
    </row>
    <row r="17" spans="2:17" x14ac:dyDescent="0.45">
      <c r="B17" s="72">
        <v>14</v>
      </c>
      <c r="C17" s="68" t="s">
        <v>190</v>
      </c>
      <c r="D17" s="21"/>
    </row>
    <row r="19" spans="2:17" x14ac:dyDescent="0.45">
      <c r="B19" s="21" t="s">
        <v>86</v>
      </c>
    </row>
    <row r="20" spans="2:17" ht="18.600000000000001" thickBot="1" x14ac:dyDescent="0.5"/>
    <row r="21" spans="2:17" ht="20.399999999999999" thickBot="1" x14ac:dyDescent="0.5">
      <c r="B21" s="23" t="s">
        <v>72</v>
      </c>
      <c r="C21" s="214" t="s">
        <v>70</v>
      </c>
      <c r="D21" s="24" t="s">
        <v>101</v>
      </c>
      <c r="E21" s="24" t="s">
        <v>204</v>
      </c>
      <c r="F21" s="24" t="s">
        <v>104</v>
      </c>
      <c r="G21" s="24" t="s">
        <v>102</v>
      </c>
      <c r="H21" s="58" t="s">
        <v>103</v>
      </c>
      <c r="I21" s="58" t="s">
        <v>108</v>
      </c>
      <c r="J21" s="58" t="s">
        <v>109</v>
      </c>
      <c r="K21" s="58" t="s">
        <v>110</v>
      </c>
      <c r="L21" s="210" t="s">
        <v>71</v>
      </c>
      <c r="M21" s="215" t="s">
        <v>234</v>
      </c>
      <c r="N21" s="215" t="s">
        <v>205</v>
      </c>
      <c r="O21" s="215" t="s">
        <v>206</v>
      </c>
      <c r="P21" s="215" t="s">
        <v>207</v>
      </c>
      <c r="Q21" s="219" t="s">
        <v>105</v>
      </c>
    </row>
    <row r="22" spans="2:17" ht="19.8" x14ac:dyDescent="0.45">
      <c r="B22" s="404" t="s">
        <v>73</v>
      </c>
      <c r="C22" s="211" t="s">
        <v>101</v>
      </c>
      <c r="D22" s="212" t="s">
        <v>101</v>
      </c>
      <c r="E22" s="212" t="s">
        <v>204</v>
      </c>
      <c r="F22" s="212" t="s">
        <v>104</v>
      </c>
      <c r="G22" s="212" t="s">
        <v>106</v>
      </c>
      <c r="H22" s="213" t="s">
        <v>19</v>
      </c>
      <c r="I22" s="213" t="s">
        <v>108</v>
      </c>
      <c r="J22" s="213" t="s">
        <v>109</v>
      </c>
      <c r="K22" s="216" t="s">
        <v>110</v>
      </c>
      <c r="L22" s="217" t="s">
        <v>71</v>
      </c>
      <c r="M22" s="218" t="s">
        <v>234</v>
      </c>
      <c r="N22" s="26" t="s">
        <v>105</v>
      </c>
      <c r="O22" s="26" t="s">
        <v>105</v>
      </c>
      <c r="P22" s="26" t="s">
        <v>105</v>
      </c>
      <c r="Q22" s="220" t="s">
        <v>105</v>
      </c>
    </row>
    <row r="23" spans="2:17" ht="19.8" x14ac:dyDescent="0.45">
      <c r="B23" s="405"/>
      <c r="C23" s="25" t="s">
        <v>90</v>
      </c>
      <c r="D23" s="26" t="s">
        <v>105</v>
      </c>
      <c r="E23" s="26" t="s">
        <v>105</v>
      </c>
      <c r="F23" s="26" t="s">
        <v>105</v>
      </c>
      <c r="G23" s="26" t="s">
        <v>107</v>
      </c>
      <c r="H23" s="26" t="s">
        <v>90</v>
      </c>
      <c r="I23" s="26" t="s">
        <v>90</v>
      </c>
      <c r="J23" s="26" t="s">
        <v>90</v>
      </c>
      <c r="K23" s="26" t="s">
        <v>90</v>
      </c>
      <c r="L23" s="26" t="s">
        <v>105</v>
      </c>
      <c r="M23" s="26" t="s">
        <v>105</v>
      </c>
      <c r="N23" s="26" t="s">
        <v>105</v>
      </c>
      <c r="O23" s="26" t="s">
        <v>105</v>
      </c>
      <c r="P23" s="26" t="s">
        <v>105</v>
      </c>
      <c r="Q23" s="220" t="s">
        <v>105</v>
      </c>
    </row>
    <row r="24" spans="2:17" ht="19.8" x14ac:dyDescent="0.45">
      <c r="B24" s="405"/>
      <c r="C24" s="25" t="s">
        <v>105</v>
      </c>
      <c r="D24" s="26" t="s">
        <v>190</v>
      </c>
      <c r="E24" s="26" t="s">
        <v>190</v>
      </c>
      <c r="F24" s="26" t="s">
        <v>190</v>
      </c>
      <c r="G24" s="26" t="s">
        <v>190</v>
      </c>
      <c r="H24" s="26" t="s">
        <v>190</v>
      </c>
      <c r="I24" s="26" t="s">
        <v>105</v>
      </c>
      <c r="J24" s="26" t="s">
        <v>105</v>
      </c>
      <c r="K24" s="26" t="s">
        <v>105</v>
      </c>
      <c r="L24" s="26" t="s">
        <v>105</v>
      </c>
      <c r="M24" s="26" t="s">
        <v>105</v>
      </c>
      <c r="N24" s="26" t="s">
        <v>105</v>
      </c>
      <c r="O24" s="26" t="s">
        <v>105</v>
      </c>
      <c r="P24" s="26" t="s">
        <v>105</v>
      </c>
      <c r="Q24" s="220" t="s">
        <v>105</v>
      </c>
    </row>
    <row r="25" spans="2:17" ht="19.8" x14ac:dyDescent="0.45">
      <c r="B25" s="405"/>
      <c r="C25" s="25" t="s">
        <v>105</v>
      </c>
      <c r="D25" s="26" t="s">
        <v>190</v>
      </c>
      <c r="E25" s="26" t="s">
        <v>190</v>
      </c>
      <c r="F25" s="26" t="s">
        <v>190</v>
      </c>
      <c r="G25" s="26" t="s">
        <v>190</v>
      </c>
      <c r="H25" s="26" t="s">
        <v>190</v>
      </c>
      <c r="I25" s="26" t="s">
        <v>105</v>
      </c>
      <c r="J25" s="26" t="s">
        <v>105</v>
      </c>
      <c r="K25" s="26" t="s">
        <v>105</v>
      </c>
      <c r="L25" s="26" t="s">
        <v>105</v>
      </c>
      <c r="M25" s="26" t="s">
        <v>105</v>
      </c>
      <c r="N25" s="26" t="s">
        <v>105</v>
      </c>
      <c r="O25" s="26" t="s">
        <v>105</v>
      </c>
      <c r="P25" s="26" t="s">
        <v>105</v>
      </c>
      <c r="Q25" s="220" t="s">
        <v>105</v>
      </c>
    </row>
    <row r="26" spans="2:17" ht="19.8" x14ac:dyDescent="0.45">
      <c r="B26" s="405"/>
      <c r="C26" s="193" t="s">
        <v>105</v>
      </c>
      <c r="D26" s="26" t="s">
        <v>190</v>
      </c>
      <c r="E26" s="26" t="s">
        <v>190</v>
      </c>
      <c r="F26" s="26" t="s">
        <v>190</v>
      </c>
      <c r="G26" s="26" t="s">
        <v>190</v>
      </c>
      <c r="H26" s="26" t="s">
        <v>190</v>
      </c>
      <c r="I26" s="26" t="s">
        <v>105</v>
      </c>
      <c r="J26" s="26" t="s">
        <v>105</v>
      </c>
      <c r="K26" s="26" t="s">
        <v>105</v>
      </c>
      <c r="L26" s="26" t="s">
        <v>105</v>
      </c>
      <c r="M26" s="26" t="s">
        <v>105</v>
      </c>
      <c r="N26" s="26" t="s">
        <v>105</v>
      </c>
      <c r="O26" s="26" t="s">
        <v>105</v>
      </c>
      <c r="P26" s="26" t="s">
        <v>105</v>
      </c>
      <c r="Q26" s="220" t="s">
        <v>105</v>
      </c>
    </row>
    <row r="27" spans="2:17" ht="19.8" x14ac:dyDescent="0.45">
      <c r="B27" s="405"/>
      <c r="C27" s="193" t="s">
        <v>105</v>
      </c>
      <c r="D27" s="26" t="s">
        <v>190</v>
      </c>
      <c r="E27" s="26" t="s">
        <v>190</v>
      </c>
      <c r="F27" s="26" t="s">
        <v>190</v>
      </c>
      <c r="G27" s="26" t="s">
        <v>190</v>
      </c>
      <c r="H27" s="26" t="s">
        <v>190</v>
      </c>
      <c r="I27" s="26" t="s">
        <v>105</v>
      </c>
      <c r="J27" s="26" t="s">
        <v>105</v>
      </c>
      <c r="K27" s="26" t="s">
        <v>105</v>
      </c>
      <c r="L27" s="26" t="s">
        <v>105</v>
      </c>
      <c r="M27" s="26" t="s">
        <v>105</v>
      </c>
      <c r="N27" s="26" t="s">
        <v>105</v>
      </c>
      <c r="O27" s="26" t="s">
        <v>105</v>
      </c>
      <c r="P27" s="26" t="s">
        <v>105</v>
      </c>
      <c r="Q27" s="220" t="s">
        <v>105</v>
      </c>
    </row>
    <row r="28" spans="2:17" ht="19.8" x14ac:dyDescent="0.45">
      <c r="B28" s="405"/>
      <c r="C28" s="193" t="s">
        <v>105</v>
      </c>
      <c r="D28" s="26" t="s">
        <v>190</v>
      </c>
      <c r="E28" s="26" t="s">
        <v>190</v>
      </c>
      <c r="F28" s="26" t="s">
        <v>190</v>
      </c>
      <c r="G28" s="26" t="s">
        <v>190</v>
      </c>
      <c r="H28" s="26" t="s">
        <v>190</v>
      </c>
      <c r="I28" s="26" t="s">
        <v>105</v>
      </c>
      <c r="J28" s="26" t="s">
        <v>105</v>
      </c>
      <c r="K28" s="26" t="s">
        <v>105</v>
      </c>
      <c r="L28" s="26" t="s">
        <v>105</v>
      </c>
      <c r="M28" s="26" t="s">
        <v>105</v>
      </c>
      <c r="N28" s="26" t="s">
        <v>105</v>
      </c>
      <c r="O28" s="26" t="s">
        <v>105</v>
      </c>
      <c r="P28" s="26" t="s">
        <v>105</v>
      </c>
      <c r="Q28" s="220" t="s">
        <v>105</v>
      </c>
    </row>
    <row r="29" spans="2:17" ht="19.8" x14ac:dyDescent="0.45">
      <c r="B29" s="405"/>
      <c r="C29" s="193" t="s">
        <v>105</v>
      </c>
      <c r="D29" s="26" t="s">
        <v>190</v>
      </c>
      <c r="E29" s="26" t="s">
        <v>190</v>
      </c>
      <c r="F29" s="26" t="s">
        <v>190</v>
      </c>
      <c r="G29" s="26" t="s">
        <v>190</v>
      </c>
      <c r="H29" s="26" t="s">
        <v>190</v>
      </c>
      <c r="I29" s="26" t="s">
        <v>105</v>
      </c>
      <c r="J29" s="26" t="s">
        <v>105</v>
      </c>
      <c r="K29" s="26" t="s">
        <v>105</v>
      </c>
      <c r="L29" s="26" t="s">
        <v>105</v>
      </c>
      <c r="M29" s="26" t="s">
        <v>105</v>
      </c>
      <c r="N29" s="26" t="s">
        <v>105</v>
      </c>
      <c r="O29" s="26" t="s">
        <v>105</v>
      </c>
      <c r="P29" s="26" t="s">
        <v>105</v>
      </c>
      <c r="Q29" s="220" t="s">
        <v>105</v>
      </c>
    </row>
    <row r="30" spans="2:17" ht="19.8" x14ac:dyDescent="0.45">
      <c r="B30" s="405"/>
      <c r="C30" s="193" t="s">
        <v>105</v>
      </c>
      <c r="D30" s="26" t="s">
        <v>190</v>
      </c>
      <c r="E30" s="26" t="s">
        <v>190</v>
      </c>
      <c r="F30" s="26" t="s">
        <v>190</v>
      </c>
      <c r="G30" s="26" t="s">
        <v>190</v>
      </c>
      <c r="H30" s="26" t="s">
        <v>190</v>
      </c>
      <c r="I30" s="26" t="s">
        <v>105</v>
      </c>
      <c r="J30" s="26" t="s">
        <v>105</v>
      </c>
      <c r="K30" s="26" t="s">
        <v>105</v>
      </c>
      <c r="L30" s="26" t="s">
        <v>105</v>
      </c>
      <c r="M30" s="26" t="s">
        <v>105</v>
      </c>
      <c r="N30" s="26" t="s">
        <v>105</v>
      </c>
      <c r="O30" s="26" t="s">
        <v>105</v>
      </c>
      <c r="P30" s="26" t="s">
        <v>105</v>
      </c>
      <c r="Q30" s="220" t="s">
        <v>105</v>
      </c>
    </row>
    <row r="31" spans="2:17" ht="20.399999999999999" thickBot="1" x14ac:dyDescent="0.5">
      <c r="B31" s="406"/>
      <c r="C31" s="194" t="s">
        <v>105</v>
      </c>
      <c r="D31" s="195" t="s">
        <v>190</v>
      </c>
      <c r="E31" s="195" t="s">
        <v>190</v>
      </c>
      <c r="F31" s="195" t="s">
        <v>190</v>
      </c>
      <c r="G31" s="195" t="s">
        <v>190</v>
      </c>
      <c r="H31" s="195" t="s">
        <v>190</v>
      </c>
      <c r="I31" s="195" t="s">
        <v>190</v>
      </c>
      <c r="J31" s="195" t="s">
        <v>190</v>
      </c>
      <c r="K31" s="195" t="s">
        <v>105</v>
      </c>
      <c r="L31" s="195" t="s">
        <v>105</v>
      </c>
      <c r="M31" s="195" t="s">
        <v>105</v>
      </c>
      <c r="N31" s="195" t="s">
        <v>105</v>
      </c>
      <c r="O31" s="195" t="s">
        <v>105</v>
      </c>
      <c r="P31" s="195" t="s">
        <v>105</v>
      </c>
      <c r="Q31" s="221" t="s">
        <v>105</v>
      </c>
    </row>
    <row r="36" spans="3:3" x14ac:dyDescent="0.45">
      <c r="C36" s="20" t="s">
        <v>164</v>
      </c>
    </row>
    <row r="37" spans="3:3" x14ac:dyDescent="0.45">
      <c r="C37" s="20" t="s">
        <v>74</v>
      </c>
    </row>
    <row r="38" spans="3:3" x14ac:dyDescent="0.45">
      <c r="C38" s="20" t="s">
        <v>165</v>
      </c>
    </row>
    <row r="39" spans="3:3" x14ac:dyDescent="0.45">
      <c r="C39" s="20" t="s">
        <v>75</v>
      </c>
    </row>
    <row r="40" spans="3:3" x14ac:dyDescent="0.45">
      <c r="C40" s="20" t="s">
        <v>111</v>
      </c>
    </row>
    <row r="41" spans="3:3" x14ac:dyDescent="0.45">
      <c r="C41" s="20" t="s">
        <v>208</v>
      </c>
    </row>
    <row r="42" spans="3:3" x14ac:dyDescent="0.45">
      <c r="C42" s="20" t="s">
        <v>235</v>
      </c>
    </row>
    <row r="43" spans="3:3" x14ac:dyDescent="0.45">
      <c r="C43" s="20" t="s">
        <v>236</v>
      </c>
    </row>
    <row r="44" spans="3:3" x14ac:dyDescent="0.45">
      <c r="C44" s="20" t="s">
        <v>237</v>
      </c>
    </row>
    <row r="45" spans="3:3" x14ac:dyDescent="0.45">
      <c r="C45" s="20" t="s">
        <v>209</v>
      </c>
    </row>
    <row r="46" spans="3:3" x14ac:dyDescent="0.45">
      <c r="C46" s="20" t="s">
        <v>210</v>
      </c>
    </row>
    <row r="47" spans="3:3" x14ac:dyDescent="0.45">
      <c r="C47" s="20" t="s">
        <v>211</v>
      </c>
    </row>
    <row r="48" spans="3:3" x14ac:dyDescent="0.45">
      <c r="C48" s="20" t="s">
        <v>238</v>
      </c>
    </row>
    <row r="49" spans="3:3" x14ac:dyDescent="0.45">
      <c r="C49" s="20" t="s">
        <v>239</v>
      </c>
    </row>
    <row r="50" spans="3:3" x14ac:dyDescent="0.45">
      <c r="C50" s="20" t="s">
        <v>212</v>
      </c>
    </row>
    <row r="51" spans="3:3" x14ac:dyDescent="0.45">
      <c r="C51" s="20" t="s">
        <v>213</v>
      </c>
    </row>
    <row r="52" spans="3:3" x14ac:dyDescent="0.45">
      <c r="C52" s="20" t="s">
        <v>214</v>
      </c>
    </row>
    <row r="54" spans="3:3" x14ac:dyDescent="0.45">
      <c r="C54" s="20" t="s">
        <v>76</v>
      </c>
    </row>
    <row r="55" spans="3:3" x14ac:dyDescent="0.45">
      <c r="C55" s="20" t="s">
        <v>77</v>
      </c>
    </row>
    <row r="57" spans="3:3" x14ac:dyDescent="0.45">
      <c r="C57" s="20" t="s">
        <v>166</v>
      </c>
    </row>
    <row r="58" spans="3:3" x14ac:dyDescent="0.45">
      <c r="C58" s="20" t="s">
        <v>78</v>
      </c>
    </row>
    <row r="59" spans="3:3" x14ac:dyDescent="0.45">
      <c r="C59" s="20" t="s">
        <v>79</v>
      </c>
    </row>
    <row r="60" spans="3:3" x14ac:dyDescent="0.45">
      <c r="C60" s="20" t="s">
        <v>80</v>
      </c>
    </row>
    <row r="61" spans="3:3" x14ac:dyDescent="0.45">
      <c r="C61" s="20" t="s">
        <v>81</v>
      </c>
    </row>
    <row r="62" spans="3:3" x14ac:dyDescent="0.45">
      <c r="C62" s="20" t="s">
        <v>82</v>
      </c>
    </row>
  </sheetData>
  <mergeCells count="1">
    <mergeCell ref="B22:B31"/>
  </mergeCells>
  <phoneticPr fontId="2"/>
  <pageMargins left="0.70866141732283472" right="0.70866141732283472" top="0.74803149606299213" bottom="0.74803149606299213" header="0.31496062992125984" footer="0.31496062992125984"/>
  <pageSetup paperSize="9" scale="1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30</vt:i4>
      </vt:variant>
    </vt:vector>
  </HeadingPairs>
  <TitlesOfParts>
    <vt:vector size="38" baseType="lpstr">
      <vt:lpstr>【記載例】（従来型）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'【記載例】（従来型）'!Print_Area</vt:lpstr>
      <vt:lpstr>'【記載例】シフト記号表（勤務時間帯）'!Print_Area</vt:lpstr>
      <vt:lpstr>'シフト記号表（従来型・ユニット型共通）'!Print_Area</vt:lpstr>
      <vt:lpstr>'（ユニット型）'!Print_Titles</vt:lpstr>
      <vt:lpstr>'（従来型）'!Print_Titles</vt:lpstr>
      <vt:lpstr>'【記載例】（従来型）'!Print_Titles</vt:lpstr>
      <vt:lpstr>シフト記号表</vt:lpstr>
      <vt:lpstr>その他の従業者</vt:lpstr>
      <vt:lpstr>医師</vt:lpstr>
      <vt:lpstr>栄養士</vt:lpstr>
      <vt:lpstr>介護支援専門員</vt:lpstr>
      <vt:lpstr>介護職員</vt:lpstr>
      <vt:lpstr>看護職員</vt:lpstr>
      <vt:lpstr>管理者</vt:lpstr>
      <vt:lpstr>言語聴覚士</vt:lpstr>
      <vt:lpstr>作業療法士</vt:lpstr>
      <vt:lpstr>事務員</vt:lpstr>
      <vt:lpstr>職種</vt:lpstr>
      <vt:lpstr>診療放射線技師</vt:lpstr>
      <vt:lpstr>調理員</vt:lpstr>
      <vt:lpstr>薬剤師</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斎藤 明哲(saitou-akisato.20z)</cp:lastModifiedBy>
  <cp:lastPrinted>2021-03-24T10:20:45Z</cp:lastPrinted>
  <dcterms:created xsi:type="dcterms:W3CDTF">2020-01-28T01:12:50Z</dcterms:created>
  <dcterms:modified xsi:type="dcterms:W3CDTF">2023-12-18T01:06:48Z</dcterms:modified>
</cp:coreProperties>
</file>