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codeName="ThisWorkbook"/>
  <xr:revisionPtr revIDLastSave="0" documentId="14_{58EC44B5-A805-4633-9C25-D536B6927B4E}" xr6:coauthVersionLast="47" xr6:coauthVersionMax="47" xr10:uidLastSave="{00000000-0000-0000-0000-000000000000}"/>
  <bookViews>
    <workbookView xWindow="-120" yWindow="-120" windowWidth="29040" windowHeight="15720" tabRatio="787" firstSheet="2" activeTab="2" xr2:uid="{00000000-000D-0000-FFFF-FFFF00000000}"/>
  </bookViews>
  <sheets>
    <sheet name="勤務形態一覧表（汎用）" sheetId="60" r:id="rId1"/>
    <sheet name="選択肢" sheetId="90" r:id="rId2"/>
    <sheet name="勤務形態一覧表（居宅介護・重度訪問介護）" sheetId="116" r:id="rId3"/>
    <sheet name="勤務形態一覧表（同行援護）" sheetId="120" r:id="rId4"/>
    <sheet name="勤務形態一覧表（行動援護）" sheetId="119" r:id="rId5"/>
    <sheet name="勤務形態一覧表（療養介護）" sheetId="93" r:id="rId6"/>
    <sheet name="勤務形態一覧表（生活介護）" sheetId="94" r:id="rId7"/>
    <sheet name="勤務形態一覧表（短期入所）" sheetId="126" r:id="rId8"/>
    <sheet name="勤務形態一覧表（自立訓練・機能訓練）" sheetId="95" r:id="rId9"/>
    <sheet name="勤務形態一覧表（自立訓練・生活訓練）" sheetId="96" r:id="rId10"/>
    <sheet name="勤務形態一覧表（就労移行支援）" sheetId="97" r:id="rId11"/>
    <sheet name="勤務形態一覧表（就労継続支援A型）" sheetId="125" r:id="rId12"/>
    <sheet name="勤務形態一覧表（就労継続支援B型）" sheetId="98" r:id="rId13"/>
    <sheet name="勤務形態一覧表（就労選択支援）" sheetId="127" r:id="rId14"/>
    <sheet name="勤務形態一覧表（就労定着支援）" sheetId="99" r:id="rId15"/>
    <sheet name="勤務形態一覧表（自立生活援助）" sheetId="100" r:id="rId16"/>
    <sheet name="勤務形態一覧表（共同生活援助・介護サービス包括型）" sheetId="101" r:id="rId17"/>
    <sheet name="勤務形態一覧表（共同生活援助・外部サービス利用型）" sheetId="102" r:id="rId18"/>
    <sheet name="勤務形態一覧表（共同生活援助・日中サービス支援型" sheetId="124" r:id="rId19"/>
    <sheet name="勤務形態一覧表（障害者支援施設）" sheetId="107" r:id="rId20"/>
    <sheet name="勤務形態一覧表（地域移行支援・地域定着支援）" sheetId="106" r:id="rId21"/>
    <sheet name="勤務形態一覧表（計画相談支援・障害児相談支援）" sheetId="108" r:id="rId22"/>
    <sheet name="勤務形態一覧表（児童発達支援センター）" sheetId="111" r:id="rId23"/>
    <sheet name="勤務形態一覧表（児童発達支援・放課後デイサービス）" sheetId="109" r:id="rId24"/>
    <sheet name="勤務形態一覧表（児発・放デイ・主して重症心身障害児）" sheetId="110" r:id="rId25"/>
    <sheet name="勤務形態一覧表（居宅訪問型児童発達支援）" sheetId="112" r:id="rId26"/>
    <sheet name="勤務形態一覧表（保育所等訪問支援）" sheetId="113" r:id="rId27"/>
    <sheet name="勤務形態一覧表（福祉型障害児入所施設）" sheetId="114" r:id="rId28"/>
    <sheet name="勤務形態一覧表（医療型障害児入所施設）" sheetId="115" r:id="rId29"/>
  </sheets>
  <externalReferences>
    <externalReference r:id="rId30"/>
  </externalReferences>
  <definedNames>
    <definedName name="___kk06">#REF!</definedName>
    <definedName name="___kk29">#REF!</definedName>
    <definedName name="__kk06">#REF!</definedName>
    <definedName name="__kk29">#REF!</definedName>
    <definedName name="_xlnm._FilterDatabase" localSheetId="23"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8">'勤務形態一覧表（医療型障害児入所施設）'!$A$1:$AN$206</definedName>
    <definedName name="_xlnm.Print_Area" localSheetId="2">'勤務形態一覧表（居宅介護・重度訪問介護）'!$A$1:$AN$90</definedName>
    <definedName name="_xlnm.Print_Area" localSheetId="25">'勤務形態一覧表（居宅訪問型児童発達支援）'!$A$1:$AN$70</definedName>
    <definedName name="_xlnm.Print_Area" localSheetId="16">'勤務形態一覧表（共同生活援助・介護サービス包括型）'!$A$1:$AN$96</definedName>
    <definedName name="_xlnm.Print_Area" localSheetId="17">'勤務形態一覧表（共同生活援助・外部サービス利用型）'!$A$1:$AN$84</definedName>
    <definedName name="_xlnm.Print_Area" localSheetId="18">'勤務形態一覧表（共同生活援助・日中サービス支援型'!$A$1:$AN$87</definedName>
    <definedName name="_xlnm.Print_Area" localSheetId="21">'勤務形態一覧表（計画相談支援・障害児相談支援）'!$A$1:$AN$73</definedName>
    <definedName name="_xlnm.Print_Area" localSheetId="4">'勤務形態一覧表（行動援護）'!$A$1:$AN$79</definedName>
    <definedName name="_xlnm.Print_Area" localSheetId="23">'勤務形態一覧表（児童発達支援・放課後デイサービス）'!$A$1:$AN$73</definedName>
    <definedName name="_xlnm.Print_Area" localSheetId="22">'勤務形態一覧表（児童発達支援センター）'!$A$1:$AN$80</definedName>
    <definedName name="_xlnm.Print_Area" localSheetId="24">'勤務形態一覧表（児発・放デイ・主して重症心身障害児）'!$A$1:$AN$71</definedName>
    <definedName name="_xlnm.Print_Area" localSheetId="8">'勤務形態一覧表（自立訓練・機能訓練）'!$A$1:$AN$79</definedName>
    <definedName name="_xlnm.Print_Area" localSheetId="9">'勤務形態一覧表（自立訓練・生活訓練）'!$A$1:$AN$81</definedName>
    <definedName name="_xlnm.Print_Area" localSheetId="15">'勤務形態一覧表（自立生活援助）'!$A$1:$AN$79</definedName>
    <definedName name="_xlnm.Print_Area" localSheetId="10">'勤務形態一覧表（就労移行支援）'!$A$1:$AN$79</definedName>
    <definedName name="_xlnm.Print_Area" localSheetId="11">'勤務形態一覧表（就労継続支援A型）'!$A$1:$AN$100</definedName>
    <definedName name="_xlnm.Print_Area" localSheetId="12">'勤務形態一覧表（就労継続支援B型）'!$A$1:$AN$80</definedName>
    <definedName name="_xlnm.Print_Area" localSheetId="13">'勤務形態一覧表（就労選択支援）'!$A$1:$AN$82</definedName>
    <definedName name="_xlnm.Print_Area" localSheetId="14">'勤務形態一覧表（就労定着支援）'!$A$1:$AN$79</definedName>
    <definedName name="_xlnm.Print_Area" localSheetId="19">'勤務形態一覧表（障害者支援施設）'!$A$1:$AN$228</definedName>
    <definedName name="_xlnm.Print_Area" localSheetId="6">'勤務形態一覧表（生活介護）'!$A$1:$AN$71</definedName>
    <definedName name="_xlnm.Print_Area" localSheetId="7">'勤務形態一覧表（短期入所）'!$A$1:$AN$71</definedName>
    <definedName name="_xlnm.Print_Area" localSheetId="20">'勤務形態一覧表（地域移行支援・地域定着支援）'!$A$1:$AN$70</definedName>
    <definedName name="_xlnm.Print_Area" localSheetId="3">'勤務形態一覧表（同行援護）'!$A$1:$AN$79</definedName>
    <definedName name="_xlnm.Print_Area" localSheetId="0">'勤務形態一覧表（汎用）'!$A$1:$AN$61</definedName>
    <definedName name="_xlnm.Print_Area" localSheetId="27">'勤務形態一覧表（福祉型障害児入所施設）'!$A$1:$AN$86</definedName>
    <definedName name="_xlnm.Print_Area" localSheetId="26">'勤務形態一覧表（保育所等訪問支援）'!$A$1:$AN$70</definedName>
    <definedName name="_xlnm.Print_Area" localSheetId="5">'勤務形態一覧表（療養介護）'!$A$1:$AN$207</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選択肢!$B$41:$K$41</definedName>
    <definedName name="居宅介護">選択肢!$C$3:$E$3</definedName>
    <definedName name="居宅介護・重度訪問介護">選択肢!$C$2:$E$2</definedName>
    <definedName name="居宅訪問型児童発達支援">選択肢!$B$39:$J$39</definedName>
    <definedName name="共同生活援助・介護サービス包括型">選択肢!$B$21:$H$21</definedName>
    <definedName name="共同生活援助・外部サービス利用型">選択肢!$B$22:$G$22</definedName>
    <definedName name="共同生活援助・日中サービス支援型">選択肢!$B$23:$H$23</definedName>
    <definedName name="計画相談支援">選択肢!$B$29:$E$29</definedName>
    <definedName name="計画相談支援・障害児相談支援">選択肢!$B$28:$E$28</definedName>
    <definedName name="行動援護">選択肢!$C$6:$E$6</definedName>
    <definedName name="児童発達支援">選択肢!$B$32:$I$32</definedName>
    <definedName name="児童発達支援・放課後等デイサービス">選択肢!$B$31:$IJ$31</definedName>
    <definedName name="児童発達支援・放課後等デイサービス・主として重症心身障害児">選択肢!$B$34:$J$34</definedName>
    <definedName name="児童発達支援センター">選択肢!$B$37:$L$37</definedName>
    <definedName name="自立訓練・機能訓練">選択肢!$B$13:$I$13</definedName>
    <definedName name="自立訓練・生活訓練">選択肢!$B$14:$G$14</definedName>
    <definedName name="自立生活援助">選択肢!$B$20:$E$20</definedName>
    <definedName name="就労移行支援">選択肢!$B$16:$G$16</definedName>
    <definedName name="就労継続支援A型">選択肢!$B$17:$G$17</definedName>
    <definedName name="就労継続支援B型">選択肢!$B$18:$G$18</definedName>
    <definedName name="就労選択支援">選択肢!$B$15:$D$15</definedName>
    <definedName name="就労定着支援">選択肢!$B$19:$E$19</definedName>
    <definedName name="重度障害者等包括支援">選択肢!$B$12:$J$12</definedName>
    <definedName name="重度訪問介護">選択肢!$B$4:$E$4</definedName>
    <definedName name="障害児相談支援">選択肢!$B$30:$E$30</definedName>
    <definedName name="障害者支援施設">選択肢!$B$24:$M$24</definedName>
    <definedName name="生活介護">選択肢!$B$8:$K$8</definedName>
    <definedName name="短期入所・空床利用型">選択肢!$B$10:$D$10</definedName>
    <definedName name="短期入所・単独型">選択肢!$B$11:$D$11</definedName>
    <definedName name="短期入所・併設型">選択肢!$B$9:$D$9</definedName>
    <definedName name="地域移行支援">選択肢!$B$26:$E$26</definedName>
    <definedName name="地域移行支援・地域定着支援">選択肢!$B$25:$E$25</definedName>
    <definedName name="地域定着支援">選択肢!$B$27:$E$27</definedName>
    <definedName name="同行援護">選択肢!$C$5:$E$5</definedName>
    <definedName name="福祉型障害児入所施設">選択肢!$B$40:$L$40</definedName>
    <definedName name="保育所等訪問支援">選択肢!$B$38:$E$38</definedName>
    <definedName name="放課後等デイサービス">選択肢!$B$33:$I$33</definedName>
    <definedName name="利用日数記入例">#REF!</definedName>
    <definedName name="療養介護">選択肢!$B$7:$G$7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27" l="1"/>
  <c r="AL50" i="127" s="1"/>
  <c r="AG46" i="127"/>
  <c r="AG50" i="127" s="1"/>
  <c r="AA46" i="127"/>
  <c r="AA50" i="127" s="1"/>
  <c r="U46" i="127"/>
  <c r="U50" i="127" s="1"/>
  <c r="O46" i="127"/>
  <c r="O49" i="127" s="1"/>
  <c r="I46" i="127"/>
  <c r="L49" i="127" s="1"/>
  <c r="E46" i="127"/>
  <c r="F49" i="127" s="1"/>
  <c r="C46" i="127"/>
  <c r="C48" i="127" s="1"/>
  <c r="AJ39" i="127"/>
  <c r="AJ38" i="127"/>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K30" i="127"/>
  <c r="AL30" i="127" s="1"/>
  <c r="AK29" i="127"/>
  <c r="AL29" i="127" s="1"/>
  <c r="AK28" i="127"/>
  <c r="AL28" i="127" s="1"/>
  <c r="AK27" i="127"/>
  <c r="AL27" i="127" s="1"/>
  <c r="AK26" i="127"/>
  <c r="AL26" i="127" s="1"/>
  <c r="AK25" i="127"/>
  <c r="AL25" i="127" s="1"/>
  <c r="AK24" i="127"/>
  <c r="AL24" i="127" s="1"/>
  <c r="AK23" i="127"/>
  <c r="AL23" i="127" s="1"/>
  <c r="AK22" i="127"/>
  <c r="AL22" i="127" s="1"/>
  <c r="AK21" i="127"/>
  <c r="AL21" i="127" s="1"/>
  <c r="AK20" i="127"/>
  <c r="AL20" i="127" s="1"/>
  <c r="AK19" i="127"/>
  <c r="AL19" i="127" s="1"/>
  <c r="AK18" i="127"/>
  <c r="AL18" i="127" s="1"/>
  <c r="AK17" i="127"/>
  <c r="AL17" i="127" s="1"/>
  <c r="AK16" i="127"/>
  <c r="AL16" i="127" s="1"/>
  <c r="AK15" i="127"/>
  <c r="AL15" i="127" s="1"/>
  <c r="AK14" i="127"/>
  <c r="AL14" i="127" s="1"/>
  <c r="AK13" i="127"/>
  <c r="AL13" i="127" s="1"/>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I10" i="127" l="1"/>
  <c r="E48" i="127"/>
  <c r="AL38" i="127"/>
  <c r="R48" i="127"/>
  <c r="U48" i="127"/>
  <c r="AA48" i="127"/>
  <c r="E49" i="127"/>
  <c r="R49" i="127"/>
  <c r="U49" i="127"/>
  <c r="AK31" i="127"/>
  <c r="AL31" i="127" s="1"/>
  <c r="AA49" i="127"/>
  <c r="AH9" i="127"/>
  <c r="C49" i="127"/>
  <c r="C50" i="127"/>
  <c r="AH10" i="127"/>
  <c r="D48" i="127"/>
  <c r="X48" i="127"/>
  <c r="D49" i="127"/>
  <c r="X49" i="127"/>
  <c r="E50" i="127"/>
  <c r="AM48" i="127"/>
  <c r="AI9" i="127"/>
  <c r="F48" i="127"/>
  <c r="AD48" i="127"/>
  <c r="AD49" i="127"/>
  <c r="O50" i="127"/>
  <c r="I50" i="127"/>
  <c r="I48" i="127"/>
  <c r="AG48" i="127"/>
  <c r="I49" i="127"/>
  <c r="AG49" i="127"/>
  <c r="L48" i="127"/>
  <c r="AJ48" i="127"/>
  <c r="AJ49" i="127"/>
  <c r="O48" i="127"/>
  <c r="AL48" i="127"/>
  <c r="AL49" i="127"/>
  <c r="AM49" i="127"/>
  <c r="AJ36" i="94"/>
  <c r="AB36" i="94"/>
  <c r="F41" i="116"/>
  <c r="AJ41" i="116" l="1"/>
  <c r="AJ31" i="120"/>
  <c r="G31" i="120"/>
  <c r="H31" i="120"/>
  <c r="I31" i="120"/>
  <c r="J31" i="120"/>
  <c r="K31" i="120"/>
  <c r="L31" i="120"/>
  <c r="M31" i="120"/>
  <c r="N31" i="120"/>
  <c r="O31" i="120"/>
  <c r="P31" i="120"/>
  <c r="Q31" i="120"/>
  <c r="R31" i="120"/>
  <c r="S31" i="120"/>
  <c r="T31" i="120"/>
  <c r="U31" i="120"/>
  <c r="V31" i="120"/>
  <c r="W31" i="120"/>
  <c r="X31" i="120"/>
  <c r="Y31" i="120"/>
  <c r="Z31" i="120"/>
  <c r="AA31" i="120"/>
  <c r="AB31" i="120"/>
  <c r="AC31" i="120"/>
  <c r="AD31" i="120"/>
  <c r="AE31" i="120"/>
  <c r="AF31" i="120"/>
  <c r="AG31" i="120"/>
  <c r="AH31" i="120"/>
  <c r="AI31" i="120"/>
  <c r="F31" i="120"/>
  <c r="AH41" i="116"/>
  <c r="AK31" i="120" l="1"/>
  <c r="AK12" i="116" l="1"/>
  <c r="AI41" i="116"/>
  <c r="AG41" i="116"/>
  <c r="AF41" i="116"/>
  <c r="AE41" i="116"/>
  <c r="AD41" i="116"/>
  <c r="AC41" i="116"/>
  <c r="AB41" i="116"/>
  <c r="AA41" i="116"/>
  <c r="Z41" i="116"/>
  <c r="Y41" i="116"/>
  <c r="X41" i="116"/>
  <c r="W41" i="116"/>
  <c r="V41" i="116"/>
  <c r="U41" i="116"/>
  <c r="T41" i="116"/>
  <c r="S41" i="116"/>
  <c r="R41" i="116"/>
  <c r="Q41" i="116"/>
  <c r="P41" i="116"/>
  <c r="O41" i="116"/>
  <c r="N41" i="116"/>
  <c r="M41" i="116"/>
  <c r="L41" i="116"/>
  <c r="K41" i="116"/>
  <c r="J41" i="116"/>
  <c r="I41" i="116"/>
  <c r="H41" i="116"/>
  <c r="G41" i="116"/>
  <c r="AK41" i="116" l="1"/>
  <c r="AK32" i="60"/>
  <c r="AK12" i="60"/>
  <c r="AK13" i="60"/>
  <c r="AK14" i="60"/>
  <c r="AK15" i="60"/>
  <c r="AK16" i="60"/>
  <c r="AK17" i="60"/>
  <c r="AK18" i="60"/>
  <c r="AK19" i="60"/>
  <c r="AK20" i="60"/>
  <c r="AK21" i="60"/>
  <c r="AK22" i="60"/>
  <c r="AK23" i="60"/>
  <c r="AK24" i="60"/>
  <c r="AK25" i="60"/>
  <c r="AK26" i="60"/>
  <c r="AK27" i="60"/>
  <c r="AK28" i="60"/>
  <c r="AK29" i="60"/>
  <c r="AK30" i="60"/>
  <c r="AK11" i="60"/>
  <c r="AK32" i="100"/>
  <c r="AK32" i="108"/>
  <c r="AK32" i="106"/>
  <c r="AK32" i="113"/>
  <c r="AK12" i="115"/>
  <c r="AK13" i="115"/>
  <c r="AK14" i="115"/>
  <c r="AK15" i="115"/>
  <c r="AK16" i="115"/>
  <c r="AK17" i="115"/>
  <c r="AK18" i="115"/>
  <c r="AK19" i="115"/>
  <c r="AK20" i="115"/>
  <c r="AK21" i="115"/>
  <c r="AK22" i="115"/>
  <c r="AK23" i="115"/>
  <c r="AK24" i="115"/>
  <c r="AK25" i="115"/>
  <c r="AK26" i="115"/>
  <c r="AK27" i="115"/>
  <c r="AK28" i="115"/>
  <c r="AK29" i="115"/>
  <c r="AK30" i="115"/>
  <c r="AK31" i="115"/>
  <c r="AK32" i="115"/>
  <c r="AK33" i="115"/>
  <c r="AK34" i="115"/>
  <c r="AK35" i="115"/>
  <c r="AK36" i="115"/>
  <c r="AK37" i="115"/>
  <c r="AK38" i="115"/>
  <c r="AK39" i="115"/>
  <c r="AK40" i="115"/>
  <c r="AK41" i="115"/>
  <c r="AK42" i="115"/>
  <c r="AK43" i="115"/>
  <c r="AK44" i="115"/>
  <c r="AK45" i="115"/>
  <c r="AK46" i="115"/>
  <c r="AK47" i="115"/>
  <c r="AK48" i="115"/>
  <c r="AK49" i="115"/>
  <c r="AK50" i="115"/>
  <c r="AK51" i="115"/>
  <c r="AK52" i="115"/>
  <c r="AK53" i="115"/>
  <c r="AK54" i="115"/>
  <c r="AK55" i="115"/>
  <c r="AK56" i="115"/>
  <c r="AK57" i="115"/>
  <c r="AK58" i="115"/>
  <c r="AK59" i="115"/>
  <c r="AK60" i="115"/>
  <c r="AK61" i="115"/>
  <c r="AK62" i="115"/>
  <c r="AK63" i="115"/>
  <c r="AK64" i="115"/>
  <c r="AK65" i="115"/>
  <c r="AK66" i="115"/>
  <c r="AK67" i="115"/>
  <c r="AK68" i="115"/>
  <c r="AK69" i="115"/>
  <c r="AK70" i="115"/>
  <c r="AK71" i="115"/>
  <c r="AK72" i="115"/>
  <c r="AK73" i="115"/>
  <c r="AK74" i="115"/>
  <c r="AK75" i="115"/>
  <c r="AK76" i="115"/>
  <c r="AK77" i="115"/>
  <c r="AK78" i="115"/>
  <c r="AK79" i="115"/>
  <c r="AK80" i="115"/>
  <c r="AK81" i="115"/>
  <c r="AK82" i="115"/>
  <c r="AK83" i="115"/>
  <c r="AK84" i="115"/>
  <c r="AK85" i="115"/>
  <c r="AK86" i="115"/>
  <c r="AK87" i="115"/>
  <c r="AK88" i="115"/>
  <c r="AK89" i="115"/>
  <c r="AK90" i="115"/>
  <c r="AK91" i="115"/>
  <c r="AK92" i="115"/>
  <c r="AK93" i="115"/>
  <c r="AK94" i="115"/>
  <c r="AK95" i="115"/>
  <c r="AK96" i="115"/>
  <c r="AK97" i="115"/>
  <c r="AK98" i="115"/>
  <c r="AK99" i="115"/>
  <c r="AK100" i="115"/>
  <c r="AK101" i="115"/>
  <c r="AK102" i="115"/>
  <c r="AK103" i="115"/>
  <c r="AK104" i="115"/>
  <c r="AK105" i="115"/>
  <c r="AK106" i="115"/>
  <c r="AK107" i="115"/>
  <c r="AK108" i="115"/>
  <c r="AK109" i="115"/>
  <c r="AK110" i="115"/>
  <c r="AK111" i="115"/>
  <c r="AK112" i="115"/>
  <c r="AK113" i="115"/>
  <c r="AK114" i="115"/>
  <c r="AK115" i="115"/>
  <c r="AK116" i="115"/>
  <c r="AK117" i="115"/>
  <c r="AK118" i="115"/>
  <c r="AK119" i="115"/>
  <c r="AK120" i="115"/>
  <c r="AK121" i="115"/>
  <c r="AK122" i="115"/>
  <c r="AK123" i="115"/>
  <c r="AK124" i="115"/>
  <c r="AK125" i="115"/>
  <c r="AK126" i="115"/>
  <c r="AK127" i="115"/>
  <c r="AK128" i="115"/>
  <c r="AK129" i="115"/>
  <c r="AK130" i="115"/>
  <c r="AK131" i="115"/>
  <c r="AK132" i="115"/>
  <c r="AK133" i="115"/>
  <c r="AK134" i="115"/>
  <c r="AK135" i="115"/>
  <c r="AK136" i="115"/>
  <c r="AK137" i="115"/>
  <c r="AK138" i="115"/>
  <c r="AK139" i="115"/>
  <c r="AK140" i="115"/>
  <c r="AK141" i="115"/>
  <c r="AK142" i="115"/>
  <c r="AK143" i="115"/>
  <c r="AK144" i="115"/>
  <c r="AK145" i="115"/>
  <c r="AK146" i="115"/>
  <c r="AK147" i="115"/>
  <c r="AK148" i="115"/>
  <c r="AK149" i="115"/>
  <c r="AK150" i="115"/>
  <c r="AK151" i="115"/>
  <c r="AK152" i="115"/>
  <c r="AK153" i="115"/>
  <c r="AK154" i="115"/>
  <c r="AK155" i="115"/>
  <c r="AK156" i="115"/>
  <c r="AK157" i="115"/>
  <c r="AK158" i="115"/>
  <c r="AK159" i="115"/>
  <c r="AK160" i="115"/>
  <c r="AK11" i="115"/>
  <c r="AK12" i="114"/>
  <c r="AK13" i="114"/>
  <c r="AK14" i="114"/>
  <c r="AK15" i="114"/>
  <c r="AK16" i="114"/>
  <c r="AK17" i="114"/>
  <c r="AK18" i="114"/>
  <c r="AK19" i="114"/>
  <c r="AK20" i="114"/>
  <c r="AK21" i="114"/>
  <c r="AK22" i="114"/>
  <c r="AK23" i="114"/>
  <c r="AK24" i="114"/>
  <c r="AK25" i="114"/>
  <c r="AK26" i="114"/>
  <c r="AK27" i="114"/>
  <c r="AK28" i="114"/>
  <c r="AK29" i="114"/>
  <c r="AK30" i="114"/>
  <c r="AK31" i="114"/>
  <c r="AK32" i="114"/>
  <c r="AK33" i="114"/>
  <c r="AK34" i="114"/>
  <c r="AK35" i="114"/>
  <c r="AK36" i="114"/>
  <c r="AK37" i="114"/>
  <c r="AK38" i="114"/>
  <c r="AK39" i="114"/>
  <c r="AK40" i="114"/>
  <c r="AK11" i="114"/>
  <c r="AK12" i="113"/>
  <c r="AK13" i="113"/>
  <c r="AK14" i="113"/>
  <c r="AK15" i="113"/>
  <c r="AK16" i="113"/>
  <c r="AK17" i="113"/>
  <c r="AK18" i="113"/>
  <c r="AK19" i="113"/>
  <c r="AK20" i="113"/>
  <c r="AK21" i="113"/>
  <c r="AK22" i="113"/>
  <c r="AK23" i="113"/>
  <c r="AK24" i="113"/>
  <c r="AK25" i="113"/>
  <c r="AK26" i="113"/>
  <c r="AK27" i="113"/>
  <c r="AK28" i="113"/>
  <c r="AK29" i="113"/>
  <c r="AK30" i="113"/>
  <c r="AK11" i="113"/>
  <c r="AK32" i="112"/>
  <c r="AK12" i="112"/>
  <c r="AK13" i="112"/>
  <c r="AK14" i="112"/>
  <c r="AK15" i="112"/>
  <c r="AK16" i="112"/>
  <c r="AK17" i="112"/>
  <c r="AK18" i="112"/>
  <c r="AK19" i="112"/>
  <c r="AK20" i="112"/>
  <c r="AK21" i="112"/>
  <c r="AK22" i="112"/>
  <c r="AK23" i="112"/>
  <c r="AK24" i="112"/>
  <c r="AK25" i="112"/>
  <c r="AK26" i="112"/>
  <c r="AK27" i="112"/>
  <c r="AK28" i="112"/>
  <c r="AK29" i="112"/>
  <c r="AK30" i="112"/>
  <c r="AK11" i="112"/>
  <c r="AK33" i="110"/>
  <c r="AK13" i="110"/>
  <c r="AK14" i="110"/>
  <c r="AK15" i="110"/>
  <c r="AK16" i="110"/>
  <c r="AK17" i="110"/>
  <c r="AK18" i="110"/>
  <c r="AK19" i="110"/>
  <c r="AK20" i="110"/>
  <c r="AK21" i="110"/>
  <c r="AK22" i="110"/>
  <c r="AK23" i="110"/>
  <c r="AK24" i="110"/>
  <c r="AK25" i="110"/>
  <c r="AK26" i="110"/>
  <c r="AK27" i="110"/>
  <c r="AK28" i="110"/>
  <c r="AK29" i="110"/>
  <c r="AK30" i="110"/>
  <c r="AK31" i="110"/>
  <c r="AK12" i="110"/>
  <c r="AK33" i="109"/>
  <c r="AK13" i="109"/>
  <c r="AK14" i="109"/>
  <c r="AK15" i="109"/>
  <c r="AK16" i="109"/>
  <c r="AK17" i="109"/>
  <c r="AK18" i="109"/>
  <c r="AK19" i="109"/>
  <c r="AK20" i="109"/>
  <c r="AK21" i="109"/>
  <c r="AK22" i="109"/>
  <c r="AK23" i="109"/>
  <c r="AK24" i="109"/>
  <c r="AK25" i="109"/>
  <c r="AK26" i="109"/>
  <c r="AK27" i="109"/>
  <c r="AK28" i="109"/>
  <c r="AK29" i="109"/>
  <c r="AK30" i="109"/>
  <c r="AK31" i="109"/>
  <c r="AK12" i="109"/>
  <c r="AK43" i="111"/>
  <c r="AK13" i="111"/>
  <c r="AK14" i="111"/>
  <c r="AK15" i="111"/>
  <c r="AK16" i="111"/>
  <c r="AK17" i="111"/>
  <c r="AK18" i="111"/>
  <c r="AK19" i="111"/>
  <c r="AK20" i="111"/>
  <c r="AK21" i="111"/>
  <c r="AK22" i="111"/>
  <c r="AK23" i="111"/>
  <c r="AK24" i="111"/>
  <c r="AK25" i="111"/>
  <c r="AK26" i="111"/>
  <c r="AK27" i="111"/>
  <c r="AK28" i="111"/>
  <c r="AK29" i="111"/>
  <c r="AK30" i="111"/>
  <c r="AK31" i="111"/>
  <c r="AK32" i="111"/>
  <c r="AK33" i="111"/>
  <c r="AK34" i="111"/>
  <c r="AK35" i="111"/>
  <c r="AK36" i="111"/>
  <c r="AK37" i="111"/>
  <c r="AK38" i="111"/>
  <c r="AK39" i="111"/>
  <c r="AK40" i="111"/>
  <c r="AK41" i="111"/>
  <c r="AK12" i="111"/>
  <c r="AK12" i="108"/>
  <c r="AK13" i="108"/>
  <c r="AK14" i="108"/>
  <c r="AK15" i="108"/>
  <c r="AK16" i="108"/>
  <c r="AK17" i="108"/>
  <c r="AK18" i="108"/>
  <c r="AK19" i="108"/>
  <c r="AK20" i="108"/>
  <c r="AK21" i="108"/>
  <c r="AK22" i="108"/>
  <c r="AK23" i="108"/>
  <c r="AK24" i="108"/>
  <c r="AK25" i="108"/>
  <c r="AK26" i="108"/>
  <c r="AK27" i="108"/>
  <c r="AK28" i="108"/>
  <c r="AK29" i="108"/>
  <c r="AK30" i="108"/>
  <c r="AK11" i="108"/>
  <c r="AK12" i="106"/>
  <c r="AK13" i="106"/>
  <c r="AK14" i="106"/>
  <c r="AK15" i="106"/>
  <c r="AK16" i="106"/>
  <c r="AK17" i="106"/>
  <c r="AK18" i="106"/>
  <c r="AK19" i="106"/>
  <c r="AK20" i="106"/>
  <c r="AK21" i="106"/>
  <c r="AK22" i="106"/>
  <c r="AK23" i="106"/>
  <c r="AK24" i="106"/>
  <c r="AK25" i="106"/>
  <c r="AK26" i="106"/>
  <c r="AK27" i="106"/>
  <c r="AK28" i="106"/>
  <c r="AK29" i="106"/>
  <c r="AK30" i="106"/>
  <c r="AK11" i="106"/>
  <c r="AK12" i="107"/>
  <c r="AK13" i="107"/>
  <c r="AK14" i="107"/>
  <c r="AK15" i="107"/>
  <c r="AK16" i="107"/>
  <c r="AK17" i="107"/>
  <c r="AK18" i="107"/>
  <c r="AK19" i="107"/>
  <c r="AK20" i="107"/>
  <c r="AK21" i="107"/>
  <c r="AK22" i="107"/>
  <c r="AK23" i="107"/>
  <c r="AK24" i="107"/>
  <c r="AK25" i="107"/>
  <c r="AK26" i="107"/>
  <c r="AK27" i="107"/>
  <c r="AK28" i="107"/>
  <c r="AK29" i="107"/>
  <c r="AK30" i="107"/>
  <c r="AK31" i="107"/>
  <c r="AK32" i="107"/>
  <c r="AK33" i="107"/>
  <c r="AK34" i="107"/>
  <c r="AK35" i="107"/>
  <c r="AK36" i="107"/>
  <c r="AK37" i="107"/>
  <c r="AK38" i="107"/>
  <c r="AK39" i="107"/>
  <c r="AK40" i="107"/>
  <c r="AK41" i="107"/>
  <c r="AK42" i="107"/>
  <c r="AK43" i="107"/>
  <c r="AK44" i="107"/>
  <c r="AK45" i="107"/>
  <c r="AK46" i="107"/>
  <c r="AK47" i="107"/>
  <c r="AK48" i="107"/>
  <c r="AK49" i="107"/>
  <c r="AK50" i="107"/>
  <c r="AK51" i="107"/>
  <c r="AK52" i="107"/>
  <c r="AK53" i="107"/>
  <c r="AK54" i="107"/>
  <c r="AK55" i="107"/>
  <c r="AK56" i="107"/>
  <c r="AK57" i="107"/>
  <c r="AK58" i="107"/>
  <c r="AK59" i="107"/>
  <c r="AK60" i="107"/>
  <c r="AK61" i="107"/>
  <c r="AK62" i="107"/>
  <c r="AK63" i="107"/>
  <c r="AK64" i="107"/>
  <c r="AK65" i="107"/>
  <c r="AK66" i="107"/>
  <c r="AK67" i="107"/>
  <c r="AK68" i="107"/>
  <c r="AK69" i="107"/>
  <c r="AK70" i="107"/>
  <c r="AK71" i="107"/>
  <c r="AK72" i="107"/>
  <c r="AK73" i="107"/>
  <c r="AK74" i="107"/>
  <c r="AK75" i="107"/>
  <c r="AK76" i="107"/>
  <c r="AK77" i="107"/>
  <c r="AK78" i="107"/>
  <c r="AK79" i="107"/>
  <c r="AK80" i="107"/>
  <c r="AK81" i="107"/>
  <c r="AK82" i="107"/>
  <c r="AK83" i="107"/>
  <c r="AK84" i="107"/>
  <c r="AK85" i="107"/>
  <c r="AK86" i="107"/>
  <c r="AK87" i="107"/>
  <c r="AK88" i="107"/>
  <c r="AK89" i="107"/>
  <c r="AK90" i="107"/>
  <c r="AK91" i="107"/>
  <c r="AK92" i="107"/>
  <c r="AK93" i="107"/>
  <c r="AK94" i="107"/>
  <c r="AK95" i="107"/>
  <c r="AK96" i="107"/>
  <c r="AK97" i="107"/>
  <c r="AK98" i="107"/>
  <c r="AK99" i="107"/>
  <c r="AK100" i="107"/>
  <c r="AK101" i="107"/>
  <c r="AK102" i="107"/>
  <c r="AK103" i="107"/>
  <c r="AK104" i="107"/>
  <c r="AK105" i="107"/>
  <c r="AK106" i="107"/>
  <c r="AK107" i="107"/>
  <c r="AK108" i="107"/>
  <c r="AK109" i="107"/>
  <c r="AK110" i="107"/>
  <c r="AK111" i="107"/>
  <c r="AK112" i="107"/>
  <c r="AK113" i="107"/>
  <c r="AK114" i="107"/>
  <c r="AK115" i="107"/>
  <c r="AK116" i="107"/>
  <c r="AK117" i="107"/>
  <c r="AK118" i="107"/>
  <c r="AK119" i="107"/>
  <c r="AK120" i="107"/>
  <c r="AK121" i="107"/>
  <c r="AK122" i="107"/>
  <c r="AK123" i="107"/>
  <c r="AK124" i="107"/>
  <c r="AK125" i="107"/>
  <c r="AK126" i="107"/>
  <c r="AK127" i="107"/>
  <c r="AK128" i="107"/>
  <c r="AK129" i="107"/>
  <c r="AK130" i="107"/>
  <c r="AK131" i="107"/>
  <c r="AK132" i="107"/>
  <c r="AK133" i="107"/>
  <c r="AK134" i="107"/>
  <c r="AK135" i="107"/>
  <c r="AK136" i="107"/>
  <c r="AK137" i="107"/>
  <c r="AK138" i="107"/>
  <c r="AK139" i="107"/>
  <c r="AK140" i="107"/>
  <c r="AK141" i="107"/>
  <c r="AK142" i="107"/>
  <c r="AK143" i="107"/>
  <c r="AK144" i="107"/>
  <c r="AK145" i="107"/>
  <c r="AK146" i="107"/>
  <c r="AK147" i="107"/>
  <c r="AK148" i="107"/>
  <c r="AK149" i="107"/>
  <c r="AK150" i="107"/>
  <c r="AK151" i="107"/>
  <c r="AK152" i="107"/>
  <c r="AK153" i="107"/>
  <c r="AK154" i="107"/>
  <c r="AK155" i="107"/>
  <c r="AK156" i="107"/>
  <c r="AK157" i="107"/>
  <c r="AK158" i="107"/>
  <c r="AK159" i="107"/>
  <c r="AK160" i="107"/>
  <c r="AK11" i="107"/>
  <c r="AK12" i="124"/>
  <c r="AK13" i="124"/>
  <c r="AK14" i="124"/>
  <c r="AK15" i="124"/>
  <c r="AK16" i="124"/>
  <c r="AK17" i="124"/>
  <c r="AK18" i="124"/>
  <c r="AK19" i="124"/>
  <c r="AK20" i="124"/>
  <c r="AK21" i="124"/>
  <c r="AK22" i="124"/>
  <c r="AK23" i="124"/>
  <c r="AK24" i="124"/>
  <c r="AK25" i="124"/>
  <c r="AK26" i="124"/>
  <c r="AK27" i="124"/>
  <c r="AK28" i="124"/>
  <c r="AK29" i="124"/>
  <c r="AK30" i="124"/>
  <c r="AK11" i="124"/>
  <c r="AK12" i="102"/>
  <c r="AK13" i="102"/>
  <c r="AK14" i="102"/>
  <c r="AK15" i="102"/>
  <c r="AK16" i="102"/>
  <c r="AK17" i="102"/>
  <c r="AK18" i="102"/>
  <c r="AK19" i="102"/>
  <c r="AK20" i="102"/>
  <c r="AK21" i="102"/>
  <c r="AK22" i="102"/>
  <c r="AK23" i="102"/>
  <c r="AK24" i="102"/>
  <c r="AK25" i="102"/>
  <c r="AK26" i="102"/>
  <c r="AK27" i="102"/>
  <c r="AK28" i="102"/>
  <c r="AK29" i="102"/>
  <c r="AK30" i="102"/>
  <c r="AK11" i="102"/>
  <c r="AK12" i="101"/>
  <c r="AK13" i="101"/>
  <c r="AK14" i="101"/>
  <c r="AK15" i="101"/>
  <c r="AK16" i="101"/>
  <c r="AK17" i="101"/>
  <c r="AK18" i="101"/>
  <c r="AK19" i="101"/>
  <c r="AK20" i="101"/>
  <c r="AK21" i="101"/>
  <c r="AK22" i="101"/>
  <c r="AK23" i="101"/>
  <c r="AK24" i="101"/>
  <c r="AK25" i="101"/>
  <c r="AK26" i="101"/>
  <c r="AK27" i="101"/>
  <c r="AK28" i="101"/>
  <c r="AK29" i="101"/>
  <c r="AK30" i="101"/>
  <c r="AK31" i="101"/>
  <c r="AK32" i="101"/>
  <c r="AK33" i="101"/>
  <c r="AK34" i="101"/>
  <c r="AK35" i="101"/>
  <c r="AK36" i="101"/>
  <c r="AK37" i="101"/>
  <c r="AK38" i="101"/>
  <c r="AK39" i="101"/>
  <c r="AK40" i="101"/>
  <c r="AK11" i="101"/>
  <c r="AK12" i="100"/>
  <c r="AK13" i="100"/>
  <c r="AK14" i="100"/>
  <c r="AK15" i="100"/>
  <c r="AK16" i="100"/>
  <c r="AK17" i="100"/>
  <c r="AK18" i="100"/>
  <c r="AK19" i="100"/>
  <c r="AK20" i="100"/>
  <c r="AK21" i="100"/>
  <c r="AK22" i="100"/>
  <c r="AK23" i="100"/>
  <c r="AK24" i="100"/>
  <c r="AK25" i="100"/>
  <c r="AK26" i="100"/>
  <c r="AK27" i="100"/>
  <c r="AK28" i="100"/>
  <c r="AK29" i="100"/>
  <c r="AK30" i="100"/>
  <c r="AK11" i="100"/>
  <c r="AK12" i="99"/>
  <c r="AK13" i="99"/>
  <c r="AK14" i="99"/>
  <c r="AK15" i="99"/>
  <c r="AK16" i="99"/>
  <c r="AK17" i="99"/>
  <c r="AK18" i="99"/>
  <c r="AK19" i="99"/>
  <c r="AK20" i="99"/>
  <c r="AK21" i="99"/>
  <c r="AK22" i="99"/>
  <c r="AK23" i="99"/>
  <c r="AK24" i="99"/>
  <c r="AK25" i="99"/>
  <c r="AK26" i="99"/>
  <c r="AK27" i="99"/>
  <c r="AK28" i="99"/>
  <c r="AK29" i="99"/>
  <c r="AK30" i="99"/>
  <c r="AK11" i="99"/>
  <c r="AK12" i="98"/>
  <c r="AK13" i="98"/>
  <c r="AK14" i="98"/>
  <c r="AK15" i="98"/>
  <c r="AK16" i="98"/>
  <c r="AK17" i="98"/>
  <c r="AK18" i="98"/>
  <c r="AK19" i="98"/>
  <c r="AK20" i="98"/>
  <c r="AK21" i="98"/>
  <c r="AK22" i="98"/>
  <c r="AK23" i="98"/>
  <c r="AK24" i="98"/>
  <c r="AK25" i="98"/>
  <c r="AK26" i="98"/>
  <c r="AK27" i="98"/>
  <c r="AK28" i="98"/>
  <c r="AK29" i="98"/>
  <c r="AK30" i="98"/>
  <c r="AK11" i="98"/>
  <c r="AK12" i="125"/>
  <c r="AK13" i="125"/>
  <c r="AK14" i="125"/>
  <c r="AK15" i="125"/>
  <c r="AK16" i="125"/>
  <c r="AK17" i="125"/>
  <c r="AK18" i="125"/>
  <c r="AK19" i="125"/>
  <c r="AK20" i="125"/>
  <c r="AK21" i="125"/>
  <c r="AK22" i="125"/>
  <c r="AK23" i="125"/>
  <c r="AK24" i="125"/>
  <c r="AK25" i="125"/>
  <c r="AK26" i="125"/>
  <c r="AK27" i="125"/>
  <c r="AK28" i="125"/>
  <c r="AK29" i="125"/>
  <c r="AK30" i="125"/>
  <c r="AK31" i="125"/>
  <c r="AK32" i="125"/>
  <c r="AK33" i="125"/>
  <c r="AK34" i="125"/>
  <c r="AK35" i="125"/>
  <c r="AK36" i="125"/>
  <c r="AK37" i="125"/>
  <c r="AK38" i="125"/>
  <c r="AK39" i="125"/>
  <c r="AK40" i="125"/>
  <c r="AK41" i="125"/>
  <c r="AK42" i="125"/>
  <c r="AK43" i="125"/>
  <c r="AK44" i="125"/>
  <c r="AK45" i="125"/>
  <c r="AK46" i="125"/>
  <c r="AK47" i="125"/>
  <c r="AK48" i="125"/>
  <c r="AK49" i="125"/>
  <c r="AK50" i="125"/>
  <c r="AK11" i="125"/>
  <c r="AK12" i="97"/>
  <c r="AK13" i="97"/>
  <c r="AK14" i="97"/>
  <c r="AK15" i="97"/>
  <c r="AK16" i="97"/>
  <c r="AK17" i="97"/>
  <c r="AK18" i="97"/>
  <c r="AK19" i="97"/>
  <c r="AK20" i="97"/>
  <c r="AK21" i="97"/>
  <c r="AK22" i="97"/>
  <c r="AK23" i="97"/>
  <c r="AK24" i="97"/>
  <c r="AK25" i="97"/>
  <c r="AK26" i="97"/>
  <c r="AK27" i="97"/>
  <c r="AK28" i="97"/>
  <c r="AK29" i="97"/>
  <c r="AK30" i="97"/>
  <c r="AK11" i="97"/>
  <c r="AK12" i="96"/>
  <c r="AK13" i="96"/>
  <c r="AK14" i="96"/>
  <c r="AK15" i="96"/>
  <c r="AK16" i="96"/>
  <c r="AK17" i="96"/>
  <c r="AK18" i="96"/>
  <c r="AK19" i="96"/>
  <c r="AK20" i="96"/>
  <c r="AK21" i="96"/>
  <c r="AK22" i="96"/>
  <c r="AK23" i="96"/>
  <c r="AK24" i="96"/>
  <c r="AK25" i="96"/>
  <c r="AK26" i="96"/>
  <c r="AK27" i="96"/>
  <c r="AK28" i="96"/>
  <c r="AK29" i="96"/>
  <c r="AK30" i="96"/>
  <c r="AK11" i="96"/>
  <c r="AK12" i="95"/>
  <c r="AK13" i="95"/>
  <c r="AK14" i="95"/>
  <c r="AK15" i="95"/>
  <c r="AK16" i="95"/>
  <c r="AK17" i="95"/>
  <c r="AK18" i="95"/>
  <c r="AK19" i="95"/>
  <c r="AK20" i="95"/>
  <c r="AK21" i="95"/>
  <c r="AK22" i="95"/>
  <c r="AK23" i="95"/>
  <c r="AK24" i="95"/>
  <c r="AK25" i="95"/>
  <c r="AK26" i="95"/>
  <c r="AK27" i="95"/>
  <c r="AK28" i="95"/>
  <c r="AK29" i="95"/>
  <c r="AK30" i="95"/>
  <c r="AK11" i="95"/>
  <c r="AK12" i="126"/>
  <c r="AK13" i="126"/>
  <c r="AK14" i="126"/>
  <c r="AK15" i="126"/>
  <c r="AK16" i="126"/>
  <c r="AK17" i="126"/>
  <c r="AK18" i="126"/>
  <c r="AK19" i="126"/>
  <c r="AK20" i="126"/>
  <c r="AK21" i="126"/>
  <c r="AK22" i="126"/>
  <c r="AK23" i="126"/>
  <c r="AK24" i="126"/>
  <c r="AK25" i="126"/>
  <c r="AK26" i="126"/>
  <c r="AK27" i="126"/>
  <c r="AK28" i="126"/>
  <c r="AK29" i="126"/>
  <c r="AK30" i="126"/>
  <c r="AK31" i="126"/>
  <c r="AK32" i="126"/>
  <c r="AK33" i="126"/>
  <c r="AK34" i="126"/>
  <c r="AK35" i="126"/>
  <c r="AK36" i="126"/>
  <c r="AK37" i="126"/>
  <c r="AK38" i="126"/>
  <c r="AK39" i="126"/>
  <c r="AK40" i="126"/>
  <c r="AK11" i="126"/>
  <c r="AK12" i="94"/>
  <c r="AK13" i="94"/>
  <c r="AK14" i="94"/>
  <c r="AK15" i="94"/>
  <c r="AK16" i="94"/>
  <c r="AK17" i="94"/>
  <c r="AK18" i="94"/>
  <c r="AK19" i="94"/>
  <c r="AK20" i="94"/>
  <c r="AK21" i="94"/>
  <c r="AK22" i="94"/>
  <c r="AK23" i="94"/>
  <c r="AK24" i="94"/>
  <c r="AK25" i="94"/>
  <c r="AK26" i="94"/>
  <c r="AK27" i="94"/>
  <c r="AK28" i="94"/>
  <c r="AK29" i="94"/>
  <c r="AK30" i="94"/>
  <c r="AK11" i="94"/>
  <c r="AK12" i="93"/>
  <c r="AK13" i="93"/>
  <c r="AK14" i="93"/>
  <c r="AK15" i="93"/>
  <c r="AK16" i="93"/>
  <c r="AK17" i="93"/>
  <c r="AK18" i="93"/>
  <c r="AK19" i="93"/>
  <c r="AK20" i="93"/>
  <c r="AK21" i="93"/>
  <c r="AK22" i="93"/>
  <c r="AK23" i="93"/>
  <c r="AK24" i="93"/>
  <c r="AK25" i="93"/>
  <c r="AK26" i="93"/>
  <c r="AK27" i="93"/>
  <c r="AK28" i="93"/>
  <c r="AK29" i="93"/>
  <c r="AK30" i="93"/>
  <c r="AK31" i="93"/>
  <c r="AK32" i="93"/>
  <c r="AK33" i="93"/>
  <c r="AK34" i="93"/>
  <c r="AK35" i="93"/>
  <c r="AK36" i="93"/>
  <c r="AK37" i="93"/>
  <c r="AK38" i="93"/>
  <c r="AK39" i="93"/>
  <c r="AK40" i="93"/>
  <c r="AK41" i="93"/>
  <c r="AK42" i="93"/>
  <c r="AK43" i="93"/>
  <c r="AK44" i="93"/>
  <c r="AK45" i="93"/>
  <c r="AK46" i="93"/>
  <c r="AK47" i="93"/>
  <c r="AK48" i="93"/>
  <c r="AK49" i="93"/>
  <c r="AK50" i="93"/>
  <c r="AK51" i="93"/>
  <c r="AK52" i="93"/>
  <c r="AK53" i="93"/>
  <c r="AK54" i="93"/>
  <c r="AK55" i="93"/>
  <c r="AK56" i="93"/>
  <c r="AK57" i="93"/>
  <c r="AK58" i="93"/>
  <c r="AK59" i="93"/>
  <c r="AK60" i="93"/>
  <c r="AK61" i="93"/>
  <c r="AK62" i="93"/>
  <c r="AK63" i="93"/>
  <c r="AK64" i="93"/>
  <c r="AK65" i="93"/>
  <c r="AK66" i="93"/>
  <c r="AK67" i="93"/>
  <c r="AK68" i="93"/>
  <c r="AK69" i="93"/>
  <c r="AK70" i="93"/>
  <c r="AK71" i="93"/>
  <c r="AK72" i="93"/>
  <c r="AK73" i="93"/>
  <c r="AK74" i="93"/>
  <c r="AK75" i="93"/>
  <c r="AK76" i="93"/>
  <c r="AK77" i="93"/>
  <c r="AK78" i="93"/>
  <c r="AK79" i="93"/>
  <c r="AK80" i="93"/>
  <c r="AK81" i="93"/>
  <c r="AK82" i="93"/>
  <c r="AK83" i="93"/>
  <c r="AK84" i="93"/>
  <c r="AK85" i="93"/>
  <c r="AK86" i="93"/>
  <c r="AK87" i="93"/>
  <c r="AK88" i="93"/>
  <c r="AK89" i="93"/>
  <c r="AK90" i="93"/>
  <c r="AK91" i="93"/>
  <c r="AK92" i="93"/>
  <c r="AK93" i="93"/>
  <c r="AK94" i="93"/>
  <c r="AK95" i="93"/>
  <c r="AK96" i="93"/>
  <c r="AK97" i="93"/>
  <c r="AK98" i="93"/>
  <c r="AK99" i="93"/>
  <c r="AK100" i="93"/>
  <c r="AK101" i="93"/>
  <c r="AK102" i="93"/>
  <c r="AK103" i="93"/>
  <c r="AK104" i="93"/>
  <c r="AK105" i="93"/>
  <c r="AK106" i="93"/>
  <c r="AK107" i="93"/>
  <c r="AK108" i="93"/>
  <c r="AK109" i="93"/>
  <c r="AK110" i="93"/>
  <c r="AK111" i="93"/>
  <c r="AK112" i="93"/>
  <c r="AK113" i="93"/>
  <c r="AK114" i="93"/>
  <c r="AK115" i="93"/>
  <c r="AK116" i="93"/>
  <c r="AK117" i="93"/>
  <c r="AK118" i="93"/>
  <c r="AK119" i="93"/>
  <c r="AK120" i="93"/>
  <c r="AK121" i="93"/>
  <c r="AK122" i="93"/>
  <c r="AK123" i="93"/>
  <c r="AK124" i="93"/>
  <c r="AK125" i="93"/>
  <c r="AK126" i="93"/>
  <c r="AK127" i="93"/>
  <c r="AK128" i="93"/>
  <c r="AK129" i="93"/>
  <c r="AK130" i="93"/>
  <c r="AK131" i="93"/>
  <c r="AK132" i="93"/>
  <c r="AK133" i="93"/>
  <c r="AK134" i="93"/>
  <c r="AK135" i="93"/>
  <c r="AK136" i="93"/>
  <c r="AK137" i="93"/>
  <c r="AK138" i="93"/>
  <c r="AK139" i="93"/>
  <c r="AK140" i="93"/>
  <c r="AK141" i="93"/>
  <c r="AK142" i="93"/>
  <c r="AK143" i="93"/>
  <c r="AK144" i="93"/>
  <c r="AK145" i="93"/>
  <c r="AK146" i="93"/>
  <c r="AK147" i="93"/>
  <c r="AK148" i="93"/>
  <c r="AK149" i="93"/>
  <c r="AK150" i="93"/>
  <c r="AK151" i="93"/>
  <c r="AK152" i="93"/>
  <c r="AK153" i="93"/>
  <c r="AK154" i="93"/>
  <c r="AK155" i="93"/>
  <c r="AK156" i="93"/>
  <c r="AK157" i="93"/>
  <c r="AK158" i="93"/>
  <c r="AK159" i="93"/>
  <c r="AK160" i="93"/>
  <c r="AK11" i="93"/>
  <c r="AK13" i="119"/>
  <c r="AK14" i="119"/>
  <c r="AK15" i="119"/>
  <c r="AK16" i="119"/>
  <c r="AK17" i="119"/>
  <c r="AK18" i="119"/>
  <c r="AK19" i="119"/>
  <c r="AK20" i="119"/>
  <c r="AK21" i="119"/>
  <c r="AK22" i="119"/>
  <c r="AK23" i="119"/>
  <c r="AK24" i="119"/>
  <c r="AK25" i="119"/>
  <c r="AK26" i="119"/>
  <c r="AK27" i="119"/>
  <c r="AK28" i="119"/>
  <c r="AK29" i="119"/>
  <c r="AK30" i="119"/>
  <c r="AK12" i="119"/>
  <c r="AK30" i="120" l="1"/>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5" i="120"/>
  <c r="AL15" i="120" s="1"/>
  <c r="AK14" i="120"/>
  <c r="AL14" i="120" s="1"/>
  <c r="AK13" i="120"/>
  <c r="AL13" i="120" s="1"/>
  <c r="AK12" i="120"/>
  <c r="AK16" i="120"/>
  <c r="AL16" i="120" s="1"/>
  <c r="AK16" i="116"/>
  <c r="AL16" i="116" s="1"/>
  <c r="AK13" i="116"/>
  <c r="AL13" i="116" s="1"/>
  <c r="AK14" i="116"/>
  <c r="AK15" i="116"/>
  <c r="AL15" i="116" s="1"/>
  <c r="AK17" i="116"/>
  <c r="AL17" i="116" s="1"/>
  <c r="AK18" i="116"/>
  <c r="AL18" i="116" s="1"/>
  <c r="AK19" i="116"/>
  <c r="AL19" i="116" s="1"/>
  <c r="AK20" i="116"/>
  <c r="AL20" i="116" s="1"/>
  <c r="AK21" i="116"/>
  <c r="AL21" i="116" s="1"/>
  <c r="AK22" i="116"/>
  <c r="AL22" i="116" s="1"/>
  <c r="AK23" i="116"/>
  <c r="AL23" i="116" s="1"/>
  <c r="AK24" i="116"/>
  <c r="AL24" i="116" s="1"/>
  <c r="AK25" i="116"/>
  <c r="AL25" i="116" s="1"/>
  <c r="AK26" i="116"/>
  <c r="AL26" i="116" s="1"/>
  <c r="AK27" i="116"/>
  <c r="AL27" i="116" s="1"/>
  <c r="AK28" i="116"/>
  <c r="AL28" i="116" s="1"/>
  <c r="AK29" i="116"/>
  <c r="AL29" i="116" s="1"/>
  <c r="AK30" i="116"/>
  <c r="AL30" i="116" s="1"/>
  <c r="AK31" i="116"/>
  <c r="AL31" i="116" s="1"/>
  <c r="AK32" i="116"/>
  <c r="AL32" i="116" s="1"/>
  <c r="AK33" i="116"/>
  <c r="AL33" i="116" s="1"/>
  <c r="AK34" i="116"/>
  <c r="AL34" i="116" s="1"/>
  <c r="AK35" i="116"/>
  <c r="AL35" i="116" s="1"/>
  <c r="AK36" i="116"/>
  <c r="AL36" i="116" s="1"/>
  <c r="AK37" i="116"/>
  <c r="AK38" i="116"/>
  <c r="AK39" i="116"/>
  <c r="AK40" i="116"/>
  <c r="AL40" i="116" s="1"/>
  <c r="AL39" i="116" l="1"/>
  <c r="AL37" i="116"/>
  <c r="AL38" i="116"/>
  <c r="AL14" i="116"/>
  <c r="AH40" i="120"/>
  <c r="AK40" i="120" s="1"/>
  <c r="G10" i="120" l="1"/>
  <c r="F10" i="120"/>
  <c r="F9" i="120"/>
  <c r="AL27" i="125" l="1"/>
  <c r="AL26" i="125"/>
  <c r="AL25" i="125"/>
  <c r="AL24" i="125"/>
  <c r="AL23" i="125"/>
  <c r="AL22" i="125"/>
  <c r="AL21" i="125"/>
  <c r="AL20" i="125"/>
  <c r="AL36" i="125"/>
  <c r="AL35" i="125"/>
  <c r="AL34" i="125"/>
  <c r="AL33" i="125"/>
  <c r="AL32" i="125"/>
  <c r="AL31" i="125"/>
  <c r="AL30" i="125"/>
  <c r="AL29" i="125"/>
  <c r="AL28" i="125"/>
  <c r="AL19" i="125"/>
  <c r="AL18" i="125"/>
  <c r="AL17" i="125"/>
  <c r="AL16" i="125"/>
  <c r="AL24" i="126"/>
  <c r="AL23" i="126"/>
  <c r="AL22" i="126"/>
  <c r="AL21" i="126"/>
  <c r="AL20" i="126"/>
  <c r="AL19" i="126"/>
  <c r="AL18" i="126"/>
  <c r="AL17" i="126"/>
  <c r="AL16" i="126"/>
  <c r="AL15" i="126"/>
  <c r="AJ41" i="126" l="1"/>
  <c r="AI41" i="126"/>
  <c r="AH41" i="126"/>
  <c r="AG41" i="126"/>
  <c r="AF41" i="126"/>
  <c r="AE41" i="126"/>
  <c r="AD41" i="126"/>
  <c r="AC41" i="126"/>
  <c r="AB41" i="126"/>
  <c r="AA41" i="126"/>
  <c r="Z41" i="126"/>
  <c r="Y41" i="126"/>
  <c r="X41" i="126"/>
  <c r="W41" i="126"/>
  <c r="V41" i="126"/>
  <c r="U41" i="126"/>
  <c r="T41" i="126"/>
  <c r="S41" i="126"/>
  <c r="R41" i="126"/>
  <c r="Q41" i="126"/>
  <c r="P41" i="126"/>
  <c r="O41" i="126"/>
  <c r="N41" i="126"/>
  <c r="M41" i="126"/>
  <c r="L41" i="126"/>
  <c r="K41" i="126"/>
  <c r="J41" i="126"/>
  <c r="I41" i="126"/>
  <c r="H41" i="126"/>
  <c r="G41" i="126"/>
  <c r="F41" i="126"/>
  <c r="AL40" i="126"/>
  <c r="AL39" i="126"/>
  <c r="AL38" i="126"/>
  <c r="AL37" i="126"/>
  <c r="AL36" i="126"/>
  <c r="AL35" i="126"/>
  <c r="AL34" i="126"/>
  <c r="AL33" i="126"/>
  <c r="AL32" i="126"/>
  <c r="AL31" i="126"/>
  <c r="AL30" i="126"/>
  <c r="AL29" i="126"/>
  <c r="AL28" i="126"/>
  <c r="AL27" i="126"/>
  <c r="AL26" i="126"/>
  <c r="AL25" i="126"/>
  <c r="AL14" i="126"/>
  <c r="AL12" i="126"/>
  <c r="AL11" i="126"/>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I9" i="126" s="1"/>
  <c r="C46" i="111"/>
  <c r="AL50" i="93"/>
  <c r="AL51" i="93"/>
  <c r="AL52" i="93"/>
  <c r="AL53" i="93"/>
  <c r="AL54" i="93"/>
  <c r="AL55" i="93"/>
  <c r="AL56" i="93"/>
  <c r="AL57" i="93"/>
  <c r="AL58" i="93"/>
  <c r="AL59" i="93"/>
  <c r="AL60" i="93"/>
  <c r="AL61" i="93"/>
  <c r="AL62" i="93"/>
  <c r="AL63" i="93"/>
  <c r="AL64" i="93"/>
  <c r="AL65" i="93"/>
  <c r="AL66" i="93"/>
  <c r="AL67" i="93"/>
  <c r="AL68" i="93"/>
  <c r="AL69" i="93"/>
  <c r="AL70" i="93"/>
  <c r="AL71" i="93"/>
  <c r="AL72" i="93"/>
  <c r="AL73" i="93"/>
  <c r="AL74" i="93"/>
  <c r="AL75" i="93"/>
  <c r="AL76" i="93"/>
  <c r="AL77" i="93"/>
  <c r="AL78" i="93"/>
  <c r="AL79" i="93"/>
  <c r="AL80" i="93"/>
  <c r="AL81" i="93"/>
  <c r="AL82" i="93"/>
  <c r="AL83" i="93"/>
  <c r="AL84" i="93"/>
  <c r="AL85" i="93"/>
  <c r="AL86" i="93"/>
  <c r="AL87" i="93"/>
  <c r="AL88" i="93"/>
  <c r="AL89" i="93"/>
  <c r="AL90" i="93"/>
  <c r="AL91" i="93"/>
  <c r="AL92" i="93"/>
  <c r="AL93" i="93"/>
  <c r="AL94" i="93"/>
  <c r="AL95" i="93"/>
  <c r="AL96" i="93"/>
  <c r="AL97" i="93"/>
  <c r="AL98" i="93"/>
  <c r="AL99" i="93"/>
  <c r="AL100" i="93"/>
  <c r="AL101" i="93"/>
  <c r="AL102" i="93"/>
  <c r="AL103" i="93"/>
  <c r="AL104" i="93"/>
  <c r="AL105" i="93"/>
  <c r="AL106" i="93"/>
  <c r="AL107" i="93"/>
  <c r="AL108" i="93"/>
  <c r="AL109" i="93"/>
  <c r="AL110" i="93"/>
  <c r="AL111" i="93"/>
  <c r="AL112" i="93"/>
  <c r="AL113" i="93"/>
  <c r="AL114" i="93"/>
  <c r="AL115" i="93"/>
  <c r="AL116" i="93"/>
  <c r="AL117" i="93"/>
  <c r="AL118" i="93"/>
  <c r="AL119" i="93"/>
  <c r="AL120" i="93"/>
  <c r="AL121" i="93"/>
  <c r="AL122" i="93"/>
  <c r="AL123" i="93"/>
  <c r="AL124" i="93"/>
  <c r="AL125" i="93"/>
  <c r="AL126" i="93"/>
  <c r="AL127" i="93"/>
  <c r="AL128" i="93"/>
  <c r="AL129" i="93"/>
  <c r="AL130" i="93"/>
  <c r="AL131" i="93"/>
  <c r="AL132" i="93"/>
  <c r="AL133" i="93"/>
  <c r="AL134" i="93"/>
  <c r="AL135" i="93"/>
  <c r="AL136" i="93"/>
  <c r="AL137" i="93"/>
  <c r="AL138" i="93"/>
  <c r="AL139" i="93"/>
  <c r="AL140" i="93"/>
  <c r="AL141" i="93"/>
  <c r="AL142" i="93"/>
  <c r="AL143" i="93"/>
  <c r="AL144" i="93"/>
  <c r="AL145" i="93"/>
  <c r="AL146" i="93"/>
  <c r="AL147" i="93"/>
  <c r="AL148" i="93"/>
  <c r="AL149" i="93"/>
  <c r="AL150" i="93"/>
  <c r="AL151" i="93"/>
  <c r="AL152" i="93"/>
  <c r="AL153" i="93"/>
  <c r="AL154" i="93"/>
  <c r="AL155" i="93"/>
  <c r="AL156" i="93"/>
  <c r="AL157" i="93"/>
  <c r="AL158" i="93"/>
  <c r="AL159" i="93"/>
  <c r="AL49" i="93"/>
  <c r="AL48" i="93"/>
  <c r="AL47" i="93"/>
  <c r="AL46" i="93"/>
  <c r="AL45" i="93"/>
  <c r="AL44" i="93"/>
  <c r="AL43" i="93"/>
  <c r="AL42" i="93"/>
  <c r="AL41" i="93"/>
  <c r="AL40" i="93"/>
  <c r="AL39" i="93"/>
  <c r="AL38" i="93"/>
  <c r="AL37" i="93"/>
  <c r="AL36" i="93"/>
  <c r="AL35" i="93"/>
  <c r="AL34" i="93"/>
  <c r="AL33" i="93"/>
  <c r="AL32" i="93"/>
  <c r="AL31" i="93"/>
  <c r="AL30" i="93"/>
  <c r="AL29" i="93"/>
  <c r="AL28" i="93"/>
  <c r="AL27" i="93"/>
  <c r="AL26" i="93"/>
  <c r="AL25" i="93"/>
  <c r="AL24" i="93"/>
  <c r="AL23" i="93"/>
  <c r="AL22" i="93"/>
  <c r="AL21" i="93"/>
  <c r="AL20" i="93"/>
  <c r="AL19" i="93"/>
  <c r="AL18" i="93"/>
  <c r="AL17" i="93"/>
  <c r="AL16" i="93"/>
  <c r="AL15" i="93"/>
  <c r="AK41" i="126" l="1"/>
  <c r="AL41" i="126" s="1"/>
  <c r="AH9" i="126"/>
  <c r="AJ9" i="126"/>
  <c r="AL13" i="126"/>
  <c r="AI10" i="126"/>
  <c r="AH10" i="126"/>
  <c r="AL67" i="125"/>
  <c r="AL71" i="125" s="1"/>
  <c r="AG67" i="125"/>
  <c r="AG71" i="125" s="1"/>
  <c r="AA67" i="125"/>
  <c r="AA71" i="125" s="1"/>
  <c r="U67" i="125"/>
  <c r="U71" i="125" s="1"/>
  <c r="O67" i="125"/>
  <c r="O71" i="125" s="1"/>
  <c r="I67" i="125"/>
  <c r="I71" i="125" s="1"/>
  <c r="E67" i="125"/>
  <c r="E71" i="125" s="1"/>
  <c r="C67" i="125"/>
  <c r="D70" i="125" s="1"/>
  <c r="AJ60" i="125"/>
  <c r="AJ59" i="125"/>
  <c r="AJ51" i="125"/>
  <c r="AI51" i="125"/>
  <c r="AH51" i="125"/>
  <c r="AG51" i="125"/>
  <c r="AF51" i="125"/>
  <c r="AE51" i="125"/>
  <c r="AD51" i="125"/>
  <c r="AC51" i="125"/>
  <c r="AB51" i="125"/>
  <c r="AA51" i="125"/>
  <c r="Z51" i="125"/>
  <c r="Y51" i="125"/>
  <c r="X51" i="125"/>
  <c r="W51" i="125"/>
  <c r="V51" i="125"/>
  <c r="U51" i="125"/>
  <c r="T51" i="125"/>
  <c r="S51" i="125"/>
  <c r="R51" i="125"/>
  <c r="Q51" i="125"/>
  <c r="P51" i="125"/>
  <c r="O51" i="125"/>
  <c r="N51" i="125"/>
  <c r="M51" i="125"/>
  <c r="L51" i="125"/>
  <c r="K51" i="125"/>
  <c r="J51" i="125"/>
  <c r="I51" i="125"/>
  <c r="H51" i="125"/>
  <c r="G51" i="125"/>
  <c r="F51" i="125"/>
  <c r="AL50" i="125"/>
  <c r="AL49" i="125"/>
  <c r="AL48" i="125"/>
  <c r="AL47" i="125"/>
  <c r="AL46" i="125"/>
  <c r="AL45" i="125"/>
  <c r="AL44" i="125"/>
  <c r="AL43" i="125"/>
  <c r="AL42" i="125"/>
  <c r="AL41" i="125"/>
  <c r="AL40" i="125"/>
  <c r="AL39" i="125"/>
  <c r="AL38" i="125"/>
  <c r="AL37" i="125"/>
  <c r="AL15" i="125"/>
  <c r="AL14" i="125"/>
  <c r="AL13" i="125"/>
  <c r="AL12" i="125"/>
  <c r="AL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J9" i="125" s="1"/>
  <c r="AL154" i="115"/>
  <c r="AK51" i="125" l="1"/>
  <c r="AL59" i="125"/>
  <c r="E64" i="125" s="1"/>
  <c r="AH10" i="125"/>
  <c r="AI10" i="125"/>
  <c r="AL51" i="125"/>
  <c r="F69" i="125"/>
  <c r="E69" i="125"/>
  <c r="D69" i="125"/>
  <c r="L69" i="125"/>
  <c r="C69" i="125"/>
  <c r="I69" i="125"/>
  <c r="R69" i="125"/>
  <c r="O69" i="125"/>
  <c r="L70" i="125"/>
  <c r="E70" i="125"/>
  <c r="O70" i="125"/>
  <c r="F70" i="125"/>
  <c r="I70" i="125"/>
  <c r="R70" i="125"/>
  <c r="C71" i="125"/>
  <c r="U70" i="125"/>
  <c r="X70" i="125"/>
  <c r="AG70" i="125"/>
  <c r="U69" i="125"/>
  <c r="AL70" i="125"/>
  <c r="X69" i="125"/>
  <c r="AM70" i="125"/>
  <c r="AA69" i="125"/>
  <c r="AD69" i="125"/>
  <c r="AH9" i="125"/>
  <c r="C64" i="125"/>
  <c r="AG69" i="125"/>
  <c r="AA70" i="125"/>
  <c r="AI9" i="125"/>
  <c r="AJ69" i="125"/>
  <c r="AJ70" i="125"/>
  <c r="AL69" i="125"/>
  <c r="AD70" i="125"/>
  <c r="AM69" i="125"/>
  <c r="C70" i="125"/>
  <c r="AH41" i="119"/>
  <c r="U38" i="119" l="1"/>
  <c r="U38" i="120"/>
  <c r="AK41" i="119"/>
  <c r="AH40" i="119"/>
  <c r="AH41" i="120"/>
  <c r="AK41" i="120" s="1"/>
  <c r="U45" i="116"/>
  <c r="AK40" i="119" l="1"/>
  <c r="AH48" i="116"/>
  <c r="AK48" i="116" s="1"/>
  <c r="AH47" i="116"/>
  <c r="AK47" i="116" s="1"/>
  <c r="F49" i="116"/>
  <c r="AJ180" i="107" l="1"/>
  <c r="AJ179" i="107"/>
  <c r="AI46" i="101"/>
  <c r="AH46" i="101"/>
  <c r="AG46" i="101"/>
  <c r="AF46" i="101"/>
  <c r="AE46" i="101"/>
  <c r="AD46" i="101"/>
  <c r="AC46" i="101"/>
  <c r="AB46" i="101"/>
  <c r="AA46" i="101"/>
  <c r="Z46" i="101"/>
  <c r="Y46" i="101"/>
  <c r="X46" i="101"/>
  <c r="W46" i="101"/>
  <c r="V46" i="101"/>
  <c r="U46" i="101"/>
  <c r="R46" i="101"/>
  <c r="O46" i="101"/>
  <c r="L46" i="101"/>
  <c r="K46" i="101"/>
  <c r="J46" i="101"/>
  <c r="I46" i="101"/>
  <c r="F46" i="101"/>
  <c r="E46" i="101"/>
  <c r="D46"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L2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AL14" i="124" s="1"/>
  <c r="I40" i="119"/>
  <c r="I42" i="119" s="1"/>
  <c r="AH42" i="119" s="1"/>
  <c r="F39" i="119"/>
  <c r="E39" i="119"/>
  <c r="D39" i="119"/>
  <c r="C50" i="114"/>
  <c r="E50" i="114"/>
  <c r="C50" i="111"/>
  <c r="I46" i="120"/>
  <c r="E46" i="120"/>
  <c r="C46" i="120"/>
  <c r="D48" i="120" s="1"/>
  <c r="I40" i="120"/>
  <c r="I42" i="120" s="1"/>
  <c r="AH42" i="120" s="1"/>
  <c r="F39" i="120"/>
  <c r="E39" i="120"/>
  <c r="D39" i="120"/>
  <c r="AL12" i="120"/>
  <c r="O50"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AI9" i="120"/>
  <c r="I46" i="119"/>
  <c r="L49" i="119" s="1"/>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L30" i="119"/>
  <c r="AL29" i="119"/>
  <c r="AL28" i="119"/>
  <c r="AL27" i="119"/>
  <c r="AL26" i="119"/>
  <c r="AL25" i="119"/>
  <c r="AL24" i="119"/>
  <c r="AL23" i="119"/>
  <c r="AL22" i="119"/>
  <c r="AL21" i="119"/>
  <c r="AL20" i="119"/>
  <c r="AL19" i="119"/>
  <c r="AL18" i="119"/>
  <c r="AL17" i="119"/>
  <c r="AL16" i="119"/>
  <c r="AL15" i="119"/>
  <c r="AL13" i="119"/>
  <c r="AL12" i="119"/>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C195" i="107"/>
  <c r="D197" i="107" s="1"/>
  <c r="AG186" i="107"/>
  <c r="AA186" i="107"/>
  <c r="U186" i="107"/>
  <c r="O186" i="107"/>
  <c r="I186" i="107"/>
  <c r="U189" i="107"/>
  <c r="U191" i="107" s="1"/>
  <c r="AJ55" i="101"/>
  <c r="AJ53" i="101"/>
  <c r="AJ51" i="101"/>
  <c r="AH10" i="120"/>
  <c r="AJ10" i="120"/>
  <c r="AJ9" i="120"/>
  <c r="AJ39" i="102"/>
  <c r="AJ38" i="102"/>
  <c r="AJ47" i="101"/>
  <c r="AJ49" i="101"/>
  <c r="AJ48" i="101"/>
  <c r="C47" i="98"/>
  <c r="D50" i="98" s="1"/>
  <c r="E47" i="98"/>
  <c r="F50" i="98" s="1"/>
  <c r="E46" i="97"/>
  <c r="E49" i="97" s="1"/>
  <c r="C46" i="97"/>
  <c r="C50" i="97" s="1"/>
  <c r="I47" i="98"/>
  <c r="I49" i="98" s="1"/>
  <c r="C46" i="99"/>
  <c r="C48" i="99" s="1"/>
  <c r="AJ39" i="96"/>
  <c r="I57" i="116"/>
  <c r="E57" i="116"/>
  <c r="F60" i="116" s="1"/>
  <c r="C57" i="116"/>
  <c r="C59" i="116" s="1"/>
  <c r="E49" i="116"/>
  <c r="D49" i="116"/>
  <c r="I48" i="116"/>
  <c r="I47" i="116"/>
  <c r="F46" i="116"/>
  <c r="E46" i="116"/>
  <c r="D46"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T166" i="115"/>
  <c r="C170" i="115" s="1"/>
  <c r="AL173" i="115"/>
  <c r="AM175" i="115" s="1"/>
  <c r="AG173" i="115"/>
  <c r="AJ175" i="115" s="1"/>
  <c r="AA173" i="115"/>
  <c r="AD176" i="115" s="1"/>
  <c r="U173" i="115"/>
  <c r="X176" i="115" s="1"/>
  <c r="O173" i="115"/>
  <c r="R176" i="115" s="1"/>
  <c r="I173" i="115"/>
  <c r="I175" i="115" s="1"/>
  <c r="E173" i="115"/>
  <c r="E176" i="115" s="1"/>
  <c r="C173" i="115"/>
  <c r="D176" i="115" s="1"/>
  <c r="AJ161" i="115"/>
  <c r="AI161" i="115"/>
  <c r="AH161" i="115"/>
  <c r="AG161" i="115"/>
  <c r="AF161" i="115"/>
  <c r="AE161" i="115"/>
  <c r="AD161" i="115"/>
  <c r="AC161" i="115"/>
  <c r="AB161" i="115"/>
  <c r="AA161" i="115"/>
  <c r="Z161" i="115"/>
  <c r="Y161" i="115"/>
  <c r="X161" i="115"/>
  <c r="W161" i="115"/>
  <c r="V161" i="115"/>
  <c r="U161" i="115"/>
  <c r="T161" i="115"/>
  <c r="S161" i="115"/>
  <c r="R161" i="115"/>
  <c r="Q161" i="115"/>
  <c r="P161" i="115"/>
  <c r="O161" i="115"/>
  <c r="N161" i="115"/>
  <c r="M161" i="115"/>
  <c r="L161" i="115"/>
  <c r="K161" i="115"/>
  <c r="J161" i="115"/>
  <c r="I161" i="115"/>
  <c r="H161" i="115"/>
  <c r="G161" i="115"/>
  <c r="F16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s="1"/>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53" i="114"/>
  <c r="AM55" i="114" s="1"/>
  <c r="AG53" i="114"/>
  <c r="AG55" i="114" s="1"/>
  <c r="AA53" i="114"/>
  <c r="AD56" i="114" s="1"/>
  <c r="U53" i="114"/>
  <c r="U55" i="114" s="1"/>
  <c r="O53" i="114"/>
  <c r="R55" i="114" s="1"/>
  <c r="I53" i="114"/>
  <c r="I56" i="114" s="1"/>
  <c r="E53" i="114"/>
  <c r="F55" i="114" s="1"/>
  <c r="C53" i="114"/>
  <c r="D55" i="114" s="1"/>
  <c r="AJ41" i="114"/>
  <c r="AI41" i="114"/>
  <c r="AH41" i="114"/>
  <c r="AG41" i="114"/>
  <c r="AF41" i="114"/>
  <c r="AE41" i="114"/>
  <c r="AD41" i="114"/>
  <c r="AC41" i="114"/>
  <c r="AB41" i="114"/>
  <c r="AA41" i="114"/>
  <c r="Z41" i="114"/>
  <c r="Y41" i="114"/>
  <c r="X41" i="114"/>
  <c r="W41" i="114"/>
  <c r="V41" i="114"/>
  <c r="U41" i="114"/>
  <c r="T41" i="114"/>
  <c r="S41" i="114"/>
  <c r="R41" i="114"/>
  <c r="Q41" i="114"/>
  <c r="P41" i="114"/>
  <c r="O41" i="114"/>
  <c r="N41" i="114"/>
  <c r="M41" i="114"/>
  <c r="L41" i="114"/>
  <c r="K41" i="114"/>
  <c r="J41" i="114"/>
  <c r="I41" i="114"/>
  <c r="H41" i="114"/>
  <c r="G41" i="114"/>
  <c r="F41" i="114"/>
  <c r="AL29"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46" i="111"/>
  <c r="AM48" i="111" s="1"/>
  <c r="AG46" i="111"/>
  <c r="AG49" i="111" s="1"/>
  <c r="AA46" i="111"/>
  <c r="AA48" i="111" s="1"/>
  <c r="U46" i="111"/>
  <c r="X49" i="111" s="1"/>
  <c r="O46" i="111"/>
  <c r="O49" i="111" s="1"/>
  <c r="I46" i="111"/>
  <c r="L49" i="111" s="1"/>
  <c r="E46" i="111"/>
  <c r="F49" i="111" s="1"/>
  <c r="D48" i="111"/>
  <c r="AJ42" i="111"/>
  <c r="AI42" i="111"/>
  <c r="AH42" i="111"/>
  <c r="AG42" i="111"/>
  <c r="AF42" i="111"/>
  <c r="AE42" i="111"/>
  <c r="AD42" i="111"/>
  <c r="AC42" i="111"/>
  <c r="AB42" i="111"/>
  <c r="AA42" i="111"/>
  <c r="Z42" i="111"/>
  <c r="Y42" i="111"/>
  <c r="X42" i="111"/>
  <c r="W42" i="111"/>
  <c r="V42" i="111"/>
  <c r="U42" i="111"/>
  <c r="T42" i="111"/>
  <c r="S42" i="111"/>
  <c r="R42" i="111"/>
  <c r="Q42" i="111"/>
  <c r="P42" i="111"/>
  <c r="O42" i="111"/>
  <c r="N42" i="111"/>
  <c r="M42" i="111"/>
  <c r="L42" i="111"/>
  <c r="K42" i="111"/>
  <c r="J42" i="111"/>
  <c r="I42" i="111"/>
  <c r="H42" i="111"/>
  <c r="G42" i="111"/>
  <c r="F4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M40" i="110" s="1"/>
  <c r="AG37" i="110"/>
  <c r="AJ39" i="110" s="1"/>
  <c r="AA37" i="110"/>
  <c r="AD40" i="110" s="1"/>
  <c r="U37" i="110"/>
  <c r="X39" i="110" s="1"/>
  <c r="O37" i="110"/>
  <c r="R39" i="110" s="1"/>
  <c r="I37" i="110"/>
  <c r="L40" i="110" s="1"/>
  <c r="E37" i="110"/>
  <c r="F40" i="110" s="1"/>
  <c r="C37" i="110"/>
  <c r="D39" i="110" s="1"/>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M41" i="109" s="1"/>
  <c r="AG39" i="109"/>
  <c r="AJ41" i="109" s="1"/>
  <c r="AA39" i="109"/>
  <c r="AD42" i="109" s="1"/>
  <c r="U39" i="109"/>
  <c r="X42" i="109" s="1"/>
  <c r="O39" i="109"/>
  <c r="R41" i="109" s="1"/>
  <c r="I39" i="109"/>
  <c r="L42" i="109" s="1"/>
  <c r="E39" i="109"/>
  <c r="F41" i="109" s="1"/>
  <c r="C39" i="109"/>
  <c r="D42" i="109" s="1"/>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0"/>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L25" i="108"/>
  <c r="AL17"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H9" i="108" s="1"/>
  <c r="AG173" i="107"/>
  <c r="AD173" i="107"/>
  <c r="AA173" i="107"/>
  <c r="X173" i="107"/>
  <c r="U173" i="107"/>
  <c r="R173" i="107"/>
  <c r="O173" i="107"/>
  <c r="L173" i="107"/>
  <c r="AL189" i="107"/>
  <c r="AL192" i="107" s="1"/>
  <c r="AG189" i="107"/>
  <c r="AJ191" i="107" s="1"/>
  <c r="AA189" i="107"/>
  <c r="AA191" i="107" s="1"/>
  <c r="O189" i="107"/>
  <c r="O192" i="107" s="1"/>
  <c r="I189" i="107"/>
  <c r="I191" i="107" s="1"/>
  <c r="E189" i="107"/>
  <c r="F192" i="107" s="1"/>
  <c r="C189" i="107"/>
  <c r="C192" i="107" s="1"/>
  <c r="AJ181" i="107"/>
  <c r="AJ178" i="107"/>
  <c r="AJ177" i="107"/>
  <c r="AJ175" i="107"/>
  <c r="AJ174" i="107"/>
  <c r="I173" i="107"/>
  <c r="F173" i="107"/>
  <c r="D173" i="107"/>
  <c r="AJ161" i="107"/>
  <c r="AI161" i="107"/>
  <c r="AH161" i="107"/>
  <c r="AG161" i="107"/>
  <c r="AF161" i="107"/>
  <c r="AE161" i="107"/>
  <c r="AD161" i="107"/>
  <c r="AC161" i="107"/>
  <c r="AB161" i="107"/>
  <c r="AA161" i="107"/>
  <c r="Z161" i="107"/>
  <c r="Y161" i="107"/>
  <c r="X161" i="107"/>
  <c r="W161" i="107"/>
  <c r="V161" i="107"/>
  <c r="U161" i="107"/>
  <c r="T161" i="107"/>
  <c r="S161" i="107"/>
  <c r="R161" i="107"/>
  <c r="Q161" i="107"/>
  <c r="P161" i="107"/>
  <c r="O161" i="107"/>
  <c r="N161" i="107"/>
  <c r="M161" i="107"/>
  <c r="L161" i="107"/>
  <c r="K161" i="107"/>
  <c r="J161" i="107"/>
  <c r="I161" i="107"/>
  <c r="H161" i="107"/>
  <c r="G161" i="107"/>
  <c r="F161"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L18" i="108"/>
  <c r="AL27" i="108"/>
  <c r="AL23" i="108"/>
  <c r="AL24" i="108"/>
  <c r="AL16" i="108"/>
  <c r="AL20" i="108"/>
  <c r="AL19" i="108"/>
  <c r="AL21" i="108"/>
  <c r="AJ176" i="107"/>
  <c r="E17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63" i="101"/>
  <c r="AM66" i="101" s="1"/>
  <c r="AG63" i="101"/>
  <c r="AG65" i="101" s="1"/>
  <c r="AA63" i="101"/>
  <c r="AA65" i="101" s="1"/>
  <c r="U63" i="101"/>
  <c r="X66" i="101" s="1"/>
  <c r="O63" i="101"/>
  <c r="R65" i="101" s="1"/>
  <c r="I63" i="101"/>
  <c r="L66" i="101" s="1"/>
  <c r="E63" i="101"/>
  <c r="F66" i="101" s="1"/>
  <c r="C63" i="101"/>
  <c r="D65" i="101" s="1"/>
  <c r="AJ56" i="101"/>
  <c r="AJ54" i="101"/>
  <c r="AJ50" i="101"/>
  <c r="AJ41" i="101"/>
  <c r="AI41" i="101"/>
  <c r="AH41" i="101"/>
  <c r="AG41" i="101"/>
  <c r="AF41" i="101"/>
  <c r="AE41" i="101"/>
  <c r="AD41" i="101"/>
  <c r="AC41" i="101"/>
  <c r="AB41" i="101"/>
  <c r="AA41" i="101"/>
  <c r="Z41" i="101"/>
  <c r="Y41" i="101"/>
  <c r="X41" i="101"/>
  <c r="W41" i="101"/>
  <c r="V41" i="101"/>
  <c r="U41" i="101"/>
  <c r="T41" i="101"/>
  <c r="S41" i="101"/>
  <c r="R41" i="101"/>
  <c r="Q41" i="101"/>
  <c r="P41" i="101"/>
  <c r="O41" i="101"/>
  <c r="N41" i="101"/>
  <c r="M41" i="101"/>
  <c r="L41" i="101"/>
  <c r="K41" i="101"/>
  <c r="J41" i="101"/>
  <c r="I41" i="101"/>
  <c r="H41" i="101"/>
  <c r="G41" i="101"/>
  <c r="F4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31"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H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L46" i="99"/>
  <c r="AM49" i="99" s="1"/>
  <c r="AG46" i="99"/>
  <c r="AG48" i="99" s="1"/>
  <c r="AA46" i="99"/>
  <c r="AD49" i="99" s="1"/>
  <c r="U46" i="99"/>
  <c r="U49" i="99" s="1"/>
  <c r="O46" i="99"/>
  <c r="R48" i="99" s="1"/>
  <c r="I46" i="99"/>
  <c r="I48" i="99" s="1"/>
  <c r="E46" i="99"/>
  <c r="F49" i="99" s="1"/>
  <c r="AJ39" i="99"/>
  <c r="AJ38" i="99"/>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47" i="98"/>
  <c r="U51" i="98" s="1"/>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L30" i="98"/>
  <c r="AL29" i="98"/>
  <c r="AL28" i="98"/>
  <c r="AL27" i="98"/>
  <c r="AL26" i="98"/>
  <c r="AL25" i="98"/>
  <c r="AL24" i="98"/>
  <c r="AL23" i="98"/>
  <c r="AL22" i="98"/>
  <c r="AL21" i="98"/>
  <c r="AL20" i="98"/>
  <c r="AL19" i="98"/>
  <c r="AL18" i="98"/>
  <c r="AL17" i="98"/>
  <c r="AL16" i="98"/>
  <c r="AL15" i="98"/>
  <c r="AL14" i="98"/>
  <c r="AL13" i="98"/>
  <c r="AL12" i="98"/>
  <c r="AL11" i="98"/>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L30" i="97"/>
  <c r="AL29" i="97"/>
  <c r="AL28" i="97"/>
  <c r="AL27" i="97"/>
  <c r="AL26" i="97"/>
  <c r="AL25" i="97"/>
  <c r="AL24" i="97"/>
  <c r="AL23" i="97"/>
  <c r="AL22" i="97"/>
  <c r="AL21" i="97"/>
  <c r="AL20" i="97"/>
  <c r="AL19" i="97"/>
  <c r="AL18" i="97"/>
  <c r="AL17" i="97"/>
  <c r="AL16" i="97"/>
  <c r="AL15" i="97"/>
  <c r="AL14" i="97"/>
  <c r="AL13" i="97"/>
  <c r="AL12" i="97"/>
  <c r="AL11" i="97"/>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48" i="96"/>
  <c r="U51" i="96" s="1"/>
  <c r="O48" i="96"/>
  <c r="R51" i="96" s="1"/>
  <c r="I48" i="96"/>
  <c r="L51" i="96" s="1"/>
  <c r="E48" i="96"/>
  <c r="F51" i="96" s="1"/>
  <c r="C48" i="96"/>
  <c r="D51" i="96" s="1"/>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H10" i="96" s="1"/>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O46" i="95"/>
  <c r="R49" i="95" s="1"/>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L30" i="95"/>
  <c r="AL29" i="95"/>
  <c r="AL27" i="95"/>
  <c r="AL26" i="95"/>
  <c r="AL25" i="95"/>
  <c r="AL24" i="95"/>
  <c r="AL23" i="95"/>
  <c r="AL22" i="95"/>
  <c r="AL21" i="95"/>
  <c r="AL19" i="95"/>
  <c r="AL18" i="95"/>
  <c r="AL17" i="95"/>
  <c r="AL16" i="95"/>
  <c r="AL15" i="95"/>
  <c r="AL14" i="95"/>
  <c r="AL13" i="95"/>
  <c r="AL11" i="95"/>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L38" i="94"/>
  <c r="AL42" i="94" s="1"/>
  <c r="AG38" i="94"/>
  <c r="AG42" i="94" s="1"/>
  <c r="AA38" i="94"/>
  <c r="AA42" i="94" s="1"/>
  <c r="U38" i="94"/>
  <c r="O38" i="94"/>
  <c r="O42" i="94" s="1"/>
  <c r="I38" i="94"/>
  <c r="I42" i="94" s="1"/>
  <c r="E38" i="94"/>
  <c r="E42" i="94" s="1"/>
  <c r="C38" i="94"/>
  <c r="C41" i="94" s="1"/>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L30" i="94"/>
  <c r="AL29" i="94"/>
  <c r="AL28" i="94"/>
  <c r="AL27" i="94"/>
  <c r="AL26" i="94"/>
  <c r="AL25" i="94"/>
  <c r="AL24" i="94"/>
  <c r="AL23" i="94"/>
  <c r="AL22" i="94"/>
  <c r="AL21" i="94"/>
  <c r="AL20" i="94"/>
  <c r="AL19" i="94"/>
  <c r="AL18" i="94"/>
  <c r="AL17" i="94"/>
  <c r="AL16" i="94"/>
  <c r="AL15" i="94"/>
  <c r="AL14" i="94"/>
  <c r="AL13" i="94"/>
  <c r="AL12" i="94"/>
  <c r="AL11" i="94"/>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168" i="93"/>
  <c r="AJ167" i="93"/>
  <c r="AL174" i="93"/>
  <c r="AL178" i="93" s="1"/>
  <c r="AG174" i="93"/>
  <c r="AG178" i="93" s="1"/>
  <c r="AA174" i="93"/>
  <c r="AA178" i="93" s="1"/>
  <c r="U174" i="93"/>
  <c r="U178" i="93" s="1"/>
  <c r="O174" i="93"/>
  <c r="O178" i="93" s="1"/>
  <c r="I174" i="93"/>
  <c r="I178" i="93" s="1"/>
  <c r="E174" i="93"/>
  <c r="C174" i="93"/>
  <c r="C178" i="93" s="1"/>
  <c r="AJ161" i="93"/>
  <c r="AI161" i="93"/>
  <c r="AH161" i="93"/>
  <c r="AG161" i="93"/>
  <c r="AF161" i="93"/>
  <c r="AE161" i="93"/>
  <c r="AD161" i="93"/>
  <c r="AC161" i="93"/>
  <c r="AB161" i="93"/>
  <c r="AA161" i="93"/>
  <c r="Z161" i="93"/>
  <c r="Y161" i="93"/>
  <c r="X161" i="93"/>
  <c r="W161" i="93"/>
  <c r="V161" i="93"/>
  <c r="U161" i="93"/>
  <c r="T161" i="93"/>
  <c r="S161" i="93"/>
  <c r="R161" i="93"/>
  <c r="Q161" i="93"/>
  <c r="P161" i="93"/>
  <c r="O161" i="93"/>
  <c r="N161" i="93"/>
  <c r="M161" i="93"/>
  <c r="L161" i="93"/>
  <c r="K161" i="93"/>
  <c r="J161" i="93"/>
  <c r="I161" i="93"/>
  <c r="H161" i="93"/>
  <c r="G161" i="93"/>
  <c r="F161" i="93"/>
  <c r="AL160" i="93"/>
  <c r="AL14" i="93"/>
  <c r="AL13" i="93"/>
  <c r="AL12" i="93"/>
  <c r="AL11" i="93"/>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L15" i="102"/>
  <c r="AL24" i="102"/>
  <c r="AL25" i="102"/>
  <c r="AL26" i="102"/>
  <c r="AL19" i="102"/>
  <c r="AL20" i="102"/>
  <c r="AJ52" i="101"/>
  <c r="AJ40" i="96"/>
  <c r="D38" i="96"/>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40" i="96" l="1"/>
  <c r="AH10" i="98"/>
  <c r="AJ10" i="98"/>
  <c r="AH9" i="102"/>
  <c r="AL38" i="100"/>
  <c r="AK32" i="109"/>
  <c r="AK31" i="60"/>
  <c r="AL31" i="60" s="1"/>
  <c r="AL38" i="97"/>
  <c r="C43" i="97" s="1"/>
  <c r="AI9" i="108"/>
  <c r="AK31" i="95"/>
  <c r="AJ10" i="96"/>
  <c r="AK31" i="99"/>
  <c r="AK161" i="115"/>
  <c r="AL161" i="115" s="1"/>
  <c r="AK31" i="119"/>
  <c r="AK161" i="93"/>
  <c r="AL161" i="93" s="1"/>
  <c r="U57" i="114"/>
  <c r="AJ10" i="100"/>
  <c r="AK31" i="98"/>
  <c r="AA57" i="114"/>
  <c r="AK31" i="124"/>
  <c r="E57" i="114"/>
  <c r="E177" i="115"/>
  <c r="AL44" i="108"/>
  <c r="E41" i="113"/>
  <c r="E193" i="107"/>
  <c r="I193" i="107"/>
  <c r="AA50" i="111"/>
  <c r="AG50" i="111"/>
  <c r="I57" i="114"/>
  <c r="O57" i="114"/>
  <c r="AA50" i="99"/>
  <c r="AA55" i="102"/>
  <c r="O44" i="108"/>
  <c r="E50" i="111"/>
  <c r="AL41" i="113"/>
  <c r="AG50" i="99"/>
  <c r="AG55" i="102"/>
  <c r="U44" i="108"/>
  <c r="I50" i="111"/>
  <c r="C57" i="114"/>
  <c r="AL50" i="99"/>
  <c r="AL55" i="102"/>
  <c r="AA44" i="108"/>
  <c r="O50" i="111"/>
  <c r="C50" i="100"/>
  <c r="C193" i="107"/>
  <c r="AG44" i="108"/>
  <c r="U50" i="111"/>
  <c r="E50" i="100"/>
  <c r="I50" i="100"/>
  <c r="C43" i="109"/>
  <c r="O50" i="100"/>
  <c r="O193" i="107"/>
  <c r="E43" i="109"/>
  <c r="AL50" i="111"/>
  <c r="E49" i="120"/>
  <c r="E50" i="120"/>
  <c r="U50" i="100"/>
  <c r="U193" i="107"/>
  <c r="I43" i="109"/>
  <c r="C41" i="112"/>
  <c r="AG57" i="114"/>
  <c r="I49" i="120"/>
  <c r="I50" i="120"/>
  <c r="AA50" i="100"/>
  <c r="AA193" i="107"/>
  <c r="O43" i="109"/>
  <c r="E41" i="112"/>
  <c r="AL57" i="114"/>
  <c r="C52" i="96"/>
  <c r="AG50" i="100"/>
  <c r="AG193" i="107"/>
  <c r="U43" i="109"/>
  <c r="I41" i="112"/>
  <c r="C177" i="115"/>
  <c r="L59" i="116"/>
  <c r="I61" i="116"/>
  <c r="E52" i="96"/>
  <c r="AL50" i="100"/>
  <c r="AL193" i="107"/>
  <c r="AA43" i="109"/>
  <c r="O41" i="112"/>
  <c r="I52" i="96"/>
  <c r="E67" i="101"/>
  <c r="C41" i="106"/>
  <c r="AG43" i="109"/>
  <c r="U41" i="112"/>
  <c r="I177" i="115"/>
  <c r="O52" i="96"/>
  <c r="I67" i="101"/>
  <c r="E41" i="106"/>
  <c r="AL43" i="109"/>
  <c r="AA41" i="112"/>
  <c r="O177" i="115"/>
  <c r="U52" i="96"/>
  <c r="O67" i="101"/>
  <c r="I41" i="106"/>
  <c r="C41" i="110"/>
  <c r="AG41" i="112"/>
  <c r="U177" i="115"/>
  <c r="AA52" i="96"/>
  <c r="U67" i="101"/>
  <c r="O41" i="106"/>
  <c r="E41" i="110"/>
  <c r="AL41" i="112"/>
  <c r="AA177" i="115"/>
  <c r="AG52" i="96"/>
  <c r="AA67" i="101"/>
  <c r="U41" i="106"/>
  <c r="I41" i="110"/>
  <c r="C41" i="113"/>
  <c r="AG177" i="115"/>
  <c r="AL52" i="96"/>
  <c r="AG67" i="101"/>
  <c r="AA41" i="106"/>
  <c r="O41" i="110"/>
  <c r="AL177" i="115"/>
  <c r="C50" i="99"/>
  <c r="AL67" i="101"/>
  <c r="AG41" i="106"/>
  <c r="U41" i="110"/>
  <c r="I41" i="113"/>
  <c r="E50" i="99"/>
  <c r="E55" i="102"/>
  <c r="AL41" i="106"/>
  <c r="AA41" i="110"/>
  <c r="O41" i="113"/>
  <c r="I50" i="99"/>
  <c r="I55" i="102"/>
  <c r="C44" i="108"/>
  <c r="AG41" i="110"/>
  <c r="U41" i="113"/>
  <c r="C199" i="107"/>
  <c r="O50" i="99"/>
  <c r="O55" i="102"/>
  <c r="E44" i="108"/>
  <c r="AL41" i="110"/>
  <c r="AA41" i="113"/>
  <c r="U50" i="99"/>
  <c r="U55" i="102"/>
  <c r="I44" i="108"/>
  <c r="AG41" i="113"/>
  <c r="AK31" i="94"/>
  <c r="AL31" i="94" s="1"/>
  <c r="AK41" i="114"/>
  <c r="AL41" i="114" s="1"/>
  <c r="AK31" i="113"/>
  <c r="AL31" i="113" s="1"/>
  <c r="AK31" i="112"/>
  <c r="AL31" i="112" s="1"/>
  <c r="AK31" i="102"/>
  <c r="AL31" i="102" s="1"/>
  <c r="AK31" i="97"/>
  <c r="AL31" i="97" s="1"/>
  <c r="AK32" i="110"/>
  <c r="AL32" i="110" s="1"/>
  <c r="AK31" i="108"/>
  <c r="AK42" i="111"/>
  <c r="AL42" i="111" s="1"/>
  <c r="AK31" i="106"/>
  <c r="AL31" i="106" s="1"/>
  <c r="AK161" i="107"/>
  <c r="AL161" i="107" s="1"/>
  <c r="AK41" i="101"/>
  <c r="AK31" i="100"/>
  <c r="AL31" i="99"/>
  <c r="AK31" i="96"/>
  <c r="AL31" i="96" s="1"/>
  <c r="AH9" i="95"/>
  <c r="AI9" i="96"/>
  <c r="AJ10" i="97"/>
  <c r="AI10" i="97"/>
  <c r="AI10" i="100"/>
  <c r="AH9" i="100"/>
  <c r="AJ9" i="107"/>
  <c r="AL89" i="107"/>
  <c r="AL63" i="107"/>
  <c r="AL41" i="107"/>
  <c r="AL19" i="107"/>
  <c r="AL106" i="107"/>
  <c r="AL133" i="107"/>
  <c r="AL38" i="107"/>
  <c r="AL59" i="107"/>
  <c r="AL131" i="107"/>
  <c r="AL130" i="107"/>
  <c r="AL57" i="107"/>
  <c r="AL128" i="107"/>
  <c r="AL55" i="107"/>
  <c r="AL54" i="107"/>
  <c r="AL145" i="107"/>
  <c r="AL144" i="107"/>
  <c r="AL116" i="107"/>
  <c r="AL142" i="107"/>
  <c r="AL141" i="107"/>
  <c r="AL69" i="107"/>
  <c r="AL93" i="107"/>
  <c r="AL136" i="107"/>
  <c r="AL42" i="107"/>
  <c r="AL88" i="107"/>
  <c r="AL62" i="107"/>
  <c r="AL40" i="107"/>
  <c r="AL18" i="107"/>
  <c r="AL105" i="107"/>
  <c r="AL132" i="107"/>
  <c r="AL16" i="107"/>
  <c r="AL85" i="107"/>
  <c r="AL102" i="107"/>
  <c r="AL101" i="107"/>
  <c r="AL35" i="107"/>
  <c r="AL56" i="107"/>
  <c r="AL81" i="107"/>
  <c r="AL119" i="107"/>
  <c r="AL53" i="107"/>
  <c r="AL117" i="107"/>
  <c r="AL143" i="107"/>
  <c r="AL115" i="107"/>
  <c r="AL27" i="107"/>
  <c r="AL95" i="107"/>
  <c r="AL23" i="107"/>
  <c r="AL109" i="107"/>
  <c r="AL64" i="107"/>
  <c r="AL87" i="107"/>
  <c r="AL61" i="107"/>
  <c r="AL39" i="107"/>
  <c r="AL17" i="107"/>
  <c r="AL104" i="107"/>
  <c r="AL103" i="107"/>
  <c r="AL37" i="107"/>
  <c r="AL83" i="107"/>
  <c r="AL75" i="107"/>
  <c r="AL34" i="107"/>
  <c r="AL120" i="107"/>
  <c r="AL32" i="107"/>
  <c r="AL79" i="107"/>
  <c r="AL51" i="107"/>
  <c r="AL48" i="107"/>
  <c r="AL112" i="107"/>
  <c r="AL45" i="107"/>
  <c r="AL44" i="107"/>
  <c r="AL90" i="107"/>
  <c r="AL86" i="107"/>
  <c r="AL60" i="107"/>
  <c r="AL58" i="107"/>
  <c r="AL129" i="107"/>
  <c r="AL74" i="107"/>
  <c r="AL73" i="107"/>
  <c r="AL72" i="107"/>
  <c r="AL78" i="107"/>
  <c r="AL28" i="107"/>
  <c r="AL70" i="107"/>
  <c r="AL46" i="107"/>
  <c r="AL22" i="107"/>
  <c r="AL127" i="107"/>
  <c r="AL82" i="107"/>
  <c r="AL122" i="107"/>
  <c r="AL31" i="107"/>
  <c r="AL77" i="107"/>
  <c r="AL71" i="107"/>
  <c r="AL140" i="107"/>
  <c r="AL68" i="107"/>
  <c r="AL110" i="107"/>
  <c r="AL43" i="107"/>
  <c r="AL134" i="107"/>
  <c r="AL126" i="107"/>
  <c r="AL84" i="107"/>
  <c r="AL36" i="107"/>
  <c r="AL33" i="107"/>
  <c r="AL80" i="107"/>
  <c r="AL118" i="107"/>
  <c r="AL30" i="107"/>
  <c r="AL76" i="107"/>
  <c r="AL114" i="107"/>
  <c r="AL25" i="107"/>
  <c r="AL111" i="107"/>
  <c r="AL20" i="107"/>
  <c r="AL125" i="107"/>
  <c r="AL52" i="107"/>
  <c r="AL50" i="107"/>
  <c r="AL49" i="107"/>
  <c r="AL26" i="107"/>
  <c r="AL139" i="107"/>
  <c r="AL67" i="107"/>
  <c r="AL91" i="107"/>
  <c r="AL124" i="107"/>
  <c r="AL100" i="107"/>
  <c r="AL98" i="107"/>
  <c r="AL113" i="107"/>
  <c r="AL94" i="107"/>
  <c r="AL92" i="107"/>
  <c r="AL108" i="107"/>
  <c r="AL107" i="107"/>
  <c r="AL123" i="107"/>
  <c r="AL29" i="107"/>
  <c r="AL97" i="107"/>
  <c r="AL47" i="107"/>
  <c r="AL138" i="107"/>
  <c r="AL66" i="107"/>
  <c r="AL135" i="107"/>
  <c r="AL121" i="107"/>
  <c r="AL96" i="107"/>
  <c r="AL24" i="107"/>
  <c r="AL137" i="107"/>
  <c r="AL65" i="107"/>
  <c r="AL99" i="107"/>
  <c r="AL21" i="107"/>
  <c r="AH10" i="106"/>
  <c r="AI10" i="106"/>
  <c r="AI10" i="108"/>
  <c r="AL31" i="120"/>
  <c r="AI9" i="116"/>
  <c r="AJ9" i="116"/>
  <c r="AL12" i="116"/>
  <c r="O61" i="116" s="1"/>
  <c r="AH9" i="116"/>
  <c r="AL36" i="101"/>
  <c r="AL14" i="101"/>
  <c r="AH10" i="101"/>
  <c r="AL40" i="101"/>
  <c r="AJ9" i="101"/>
  <c r="AL22" i="101"/>
  <c r="AL20" i="101"/>
  <c r="AL23" i="101"/>
  <c r="AL17" i="101"/>
  <c r="AL24" i="101"/>
  <c r="AL16" i="101"/>
  <c r="AL19" i="101"/>
  <c r="AL21" i="101"/>
  <c r="AL18" i="101"/>
  <c r="AL25" i="101"/>
  <c r="AL32" i="101"/>
  <c r="AH9" i="101"/>
  <c r="AL29" i="101"/>
  <c r="AL11" i="101"/>
  <c r="AL28" i="101"/>
  <c r="AL27" i="101"/>
  <c r="AL33" i="101"/>
  <c r="AL35" i="101"/>
  <c r="AI9" i="101"/>
  <c r="AL37" i="101"/>
  <c r="AJ9" i="93"/>
  <c r="AL167" i="93"/>
  <c r="I172" i="93" s="1"/>
  <c r="C50" i="98"/>
  <c r="C49" i="98"/>
  <c r="AL30" i="111"/>
  <c r="AL36" i="111"/>
  <c r="AL27" i="111"/>
  <c r="AL34" i="111"/>
  <c r="AL28" i="111"/>
  <c r="AL35" i="111"/>
  <c r="AL29" i="111"/>
  <c r="AL32" i="111"/>
  <c r="AL33" i="111"/>
  <c r="AL31" i="111"/>
  <c r="AL82" i="115"/>
  <c r="AL90" i="115"/>
  <c r="AL97" i="115"/>
  <c r="AL121" i="115"/>
  <c r="AL49" i="115"/>
  <c r="AL62" i="115"/>
  <c r="AL66" i="115"/>
  <c r="AL70" i="115"/>
  <c r="AL151" i="115"/>
  <c r="AL122" i="115"/>
  <c r="AL17" i="115"/>
  <c r="AL87" i="115"/>
  <c r="AL69" i="115"/>
  <c r="AL81" i="115"/>
  <c r="AL126" i="115"/>
  <c r="AL148" i="115"/>
  <c r="AL46" i="115"/>
  <c r="AL73" i="115"/>
  <c r="AL47" i="115"/>
  <c r="AL152" i="115"/>
  <c r="AL149" i="115"/>
  <c r="AL72" i="115"/>
  <c r="AL117" i="115"/>
  <c r="AL128" i="115"/>
  <c r="AL123" i="115"/>
  <c r="AL37" i="115"/>
  <c r="AL34" i="115"/>
  <c r="AL29" i="115"/>
  <c r="AL83" i="115"/>
  <c r="AL127" i="115"/>
  <c r="AL80" i="115"/>
  <c r="AL76" i="115"/>
  <c r="AL131" i="115"/>
  <c r="AL27" i="115"/>
  <c r="AL106" i="115"/>
  <c r="AL96" i="115"/>
  <c r="AL95" i="115"/>
  <c r="AL26" i="115"/>
  <c r="AL118" i="115"/>
  <c r="AL116" i="115"/>
  <c r="AL129" i="115"/>
  <c r="AL93" i="115"/>
  <c r="AL33" i="115"/>
  <c r="AL16" i="115"/>
  <c r="AL102" i="115"/>
  <c r="AL41" i="115"/>
  <c r="AL94" i="115"/>
  <c r="AL145" i="115"/>
  <c r="AL53" i="115"/>
  <c r="AL18" i="115"/>
  <c r="AL125" i="115"/>
  <c r="AL92" i="115"/>
  <c r="AL43" i="115"/>
  <c r="AL77" i="115"/>
  <c r="AL65" i="115"/>
  <c r="AL71" i="115"/>
  <c r="AL101" i="115"/>
  <c r="AL30" i="115"/>
  <c r="AL59" i="115"/>
  <c r="AL32" i="115"/>
  <c r="AL132" i="115"/>
  <c r="AL42" i="115"/>
  <c r="AL78" i="115"/>
  <c r="AL113" i="115"/>
  <c r="AL56" i="115"/>
  <c r="AL25" i="115"/>
  <c r="AL15" i="115"/>
  <c r="AL74" i="115"/>
  <c r="AL150" i="115"/>
  <c r="AL107" i="115"/>
  <c r="AL119" i="115"/>
  <c r="AL109" i="115"/>
  <c r="AL110" i="115"/>
  <c r="AL114" i="115"/>
  <c r="AL28" i="115"/>
  <c r="AL21" i="115"/>
  <c r="AL31" i="115"/>
  <c r="AL54" i="115"/>
  <c r="AL36" i="115"/>
  <c r="AL98" i="115"/>
  <c r="AL104" i="115"/>
  <c r="AL48" i="115"/>
  <c r="AL38" i="115"/>
  <c r="AL146" i="115"/>
  <c r="AL60" i="115"/>
  <c r="AL40" i="115"/>
  <c r="AL75" i="115"/>
  <c r="AL120" i="115"/>
  <c r="AL50" i="115"/>
  <c r="AL52" i="115"/>
  <c r="AL23" i="115"/>
  <c r="AL61" i="115"/>
  <c r="AL153" i="115"/>
  <c r="AL111" i="115"/>
  <c r="AL88" i="115"/>
  <c r="AL115" i="115"/>
  <c r="AL19" i="115"/>
  <c r="AL147" i="115"/>
  <c r="AL108" i="115"/>
  <c r="AL64" i="115"/>
  <c r="AL85" i="115"/>
  <c r="AL89" i="115"/>
  <c r="AL58" i="115"/>
  <c r="AL112" i="115"/>
  <c r="AL35" i="115"/>
  <c r="AL67" i="115"/>
  <c r="AL68" i="115"/>
  <c r="AL144" i="115"/>
  <c r="AL86" i="115"/>
  <c r="AL100" i="115"/>
  <c r="AL155" i="115"/>
  <c r="AL130" i="115"/>
  <c r="AL51" i="115"/>
  <c r="AL124" i="115"/>
  <c r="AL99" i="115"/>
  <c r="AL45" i="115"/>
  <c r="AL79" i="115"/>
  <c r="AL105" i="115"/>
  <c r="AL63" i="115"/>
  <c r="AL84" i="115"/>
  <c r="AL24" i="115"/>
  <c r="AL39" i="115"/>
  <c r="AL55" i="115"/>
  <c r="AL57" i="115"/>
  <c r="AL103" i="115"/>
  <c r="AL22" i="115"/>
  <c r="AL44" i="115"/>
  <c r="AL20" i="115"/>
  <c r="AL91" i="115"/>
  <c r="AL139" i="115"/>
  <c r="AL27" i="114"/>
  <c r="AL38" i="114"/>
  <c r="AL13" i="114"/>
  <c r="AL12" i="114"/>
  <c r="AL14" i="114"/>
  <c r="AL37" i="114"/>
  <c r="AL36" i="114"/>
  <c r="AL35" i="114"/>
  <c r="AL18" i="114"/>
  <c r="AL24" i="114"/>
  <c r="AL25" i="114"/>
  <c r="AL19" i="114"/>
  <c r="AL21" i="114"/>
  <c r="AL16" i="114"/>
  <c r="AL22" i="114"/>
  <c r="AL17" i="114"/>
  <c r="AL20" i="114"/>
  <c r="AL23" i="114"/>
  <c r="AI9" i="114"/>
  <c r="AH9" i="114"/>
  <c r="AL30" i="114"/>
  <c r="L175" i="115"/>
  <c r="X54" i="102"/>
  <c r="AJ10" i="115"/>
  <c r="AH10" i="115"/>
  <c r="AL26" i="114"/>
  <c r="AL28" i="113"/>
  <c r="AL15" i="112"/>
  <c r="AL23" i="112"/>
  <c r="AL13" i="110"/>
  <c r="AL31" i="110"/>
  <c r="AI10" i="109"/>
  <c r="AL13" i="106"/>
  <c r="AL21" i="106"/>
  <c r="AL29" i="106"/>
  <c r="AH9" i="106"/>
  <c r="AL15" i="106"/>
  <c r="AL41" i="124"/>
  <c r="AH10" i="102"/>
  <c r="AI10" i="102"/>
  <c r="AL22" i="102"/>
  <c r="AL30" i="101"/>
  <c r="AL38" i="101"/>
  <c r="AL51" i="101"/>
  <c r="AL47" i="101"/>
  <c r="AL52" i="101"/>
  <c r="AL13" i="100"/>
  <c r="AL21" i="100"/>
  <c r="AL17" i="100"/>
  <c r="AL25" i="100"/>
  <c r="AL38" i="99"/>
  <c r="AI10" i="96"/>
  <c r="AL16" i="96"/>
  <c r="AL24" i="96"/>
  <c r="AK42" i="119"/>
  <c r="AM40" i="119" s="1"/>
  <c r="AK42" i="120"/>
  <c r="AL19" i="60"/>
  <c r="AL29" i="60"/>
  <c r="AL21" i="60"/>
  <c r="AL18" i="60"/>
  <c r="AL27" i="60"/>
  <c r="AL16" i="60"/>
  <c r="AL26" i="60"/>
  <c r="AL15" i="60"/>
  <c r="AL14" i="60"/>
  <c r="AL24" i="60"/>
  <c r="AL11" i="60"/>
  <c r="AL13" i="60"/>
  <c r="AL23" i="60"/>
  <c r="AL30" i="60"/>
  <c r="AL22" i="60"/>
  <c r="AM40" i="112"/>
  <c r="AD48" i="99"/>
  <c r="E175" i="115"/>
  <c r="AA56" i="114"/>
  <c r="AL40" i="114"/>
  <c r="AH11" i="111"/>
  <c r="AL21" i="110"/>
  <c r="AL26" i="111"/>
  <c r="AL37" i="111"/>
  <c r="AL12" i="111"/>
  <c r="AL13" i="111"/>
  <c r="AL38" i="111"/>
  <c r="AL15" i="111"/>
  <c r="AL23" i="111"/>
  <c r="AL40" i="111"/>
  <c r="AL21" i="111"/>
  <c r="AL19" i="110"/>
  <c r="AL23" i="110"/>
  <c r="AL30" i="110"/>
  <c r="AL28" i="110"/>
  <c r="AL15" i="110"/>
  <c r="AL17" i="110"/>
  <c r="AL16" i="110"/>
  <c r="AL12" i="110"/>
  <c r="AL26" i="110"/>
  <c r="AL29" i="110"/>
  <c r="AL20" i="110"/>
  <c r="AJ10" i="110"/>
  <c r="AL14" i="110"/>
  <c r="AL22" i="110"/>
  <c r="AI10" i="110"/>
  <c r="AL18" i="110"/>
  <c r="AL25" i="110"/>
  <c r="O48" i="99"/>
  <c r="AJ55" i="114"/>
  <c r="AG56" i="114"/>
  <c r="F49" i="98"/>
  <c r="AL49" i="98"/>
  <c r="AL49" i="97"/>
  <c r="AA41" i="109"/>
  <c r="L54" i="102"/>
  <c r="AA42" i="109"/>
  <c r="AL24" i="109"/>
  <c r="AL23" i="109"/>
  <c r="AL31" i="109"/>
  <c r="AL14" i="109"/>
  <c r="AL13" i="109"/>
  <c r="AL16" i="109"/>
  <c r="AJ10" i="109"/>
  <c r="AH10" i="109"/>
  <c r="AL25" i="109"/>
  <c r="I49" i="116"/>
  <c r="I51" i="116" s="1"/>
  <c r="AH49" i="116" s="1"/>
  <c r="AI9" i="107"/>
  <c r="AL155" i="107"/>
  <c r="AI10" i="94"/>
  <c r="AH10" i="94"/>
  <c r="AL41" i="116"/>
  <c r="E50" i="119"/>
  <c r="L48" i="119"/>
  <c r="AI9" i="93"/>
  <c r="AJ10" i="93"/>
  <c r="AI10" i="93"/>
  <c r="E178" i="93"/>
  <c r="AI9" i="95"/>
  <c r="AH10" i="95"/>
  <c r="E48" i="95"/>
  <c r="AL31" i="95"/>
  <c r="AL38" i="95"/>
  <c r="C43" i="95" s="1"/>
  <c r="AI10" i="95"/>
  <c r="F49" i="95"/>
  <c r="AJ38" i="96"/>
  <c r="AL38" i="96" s="1"/>
  <c r="C45" i="96" s="1"/>
  <c r="AL39" i="96"/>
  <c r="E45" i="96" s="1"/>
  <c r="AJ9" i="96"/>
  <c r="AL17" i="96"/>
  <c r="AL25" i="96"/>
  <c r="AL11" i="96"/>
  <c r="AL19" i="96"/>
  <c r="AL27" i="96"/>
  <c r="AL18" i="96"/>
  <c r="AL26" i="96"/>
  <c r="AL13" i="96"/>
  <c r="AL21" i="96"/>
  <c r="AL29" i="96"/>
  <c r="AL14" i="96"/>
  <c r="AL22" i="96"/>
  <c r="AL30" i="96"/>
  <c r="F49" i="97"/>
  <c r="AJ9" i="97"/>
  <c r="AI9" i="97"/>
  <c r="E48" i="97"/>
  <c r="AI9" i="98"/>
  <c r="AH9" i="98"/>
  <c r="AL15" i="99"/>
  <c r="AL23" i="99"/>
  <c r="AL14" i="99"/>
  <c r="AI10" i="99"/>
  <c r="AJ10" i="99"/>
  <c r="AL18" i="99"/>
  <c r="AL26" i="99"/>
  <c r="AL17" i="99"/>
  <c r="AL25" i="99"/>
  <c r="AL12" i="99"/>
  <c r="AL20" i="99"/>
  <c r="AL28" i="99"/>
  <c r="AL13" i="99"/>
  <c r="AL21" i="99"/>
  <c r="AL29" i="99"/>
  <c r="AL22" i="99"/>
  <c r="AL30" i="99"/>
  <c r="AL29" i="100"/>
  <c r="AL18" i="100"/>
  <c r="AL26" i="100"/>
  <c r="AL12" i="100"/>
  <c r="AL20" i="100"/>
  <c r="AL28" i="100"/>
  <c r="AJ9" i="100"/>
  <c r="AL14" i="100"/>
  <c r="AL22" i="100"/>
  <c r="AL30" i="100"/>
  <c r="AL23" i="100"/>
  <c r="AL31" i="100"/>
  <c r="AL16" i="100"/>
  <c r="AL24" i="100"/>
  <c r="AL13" i="101"/>
  <c r="AL39" i="101"/>
  <c r="AL15" i="101"/>
  <c r="AM51" i="101"/>
  <c r="AL26" i="101"/>
  <c r="AL34" i="101"/>
  <c r="AM53" i="101"/>
  <c r="AL55" i="101"/>
  <c r="AM55" i="101"/>
  <c r="AL48" i="101"/>
  <c r="AL38" i="102"/>
  <c r="AL39" i="102"/>
  <c r="AL40" i="102"/>
  <c r="AL11" i="102"/>
  <c r="AL41" i="102"/>
  <c r="AL28" i="102"/>
  <c r="AL42" i="102"/>
  <c r="AL13" i="102"/>
  <c r="AL21" i="102"/>
  <c r="AJ37" i="124"/>
  <c r="AL37" i="124" s="1"/>
  <c r="AL160" i="107"/>
  <c r="AH9" i="107"/>
  <c r="AL13" i="107"/>
  <c r="AL15" i="107"/>
  <c r="AL153" i="107"/>
  <c r="AL146" i="107"/>
  <c r="AL23" i="106"/>
  <c r="AL16" i="106"/>
  <c r="AL24" i="106"/>
  <c r="AL11" i="106"/>
  <c r="AL19" i="106"/>
  <c r="AL27" i="106"/>
  <c r="AL27" i="110"/>
  <c r="AI11" i="110"/>
  <c r="AJ11" i="110"/>
  <c r="AL24" i="110"/>
  <c r="AI11" i="111"/>
  <c r="AL22" i="111"/>
  <c r="AL16" i="111"/>
  <c r="AL41" i="111"/>
  <c r="AL25" i="111"/>
  <c r="AL20" i="111"/>
  <c r="AL11" i="115"/>
  <c r="AL138" i="115"/>
  <c r="AL158" i="115"/>
  <c r="AL156" i="115"/>
  <c r="AL157" i="115"/>
  <c r="AL160" i="115"/>
  <c r="AL159" i="115"/>
  <c r="AL142" i="115"/>
  <c r="AL13" i="115"/>
  <c r="AL141" i="115"/>
  <c r="AI9" i="115"/>
  <c r="AL134" i="115"/>
  <c r="AL135" i="115"/>
  <c r="AL140" i="115"/>
  <c r="AL143" i="115"/>
  <c r="AL15" i="114"/>
  <c r="AL31" i="114"/>
  <c r="AL32" i="114"/>
  <c r="AL33" i="114"/>
  <c r="AH10" i="114"/>
  <c r="AJ10" i="114"/>
  <c r="AL11" i="114"/>
  <c r="AL39" i="114"/>
  <c r="AL15" i="113"/>
  <c r="AL23" i="113"/>
  <c r="AL16" i="113"/>
  <c r="AL24" i="113"/>
  <c r="AL25" i="113"/>
  <c r="AL27" i="113"/>
  <c r="AL11" i="113"/>
  <c r="AL20" i="113"/>
  <c r="AL29" i="113"/>
  <c r="AL17" i="113"/>
  <c r="AL13" i="113"/>
  <c r="AL21" i="113"/>
  <c r="AH9" i="113"/>
  <c r="AL12" i="113"/>
  <c r="AJ9" i="113"/>
  <c r="AL19" i="113"/>
  <c r="AI9" i="113"/>
  <c r="AL24" i="112"/>
  <c r="AL19" i="112"/>
  <c r="AL12" i="112"/>
  <c r="AL28" i="112"/>
  <c r="AL22" i="112"/>
  <c r="AH10" i="111"/>
  <c r="AL17" i="111"/>
  <c r="AI10" i="111"/>
  <c r="AL18" i="111"/>
  <c r="AL19" i="111"/>
  <c r="AL24" i="111"/>
  <c r="AJ10" i="111"/>
  <c r="AL14" i="111"/>
  <c r="AL39" i="111"/>
  <c r="AL32" i="109"/>
  <c r="AL19" i="109"/>
  <c r="AL26" i="109"/>
  <c r="AI11" i="109"/>
  <c r="AJ11" i="109"/>
  <c r="AL18" i="109"/>
  <c r="AL27" i="109"/>
  <c r="AL20" i="109"/>
  <c r="AL21" i="109"/>
  <c r="AL29" i="109"/>
  <c r="AL26" i="108"/>
  <c r="AL13" i="108"/>
  <c r="AL29" i="108"/>
  <c r="AL15" i="108"/>
  <c r="AL31" i="108"/>
  <c r="AL31" i="98"/>
  <c r="D49" i="98"/>
  <c r="AL39" i="98"/>
  <c r="C44" i="98" s="1"/>
  <c r="AM176" i="93"/>
  <c r="AM177" i="93"/>
  <c r="AG49" i="98"/>
  <c r="AG51" i="96"/>
  <c r="AJ49" i="97"/>
  <c r="R49" i="97"/>
  <c r="R48" i="97"/>
  <c r="D48" i="100"/>
  <c r="O39" i="106"/>
  <c r="AL49" i="99"/>
  <c r="AG53" i="102"/>
  <c r="C48" i="100"/>
  <c r="O56" i="114"/>
  <c r="AD48" i="97"/>
  <c r="AG40" i="113"/>
  <c r="AL50" i="98"/>
  <c r="E58" i="124"/>
  <c r="D40" i="94"/>
  <c r="R49" i="99"/>
  <c r="AJ42" i="109"/>
  <c r="C40" i="112"/>
  <c r="I58" i="124"/>
  <c r="C40" i="94"/>
  <c r="I51" i="96"/>
  <c r="O49" i="99"/>
  <c r="AG42" i="109"/>
  <c r="O58" i="124"/>
  <c r="AL48" i="95"/>
  <c r="AA58" i="124"/>
  <c r="AJ66" i="101"/>
  <c r="AL39" i="106"/>
  <c r="E40" i="110"/>
  <c r="AG58" i="124"/>
  <c r="L50" i="96"/>
  <c r="I50" i="96"/>
  <c r="U48" i="100"/>
  <c r="AM40" i="106"/>
  <c r="AL58" i="124"/>
  <c r="AL40" i="106"/>
  <c r="U50" i="98"/>
  <c r="AL148" i="107"/>
  <c r="AL156" i="107"/>
  <c r="AL152" i="107"/>
  <c r="AJ10" i="107"/>
  <c r="AL11" i="107"/>
  <c r="AL149" i="107"/>
  <c r="AL157" i="107"/>
  <c r="AL12" i="107"/>
  <c r="AL150" i="107"/>
  <c r="AL158" i="107"/>
  <c r="AL159" i="107"/>
  <c r="AL151" i="107"/>
  <c r="AL154" i="107"/>
  <c r="AL14" i="107"/>
  <c r="AL147" i="107"/>
  <c r="AI10" i="107"/>
  <c r="AI9" i="94"/>
  <c r="AH9" i="94"/>
  <c r="U42" i="94"/>
  <c r="E48" i="99"/>
  <c r="AA40" i="106"/>
  <c r="C48" i="111"/>
  <c r="C176" i="115"/>
  <c r="X40" i="94"/>
  <c r="O49" i="95"/>
  <c r="AL50" i="95"/>
  <c r="R48" i="95"/>
  <c r="U41" i="94"/>
  <c r="AJ49" i="95"/>
  <c r="F59" i="116"/>
  <c r="E60" i="116"/>
  <c r="F50" i="96"/>
  <c r="E49" i="99"/>
  <c r="O42" i="109"/>
  <c r="AG40" i="110"/>
  <c r="E59" i="116"/>
  <c r="R50" i="98"/>
  <c r="AM41" i="94"/>
  <c r="C51" i="96"/>
  <c r="E50" i="96"/>
  <c r="F48" i="97"/>
  <c r="AG50" i="98"/>
  <c r="AM48" i="99"/>
  <c r="R39" i="106"/>
  <c r="C39" i="110"/>
  <c r="L48" i="111"/>
  <c r="X56" i="114"/>
  <c r="AG50" i="95"/>
  <c r="AG48" i="97"/>
  <c r="AG49" i="97"/>
  <c r="AM49" i="98"/>
  <c r="AD41" i="109"/>
  <c r="AL39" i="112"/>
  <c r="X40" i="113"/>
  <c r="C50" i="95"/>
  <c r="AG56" i="124"/>
  <c r="AL40" i="112"/>
  <c r="X39" i="113"/>
  <c r="E50" i="95"/>
  <c r="I50" i="95"/>
  <c r="O50" i="95"/>
  <c r="O40" i="106"/>
  <c r="AG39" i="112"/>
  <c r="AD55" i="114"/>
  <c r="U50" i="95"/>
  <c r="O49" i="98"/>
  <c r="O50" i="98"/>
  <c r="AM40" i="94"/>
  <c r="AJ177" i="93"/>
  <c r="AJ48" i="97"/>
  <c r="D40" i="110"/>
  <c r="I49" i="111"/>
  <c r="AJ56" i="114"/>
  <c r="AA50" i="95"/>
  <c r="E176" i="93"/>
  <c r="U48" i="111"/>
  <c r="F40" i="112"/>
  <c r="AJ39" i="113"/>
  <c r="D176" i="93"/>
  <c r="D48" i="95"/>
  <c r="E40" i="112"/>
  <c r="F54" i="102"/>
  <c r="U49" i="111"/>
  <c r="C55" i="114"/>
  <c r="E39" i="112"/>
  <c r="AG39" i="113"/>
  <c r="C48" i="95"/>
  <c r="O41" i="109"/>
  <c r="I40" i="106"/>
  <c r="AL39" i="113"/>
  <c r="AD40" i="94"/>
  <c r="D49" i="111"/>
  <c r="AG176" i="93"/>
  <c r="AJ40" i="110"/>
  <c r="AG39" i="110"/>
  <c r="I39" i="106"/>
  <c r="E51" i="98"/>
  <c r="AM49" i="111"/>
  <c r="E49" i="98"/>
  <c r="AL49" i="111"/>
  <c r="F40" i="113"/>
  <c r="AM176" i="115"/>
  <c r="AJ49" i="99"/>
  <c r="AL48" i="111"/>
  <c r="R56" i="114"/>
  <c r="AL176" i="115"/>
  <c r="AM48" i="100"/>
  <c r="AA54" i="102"/>
  <c r="D59" i="116"/>
  <c r="AG40" i="94"/>
  <c r="E50" i="98"/>
  <c r="AL48" i="100"/>
  <c r="AD53" i="102"/>
  <c r="O55" i="114"/>
  <c r="AG49" i="99"/>
  <c r="E39" i="113"/>
  <c r="AA50" i="98"/>
  <c r="I49" i="119"/>
  <c r="E48" i="120"/>
  <c r="C41" i="109"/>
  <c r="AA49" i="111"/>
  <c r="E56" i="114"/>
  <c r="AD65" i="101"/>
  <c r="E54" i="102"/>
  <c r="AG40" i="106"/>
  <c r="C42" i="109"/>
  <c r="AL40" i="113"/>
  <c r="AA57" i="124"/>
  <c r="D49" i="99"/>
  <c r="L48" i="99"/>
  <c r="R48" i="100"/>
  <c r="L39" i="112"/>
  <c r="R49" i="100"/>
  <c r="I48" i="97"/>
  <c r="AG39" i="106"/>
  <c r="O177" i="93"/>
  <c r="AL41" i="94"/>
  <c r="D48" i="99"/>
  <c r="C49" i="99"/>
  <c r="O39" i="110"/>
  <c r="L40" i="112"/>
  <c r="AM39" i="113"/>
  <c r="E55" i="114"/>
  <c r="I48" i="119"/>
  <c r="C48" i="120"/>
  <c r="L49" i="97"/>
  <c r="AG48" i="95"/>
  <c r="AL177" i="93"/>
  <c r="AA176" i="93"/>
  <c r="U40" i="94"/>
  <c r="AJ51" i="96"/>
  <c r="O49" i="97"/>
  <c r="AJ50" i="98"/>
  <c r="AM48" i="97"/>
  <c r="AL48" i="99"/>
  <c r="X48" i="100"/>
  <c r="AG66" i="101"/>
  <c r="L39" i="106"/>
  <c r="AJ176" i="93"/>
  <c r="E42" i="109"/>
  <c r="O40" i="110"/>
  <c r="AJ49" i="111"/>
  <c r="AD48" i="111"/>
  <c r="F39" i="113"/>
  <c r="AD175" i="115"/>
  <c r="I49" i="97"/>
  <c r="I49" i="99"/>
  <c r="AA66" i="101"/>
  <c r="R40" i="110"/>
  <c r="AD49" i="111"/>
  <c r="F56" i="114"/>
  <c r="E41" i="94"/>
  <c r="D177" i="93"/>
  <c r="D49" i="95"/>
  <c r="AA49" i="97"/>
  <c r="AD50" i="98"/>
  <c r="I50" i="119"/>
  <c r="O56" i="124"/>
  <c r="C50" i="96"/>
  <c r="AA48" i="99"/>
  <c r="AG43" i="108"/>
  <c r="X40" i="110"/>
  <c r="O40" i="113"/>
  <c r="D50" i="96"/>
  <c r="C176" i="93"/>
  <c r="AA177" i="93"/>
  <c r="AJ40" i="94"/>
  <c r="F40" i="94"/>
  <c r="AD48" i="95"/>
  <c r="R50" i="96"/>
  <c r="O50" i="96"/>
  <c r="AJ48" i="100"/>
  <c r="AD49" i="98"/>
  <c r="AJ42" i="108"/>
  <c r="U39" i="110"/>
  <c r="E48" i="111"/>
  <c r="R40" i="113"/>
  <c r="AA55" i="114"/>
  <c r="AJ49" i="100"/>
  <c r="E41" i="109"/>
  <c r="U40" i="110"/>
  <c r="F176" i="115"/>
  <c r="E48" i="119"/>
  <c r="AD177" i="93"/>
  <c r="F41" i="94"/>
  <c r="O51" i="96"/>
  <c r="AA48" i="97"/>
  <c r="AG49" i="100"/>
  <c r="E39" i="106"/>
  <c r="F42" i="109"/>
  <c r="F48" i="111"/>
  <c r="O39" i="113"/>
  <c r="I60" i="116"/>
  <c r="F49" i="119"/>
  <c r="AD49" i="97"/>
  <c r="AA49" i="99"/>
  <c r="U54" i="102"/>
  <c r="F40" i="106"/>
  <c r="E49" i="111"/>
  <c r="AJ40" i="112"/>
  <c r="I59" i="116"/>
  <c r="I48" i="120"/>
  <c r="U49" i="97"/>
  <c r="AL56" i="114"/>
  <c r="O176" i="115"/>
  <c r="AA56" i="124"/>
  <c r="AA40" i="94"/>
  <c r="C39" i="106"/>
  <c r="AG41" i="94"/>
  <c r="AL41" i="109"/>
  <c r="L39" i="110"/>
  <c r="D40" i="112"/>
  <c r="AA39" i="113"/>
  <c r="O175" i="115"/>
  <c r="E56" i="124"/>
  <c r="R54" i="102"/>
  <c r="D39" i="106"/>
  <c r="I39" i="110"/>
  <c r="R48" i="111"/>
  <c r="AL55" i="114"/>
  <c r="X49" i="97"/>
  <c r="X176" i="93"/>
  <c r="O54" i="102"/>
  <c r="R42" i="108"/>
  <c r="AM42" i="109"/>
  <c r="R49" i="111"/>
  <c r="L49" i="120"/>
  <c r="AM51" i="96"/>
  <c r="X49" i="99"/>
  <c r="AL65" i="101"/>
  <c r="X50" i="98"/>
  <c r="R177" i="93"/>
  <c r="AG177" i="93"/>
  <c r="AJ41" i="94"/>
  <c r="X48" i="95"/>
  <c r="AJ50" i="96"/>
  <c r="AM49" i="97"/>
  <c r="X49" i="98"/>
  <c r="AL48" i="97"/>
  <c r="AM49" i="95"/>
  <c r="AJ65" i="101"/>
  <c r="D192" i="107"/>
  <c r="F39" i="110"/>
  <c r="E39" i="110"/>
  <c r="C39" i="112"/>
  <c r="U40" i="113"/>
  <c r="R175" i="115"/>
  <c r="L48" i="120"/>
  <c r="U176" i="93"/>
  <c r="AD41" i="94"/>
  <c r="U48" i="95"/>
  <c r="U48" i="97"/>
  <c r="U49" i="98"/>
  <c r="AA48" i="100"/>
  <c r="AD49" i="100"/>
  <c r="R53" i="102"/>
  <c r="D40" i="106"/>
  <c r="L42" i="108"/>
  <c r="AL42" i="109"/>
  <c r="O48" i="111"/>
  <c r="AL51" i="96"/>
  <c r="X48" i="97"/>
  <c r="AM56" i="114"/>
  <c r="X192" i="107"/>
  <c r="AA39" i="110"/>
  <c r="L55" i="114"/>
  <c r="L41" i="94"/>
  <c r="L40" i="94"/>
  <c r="E49" i="95"/>
  <c r="X50" i="96"/>
  <c r="L50" i="98"/>
  <c r="AA40" i="110"/>
  <c r="AD39" i="110"/>
  <c r="AJ48" i="111"/>
  <c r="I50" i="98"/>
  <c r="R40" i="112"/>
  <c r="AG48" i="111"/>
  <c r="I55" i="114"/>
  <c r="U175" i="115"/>
  <c r="D175" i="115"/>
  <c r="L49" i="98"/>
  <c r="U192" i="107"/>
  <c r="L41" i="109"/>
  <c r="L56" i="114"/>
  <c r="X175" i="115"/>
  <c r="F177" i="93"/>
  <c r="AL49" i="95"/>
  <c r="F48" i="99"/>
  <c r="AM50" i="98"/>
  <c r="X191" i="107"/>
  <c r="I192" i="107"/>
  <c r="O42" i="108"/>
  <c r="O40" i="112"/>
  <c r="D41" i="109"/>
  <c r="U50" i="96"/>
  <c r="O39" i="112"/>
  <c r="U176" i="115"/>
  <c r="D198" i="107"/>
  <c r="F176" i="93"/>
  <c r="I41" i="94"/>
  <c r="X51" i="96"/>
  <c r="I41" i="109"/>
  <c r="I49" i="95"/>
  <c r="C48" i="97"/>
  <c r="E48" i="100"/>
  <c r="F48" i="100"/>
  <c r="I40" i="94"/>
  <c r="AL40" i="110"/>
  <c r="AM39" i="110"/>
  <c r="AA40" i="112"/>
  <c r="U56" i="114"/>
  <c r="AG176" i="115"/>
  <c r="D48" i="97"/>
  <c r="O65" i="101"/>
  <c r="X41" i="109"/>
  <c r="AJ176" i="115"/>
  <c r="C48" i="119"/>
  <c r="AL53" i="102"/>
  <c r="U41" i="109"/>
  <c r="AA39" i="112"/>
  <c r="L39" i="113"/>
  <c r="X40" i="106"/>
  <c r="AL39" i="110"/>
  <c r="L56" i="124"/>
  <c r="O40" i="94"/>
  <c r="R66" i="101"/>
  <c r="C49" i="100"/>
  <c r="O66" i="101"/>
  <c r="AA49" i="100"/>
  <c r="U39" i="106"/>
  <c r="U40" i="106"/>
  <c r="L191" i="107"/>
  <c r="I43" i="108"/>
  <c r="I42" i="108"/>
  <c r="AA50" i="96"/>
  <c r="AL54" i="102"/>
  <c r="AG192" i="107"/>
  <c r="I39" i="113"/>
  <c r="F48" i="120"/>
  <c r="AD56" i="124"/>
  <c r="I48" i="95"/>
  <c r="D49" i="97"/>
  <c r="F49" i="100"/>
  <c r="AM53" i="102"/>
  <c r="C49" i="97"/>
  <c r="L40" i="113"/>
  <c r="X55" i="114"/>
  <c r="AG175" i="115"/>
  <c r="C191" i="107"/>
  <c r="X41" i="94"/>
  <c r="C43" i="108"/>
  <c r="L192" i="107"/>
  <c r="F191" i="107"/>
  <c r="AJ43" i="108"/>
  <c r="C40" i="110"/>
  <c r="C49" i="111"/>
  <c r="U49" i="95"/>
  <c r="C177" i="93"/>
  <c r="AG191" i="107"/>
  <c r="L60" i="116"/>
  <c r="X65" i="101"/>
  <c r="AA175" i="115"/>
  <c r="X177" i="93"/>
  <c r="O48" i="97"/>
  <c r="L49" i="99"/>
  <c r="AJ48" i="99"/>
  <c r="AL43" i="108"/>
  <c r="U40" i="112"/>
  <c r="I177" i="93"/>
  <c r="I49" i="100"/>
  <c r="AD39" i="106"/>
  <c r="C53" i="102"/>
  <c r="U43" i="108"/>
  <c r="AD191" i="107"/>
  <c r="F49" i="120"/>
  <c r="I176" i="93"/>
  <c r="O41" i="94"/>
  <c r="AG49" i="95"/>
  <c r="C198" i="107"/>
  <c r="L48" i="100"/>
  <c r="U66" i="101"/>
  <c r="AA39" i="106"/>
  <c r="U177" i="93"/>
  <c r="R176" i="93"/>
  <c r="AL176" i="93"/>
  <c r="R40" i="94"/>
  <c r="D41" i="94"/>
  <c r="AA49" i="95"/>
  <c r="AA48" i="95"/>
  <c r="O48" i="95"/>
  <c r="E51" i="96"/>
  <c r="AD51" i="96"/>
  <c r="AM50" i="96"/>
  <c r="AA49" i="98"/>
  <c r="U49" i="100"/>
  <c r="O49" i="100"/>
  <c r="AM49" i="100"/>
  <c r="C65" i="101"/>
  <c r="AD66" i="101"/>
  <c r="X53" i="102"/>
  <c r="F53" i="102"/>
  <c r="E40" i="106"/>
  <c r="AJ40" i="106"/>
  <c r="AD54" i="102"/>
  <c r="L48" i="97"/>
  <c r="E192" i="107"/>
  <c r="E191" i="107"/>
  <c r="AD192" i="107"/>
  <c r="D191" i="107"/>
  <c r="U42" i="109"/>
  <c r="I42" i="109"/>
  <c r="I40" i="110"/>
  <c r="I48" i="111"/>
  <c r="AD39" i="112"/>
  <c r="I39" i="112"/>
  <c r="AD40" i="113"/>
  <c r="D40" i="113"/>
  <c r="D39" i="113"/>
  <c r="D56" i="114"/>
  <c r="C175" i="115"/>
  <c r="C197" i="107"/>
  <c r="L176" i="93"/>
  <c r="L48" i="95"/>
  <c r="AA51" i="96"/>
  <c r="X48" i="99"/>
  <c r="O191" i="107"/>
  <c r="AA192" i="107"/>
  <c r="AD42" i="108"/>
  <c r="X42" i="108"/>
  <c r="AG41" i="109"/>
  <c r="U39" i="112"/>
  <c r="X39" i="112"/>
  <c r="C39" i="113"/>
  <c r="X48" i="111"/>
  <c r="AD39" i="113"/>
  <c r="L177" i="93"/>
  <c r="U48" i="99"/>
  <c r="I48" i="100"/>
  <c r="U65" i="101"/>
  <c r="X43" i="108"/>
  <c r="AA176" i="115"/>
  <c r="AL23" i="124"/>
  <c r="AL24" i="124"/>
  <c r="AL57" i="124"/>
  <c r="AL56" i="124"/>
  <c r="AI10" i="101"/>
  <c r="AL41" i="101"/>
  <c r="F65" i="101"/>
  <c r="AL50" i="101"/>
  <c r="AL53" i="101"/>
  <c r="AL66" i="101"/>
  <c r="E66" i="101"/>
  <c r="AL49" i="101"/>
  <c r="E65" i="101"/>
  <c r="AM65" i="101"/>
  <c r="AL54" i="101"/>
  <c r="I53" i="102"/>
  <c r="AL23" i="102"/>
  <c r="AL14" i="102"/>
  <c r="AL29" i="102"/>
  <c r="AL43" i="102"/>
  <c r="AG54" i="102"/>
  <c r="AJ53" i="102"/>
  <c r="AL18" i="102"/>
  <c r="AL30" i="102"/>
  <c r="I54" i="102"/>
  <c r="AL12" i="102"/>
  <c r="AL17" i="102"/>
  <c r="AL27" i="102"/>
  <c r="AL16" i="102"/>
  <c r="AJ37" i="102"/>
  <c r="AL37" i="102" s="1"/>
  <c r="E48" i="102" s="1"/>
  <c r="AL12" i="101"/>
  <c r="AJ46" i="101"/>
  <c r="AL46" i="101" s="1"/>
  <c r="C60" i="101" s="1"/>
  <c r="L65" i="101"/>
  <c r="I65" i="101"/>
  <c r="I66" i="101"/>
  <c r="AL38" i="124"/>
  <c r="AL40" i="124"/>
  <c r="I57" i="124"/>
  <c r="AL16" i="124"/>
  <c r="AJ57" i="124"/>
  <c r="R56" i="124"/>
  <c r="I56" i="124"/>
  <c r="AM57" i="124"/>
  <c r="AL15" i="124"/>
  <c r="AL11" i="124"/>
  <c r="AL19" i="124"/>
  <c r="AL26" i="124"/>
  <c r="AM42" i="124"/>
  <c r="O57" i="124"/>
  <c r="F56" i="124"/>
  <c r="AL20" i="124"/>
  <c r="AL27" i="124"/>
  <c r="AL31" i="124"/>
  <c r="AL43" i="124"/>
  <c r="AL45" i="124"/>
  <c r="AL13" i="124"/>
  <c r="AM44" i="124"/>
  <c r="AL22" i="124"/>
  <c r="AL29" i="124"/>
  <c r="AM46" i="124"/>
  <c r="AL12" i="96"/>
  <c r="AL20" i="96"/>
  <c r="AL28" i="96"/>
  <c r="AH9" i="99"/>
  <c r="AL20" i="106"/>
  <c r="E50" i="97"/>
  <c r="AI9" i="60"/>
  <c r="AI10" i="60"/>
  <c r="AL12" i="60"/>
  <c r="AD176" i="93"/>
  <c r="AL40" i="94"/>
  <c r="C42" i="94"/>
  <c r="AI9" i="99"/>
  <c r="AI9" i="106"/>
  <c r="AA42" i="108"/>
  <c r="AM192" i="107"/>
  <c r="AL19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176" i="93"/>
  <c r="AA41" i="94"/>
  <c r="AL15" i="96"/>
  <c r="AL23" i="96"/>
  <c r="AL11" i="100"/>
  <c r="AL19" i="100"/>
  <c r="AL27" i="100"/>
  <c r="AL12" i="108"/>
  <c r="R192" i="107"/>
  <c r="AL28" i="108"/>
  <c r="AL15" i="100"/>
  <c r="AL26" i="106"/>
  <c r="C51" i="98"/>
  <c r="R41" i="94"/>
  <c r="I43" i="100"/>
  <c r="E43" i="100"/>
  <c r="C43" i="100"/>
  <c r="R191" i="107"/>
  <c r="AM191" i="107"/>
  <c r="AA43" i="108"/>
  <c r="AM43" i="108"/>
  <c r="AL11" i="108"/>
  <c r="AL30" i="108"/>
  <c r="D42" i="108"/>
  <c r="D43" i="108"/>
  <c r="AL17" i="60"/>
  <c r="E43" i="99"/>
  <c r="C43" i="99"/>
  <c r="AJ9" i="106"/>
  <c r="AL18" i="106"/>
  <c r="AJ173" i="107"/>
  <c r="F43" i="108"/>
  <c r="F42" i="108"/>
  <c r="E43" i="108"/>
  <c r="AL25" i="60"/>
  <c r="E177" i="93"/>
  <c r="E40" i="94"/>
  <c r="AJ49" i="98"/>
  <c r="AL12" i="95"/>
  <c r="AL20" i="95"/>
  <c r="AL28" i="95"/>
  <c r="O51" i="98"/>
  <c r="AL16" i="99"/>
  <c r="AL24" i="99"/>
  <c r="AL14" i="106"/>
  <c r="AL22" i="106"/>
  <c r="AL30" i="106"/>
  <c r="AJ192" i="107"/>
  <c r="AJ9" i="108"/>
  <c r="AH10" i="108"/>
  <c r="AM42" i="108"/>
  <c r="AI9" i="112"/>
  <c r="AI10" i="113"/>
  <c r="AJ9" i="114"/>
  <c r="AH9" i="115"/>
  <c r="F175" i="115"/>
  <c r="AI10" i="116"/>
  <c r="AH9" i="119"/>
  <c r="AI9" i="119"/>
  <c r="AH9" i="120"/>
  <c r="X56" i="124"/>
  <c r="X57" i="124"/>
  <c r="U57" i="124"/>
  <c r="AJ9" i="112"/>
  <c r="AL11" i="112"/>
  <c r="AL16" i="112"/>
  <c r="AL20" i="112"/>
  <c r="I51" i="98"/>
  <c r="AI10" i="124"/>
  <c r="AJ10" i="124"/>
  <c r="AH10" i="124"/>
  <c r="AL34" i="114"/>
  <c r="AL12" i="115"/>
  <c r="AL137" i="115"/>
  <c r="AL15" i="109"/>
  <c r="AL30" i="109"/>
  <c r="R42" i="109"/>
  <c r="AJ10" i="112"/>
  <c r="AL25" i="112"/>
  <c r="AL29" i="112"/>
  <c r="AJ39" i="112"/>
  <c r="C56" i="114"/>
  <c r="AL136" i="115"/>
  <c r="I176" i="115"/>
  <c r="E61" i="116"/>
  <c r="D56" i="124"/>
  <c r="AL21" i="112"/>
  <c r="AL26" i="112"/>
  <c r="AL30" i="112"/>
  <c r="AL175" i="115"/>
  <c r="L176" i="115"/>
  <c r="AL14" i="115"/>
  <c r="AL13" i="112"/>
  <c r="AL17" i="112"/>
  <c r="AI10" i="119"/>
  <c r="AJ10" i="119"/>
  <c r="AL31" i="119"/>
  <c r="AL17" i="109"/>
  <c r="AL14" i="112"/>
  <c r="AL18" i="112"/>
  <c r="AL27" i="112"/>
  <c r="AJ9" i="115"/>
  <c r="AL12" i="109"/>
  <c r="AL22" i="109"/>
  <c r="AI10" i="112"/>
  <c r="AL28" i="114"/>
  <c r="AH10" i="113"/>
  <c r="AL14" i="113"/>
  <c r="AL18" i="113"/>
  <c r="AL22" i="113"/>
  <c r="AL26" i="113"/>
  <c r="AL133" i="115"/>
  <c r="AH10" i="116"/>
  <c r="AJ9" i="119"/>
  <c r="AL14" i="119"/>
  <c r="O50" i="119" s="1"/>
  <c r="F48" i="119"/>
  <c r="E49" i="119"/>
  <c r="AL30" i="124"/>
  <c r="AH9" i="124"/>
  <c r="AL17" i="124"/>
  <c r="AL12" i="124"/>
  <c r="AL28" i="124"/>
  <c r="AJ56" i="124"/>
  <c r="AI9" i="124"/>
  <c r="AL18" i="124"/>
  <c r="E57" i="124"/>
  <c r="AL25" i="124"/>
  <c r="AJ9" i="124"/>
  <c r="AM43" i="119" l="1" a="1"/>
  <c r="AM43" i="119" s="1"/>
  <c r="AM40" i="120"/>
  <c r="AM43" i="120" s="1"/>
  <c r="E43" i="97"/>
  <c r="AK49" i="116"/>
  <c r="AM47" i="116" s="1"/>
  <c r="I43" i="97"/>
  <c r="E43" i="95"/>
  <c r="E172" i="93"/>
  <c r="C172" i="93"/>
  <c r="O172" i="93"/>
  <c r="E44" i="98"/>
  <c r="I60" i="101"/>
  <c r="AL173" i="107"/>
  <c r="C186" i="107" s="1"/>
  <c r="C48" i="102"/>
  <c r="E60" i="101"/>
  <c r="I51" i="124"/>
  <c r="AM173" i="107"/>
  <c r="E186" i="107" s="1"/>
  <c r="E51" i="124"/>
  <c r="C51" i="124"/>
  <c r="AM50" i="116" l="1" a="1"/>
  <c r="AM50"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<sst xmlns="http://schemas.openxmlformats.org/spreadsheetml/2006/main" count="3154" uniqueCount="274">
  <si>
    <t>兼務</t>
    <rPh sb="0" eb="2">
      <t>ケンム</t>
    </rPh>
    <phoneticPr fontId="7"/>
  </si>
  <si>
    <t>専従</t>
    <rPh sb="0" eb="2">
      <t>センジュウ</t>
    </rPh>
    <phoneticPr fontId="7"/>
  </si>
  <si>
    <t>専従</t>
    <rPh sb="0" eb="2">
      <t>センジュウ</t>
    </rPh>
    <phoneticPr fontId="4"/>
  </si>
  <si>
    <t>兼務</t>
    <rPh sb="0" eb="2">
      <t>ケンム</t>
    </rPh>
    <phoneticPr fontId="4"/>
  </si>
  <si>
    <t>合計</t>
    <rPh sb="0" eb="2">
      <t>ゴウケイ</t>
    </rPh>
    <phoneticPr fontId="7"/>
  </si>
  <si>
    <t>生活介護</t>
    <rPh sb="0" eb="2">
      <t>セイカツ</t>
    </rPh>
    <rPh sb="2" eb="4">
      <t>カイゴ</t>
    </rPh>
    <phoneticPr fontId="7"/>
  </si>
  <si>
    <t>サービス提供時間</t>
    <rPh sb="4" eb="6">
      <t>テイキョウ</t>
    </rPh>
    <rPh sb="6" eb="8">
      <t>ジカン</t>
    </rPh>
    <phoneticPr fontId="7"/>
  </si>
  <si>
    <t>自立生活援助</t>
    <rPh sb="0" eb="2">
      <t>ジリツ</t>
    </rPh>
    <rPh sb="2" eb="4">
      <t>セイカツ</t>
    </rPh>
    <rPh sb="4" eb="6">
      <t>エンジョ</t>
    </rPh>
    <phoneticPr fontId="7"/>
  </si>
  <si>
    <t>就労定着支援</t>
    <rPh sb="0" eb="2">
      <t>シュウロウ</t>
    </rPh>
    <rPh sb="2" eb="4">
      <t>テイチャク</t>
    </rPh>
    <rPh sb="4" eb="6">
      <t>シエン</t>
    </rPh>
    <phoneticPr fontId="7"/>
  </si>
  <si>
    <t>就労移行支援</t>
    <rPh sb="0" eb="2">
      <t>シュウロウ</t>
    </rPh>
    <rPh sb="2" eb="4">
      <t>イコウ</t>
    </rPh>
    <rPh sb="4" eb="6">
      <t>シエン</t>
    </rPh>
    <phoneticPr fontId="7"/>
  </si>
  <si>
    <t>重度障害者等包括支援</t>
    <rPh sb="0" eb="2">
      <t>ジュウド</t>
    </rPh>
    <rPh sb="2" eb="5">
      <t>ショウガイシャ</t>
    </rPh>
    <rPh sb="5" eb="6">
      <t>ナド</t>
    </rPh>
    <rPh sb="6" eb="8">
      <t>ホウカツ</t>
    </rPh>
    <rPh sb="8" eb="10">
      <t>シエン</t>
    </rPh>
    <phoneticPr fontId="7"/>
  </si>
  <si>
    <t>療養介護</t>
    <rPh sb="0" eb="2">
      <t>リョウヨウ</t>
    </rPh>
    <rPh sb="2" eb="4">
      <t>カイゴ</t>
    </rPh>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</si>
  <si>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</si>
  <si>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</si>
  <si>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</si>
  <si>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</si>
  <si>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常勤</t>
    <rPh sb="0" eb="2">
      <t>ジョウキン</t>
    </rPh>
    <phoneticPr fontId="7"/>
  </si>
  <si>
    <t>非常勤</t>
    <rPh sb="0" eb="3">
      <t>ヒジョウキン</t>
    </rPh>
    <phoneticPr fontId="7"/>
  </si>
  <si>
    <t>第５週</t>
    <rPh sb="0" eb="1">
      <t>ダイ</t>
    </rPh>
    <rPh sb="2" eb="3">
      <t>シュウ</t>
    </rPh>
    <phoneticPr fontId="7"/>
  </si>
  <si>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</si>
  <si>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</si>
  <si>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</si>
  <si>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</si>
  <si>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</si>
  <si>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</si>
  <si>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</si>
  <si>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</si>
  <si>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</si>
  <si>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</si>
  <si>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</si>
  <si>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</si>
  <si>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</si>
  <si>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</si>
  <si>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</si>
  <si>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</si>
  <si>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7"/>
  </si>
  <si>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</si>
  <si>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</si>
  <si>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</si>
  <si>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</si>
  <si>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</si>
  <si>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</si>
  <si>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</si>
  <si>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</si>
  <si>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</si>
  <si>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</si>
  <si>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</si>
  <si>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</si>
  <si>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</si>
  <si>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</si>
  <si>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</si>
  <si>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</si>
  <si>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</si>
  <si>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</si>
  <si>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</si>
  <si>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</si>
  <si>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7"/>
  </si>
  <si>
    <t>月</t>
    <rPh sb="0" eb="1">
      <t>ゲツ</t>
    </rPh>
    <phoneticPr fontId="7"/>
  </si>
  <si>
    <t>！申請するサービス類型を選択してください</t>
    <rPh sb="1" eb="3">
      <t>シンセイ</t>
    </rPh>
    <rPh sb="9" eb="11">
      <t>ルイケイ</t>
    </rPh>
    <rPh sb="12" eb="14">
      <t>センタク</t>
    </rPh>
    <phoneticPr fontId="3"/>
  </si>
  <si>
    <t>No.</t>
    <phoneticPr fontId="7"/>
  </si>
  <si>
    <t>計</t>
    <rPh sb="0" eb="1">
      <t>ケイ</t>
    </rPh>
    <phoneticPr fontId="7"/>
  </si>
  <si>
    <t>サービス種別</t>
    <rPh sb="4" eb="6">
      <t>シュベツ</t>
    </rPh>
    <phoneticPr fontId="1"/>
  </si>
  <si>
    <t>事業所名</t>
    <rPh sb="0" eb="3">
      <t>ジギョウショ</t>
    </rPh>
    <rPh sb="3" eb="4">
      <t>メイ</t>
    </rPh>
    <phoneticPr fontId="1"/>
  </si>
  <si>
    <t>時間/週</t>
    <rPh sb="0" eb="2">
      <t>ジカン</t>
    </rPh>
    <rPh sb="3" eb="4">
      <t>シュウ</t>
    </rPh>
    <phoneticPr fontId="7"/>
  </si>
  <si>
    <t>時間/月</t>
    <rPh sb="0" eb="2">
      <t>ジカン</t>
    </rPh>
    <rPh sb="3" eb="4">
      <t>ツキ</t>
    </rPh>
    <phoneticPr fontId="7"/>
  </si>
  <si>
    <t>(1)記載する期間</t>
    <rPh sb="3" eb="5">
      <t>キサイ</t>
    </rPh>
    <rPh sb="7" eb="9">
      <t>キカン</t>
    </rPh>
    <phoneticPr fontId="7"/>
  </si>
  <si>
    <t>(2)予定/実績の別</t>
    <rPh sb="3" eb="5">
      <t>ヨテイ</t>
    </rPh>
    <rPh sb="6" eb="8">
      <t>ジッセキ</t>
    </rPh>
    <rPh sb="9" eb="10">
      <t>ベツ</t>
    </rPh>
    <phoneticPr fontId="7"/>
  </si>
  <si>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</si>
  <si>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7"/>
  </si>
  <si>
    <t>(5)勤務形態</t>
    <rPh sb="3" eb="5">
      <t>キンム</t>
    </rPh>
    <rPh sb="5" eb="7">
      <t>ケイタイ</t>
    </rPh>
    <phoneticPr fontId="7"/>
  </si>
  <si>
    <t>(6)資格</t>
    <rPh sb="3" eb="5">
      <t>シカク</t>
    </rPh>
    <phoneticPr fontId="7"/>
  </si>
  <si>
    <t>(7)氏名</t>
    <rPh sb="3" eb="5">
      <t>シメイ</t>
    </rPh>
    <phoneticPr fontId="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</si>
  <si>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</si>
  <si>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</si>
  <si>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</si>
  <si>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</si>
  <si>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</si>
  <si>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</si>
  <si>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</si>
  <si>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</si>
  <si>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</si>
  <si>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</si>
  <si>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</si>
  <si>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</si>
  <si>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</si>
  <si>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</si>
  <si>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</si>
  <si>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</si>
  <si>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</si>
  <si>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</si>
  <si>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</si>
  <si>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</si>
  <si>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</si>
  <si>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</si>
  <si>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</si>
  <si>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</si>
  <si>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</si>
  <si>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</si>
  <si>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</si>
  <si>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</si>
  <si>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</si>
  <si>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</si>
  <si>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</si>
  <si>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7"/>
  </si>
  <si>
    <t>(9)勤務時間数合計</t>
    <rPh sb="3" eb="5">
      <t>キンム</t>
    </rPh>
    <rPh sb="5" eb="7">
      <t>ジカン</t>
    </rPh>
    <rPh sb="7" eb="8">
      <t>スウ</t>
    </rPh>
    <rPh sb="8" eb="10">
      <t>ゴウケイ</t>
    </rPh>
    <phoneticPr fontId="7"/>
  </si>
  <si>
    <t>(10)週平均の勤務時間数</t>
    <rPh sb="4" eb="7">
      <t>シュウヘイキン</t>
    </rPh>
    <rPh sb="8" eb="10">
      <t>キンム</t>
    </rPh>
    <rPh sb="10" eb="12">
      <t>ジカン</t>
    </rPh>
    <rPh sb="12" eb="13">
      <t>スウ</t>
    </rPh>
    <phoneticPr fontId="7"/>
  </si>
  <si>
    <t>(11)兼務状況
（兼務先／兼務する職務の内容）等</t>
    <phoneticPr fontId="7"/>
  </si>
  <si>
    <t>常勤換算数</t>
    <rPh sb="0" eb="5">
      <t>ジョウキンカンサンスウ</t>
    </rPh>
    <phoneticPr fontId="3"/>
  </si>
  <si>
    <t>区分</t>
    <rPh sb="0" eb="2">
      <t>クブン</t>
    </rPh>
    <phoneticPr fontId="4"/>
  </si>
  <si>
    <t>h</t>
    <phoneticPr fontId="4"/>
  </si>
  <si>
    <t>人</t>
    <rPh sb="0" eb="1">
      <t>ニン</t>
    </rPh>
    <phoneticPr fontId="4"/>
  </si>
  <si>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</si>
  <si>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7"/>
  </si>
  <si>
    <t>開所日数</t>
    <rPh sb="0" eb="2">
      <t>カイショ</t>
    </rPh>
    <rPh sb="2" eb="4">
      <t>ニッスウ</t>
    </rPh>
    <phoneticPr fontId="4"/>
  </si>
  <si>
    <t>＜人員に関する基準＞</t>
    <rPh sb="1" eb="3">
      <t>ジンイン</t>
    </rPh>
    <rPh sb="4" eb="5">
      <t>カン</t>
    </rPh>
    <rPh sb="7" eb="9">
      <t>キジュン</t>
    </rPh>
    <phoneticPr fontId="7"/>
  </si>
  <si>
    <t>○サービス提供責任者</t>
    <rPh sb="5" eb="7">
      <t>テイキョウ</t>
    </rPh>
    <rPh sb="7" eb="10">
      <t>セキニンシャ</t>
    </rPh>
    <phoneticPr fontId="4"/>
  </si>
  <si>
    <t>平均利用者数</t>
    <rPh sb="0" eb="2">
      <t>ヘイキン</t>
    </rPh>
    <rPh sb="2" eb="6">
      <t>リヨウシャスウ</t>
    </rPh>
    <phoneticPr fontId="7"/>
  </si>
  <si>
    <t>必要な配置数</t>
    <rPh sb="0" eb="2">
      <t>ヒツヨウ</t>
    </rPh>
    <rPh sb="3" eb="6">
      <t>ハイチスウ</t>
    </rPh>
    <phoneticPr fontId="4"/>
  </si>
  <si>
    <t>＜実人数集計＞</t>
    <rPh sb="1" eb="2">
      <t>ジツ</t>
    </rPh>
    <rPh sb="2" eb="4">
      <t>ニンズウ</t>
    </rPh>
    <rPh sb="4" eb="6">
      <t>シュウケイ</t>
    </rPh>
    <phoneticPr fontId="7"/>
  </si>
  <si>
    <t>生活支援員</t>
  </si>
  <si>
    <t>利用者延べ数</t>
    <rPh sb="3" eb="4">
      <t>ノ</t>
    </rPh>
    <phoneticPr fontId="7"/>
  </si>
  <si>
    <t>　(2) 「予定」・「実績」のいずれかを選択してください。</t>
    <rPh sb="6" eb="8">
      <t>ヨテイ</t>
    </rPh>
    <rPh sb="11" eb="13">
      <t>ジッセキ</t>
    </rPh>
    <rPh sb="20" eb="22">
      <t>センタク</t>
    </rPh>
    <phoneticPr fontId="1"/>
  </si>
  <si>
    <t>利用者延べ数計</t>
    <rPh sb="3" eb="4">
      <t>ノ</t>
    </rPh>
    <rPh sb="6" eb="7">
      <t>ケイ</t>
    </rPh>
    <phoneticPr fontId="7"/>
  </si>
  <si>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</si>
  <si>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</si>
  <si>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</si>
  <si>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</si>
  <si>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</si>
  <si>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7"/>
  </si>
  <si>
    <t xml:space="preserve"> 宿泊型自立訓練の利用者</t>
    <rPh sb="1" eb="4">
      <t>シュクハクガタ</t>
    </rPh>
    <rPh sb="4" eb="8">
      <t>ジリツクンレン</t>
    </rPh>
    <rPh sb="9" eb="12">
      <t>リヨウシャ</t>
    </rPh>
    <phoneticPr fontId="7"/>
  </si>
  <si>
    <t xml:space="preserve"> 宿泊型自立訓練以外の
 利用者</t>
    <rPh sb="1" eb="4">
      <t>シュクハクガタ</t>
    </rPh>
    <rPh sb="4" eb="8">
      <t>ジリツクンレン</t>
    </rPh>
    <rPh sb="8" eb="10">
      <t>イガイ</t>
    </rPh>
    <rPh sb="13" eb="16">
      <t>リヨウシャ</t>
    </rPh>
    <phoneticPr fontId="7"/>
  </si>
  <si>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</si>
  <si>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</si>
  <si>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</si>
  <si>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</si>
  <si>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</si>
  <si>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</si>
  <si>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7"/>
  </si>
  <si>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</si>
  <si>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</si>
  <si>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</si>
  <si>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</si>
  <si>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</si>
  <si>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</si>
  <si>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</si>
  <si>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</si>
  <si>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</si>
  <si>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</si>
  <si>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</si>
  <si>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</si>
  <si>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</si>
  <si>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</si>
  <si>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</si>
  <si>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</si>
  <si>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7"/>
  </si>
  <si>
    <t>障害者</t>
    <rPh sb="0" eb="3">
      <t>ショウガイシャ</t>
    </rPh>
    <phoneticPr fontId="7"/>
  </si>
  <si>
    <t>障害児</t>
    <rPh sb="0" eb="3">
      <t>ショウガイジ</t>
    </rPh>
    <phoneticPr fontId="4"/>
  </si>
  <si>
    <t>相談支援専門員の数の標準</t>
    <rPh sb="0" eb="2">
      <t>ソウダン</t>
    </rPh>
    <rPh sb="2" eb="7">
      <t>シエンセンモンイン</t>
    </rPh>
    <rPh sb="8" eb="9">
      <t>カズ</t>
    </rPh>
    <rPh sb="10" eb="12">
      <t>ヒョウジュン</t>
    </rPh>
    <phoneticPr fontId="7"/>
  </si>
  <si>
    <t>嘱託医</t>
    <rPh sb="0" eb="2">
      <t>ショクタク</t>
    </rPh>
    <phoneticPr fontId="3"/>
  </si>
  <si>
    <t>栄養士</t>
    <rPh sb="0" eb="3">
      <t>エイヨウシ</t>
    </rPh>
    <phoneticPr fontId="3"/>
  </si>
  <si>
    <t>調理員</t>
    <rPh sb="0" eb="3">
      <t>チョウリイン</t>
    </rPh>
    <phoneticPr fontId="3"/>
  </si>
  <si>
    <t>＜主な対象者及び障害児の数＞</t>
    <rPh sb="1" eb="2">
      <t>オモ</t>
    </rPh>
    <rPh sb="3" eb="5">
      <t>タイショウ</t>
    </rPh>
    <rPh sb="5" eb="6">
      <t>シャ</t>
    </rPh>
    <rPh sb="6" eb="7">
      <t>オヨ</t>
    </rPh>
    <rPh sb="8" eb="11">
      <t>ショウガイジ</t>
    </rPh>
    <rPh sb="12" eb="13">
      <t>カズ</t>
    </rPh>
    <phoneticPr fontId="7"/>
  </si>
  <si>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</si>
  <si>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</si>
  <si>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</si>
  <si>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</si>
  <si>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</si>
  <si>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</si>
  <si>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</si>
  <si>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</si>
  <si>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</si>
  <si>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</si>
  <si>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</si>
  <si>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</si>
  <si>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</si>
  <si>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</si>
  <si>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</si>
  <si>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</si>
  <si>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</si>
  <si>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利用者数</t>
    <rPh sb="0" eb="3">
      <t>リヨウシャ</t>
    </rPh>
    <rPh sb="3" eb="4">
      <t>スウ</t>
    </rPh>
    <phoneticPr fontId="4"/>
  </si>
  <si>
    <t>言語聴覚士</t>
    <rPh sb="0" eb="2">
      <t>ゲンゴ</t>
    </rPh>
    <rPh sb="2" eb="5">
      <t>チョウカクシ</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</si>
  <si>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</si>
  <si>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</si>
  <si>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</si>
  <si>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</si>
  <si>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</si>
  <si>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</si>
  <si>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</si>
  <si>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同行援護</t>
    <rPh sb="0" eb="2">
      <t>ドウコウ</t>
    </rPh>
    <rPh sb="2" eb="4">
      <t>エンゴ</t>
    </rPh>
    <phoneticPr fontId="3"/>
  </si>
  <si>
    <t>行動援護</t>
    <rPh sb="0" eb="4">
      <t>コウドウエンゴ</t>
    </rPh>
    <phoneticPr fontId="3"/>
  </si>
  <si>
    <t>居宅介護</t>
    <phoneticPr fontId="7"/>
  </si>
  <si>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</si>
  <si>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</si>
  <si>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</si>
  <si>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7"/>
  </si>
  <si>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</si>
  <si>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</si>
  <si>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</si>
  <si>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</si>
  <si>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</si>
  <si>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</si>
  <si>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</si>
  <si>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</si>
  <si>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</si>
  <si>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</si>
  <si>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</si>
  <si>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</si>
  <si>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</si>
  <si>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</si>
  <si>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</si>
  <si>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</si>
  <si>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</si>
  <si>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</si>
  <si>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</si>
  <si>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</si>
  <si>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</si>
  <si>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</si>
  <si>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</si>
  <si>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</si>
  <si>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</si>
  <si>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居宅介護・重度訪問介護</t>
    <rPh sb="5" eb="7">
      <t>ジュウド</t>
    </rPh>
    <rPh sb="7" eb="9">
      <t>ホウモン</t>
    </rPh>
    <rPh sb="9" eb="11">
      <t>カイゴ</t>
    </rPh>
    <phoneticPr fontId="7"/>
  </si>
  <si>
    <t>就労選択支援</t>
    <rPh sb="0" eb="2">
      <t>シュウロウ</t>
    </rPh>
    <rPh sb="2" eb="4">
      <t>センタク</t>
    </rPh>
    <rPh sb="4" eb="6">
      <t>シエン</t>
    </rPh>
    <phoneticPr fontId="7"/>
  </si>
  <si>
    <t>就労継続支援Ａ型</t>
    <rPh sb="0" eb="2">
      <t>シュウロウ</t>
    </rPh>
    <rPh sb="2" eb="4">
      <t>ケイゾク</t>
    </rPh>
    <rPh sb="4" eb="6">
      <t>シエン</t>
    </rPh>
    <rPh sb="7" eb="8">
      <t>ガタ</t>
    </rPh>
    <phoneticPr fontId="7"/>
  </si>
  <si>
    <t>就労継続支援Ｂ型</t>
    <rPh sb="0" eb="2">
      <t>シュウロウ</t>
    </rPh>
    <rPh sb="2" eb="4">
      <t>ケイゾク</t>
    </rPh>
    <rPh sb="4" eb="6">
      <t>シエン</t>
    </rPh>
    <rPh sb="7" eb="8">
      <t>ガタ</t>
    </rPh>
    <phoneticPr fontId="7"/>
  </si>
  <si>
    <t>地域移行支援・地域定着支援</t>
    <rPh sb="0" eb="2">
      <t>チイキ</t>
    </rPh>
    <rPh sb="2" eb="4">
      <t>イコウ</t>
    </rPh>
    <rPh sb="4" eb="6">
      <t>シエン</t>
    </rPh>
    <rPh sb="7" eb="9">
      <t>チイキ</t>
    </rPh>
    <rPh sb="9" eb="11">
      <t>テイチャク</t>
    </rPh>
    <rPh sb="11" eb="13">
      <t>シエン</t>
    </rPh>
    <phoneticPr fontId="7"/>
  </si>
  <si>
    <t>計画相談支援・障害児相談支援</t>
    <rPh sb="0" eb="2">
      <t>ケイカク</t>
    </rPh>
    <rPh sb="2" eb="4">
      <t>ソウダン</t>
    </rPh>
    <rPh sb="4" eb="6">
      <t>シエン</t>
    </rPh>
    <rPh sb="7" eb="10">
      <t>ショウガイジ</t>
    </rPh>
    <rPh sb="10" eb="12">
      <t>ソウダン</t>
    </rPh>
    <rPh sb="12" eb="14">
      <t>シエン</t>
    </rPh>
    <phoneticPr fontId="1"/>
  </si>
  <si>
    <t>重度訪問介護</t>
    <rPh sb="0" eb="2">
      <t>ジュウド</t>
    </rPh>
    <rPh sb="2" eb="4">
      <t>ホウモン</t>
    </rPh>
    <rPh sb="4" eb="6">
      <t>カイゴ</t>
    </rPh>
    <phoneticPr fontId="7"/>
  </si>
  <si>
    <t>地域移行支援</t>
    <rPh sb="0" eb="2">
      <t>チイキ</t>
    </rPh>
    <rPh sb="2" eb="4">
      <t>イコウ</t>
    </rPh>
    <rPh sb="4" eb="6">
      <t>シエン</t>
    </rPh>
    <phoneticPr fontId="7"/>
  </si>
  <si>
    <t>地域定着支援</t>
    <rPh sb="0" eb="2">
      <t>チイキ</t>
    </rPh>
    <rPh sb="2" eb="4">
      <t>テイチャク</t>
    </rPh>
    <rPh sb="4" eb="6">
      <t>シエン</t>
    </rPh>
    <phoneticPr fontId="7"/>
  </si>
  <si>
    <t>計画相談支援</t>
    <rPh sb="0" eb="2">
      <t>ケイカク</t>
    </rPh>
    <rPh sb="2" eb="4">
      <t>ソウダン</t>
    </rPh>
    <rPh sb="4" eb="6">
      <t>シエン</t>
    </rPh>
    <phoneticPr fontId="1"/>
  </si>
  <si>
    <t>障害児相談支援</t>
    <rPh sb="0" eb="3">
      <t>ショウガイジ</t>
    </rPh>
    <rPh sb="3" eb="5">
      <t>ソウダン</t>
    </rPh>
    <rPh sb="5" eb="7">
      <t>シエン</t>
    </rPh>
    <phoneticPr fontId="1"/>
  </si>
  <si>
    <t>児童発達支援</t>
    <rPh sb="0" eb="2">
      <t>ジドウ</t>
    </rPh>
    <rPh sb="2" eb="4">
      <t>ハッタツ</t>
    </rPh>
    <rPh sb="4" eb="6">
      <t>シエン</t>
    </rPh>
    <phoneticPr fontId="1"/>
  </si>
  <si>
    <t>放課後等デイサービス</t>
    <rPh sb="0" eb="4">
      <t>ホウカゴトウ</t>
    </rPh>
    <phoneticPr fontId="1"/>
  </si>
  <si>
    <t>自立訓練・機能訓練</t>
    <rPh sb="0" eb="2">
      <t>ジリツ</t>
    </rPh>
    <rPh sb="2" eb="4">
      <t>クンレン</t>
    </rPh>
    <rPh sb="5" eb="7">
      <t>キノウ</t>
    </rPh>
    <rPh sb="7" eb="9">
      <t>クンレン</t>
    </rPh>
    <phoneticPr fontId="7"/>
  </si>
  <si>
    <t>自立訓練・生活訓練</t>
    <rPh sb="0" eb="2">
      <t>ジリツ</t>
    </rPh>
    <rPh sb="2" eb="4">
      <t>クンレン</t>
    </rPh>
    <rPh sb="5" eb="7">
      <t>セイカツ</t>
    </rPh>
    <rPh sb="7" eb="9">
      <t>クンレン</t>
    </rPh>
    <phoneticPr fontId="7"/>
  </si>
  <si>
    <t>短期入所・単独型</t>
    <rPh sb="0" eb="2">
      <t>タンキ</t>
    </rPh>
    <rPh sb="2" eb="4">
      <t>ニュウショ</t>
    </rPh>
    <rPh sb="5" eb="8">
      <t>タンドクガタ</t>
    </rPh>
    <phoneticPr fontId="7"/>
  </si>
  <si>
    <t>短期入所・空床利用型</t>
    <rPh sb="0" eb="2">
      <t>タンキ</t>
    </rPh>
    <rPh sb="2" eb="4">
      <t>ニュウショ</t>
    </rPh>
    <rPh sb="5" eb="7">
      <t>クウショウ</t>
    </rPh>
    <rPh sb="7" eb="10">
      <t>リヨウガタ</t>
    </rPh>
    <phoneticPr fontId="7"/>
  </si>
  <si>
    <t>短期入所・併設型</t>
    <rPh sb="0" eb="2">
      <t>タンキ</t>
    </rPh>
    <rPh sb="2" eb="4">
      <t>ニュウショ</t>
    </rPh>
    <rPh sb="5" eb="8">
      <t>ヘイセツガタ</t>
    </rPh>
    <phoneticPr fontId="7"/>
  </si>
  <si>
    <t>共同生活援助・介護サービス包括型</t>
    <rPh sb="0" eb="2">
      <t>キョウドウ</t>
    </rPh>
    <rPh sb="2" eb="4">
      <t>セイカツ</t>
    </rPh>
    <rPh sb="4" eb="6">
      <t>エンジョ</t>
    </rPh>
    <phoneticPr fontId="7"/>
  </si>
  <si>
    <t>共同生活援助・外部サービス利用型</t>
    <rPh sb="0" eb="2">
      <t>キョウドウ</t>
    </rPh>
    <rPh sb="2" eb="4">
      <t>セイカツ</t>
    </rPh>
    <rPh sb="4" eb="6">
      <t>エンジョ</t>
    </rPh>
    <phoneticPr fontId="7"/>
  </si>
  <si>
    <t>共同生活援助・日中サービス支援型</t>
    <rPh sb="0" eb="2">
      <t>キョウドウ</t>
    </rPh>
    <rPh sb="2" eb="4">
      <t>セイカツ</t>
    </rPh>
    <rPh sb="4" eb="6">
      <t>エンジョ</t>
    </rPh>
    <phoneticPr fontId="7"/>
  </si>
  <si>
    <t>E</t>
    <phoneticPr fontId="3"/>
  </si>
  <si>
    <t>就労選択支援員</t>
    <rPh sb="0" eb="2">
      <t>シュウロウ</t>
    </rPh>
    <rPh sb="2" eb="4">
      <t>センタク</t>
    </rPh>
    <rPh sb="4" eb="6">
      <t>シエン</t>
    </rPh>
    <rPh sb="6" eb="7">
      <t>イン</t>
    </rPh>
    <phoneticPr fontId="3"/>
  </si>
  <si>
    <t>就労支援員</t>
    <rPh sb="0" eb="2">
      <t>シュウロウ</t>
    </rPh>
    <rPh sb="2" eb="4">
      <t>シエン</t>
    </rPh>
    <rPh sb="4" eb="5">
      <t>イン</t>
    </rPh>
    <phoneticPr fontId="3"/>
  </si>
  <si>
    <t>共同生活援助・介護サービス包括型</t>
    <rPh sb="0" eb="2">
      <t>キョウドウ</t>
    </rPh>
    <rPh sb="2" eb="4">
      <t>セイカツ</t>
    </rPh>
    <rPh sb="4" eb="6">
      <t>エンジョ</t>
    </rPh>
    <rPh sb="7" eb="9">
      <t>カイゴ</t>
    </rPh>
    <rPh sb="13" eb="15">
      <t>ホウカツ</t>
    </rPh>
    <rPh sb="15" eb="16">
      <t>ガタ</t>
    </rPh>
    <phoneticPr fontId="7"/>
  </si>
  <si>
    <t>指導員</t>
    <rPh sb="0" eb="3">
      <t>シドウイン</t>
    </rPh>
    <phoneticPr fontId="3"/>
  </si>
  <si>
    <t>児童発達支援・放課後等デイサービス・主として重症心身障害児</t>
    <rPh sb="7" eb="10">
      <t>ホウカゴ</t>
    </rPh>
    <rPh sb="10" eb="11">
      <t>トウ</t>
    </rPh>
    <phoneticPr fontId="3"/>
  </si>
  <si>
    <t>嘱託医</t>
    <rPh sb="0" eb="2">
      <t>ショクタク</t>
    </rPh>
    <rPh sb="2" eb="3">
      <t>イ</t>
    </rPh>
    <phoneticPr fontId="3"/>
  </si>
  <si>
    <t>職業指導員</t>
    <rPh sb="0" eb="2">
      <t>ショクギョウ</t>
    </rPh>
    <rPh sb="2" eb="5">
      <t>シドウイン</t>
    </rPh>
    <phoneticPr fontId="3"/>
  </si>
  <si>
    <t>児童発達支援・主として重症心身障害児</t>
    <phoneticPr fontId="3"/>
  </si>
  <si>
    <t>放課後等デイサービス・主として重症心身障害児</t>
    <rPh sb="0" eb="3">
      <t>ホウカゴ</t>
    </rPh>
    <rPh sb="3" eb="4">
      <t>トウ</t>
    </rPh>
    <phoneticPr fontId="3"/>
  </si>
  <si>
    <t>B</t>
    <phoneticPr fontId="26"/>
  </si>
  <si>
    <t>児童発達支援センター</t>
    <rPh sb="0" eb="4">
      <t>ジドウハッタツ</t>
    </rPh>
    <rPh sb="4" eb="6">
      <t>シエン</t>
    </rPh>
    <phoneticPr fontId="3"/>
  </si>
  <si>
    <t>（参考様式３）従業者の勤務の体制及び勤務形態一覧表</t>
    <rPh sb="1" eb="3">
      <t>サンコウ</t>
    </rPh>
    <rPh sb="3" eb="5">
      <t>ヨウシキ</t>
    </rPh>
    <rPh sb="7" eb="10">
      <t>ジュウギョウシャ</t>
    </rPh>
    <rPh sb="11" eb="13">
      <t>キンム</t>
    </rPh>
    <rPh sb="14" eb="16">
      <t>タイセイ</t>
    </rPh>
    <rPh sb="16" eb="17">
      <t>オヨ</t>
    </rPh>
    <rPh sb="18" eb="20">
      <t>キンム</t>
    </rPh>
    <rPh sb="20" eb="22">
      <t>ケイタイ</t>
    </rPh>
    <rPh sb="22" eb="25">
      <t>イチランヒョウ</t>
    </rPh>
    <phoneticPr fontId="7"/>
  </si>
  <si>
    <t>予定</t>
  </si>
  <si>
    <t>※年月を入力すると自動で日付・曜日が設定されます</t>
    <rPh sb="1" eb="2">
      <t>ネン</t>
    </rPh>
    <rPh sb="2" eb="3">
      <t>ツキ</t>
    </rPh>
    <rPh sb="4" eb="6">
      <t>ニュウリョク</t>
    </rPh>
    <rPh sb="9" eb="11">
      <t>ジドウ</t>
    </rPh>
    <rPh sb="12" eb="14">
      <t>ヒヅケ</t>
    </rPh>
    <rPh sb="15" eb="17">
      <t>ヨウビ</t>
    </rPh>
    <rPh sb="18" eb="20">
      <t>セッテイ</t>
    </rPh>
    <phoneticPr fontId="7"/>
  </si>
  <si>
    <t>※常勤換算1.0以上の勤務時間は黄塗表示</t>
    <rPh sb="1" eb="3">
      <t>ジョウキン</t>
    </rPh>
    <rPh sb="3" eb="5">
      <t>カンサン</t>
    </rPh>
    <rPh sb="8" eb="10">
      <t>イジョウ</t>
    </rPh>
    <rPh sb="11" eb="13">
      <t>キンム</t>
    </rPh>
    <rPh sb="13" eb="15">
      <t>ジカン</t>
    </rPh>
    <rPh sb="16" eb="17">
      <t>キ</t>
    </rPh>
    <rPh sb="17" eb="18">
      <t>ヌリ</t>
    </rPh>
    <rPh sb="18" eb="20">
      <t>ヒョウジ</t>
    </rPh>
    <phoneticPr fontId="7"/>
  </si>
  <si>
    <t>※経過的療養介護サービス費（Ⅰ）の場合は</t>
    <rPh sb="1" eb="4">
      <t>ケイカテキ</t>
    </rPh>
    <rPh sb="4" eb="6">
      <t>リョウヨウ</t>
    </rPh>
    <rPh sb="6" eb="8">
      <t>カイゴ</t>
    </rPh>
    <rPh sb="12" eb="13">
      <t>ヒ</t>
    </rPh>
    <rPh sb="17" eb="19">
      <t>バアイ</t>
    </rPh>
    <phoneticPr fontId="3"/>
  </si>
  <si>
    <t>　生活支援員は2:1</t>
    <rPh sb="1" eb="3">
      <t>セイカツ</t>
    </rPh>
    <rPh sb="3" eb="5">
      <t>シエン</t>
    </rPh>
    <rPh sb="5" eb="6">
      <t>イン</t>
    </rPh>
    <phoneticPr fontId="3"/>
  </si>
  <si>
    <t>生活支援員　※</t>
    <rPh sb="0" eb="5">
      <t>セイカツシエンイン</t>
    </rPh>
    <phoneticPr fontId="3"/>
  </si>
  <si>
    <t>※参考様式10-1「平均利用者・平均障害支援区分等算出表（生活介護）」の数値を入力してくだいさい。</t>
    <rPh sb="1" eb="3">
      <t>サンコウ</t>
    </rPh>
    <rPh sb="3" eb="5">
      <t>ヨウシキ</t>
    </rPh>
    <rPh sb="36" eb="38">
      <t>スウチ</t>
    </rPh>
    <rPh sb="39" eb="41">
      <t>ニュウリョク</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</si>
  <si>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7"/>
  </si>
  <si>
    <t>※選択肢にない職種については直接入力してください</t>
    <phoneticPr fontId="3"/>
  </si>
  <si>
    <t>就労選択支援員</t>
    <rPh sb="0" eb="2">
      <t>シュウロウ</t>
    </rPh>
    <rPh sb="2" eb="4">
      <t>センタク</t>
    </rPh>
    <rPh sb="4" eb="7">
      <t>シエンイン</t>
    </rPh>
    <phoneticPr fontId="3"/>
  </si>
  <si>
    <t>＜人員基準に関する実人数集計＞</t>
    <rPh sb="1" eb="5">
      <t>ジンインキジュン</t>
    </rPh>
    <rPh sb="6" eb="7">
      <t>カン</t>
    </rPh>
    <rPh sb="9" eb="10">
      <t>ジツ</t>
    </rPh>
    <rPh sb="10" eb="12">
      <t>ニンズウ</t>
    </rPh>
    <rPh sb="12" eb="14">
      <t>シュウケイ</t>
    </rPh>
    <phoneticPr fontId="7"/>
  </si>
  <si>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</si>
  <si>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</si>
  <si>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7"/>
  </si>
  <si>
    <t>※指定基準の確認に際しては、４週分の入力で差し支えありません。</t>
    <rPh sb="1" eb="5">
      <t>シテイキジュン</t>
    </rPh>
    <rPh sb="15" eb="17">
      <t>シュウブン</t>
    </rPh>
    <rPh sb="18" eb="20">
      <t>ニュウリョク</t>
    </rPh>
    <rPh sb="21" eb="22">
      <t>サ</t>
    </rPh>
    <rPh sb="23" eb="24">
      <t>ツカ</t>
    </rPh>
    <phoneticPr fontId="7"/>
  </si>
  <si>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</si>
  <si>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</si>
  <si>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</si>
  <si>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7"/>
  </si>
  <si>
    <t xml:space="preserve"> （14) 必要項目を満たしていれば、各事業所で使用するシフト表等をもって代替書類として差し支えありません。</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</si>
</sst>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2">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6"/>
      <name val="游ゴシック"/>
      <family val="3"/>
      <charset val="128"/>
      <scheme val="minor"/>
    </font>
    <font>
      <sz val="9"/>
      <color rgb="FF0000FF"/>
      <name val="ＭＳ ゴシック"/>
      <family val="3"/>
      <charset val="128"/>
    </font>
    <font>
      <sz val="10"/>
      <color rgb="FF0000FF"/>
      <name val="ＭＳ ゴシック"/>
      <family val="3"/>
      <charset val="128"/>
    </font>
    <font>
      <b/>
      <sz val="9"/>
      <color rgb="FFFF0000"/>
      <name val="ＭＳ ゴシック"/>
      <family val="3"/>
      <charset val="128"/>
    </font>
    <font>
      <sz val="10"/>
      <color rgb="FF0000FF"/>
      <name val="游ゴシック"/>
      <family val="3"/>
      <charset val="128"/>
      <scheme val="minor"/>
    </font>
    <font>
      <sz val="8"/>
      <color rgb="FFC00000"/>
      <name val="ＭＳ ゴシック"/>
      <family val="3"/>
      <charset val="128"/>
    </font>
  </fonts>
  <fills count="8">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8" tint="0.39997558519241921"/>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right style="thin">
        <color indexed="64"/>
      </right>
      <top/>
      <bottom/>
      <diagonal/>
    </border>
    <border>
      <left style="thin">
        <color indexed="64"/>
      </left>
      <right style="thin">
        <color indexed="64"/>
      </right>
      <top style="thin">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8">
    <xf numFmtId="0" fontId="0" fillId="0" borderId="0">
      <alignment vertical="center"/>
    </xf>
    <xf numFmtId="0" fontId="6" fillId="0" borderId="0"/>
    <xf numFmtId="6" fontId="6" fillId="0" borderId="0" applyFont="0" applyFill="0" applyBorder="0" applyAlignment="0" applyProtection="0"/>
    <xf numFmtId="0" fontId="15" fillId="0" borderId="0">
      <alignment vertical="center"/>
    </xf>
    <xf numFmtId="0" fontId="6" fillId="0" borderId="0"/>
    <xf numFmtId="0" fontId="6" fillId="0" borderId="0"/>
    <xf numFmtId="0" fontId="16" fillId="0" borderId="0">
      <alignment vertical="center"/>
    </xf>
    <xf numFmtId="0" fontId="6" fillId="0" borderId="0">
      <alignment vertical="center"/>
    </xf>
  </cellStyleXfs>
  <cellXfs count="247">
    <xf numFmtId="0" fontId="0" fillId="0" borderId="0" xfId="0">
      <alignment vertical="center"/>
    </xf>
    <xf numFmtId="0" fontId="8" fillId="0" borderId="0" xfId="7" applyFont="1">
      <alignment vertical="center"/>
    </xf>
    <xf numFmtId="0" fontId="5" fillId="0" borderId="0" xfId="7" applyFont="1">
      <alignment vertical="center"/>
    </xf>
    <xf numFmtId="0" fontId="8"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6" xfId="7" applyNumberFormat="1" applyFont="1" applyBorder="1">
      <alignment vertical="center"/>
    </xf>
    <xf numFmtId="178" fontId="5" fillId="0" borderId="6" xfId="7" applyNumberFormat="1" applyFont="1" applyBorder="1">
      <alignment vertical="center"/>
    </xf>
    <xf numFmtId="0" fontId="5" fillId="0" borderId="0" xfId="7" applyFont="1" applyAlignment="1">
      <alignment horizontal="center" vertical="center"/>
    </xf>
    <xf numFmtId="0" fontId="2" fillId="0" borderId="0" xfId="7" applyFont="1" applyAlignment="1">
      <alignment horizontal="left" vertical="center"/>
    </xf>
    <xf numFmtId="176" fontId="5" fillId="0" borderId="6" xfId="7" applyNumberFormat="1" applyFont="1" applyBorder="1" applyAlignment="1">
      <alignment horizontal="right" vertical="center"/>
    </xf>
    <xf numFmtId="0" fontId="5" fillId="0" borderId="6" xfId="7" applyFont="1" applyBorder="1" applyAlignment="1">
      <alignment horizontal="center" vertical="center"/>
    </xf>
    <xf numFmtId="0" fontId="17" fillId="0" borderId="0" xfId="7" applyFont="1" applyAlignment="1">
      <alignment horizontal="center" vertical="center"/>
    </xf>
    <xf numFmtId="0" fontId="17" fillId="0" borderId="0" xfId="3" applyFont="1" applyAlignment="1">
      <alignment horizontal="center" vertical="center"/>
    </xf>
    <xf numFmtId="0" fontId="17" fillId="0" borderId="0" xfId="7" applyFont="1">
      <alignment vertical="center"/>
    </xf>
    <xf numFmtId="0" fontId="9" fillId="0" borderId="0" xfId="7" applyFont="1" applyAlignment="1">
      <alignment horizontal="left" vertical="center"/>
    </xf>
    <xf numFmtId="0" fontId="2" fillId="0" borderId="0" xfId="7" applyFont="1" applyAlignment="1">
      <alignment horizontal="right" vertical="center"/>
    </xf>
    <xf numFmtId="0" fontId="5" fillId="0" borderId="6" xfId="7" applyFont="1" applyBorder="1" applyAlignment="1">
      <alignment horizontal="center" vertical="center" wrapText="1"/>
    </xf>
    <xf numFmtId="0" fontId="5" fillId="2" borderId="12" xfId="7" applyFont="1" applyFill="1" applyBorder="1" applyAlignment="1">
      <alignment horizontal="center" vertical="center"/>
    </xf>
    <xf numFmtId="0" fontId="16" fillId="0" borderId="0" xfId="0" applyFont="1">
      <alignment vertical="center"/>
    </xf>
    <xf numFmtId="0" fontId="5" fillId="0" borderId="0" xfId="7" applyFont="1" applyAlignment="1">
      <alignment horizontal="left" vertical="center"/>
    </xf>
    <xf numFmtId="0" fontId="18" fillId="0" borderId="0" xfId="0" applyFont="1">
      <alignment vertical="center"/>
    </xf>
    <xf numFmtId="0" fontId="15" fillId="0" borderId="0" xfId="0" applyFont="1">
      <alignment vertical="center"/>
    </xf>
    <xf numFmtId="0" fontId="15" fillId="0" borderId="0" xfId="0" applyFont="1" applyAlignment="1">
      <alignment horizontal="right" vertical="center"/>
    </xf>
    <xf numFmtId="0" fontId="19" fillId="0" borderId="0" xfId="7" applyFont="1" applyAlignment="1">
      <alignment horizontal="center" vertical="center"/>
    </xf>
    <xf numFmtId="0" fontId="19" fillId="0" borderId="0" xfId="3" applyFont="1" applyAlignment="1">
      <alignment horizontal="center" vertical="center"/>
    </xf>
    <xf numFmtId="0" fontId="19" fillId="0" borderId="0" xfId="7" applyFont="1">
      <alignment vertical="center"/>
    </xf>
    <xf numFmtId="0" fontId="5" fillId="0" borderId="0" xfId="7" applyFont="1" applyAlignment="1">
      <alignment vertical="center" textRotation="255" shrinkToFit="1"/>
    </xf>
    <xf numFmtId="0" fontId="14" fillId="0" borderId="0" xfId="7" applyFont="1" applyAlignment="1">
      <alignment horizontal="left" vertical="center"/>
    </xf>
    <xf numFmtId="0" fontId="5" fillId="0" borderId="6" xfId="7" applyFont="1" applyBorder="1" applyAlignment="1">
      <alignment vertical="center" textRotation="255" shrinkToFit="1"/>
    </xf>
    <xf numFmtId="179" fontId="5" fillId="0" borderId="6" xfId="7" applyNumberFormat="1" applyFont="1" applyBorder="1" applyAlignment="1">
      <alignment horizontal="center" vertical="center"/>
    </xf>
    <xf numFmtId="0" fontId="5" fillId="3" borderId="6" xfId="7" applyFont="1" applyFill="1" applyBorder="1" applyAlignment="1">
      <alignment horizontal="right" vertical="center"/>
    </xf>
    <xf numFmtId="0" fontId="15" fillId="5" borderId="6" xfId="0" applyFont="1" applyFill="1" applyBorder="1">
      <alignment vertical="center"/>
    </xf>
    <xf numFmtId="0" fontId="2" fillId="0" borderId="0" xfId="3" applyFont="1" applyAlignment="1">
      <alignment horizontal="center" vertical="center"/>
    </xf>
    <xf numFmtId="0" fontId="5" fillId="0" borderId="6" xfId="3" applyFont="1" applyBorder="1" applyAlignment="1">
      <alignment horizontal="center" vertical="center"/>
    </xf>
    <xf numFmtId="0" fontId="5" fillId="0" borderId="12" xfId="3" applyFont="1" applyBorder="1" applyAlignment="1">
      <alignment horizontal="center" vertical="center"/>
    </xf>
    <xf numFmtId="0" fontId="5" fillId="2" borderId="6" xfId="7" applyFont="1" applyFill="1" applyBorder="1" applyAlignment="1">
      <alignment horizontal="left" vertical="center"/>
    </xf>
    <xf numFmtId="0" fontId="5" fillId="4" borderId="6" xfId="7" applyFont="1" applyFill="1" applyBorder="1">
      <alignment vertical="center"/>
    </xf>
    <xf numFmtId="0" fontId="5" fillId="4" borderId="12" xfId="7" applyFont="1" applyFill="1" applyBorder="1">
      <alignment vertical="center"/>
    </xf>
    <xf numFmtId="0" fontId="10" fillId="0" borderId="0" xfId="7" applyFont="1">
      <alignment vertical="center"/>
    </xf>
    <xf numFmtId="0" fontId="5" fillId="0" borderId="6" xfId="7" applyFont="1" applyBorder="1" applyAlignment="1">
      <alignment horizontal="right" vertical="center"/>
    </xf>
    <xf numFmtId="176" fontId="5" fillId="0" borderId="15" xfId="7" applyNumberFormat="1" applyFont="1" applyBorder="1">
      <alignment vertical="center"/>
    </xf>
    <xf numFmtId="176" fontId="5" fillId="0" borderId="6" xfId="7" applyNumberFormat="1" applyFont="1" applyBorder="1">
      <alignment vertical="center"/>
    </xf>
    <xf numFmtId="0" fontId="5" fillId="0" borderId="0" xfId="7" applyFont="1" applyAlignment="1">
      <alignment horizontal="right" vertical="center"/>
    </xf>
    <xf numFmtId="180" fontId="5" fillId="0" borderId="6" xfId="7" applyNumberFormat="1" applyFont="1" applyBorder="1" applyAlignment="1">
      <alignment horizontal="center" vertical="center"/>
    </xf>
    <xf numFmtId="0" fontId="5" fillId="3" borderId="6" xfId="7" applyFont="1" applyFill="1" applyBorder="1" applyAlignment="1">
      <alignment horizontal="center" vertical="center"/>
    </xf>
    <xf numFmtId="0" fontId="2" fillId="0" borderId="4" xfId="7" applyFont="1" applyBorder="1">
      <alignment vertical="center"/>
    </xf>
    <xf numFmtId="0" fontId="5" fillId="6" borderId="6" xfId="3" applyFont="1" applyFill="1" applyBorder="1" applyAlignment="1">
      <alignment horizontal="center" vertical="center"/>
    </xf>
    <xf numFmtId="0" fontId="5" fillId="0" borderId="2" xfId="7" applyFont="1" applyBorder="1">
      <alignment vertical="center"/>
    </xf>
    <xf numFmtId="0" fontId="21" fillId="0" borderId="0" xfId="0" applyFont="1">
      <alignment vertical="center"/>
    </xf>
    <xf numFmtId="0" fontId="20" fillId="0" borderId="0" xfId="7" applyFont="1">
      <alignment vertical="center"/>
    </xf>
    <xf numFmtId="176" fontId="5" fillId="0" borderId="6" xfId="7" applyNumberFormat="1" applyFont="1" applyBorder="1" applyAlignment="1">
      <alignment horizontal="center" vertical="center"/>
    </xf>
    <xf numFmtId="0" fontId="5" fillId="0" borderId="12" xfId="7" applyFont="1" applyBorder="1" applyAlignment="1">
      <alignment horizontal="left" vertical="center"/>
    </xf>
    <xf numFmtId="0" fontId="5" fillId="0" borderId="10" xfId="7" applyFont="1" applyBorder="1" applyAlignment="1">
      <alignment horizontal="left" vertical="center"/>
    </xf>
    <xf numFmtId="0" fontId="5" fillId="0" borderId="5" xfId="7" applyFont="1" applyBorder="1" applyAlignment="1">
      <alignment horizontal="left" vertical="center"/>
    </xf>
    <xf numFmtId="0" fontId="5" fillId="0" borderId="6" xfId="7" applyFont="1" applyBorder="1">
      <alignment vertical="center"/>
    </xf>
    <xf numFmtId="0" fontId="5" fillId="0" borderId="3" xfId="7" applyFont="1" applyBorder="1" applyAlignment="1">
      <alignment vertical="center" wrapText="1"/>
    </xf>
    <xf numFmtId="0" fontId="5" fillId="0" borderId="14" xfId="7" applyFont="1" applyBorder="1" applyAlignment="1">
      <alignment vertical="center" wrapText="1"/>
    </xf>
    <xf numFmtId="0" fontId="23" fillId="0" borderId="0" xfId="0" applyFont="1">
      <alignment vertical="center"/>
    </xf>
    <xf numFmtId="0" fontId="24" fillId="0" borderId="10" xfId="7" applyFont="1" applyBorder="1" applyAlignment="1">
      <alignment horizontal="left" vertical="center"/>
    </xf>
    <xf numFmtId="0" fontId="5" fillId="0" borderId="0" xfId="3" applyFont="1" applyAlignment="1">
      <alignment horizontal="center" vertical="center"/>
    </xf>
    <xf numFmtId="0" fontId="5" fillId="0" borderId="5" xfId="7" applyFont="1" applyBorder="1" applyAlignment="1">
      <alignment horizontal="center" vertical="center"/>
    </xf>
    <xf numFmtId="0" fontId="5" fillId="0" borderId="0" xfId="7" applyFont="1" applyAlignment="1">
      <alignment horizontal="center" vertical="center" wrapText="1"/>
    </xf>
    <xf numFmtId="0" fontId="5" fillId="0" borderId="2" xfId="7" applyFont="1" applyBorder="1" applyAlignment="1">
      <alignment vertical="center" wrapText="1"/>
    </xf>
    <xf numFmtId="0" fontId="5" fillId="0" borderId="0" xfId="7" applyFont="1" applyAlignment="1">
      <alignment vertical="center" wrapText="1"/>
    </xf>
    <xf numFmtId="0" fontId="25" fillId="0" borderId="2" xfId="7" applyFont="1" applyBorder="1">
      <alignment vertical="center"/>
    </xf>
    <xf numFmtId="0" fontId="25" fillId="0" borderId="0" xfId="7" applyFont="1">
      <alignment vertical="center"/>
    </xf>
    <xf numFmtId="0" fontId="10" fillId="0" borderId="6" xfId="7" applyFont="1" applyBorder="1" applyAlignment="1">
      <alignment horizontal="center" vertical="center"/>
    </xf>
    <xf numFmtId="0" fontId="10" fillId="0" borderId="5" xfId="7" applyFont="1" applyBorder="1" applyAlignment="1">
      <alignment horizontal="center" vertical="center"/>
    </xf>
    <xf numFmtId="0" fontId="15" fillId="5" borderId="14"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2" fillId="0" borderId="6" xfId="7" applyFont="1" applyBorder="1" applyAlignment="1">
      <alignment vertical="center" shrinkToFit="1"/>
    </xf>
    <xf numFmtId="0" fontId="15" fillId="5" borderId="0" xfId="0" applyFont="1" applyFill="1">
      <alignment vertical="center"/>
    </xf>
    <xf numFmtId="0" fontId="0" fillId="0" borderId="0" xfId="0" applyAlignment="1">
      <alignment vertical="center" shrinkToFit="1"/>
    </xf>
    <xf numFmtId="0" fontId="23" fillId="0" borderId="0" xfId="0" applyFont="1" applyAlignment="1">
      <alignment vertical="center" shrinkToFit="1"/>
    </xf>
    <xf numFmtId="0" fontId="5" fillId="2" borderId="6" xfId="7" applyFont="1" applyFill="1" applyBorder="1" applyAlignment="1">
      <alignment horizontal="center" vertical="center" shrinkToFit="1"/>
    </xf>
    <xf numFmtId="0" fontId="5" fillId="2" borderId="12" xfId="7" applyFont="1" applyFill="1" applyBorder="1" applyAlignment="1">
      <alignment horizontal="center" vertical="center" shrinkToFit="1"/>
    </xf>
    <xf numFmtId="0" fontId="5" fillId="4" borderId="6" xfId="7" applyFont="1" applyFill="1" applyBorder="1" applyAlignment="1">
      <alignment horizontal="left" vertical="center" shrinkToFit="1"/>
    </xf>
    <xf numFmtId="0" fontId="5" fillId="4" borderId="12" xfId="7" applyFont="1" applyFill="1" applyBorder="1" applyAlignment="1">
      <alignment horizontal="left" vertical="center" shrinkToFit="1"/>
    </xf>
    <xf numFmtId="0" fontId="5" fillId="3" borderId="6" xfId="7" applyFont="1" applyFill="1" applyBorder="1" applyAlignment="1">
      <alignment horizontal="right" vertical="center" shrinkToFit="1"/>
    </xf>
    <xf numFmtId="0" fontId="5" fillId="0" borderId="5" xfId="7" applyFont="1" applyBorder="1" applyAlignment="1">
      <alignment horizontal="right" vertical="center" shrinkToFit="1"/>
    </xf>
    <xf numFmtId="176" fontId="5" fillId="0" borderId="6" xfId="7" applyNumberFormat="1" applyFont="1" applyBorder="1" applyAlignment="1">
      <alignment horizontal="right" vertical="center" shrinkToFit="1"/>
    </xf>
    <xf numFmtId="0" fontId="5" fillId="0" borderId="6" xfId="7" applyFont="1" applyBorder="1" applyAlignment="1">
      <alignment horizontal="right" vertical="center" shrinkToFit="1"/>
    </xf>
    <xf numFmtId="0" fontId="5" fillId="3" borderId="14" xfId="7" applyFont="1" applyFill="1" applyBorder="1" applyAlignment="1">
      <alignment horizontal="right" vertical="center" shrinkToFit="1"/>
    </xf>
    <xf numFmtId="0" fontId="5" fillId="0" borderId="13" xfId="7" applyFont="1" applyBorder="1" applyAlignment="1">
      <alignment horizontal="right" vertical="center" shrinkToFit="1"/>
    </xf>
    <xf numFmtId="0" fontId="15" fillId="5" borderId="0" xfId="0" applyFont="1" applyFill="1" applyAlignment="1">
      <alignment vertical="center" shrinkToFit="1"/>
    </xf>
    <xf numFmtId="0" fontId="15" fillId="5" borderId="6" xfId="0" applyFont="1" applyFill="1" applyBorder="1" applyAlignment="1">
      <alignment vertical="center" shrinkToFit="1"/>
    </xf>
    <xf numFmtId="0" fontId="5" fillId="4" borderId="6" xfId="7" applyFont="1" applyFill="1" applyBorder="1" applyAlignment="1">
      <alignment vertical="center" shrinkToFit="1"/>
    </xf>
    <xf numFmtId="0" fontId="5" fillId="4" borderId="12" xfId="7" applyFont="1" applyFill="1" applyBorder="1" applyAlignment="1">
      <alignment vertical="center" shrinkToFit="1"/>
    </xf>
    <xf numFmtId="176" fontId="5" fillId="0" borderId="13" xfId="7" applyNumberFormat="1" applyFont="1" applyBorder="1" applyAlignment="1">
      <alignment horizontal="right" vertical="center" shrinkToFit="1"/>
    </xf>
    <xf numFmtId="0" fontId="5" fillId="2" borderId="6" xfId="7" applyFont="1" applyFill="1" applyBorder="1" applyAlignment="1">
      <alignment horizontal="left" vertical="center" shrinkToFit="1"/>
    </xf>
    <xf numFmtId="0" fontId="5" fillId="3" borderId="17" xfId="7" applyFont="1" applyFill="1" applyBorder="1" applyAlignment="1">
      <alignment horizontal="right" vertical="center" shrinkToFit="1"/>
    </xf>
    <xf numFmtId="0" fontId="5" fillId="0" borderId="8" xfId="7" applyFont="1" applyBorder="1" applyAlignment="1">
      <alignment horizontal="right" vertical="center" shrinkToFit="1"/>
    </xf>
    <xf numFmtId="0" fontId="5" fillId="0" borderId="11" xfId="7" applyFont="1" applyBorder="1" applyAlignment="1">
      <alignment horizontal="right" vertical="center" shrinkToFit="1"/>
    </xf>
    <xf numFmtId="0" fontId="5" fillId="3" borderId="9" xfId="7" applyFont="1" applyFill="1" applyBorder="1" applyAlignment="1">
      <alignment horizontal="right" vertical="center" shrinkToFit="1"/>
    </xf>
    <xf numFmtId="0" fontId="5" fillId="0" borderId="16" xfId="7" applyFont="1" applyBorder="1" applyAlignment="1">
      <alignment horizontal="right" vertical="center" shrinkToFit="1"/>
    </xf>
    <xf numFmtId="0" fontId="5" fillId="0" borderId="13" xfId="7" applyFont="1" applyBorder="1" applyAlignment="1">
      <alignment horizontal="right" vertical="center"/>
    </xf>
    <xf numFmtId="0" fontId="27" fillId="0" borderId="0" xfId="0" applyFont="1" applyAlignment="1"/>
    <xf numFmtId="0" fontId="27" fillId="0" borderId="0" xfId="0" applyFont="1" applyAlignment="1">
      <alignment vertical="top"/>
    </xf>
    <xf numFmtId="0" fontId="28" fillId="0" borderId="0" xfId="7" applyFont="1">
      <alignment vertical="center"/>
    </xf>
    <xf numFmtId="0" fontId="5" fillId="7" borderId="6" xfId="7" applyFont="1" applyFill="1" applyBorder="1" applyAlignment="1">
      <alignment horizontal="left" vertical="center" shrinkToFit="1"/>
    </xf>
    <xf numFmtId="0" fontId="5" fillId="7" borderId="6" xfId="7" applyFont="1" applyFill="1" applyBorder="1" applyAlignment="1">
      <alignment horizontal="right" vertical="center" shrinkToFit="1"/>
    </xf>
    <xf numFmtId="0" fontId="29" fillId="0" borderId="0" xfId="3" applyFont="1" applyAlignment="1">
      <alignment horizontal="left" vertical="center"/>
    </xf>
    <xf numFmtId="0" fontId="5" fillId="0" borderId="0" xfId="3" applyFont="1">
      <alignment vertical="center"/>
    </xf>
    <xf numFmtId="176" fontId="5" fillId="3" borderId="6" xfId="7" applyNumberFormat="1" applyFont="1" applyFill="1" applyBorder="1">
      <alignment vertical="center"/>
    </xf>
    <xf numFmtId="0" fontId="2" fillId="0" borderId="6" xfId="7" applyFont="1" applyBorder="1">
      <alignment vertical="center"/>
    </xf>
    <xf numFmtId="0" fontId="5" fillId="0" borderId="5" xfId="7" applyFont="1" applyBorder="1" applyAlignment="1">
      <alignment horizontal="right" vertical="center"/>
    </xf>
    <xf numFmtId="0" fontId="5" fillId="3" borderId="14" xfId="7" applyFont="1" applyFill="1" applyBorder="1" applyAlignment="1">
      <alignment horizontal="right" vertical="center"/>
    </xf>
    <xf numFmtId="0" fontId="2" fillId="0" borderId="6" xfId="7" applyFont="1" applyBorder="1" applyAlignment="1">
      <alignment horizontal="center" vertical="center" wrapText="1"/>
    </xf>
    <xf numFmtId="0" fontId="2" fillId="2" borderId="6" xfId="7" applyFont="1" applyFill="1" applyBorder="1" applyAlignment="1">
      <alignment horizontal="center" vertical="center" wrapText="1"/>
    </xf>
    <xf numFmtId="0" fontId="2" fillId="4" borderId="6" xfId="7" applyFont="1" applyFill="1" applyBorder="1" applyAlignment="1">
      <alignment horizontal="center" vertical="center" shrinkToFit="1"/>
    </xf>
    <xf numFmtId="0" fontId="2" fillId="2" borderId="6" xfId="7" applyFont="1" applyFill="1" applyBorder="1" applyAlignment="1">
      <alignment horizontal="center" vertical="center" shrinkToFit="1"/>
    </xf>
    <xf numFmtId="0" fontId="5" fillId="0" borderId="5" xfId="7" applyFont="1" applyBorder="1" applyAlignment="1">
      <alignment horizontal="center" vertical="center" wrapText="1"/>
    </xf>
    <xf numFmtId="0" fontId="5" fillId="0" borderId="6" xfId="7" applyFont="1" applyBorder="1" applyAlignment="1">
      <alignment horizontal="center" vertical="center" wrapText="1"/>
    </xf>
    <xf numFmtId="0" fontId="5" fillId="0" borderId="6" xfId="7" applyFont="1" applyBorder="1" applyAlignment="1">
      <alignment horizontal="center" vertical="center"/>
    </xf>
    <xf numFmtId="0" fontId="2" fillId="0" borderId="4" xfId="7" applyFont="1" applyBorder="1" applyAlignment="1">
      <alignment horizontal="center" vertical="center"/>
    </xf>
    <xf numFmtId="0" fontId="2" fillId="3" borderId="4" xfId="7" applyFont="1" applyFill="1" applyBorder="1" applyAlignment="1">
      <alignment horizontal="center" vertical="center"/>
    </xf>
    <xf numFmtId="0" fontId="15" fillId="5" borderId="0" xfId="0" applyFont="1" applyFill="1" applyAlignment="1">
      <alignment vertical="center" shrinkToFit="1"/>
    </xf>
    <xf numFmtId="49" fontId="5" fillId="0" borderId="6" xfId="7" applyNumberFormat="1" applyFont="1" applyBorder="1" applyAlignment="1">
      <alignment horizontal="center" vertical="center"/>
    </xf>
    <xf numFmtId="0" fontId="5" fillId="0" borderId="1" xfId="7" applyFont="1" applyBorder="1" applyAlignment="1">
      <alignment horizontal="center" vertical="center" wrapText="1"/>
    </xf>
    <xf numFmtId="0" fontId="5" fillId="0" borderId="7" xfId="7" applyFont="1" applyBorder="1" applyAlignment="1">
      <alignment horizontal="center" vertical="center" wrapText="1"/>
    </xf>
    <xf numFmtId="0" fontId="5" fillId="0" borderId="3" xfId="7" applyFont="1" applyBorder="1" applyAlignment="1">
      <alignment horizontal="center" vertical="center" wrapText="1"/>
    </xf>
    <xf numFmtId="0" fontId="2" fillId="0" borderId="6" xfId="7" applyFont="1" applyBorder="1">
      <alignment vertical="center"/>
    </xf>
    <xf numFmtId="0" fontId="5" fillId="0" borderId="12" xfId="7" applyFont="1" applyBorder="1" applyAlignment="1">
      <alignment horizontal="center" vertical="center" shrinkToFit="1"/>
    </xf>
    <xf numFmtId="0" fontId="5" fillId="0" borderId="10" xfId="7" applyFont="1" applyBorder="1" applyAlignment="1">
      <alignment horizontal="center" vertical="center" shrinkToFit="1"/>
    </xf>
    <xf numFmtId="0" fontId="5" fillId="0" borderId="5" xfId="7" applyFont="1" applyBorder="1" applyAlignment="1">
      <alignment horizontal="center" vertical="center" shrinkToFit="1"/>
    </xf>
    <xf numFmtId="0" fontId="5" fillId="0" borderId="12" xfId="7" applyFont="1" applyBorder="1" applyAlignment="1">
      <alignment horizontal="center" vertical="center"/>
    </xf>
    <xf numFmtId="0" fontId="2" fillId="4" borderId="6" xfId="7" applyFont="1" applyFill="1" applyBorder="1" applyAlignment="1">
      <alignment vertical="center" shrinkToFit="1"/>
    </xf>
    <xf numFmtId="0" fontId="2" fillId="0" borderId="6" xfId="7" applyFont="1" applyBorder="1" applyAlignment="1">
      <alignment vertical="center" shrinkToFit="1"/>
    </xf>
    <xf numFmtId="0" fontId="5" fillId="0" borderId="6" xfId="7" applyFont="1" applyBorder="1">
      <alignment vertical="center"/>
    </xf>
    <xf numFmtId="0" fontId="15" fillId="5" borderId="6" xfId="0" applyFont="1" applyFill="1" applyBorder="1" applyAlignment="1">
      <alignment vertical="center" shrinkToFit="1"/>
    </xf>
    <xf numFmtId="0" fontId="5" fillId="3" borderId="6" xfId="7" applyFont="1" applyFill="1" applyBorder="1" applyAlignment="1">
      <alignment horizontal="center" vertical="center"/>
    </xf>
    <xf numFmtId="0" fontId="5" fillId="0" borderId="10" xfId="7" applyFont="1" applyBorder="1" applyAlignment="1">
      <alignment horizontal="center" vertical="center"/>
    </xf>
    <xf numFmtId="0" fontId="5" fillId="0" borderId="5" xfId="7" applyFont="1" applyBorder="1" applyAlignment="1">
      <alignment horizontal="center" vertical="center"/>
    </xf>
    <xf numFmtId="0" fontId="5" fillId="0" borderId="12" xfId="7" applyFont="1" applyBorder="1" applyAlignment="1">
      <alignment horizontal="center" vertical="center" wrapText="1"/>
    </xf>
    <xf numFmtId="0" fontId="5" fillId="0" borderId="12" xfId="7" applyFont="1" applyBorder="1" applyAlignment="1">
      <alignment horizontal="left" vertical="center" wrapText="1"/>
    </xf>
    <xf numFmtId="0" fontId="5" fillId="0" borderId="10" xfId="7" applyFont="1" applyBorder="1" applyAlignment="1">
      <alignment horizontal="left" vertical="center" wrapText="1"/>
    </xf>
    <xf numFmtId="0" fontId="5" fillId="0" borderId="5" xfId="7" applyFont="1" applyBorder="1" applyAlignment="1">
      <alignment horizontal="left" vertical="center" wrapText="1"/>
    </xf>
    <xf numFmtId="0" fontId="5" fillId="0" borderId="2" xfId="7" applyFont="1" applyBorder="1" applyAlignment="1">
      <alignment horizontal="center" vertical="center" wrapText="1"/>
    </xf>
    <xf numFmtId="0" fontId="5" fillId="0" borderId="8" xfId="7" applyFont="1" applyBorder="1" applyAlignment="1">
      <alignment horizontal="center" vertical="center" wrapText="1"/>
    </xf>
    <xf numFmtId="0" fontId="5" fillId="0" borderId="0" xfId="7" applyFont="1" applyAlignment="1">
      <alignment horizontal="center" vertical="center" wrapText="1"/>
    </xf>
    <xf numFmtId="0" fontId="5" fillId="0" borderId="16" xfId="7" applyFont="1" applyBorder="1" applyAlignment="1">
      <alignment horizontal="center" vertical="center" wrapText="1"/>
    </xf>
    <xf numFmtId="0" fontId="5" fillId="0" borderId="4" xfId="7" applyFont="1" applyBorder="1" applyAlignment="1">
      <alignment horizontal="center" vertical="center" wrapText="1"/>
    </xf>
    <xf numFmtId="0" fontId="5" fillId="0" borderId="11" xfId="7" applyFont="1" applyBorder="1" applyAlignment="1">
      <alignment horizontal="center" vertical="center" wrapText="1"/>
    </xf>
    <xf numFmtId="0" fontId="5" fillId="3" borderId="17" xfId="7" applyFont="1" applyFill="1" applyBorder="1" applyAlignment="1">
      <alignment horizontal="center" vertical="center" wrapText="1"/>
    </xf>
    <xf numFmtId="0" fontId="5" fillId="3" borderId="9" xfId="7" applyFont="1" applyFill="1" applyBorder="1" applyAlignment="1">
      <alignment horizontal="center" vertical="center" wrapText="1"/>
    </xf>
    <xf numFmtId="0" fontId="5" fillId="3" borderId="14" xfId="7" applyFont="1" applyFill="1" applyBorder="1" applyAlignment="1">
      <alignment horizontal="center" vertical="center" wrapText="1"/>
    </xf>
    <xf numFmtId="0" fontId="24" fillId="0" borderId="12" xfId="3" applyFont="1" applyBorder="1" applyAlignment="1">
      <alignment horizontal="center" vertical="center"/>
    </xf>
    <xf numFmtId="0" fontId="24" fillId="0" borderId="10" xfId="3" applyFont="1" applyBorder="1" applyAlignment="1">
      <alignment horizontal="center" vertical="center"/>
    </xf>
    <xf numFmtId="0" fontId="24" fillId="0" borderId="5" xfId="3" applyFont="1" applyBorder="1" applyAlignment="1">
      <alignment horizontal="center" vertical="center"/>
    </xf>
    <xf numFmtId="0" fontId="5" fillId="0" borderId="12" xfId="7" applyFont="1" applyBorder="1" applyAlignment="1">
      <alignment horizontal="left" vertical="center"/>
    </xf>
    <xf numFmtId="0" fontId="5" fillId="0" borderId="10" xfId="7" applyFont="1" applyBorder="1" applyAlignment="1">
      <alignment horizontal="left" vertical="center"/>
    </xf>
    <xf numFmtId="0" fontId="5" fillId="0" borderId="5" xfId="7" applyFont="1" applyBorder="1" applyAlignment="1">
      <alignment horizontal="left" vertical="center"/>
    </xf>
    <xf numFmtId="0" fontId="8" fillId="0" borderId="6" xfId="7" applyFont="1" applyBorder="1" applyAlignment="1">
      <alignment horizontal="center" vertical="center"/>
    </xf>
    <xf numFmtId="180" fontId="5" fillId="0" borderId="6" xfId="7" applyNumberFormat="1" applyFont="1" applyBorder="1" applyAlignment="1">
      <alignment horizontal="center" vertical="center"/>
    </xf>
    <xf numFmtId="0" fontId="5" fillId="0" borderId="0" xfId="3" applyFont="1" applyAlignment="1">
      <alignment horizontal="center" vertical="center"/>
    </xf>
    <xf numFmtId="0" fontId="5" fillId="0" borderId="12" xfId="3" applyFont="1" applyBorder="1" applyAlignment="1">
      <alignment horizontal="center" vertical="center" wrapText="1"/>
    </xf>
    <xf numFmtId="0" fontId="5" fillId="0" borderId="10" xfId="3" applyFont="1" applyBorder="1" applyAlignment="1">
      <alignment horizontal="center" vertical="center" wrapText="1"/>
    </xf>
    <xf numFmtId="0" fontId="5" fillId="0" borderId="0" xfId="3" applyFont="1" applyAlignment="1">
      <alignment horizontal="center" vertical="center" wrapText="1"/>
    </xf>
    <xf numFmtId="0" fontId="5" fillId="0" borderId="12" xfId="3" applyFont="1" applyBorder="1" applyAlignment="1">
      <alignment horizontal="center" vertical="center"/>
    </xf>
    <xf numFmtId="0" fontId="5" fillId="0" borderId="10" xfId="3" applyFont="1" applyBorder="1" applyAlignment="1">
      <alignment horizontal="center" vertical="center"/>
    </xf>
    <xf numFmtId="0" fontId="5" fillId="0" borderId="5" xfId="3" applyFont="1" applyBorder="1" applyAlignment="1">
      <alignment horizontal="center" vertical="center"/>
    </xf>
    <xf numFmtId="0" fontId="5" fillId="0" borderId="6" xfId="3" applyFont="1" applyBorder="1" applyAlignment="1">
      <alignment horizontal="center" vertical="center" wrapText="1"/>
    </xf>
    <xf numFmtId="0" fontId="5" fillId="0" borderId="5" xfId="3" applyFont="1" applyBorder="1" applyAlignment="1">
      <alignment horizontal="center" vertical="center" wrapText="1"/>
    </xf>
    <xf numFmtId="0" fontId="5" fillId="0" borderId="0" xfId="7" applyFont="1" applyAlignment="1">
      <alignment horizontal="left" vertical="center" wrapText="1"/>
    </xf>
    <xf numFmtId="0" fontId="5" fillId="6" borderId="6" xfId="7" applyFont="1" applyFill="1" applyBorder="1" applyAlignment="1">
      <alignment horizontal="center" vertical="center" wrapText="1"/>
    </xf>
    <xf numFmtId="0" fontId="5" fillId="3" borderId="12" xfId="7" applyFont="1" applyFill="1" applyBorder="1" applyAlignment="1">
      <alignment horizontal="center" vertical="center" wrapText="1"/>
    </xf>
    <xf numFmtId="0" fontId="5" fillId="3" borderId="5" xfId="7" applyFont="1" applyFill="1" applyBorder="1" applyAlignment="1">
      <alignment horizontal="center" vertical="center" wrapText="1"/>
    </xf>
    <xf numFmtId="0" fontId="5" fillId="6" borderId="12" xfId="3" applyFont="1" applyFill="1" applyBorder="1" applyAlignment="1">
      <alignment horizontal="center" vertical="center"/>
    </xf>
    <xf numFmtId="0" fontId="5" fillId="6" borderId="5" xfId="3" applyFont="1" applyFill="1" applyBorder="1" applyAlignment="1">
      <alignment horizontal="center" vertical="center"/>
    </xf>
    <xf numFmtId="0" fontId="5" fillId="0" borderId="6" xfId="3" applyFont="1" applyBorder="1" applyAlignment="1">
      <alignment horizontal="center" vertical="center"/>
    </xf>
    <xf numFmtId="0" fontId="5" fillId="0" borderId="0" xfId="7" applyFont="1" applyAlignment="1">
      <alignment horizontal="center" vertical="center"/>
    </xf>
    <xf numFmtId="0" fontId="2" fillId="4" borderId="5" xfId="7" applyFont="1" applyFill="1" applyBorder="1" applyAlignment="1">
      <alignment vertical="center" shrinkToFit="1"/>
    </xf>
    <xf numFmtId="0" fontId="2" fillId="2" borderId="6" xfId="7" applyFont="1" applyFill="1" applyBorder="1" applyAlignment="1">
      <alignment horizontal="center" vertical="center"/>
    </xf>
    <xf numFmtId="0" fontId="2" fillId="4" borderId="12" xfId="7" applyFont="1" applyFill="1" applyBorder="1">
      <alignment vertical="center"/>
    </xf>
    <xf numFmtId="0" fontId="2" fillId="4" borderId="5" xfId="7" applyFont="1" applyFill="1" applyBorder="1">
      <alignment vertical="center"/>
    </xf>
    <xf numFmtId="0" fontId="2" fillId="4" borderId="6" xfId="7" applyFont="1" applyFill="1" applyBorder="1">
      <alignment vertical="center"/>
    </xf>
    <xf numFmtId="0" fontId="5" fillId="0" borderId="6" xfId="7" applyFont="1" applyBorder="1" applyAlignment="1">
      <alignment horizontal="right" vertical="center"/>
    </xf>
    <xf numFmtId="0" fontId="27" fillId="0" borderId="6" xfId="7" applyFont="1" applyBorder="1" applyAlignment="1">
      <alignment horizontal="center" vertical="center"/>
    </xf>
    <xf numFmtId="0" fontId="27" fillId="0" borderId="6" xfId="7" applyFont="1" applyBorder="1" applyAlignment="1">
      <alignment horizontal="right" vertical="center"/>
    </xf>
    <xf numFmtId="0" fontId="5" fillId="3" borderId="6" xfId="7" applyFont="1" applyFill="1" applyBorder="1" applyAlignment="1">
      <alignment horizontal="right" vertical="center"/>
    </xf>
    <xf numFmtId="0" fontId="5" fillId="0" borderId="6" xfId="7" applyFont="1" applyBorder="1" applyAlignment="1">
      <alignment horizontal="left" vertical="center"/>
    </xf>
    <xf numFmtId="176" fontId="5" fillId="0" borderId="17" xfId="7" applyNumberFormat="1" applyFont="1" applyBorder="1">
      <alignment vertical="center"/>
    </xf>
    <xf numFmtId="176" fontId="5" fillId="0" borderId="14" xfId="7" applyNumberFormat="1" applyFont="1" applyBorder="1">
      <alignment vertical="center"/>
    </xf>
    <xf numFmtId="179" fontId="5" fillId="0" borderId="6" xfId="7" applyNumberFormat="1" applyFont="1" applyBorder="1" applyAlignment="1">
      <alignment horizontal="center" vertical="center"/>
    </xf>
    <xf numFmtId="0" fontId="2" fillId="4" borderId="6" xfId="7" applyFont="1" applyFill="1" applyBorder="1" applyAlignment="1">
      <alignment horizontal="center" vertical="center"/>
    </xf>
    <xf numFmtId="0" fontId="15" fillId="5" borderId="6" xfId="0" applyFont="1" applyFill="1" applyBorder="1">
      <alignment vertical="center"/>
    </xf>
    <xf numFmtId="176" fontId="5" fillId="3" borderId="6" xfId="7" applyNumberFormat="1" applyFont="1" applyFill="1" applyBorder="1" applyAlignment="1">
      <alignment horizontal="center" vertical="center"/>
    </xf>
    <xf numFmtId="0" fontId="30" fillId="0" borderId="7" xfId="0" applyFont="1" applyBorder="1" applyAlignment="1">
      <alignment vertical="center" wrapText="1"/>
    </xf>
    <xf numFmtId="0" fontId="30" fillId="0" borderId="0" xfId="0" applyFont="1" applyAlignment="1">
      <alignment vertical="center" wrapText="1"/>
    </xf>
    <xf numFmtId="0" fontId="15" fillId="5" borderId="0" xfId="0" applyFont="1" applyFill="1">
      <alignment vertical="center"/>
    </xf>
    <xf numFmtId="0" fontId="5" fillId="0" borderId="6" xfId="7" applyFont="1" applyBorder="1" applyAlignment="1">
      <alignment horizontal="left" vertical="center" wrapText="1"/>
    </xf>
    <xf numFmtId="0" fontId="5" fillId="0" borderId="12" xfId="7" applyFont="1" applyBorder="1" applyAlignment="1">
      <alignment horizontal="right" vertical="center"/>
    </xf>
    <xf numFmtId="0" fontId="5" fillId="0" borderId="5" xfId="7" applyFont="1" applyBorder="1" applyAlignment="1">
      <alignment horizontal="right" vertical="center"/>
    </xf>
    <xf numFmtId="0" fontId="5" fillId="0" borderId="9" xfId="7" applyFont="1" applyBorder="1" applyAlignment="1">
      <alignment horizontal="right" vertical="center"/>
    </xf>
    <xf numFmtId="0" fontId="5" fillId="0" borderId="7" xfId="7" applyFont="1" applyBorder="1" applyAlignment="1">
      <alignment horizontal="right" vertical="center"/>
    </xf>
    <xf numFmtId="0" fontId="5" fillId="0" borderId="16" xfId="7" applyFont="1" applyBorder="1" applyAlignment="1">
      <alignment horizontal="right" vertical="center"/>
    </xf>
    <xf numFmtId="0" fontId="5" fillId="0" borderId="9" xfId="7" applyFont="1" applyBorder="1" applyAlignment="1">
      <alignment horizontal="center" vertical="center" wrapText="1"/>
    </xf>
    <xf numFmtId="0" fontId="31" fillId="0" borderId="7" xfId="7" applyFont="1" applyBorder="1" applyAlignment="1">
      <alignment horizontal="center" vertical="center" wrapText="1"/>
    </xf>
    <xf numFmtId="0" fontId="31" fillId="0" borderId="3" xfId="7" applyFont="1" applyBorder="1" applyAlignment="1">
      <alignment horizontal="center" vertical="center" wrapText="1"/>
    </xf>
    <xf numFmtId="0" fontId="5" fillId="0" borderId="1" xfId="7" applyFont="1" applyBorder="1" applyAlignment="1">
      <alignment horizontal="center" vertical="center"/>
    </xf>
    <xf numFmtId="0" fontId="5" fillId="0" borderId="7" xfId="7" applyFont="1" applyBorder="1" applyAlignment="1">
      <alignment horizontal="center" vertical="center"/>
    </xf>
    <xf numFmtId="0" fontId="5" fillId="0" borderId="1" xfId="7" applyFont="1" applyBorder="1" applyAlignment="1">
      <alignment horizontal="left" vertical="center" wrapText="1"/>
    </xf>
    <xf numFmtId="0" fontId="10" fillId="0" borderId="12" xfId="7" applyFont="1" applyBorder="1" applyAlignment="1">
      <alignment horizontal="center" vertical="center" wrapText="1"/>
    </xf>
    <xf numFmtId="0" fontId="10" fillId="0" borderId="5" xfId="7" applyFont="1" applyBorder="1" applyAlignment="1">
      <alignment horizontal="center" vertical="center" wrapText="1"/>
    </xf>
    <xf numFmtId="176" fontId="22" fillId="0" borderId="6" xfId="0" applyNumberFormat="1" applyFont="1" applyBorder="1">
      <alignment vertical="center"/>
    </xf>
    <xf numFmtId="0" fontId="5" fillId="6" borderId="12" xfId="3" applyFont="1" applyFill="1" applyBorder="1" applyAlignment="1">
      <alignment horizontal="center" vertical="center" wrapText="1"/>
    </xf>
    <xf numFmtId="0" fontId="5" fillId="6" borderId="5" xfId="3" applyFont="1" applyFill="1" applyBorder="1" applyAlignment="1">
      <alignment horizontal="center" vertical="center" wrapText="1"/>
    </xf>
    <xf numFmtId="0" fontId="5" fillId="0" borderId="12" xfId="7" applyFont="1" applyBorder="1">
      <alignment vertical="center"/>
    </xf>
    <xf numFmtId="0" fontId="5" fillId="0" borderId="10" xfId="7" applyFont="1" applyBorder="1">
      <alignment vertical="center"/>
    </xf>
    <xf numFmtId="0" fontId="5" fillId="0" borderId="5" xfId="7" applyFont="1" applyBorder="1">
      <alignment vertical="center"/>
    </xf>
    <xf numFmtId="176" fontId="5" fillId="0" borderId="12" xfId="7" applyNumberFormat="1" applyFont="1" applyBorder="1" applyAlignment="1">
      <alignment horizontal="center" vertical="center" wrapText="1"/>
    </xf>
    <xf numFmtId="176" fontId="5" fillId="0" borderId="5" xfId="7" applyNumberFormat="1" applyFont="1" applyBorder="1" applyAlignment="1">
      <alignment horizontal="center" vertical="center" wrapText="1"/>
    </xf>
    <xf numFmtId="0" fontId="8" fillId="0" borderId="18" xfId="7" applyFont="1" applyBorder="1" applyAlignment="1">
      <alignment horizontal="center" vertical="center"/>
    </xf>
    <xf numFmtId="0" fontId="8" fillId="0" borderId="19" xfId="7" applyFont="1" applyBorder="1" applyAlignment="1">
      <alignment horizontal="center" vertical="center"/>
    </xf>
    <xf numFmtId="176" fontId="5" fillId="0" borderId="12" xfId="7" applyNumberFormat="1" applyFont="1" applyBorder="1" applyAlignment="1">
      <alignment horizontal="center" vertical="center"/>
    </xf>
    <xf numFmtId="176" fontId="5" fillId="0" borderId="5" xfId="7" applyNumberFormat="1" applyFont="1" applyBorder="1" applyAlignment="1">
      <alignment horizontal="center" vertical="center"/>
    </xf>
    <xf numFmtId="0" fontId="5" fillId="0" borderId="18" xfId="3" applyFont="1" applyBorder="1" applyAlignment="1">
      <alignment horizontal="center" vertical="center" wrapText="1"/>
    </xf>
    <xf numFmtId="0" fontId="5" fillId="0" borderId="20" xfId="3" applyFont="1" applyBorder="1" applyAlignment="1">
      <alignment horizontal="center" vertical="center" wrapText="1"/>
    </xf>
    <xf numFmtId="0" fontId="5" fillId="0" borderId="19" xfId="3" applyFont="1" applyBorder="1" applyAlignment="1">
      <alignment horizontal="center" vertical="center" wrapText="1"/>
    </xf>
    <xf numFmtId="176" fontId="22" fillId="0" borderId="6" xfId="0" quotePrefix="1" applyNumberFormat="1" applyFont="1" applyBorder="1">
      <alignment vertical="center"/>
    </xf>
    <xf numFmtId="0" fontId="23" fillId="0" borderId="6" xfId="0" applyFont="1" applyBorder="1" applyAlignment="1">
      <alignment horizontal="right" vertical="center"/>
    </xf>
    <xf numFmtId="0" fontId="5" fillId="3" borderId="12" xfId="7" applyFont="1" applyFill="1" applyBorder="1" applyAlignment="1">
      <alignment horizontal="right" vertical="center"/>
    </xf>
    <xf numFmtId="0" fontId="5" fillId="3" borderId="10" xfId="7" applyFont="1" applyFill="1" applyBorder="1" applyAlignment="1">
      <alignment horizontal="right" vertical="center"/>
    </xf>
    <xf numFmtId="0" fontId="5" fillId="3" borderId="5" xfId="7" applyFont="1" applyFill="1" applyBorder="1" applyAlignment="1">
      <alignment horizontal="right" vertical="center"/>
    </xf>
    <xf numFmtId="176" fontId="5" fillId="0" borderId="17" xfId="7" applyNumberFormat="1" applyFont="1" applyBorder="1" applyAlignment="1">
      <alignment horizontal="center" vertical="center"/>
    </xf>
    <xf numFmtId="176" fontId="5" fillId="0" borderId="14" xfId="7" applyNumberFormat="1" applyFont="1" applyBorder="1" applyAlignment="1">
      <alignment horizontal="center" vertical="center"/>
    </xf>
    <xf numFmtId="179" fontId="5" fillId="0" borderId="12" xfId="7" applyNumberFormat="1" applyFont="1" applyBorder="1" applyAlignment="1">
      <alignment horizontal="center" vertical="center"/>
    </xf>
    <xf numFmtId="179" fontId="5" fillId="0" borderId="10" xfId="7" applyNumberFormat="1" applyFont="1" applyBorder="1" applyAlignment="1">
      <alignment horizontal="center" vertical="center"/>
    </xf>
    <xf numFmtId="179" fontId="5" fillId="0" borderId="5" xfId="7" applyNumberFormat="1" applyFont="1" applyBorder="1" applyAlignment="1">
      <alignment horizontal="center" vertical="center"/>
    </xf>
    <xf numFmtId="0" fontId="5" fillId="2" borderId="12" xfId="7" applyFont="1" applyFill="1" applyBorder="1" applyAlignment="1">
      <alignment horizontal="center" vertical="center"/>
    </xf>
    <xf numFmtId="0" fontId="5" fillId="2" borderId="5" xfId="7" applyFont="1" applyFill="1" applyBorder="1" applyAlignment="1">
      <alignment horizontal="center" vertical="center"/>
    </xf>
    <xf numFmtId="0" fontId="5" fillId="2" borderId="10" xfId="7" applyFont="1" applyFill="1" applyBorder="1" applyAlignment="1">
      <alignment horizontal="center" vertical="center"/>
    </xf>
    <xf numFmtId="0" fontId="5" fillId="0" borderId="10" xfId="7" applyFont="1" applyBorder="1" applyAlignment="1">
      <alignment horizontal="center" vertical="center" wrapText="1"/>
    </xf>
    <xf numFmtId="176" fontId="5" fillId="0" borderId="9" xfId="7" applyNumberFormat="1" applyFont="1" applyBorder="1">
      <alignment vertical="center"/>
    </xf>
    <xf numFmtId="0" fontId="5" fillId="6" borderId="6" xfId="7" applyFont="1" applyFill="1" applyBorder="1" applyAlignment="1">
      <alignment horizontal="center" vertical="center"/>
    </xf>
    <xf numFmtId="0" fontId="5" fillId="5" borderId="6" xfId="7" applyFont="1" applyFill="1" applyBorder="1" applyAlignment="1">
      <alignment horizontal="center" vertical="center"/>
    </xf>
    <xf numFmtId="0" fontId="24" fillId="0" borderId="10" xfId="7" applyFont="1" applyBorder="1" applyAlignment="1">
      <alignment horizontal="left" vertical="center" wrapText="1"/>
    </xf>
    <xf numFmtId="0" fontId="24" fillId="0" borderId="5" xfId="7" applyFont="1" applyBorder="1" applyAlignment="1">
      <alignment horizontal="left" vertical="center" wrapText="1"/>
    </xf>
    <xf numFmtId="176" fontId="5" fillId="0" borderId="6" xfId="7" applyNumberFormat="1" applyFont="1" applyBorder="1">
      <alignment vertical="center"/>
    </xf>
    <xf numFmtId="0" fontId="5" fillId="2" borderId="6" xfId="7" applyFont="1" applyFill="1" applyBorder="1" applyAlignment="1">
      <alignment horizontal="center" vertical="center" wrapText="1"/>
    </xf>
    <xf numFmtId="0" fontId="5" fillId="2" borderId="12" xfId="7" applyFont="1" applyFill="1" applyBorder="1" applyAlignment="1">
      <alignment horizontal="left" vertical="center"/>
    </xf>
    <xf numFmtId="0" fontId="5" fillId="2" borderId="10" xfId="7" applyFont="1" applyFill="1" applyBorder="1" applyAlignment="1">
      <alignment horizontal="left" vertical="center"/>
    </xf>
    <xf numFmtId="0" fontId="5" fillId="2" borderId="5" xfId="7" applyFont="1" applyFill="1" applyBorder="1" applyAlignment="1">
      <alignment horizontal="left" vertical="center"/>
    </xf>
    <xf numFmtId="0" fontId="5" fillId="5" borderId="6" xfId="7" applyFont="1" applyFill="1" applyBorder="1" applyAlignment="1">
      <alignment horizontal="right" vertical="center"/>
    </xf>
    <xf numFmtId="179" fontId="5" fillId="0" borderId="6" xfId="7" applyNumberFormat="1" applyFont="1" applyBorder="1" applyAlignment="1">
      <alignment horizontal="center" vertical="center" wrapText="1"/>
    </xf>
  </cellXfs>
  <cellStyles count="8">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s>
  <dxfs count="54">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52099\AppData\Local\Temp\4\MicrosoftEdgeDownloads\c0e7681d-7753-4e8f-ab4b-48e2db7d6fc0\0014715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0"/>
  <dimension ref="A1:AN61"/>
  <sheetViews>
    <sheetView showGridLines="0" view="pageBreakPreview" topLeftCell="A15" zoomScaleNormal="100" zoomScaleSheetLayoutView="100" workbookViewId="0">
      <selection activeCell="S2" sqref="S2:T2"/>
    </sheetView>
  </sheetViews>
  <sheetFormatPr defaultColWidth="8.25" defaultRowHeight="21" customHeight="1"/>
  <cols>
    <col min="1" max="1" width="2.625" style="1" customWidth="1"/>
    <col min="2" max="2" width="8.625" style="3" customWidth="1"/>
    <col min="3" max="5" width="6.625" style="1" customWidth="1"/>
    <col min="6" max="36" width="2.625" style="1" customWidth="1"/>
    <col min="37" max="40" width="6.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58</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12" t="s">
        <v>142</v>
      </c>
      <c r="AL3" s="112"/>
      <c r="AM3" s="112"/>
      <c r="AN3" s="112"/>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12" t="s">
        <v>254</v>
      </c>
      <c r="AL4" s="112"/>
      <c r="AM4" s="112"/>
      <c r="AN4" s="112"/>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18"/>
      <c r="AI5" s="118"/>
      <c r="AJ5" s="118"/>
      <c r="AK5" s="22" t="s">
        <v>63</v>
      </c>
      <c r="AL5" s="86"/>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76"/>
      <c r="C11" s="77"/>
      <c r="D11" s="78"/>
      <c r="E11" s="79"/>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2">
        <f>IF($AK$3="４週",SUM(F11:AG11),SUM(F11:AJ11))</f>
        <v>0</v>
      </c>
      <c r="AL11" s="82">
        <f>IF($AK$3="４週",AK11/4,AK11/(DAY(EOMONTH($F$9,0))/7))</f>
        <v>0</v>
      </c>
      <c r="AM11" s="128"/>
      <c r="AN11" s="128"/>
    </row>
    <row r="12" spans="1:40" ht="18" customHeight="1">
      <c r="A12" s="72">
        <v>2</v>
      </c>
      <c r="B12" s="76"/>
      <c r="C12" s="77"/>
      <c r="D12" s="78"/>
      <c r="E12" s="79"/>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2">
        <f t="shared" ref="AK12:AK32" si="0">IF($AK$3="４週",SUM(F12:AG12),SUM(F12:AJ12))</f>
        <v>0</v>
      </c>
      <c r="AL12" s="82">
        <f t="shared" ref="AL12:AL30" si="1">IF($AK$3="４週",AK12/4,AK12/(DAY(EOMONTH($F$9,0))/7))</f>
        <v>0</v>
      </c>
      <c r="AM12" s="128"/>
      <c r="AN12" s="128"/>
    </row>
    <row r="13" spans="1:40" ht="18" customHeight="1">
      <c r="A13" s="72">
        <v>3</v>
      </c>
      <c r="B13" s="76"/>
      <c r="C13" s="77"/>
      <c r="D13" s="78"/>
      <c r="E13" s="79"/>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2">
        <f t="shared" si="0"/>
        <v>0</v>
      </c>
      <c r="AL13" s="82">
        <f t="shared" si="1"/>
        <v>0</v>
      </c>
      <c r="AM13" s="128"/>
      <c r="AN13" s="128"/>
    </row>
    <row r="14" spans="1:40" ht="18" customHeight="1">
      <c r="A14" s="72">
        <v>4</v>
      </c>
      <c r="B14" s="76"/>
      <c r="C14" s="77"/>
      <c r="D14" s="78"/>
      <c r="E14" s="79"/>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2">
        <f t="shared" si="0"/>
        <v>0</v>
      </c>
      <c r="AL14" s="82">
        <f t="shared" si="1"/>
        <v>0</v>
      </c>
      <c r="AM14" s="128"/>
      <c r="AN14" s="128"/>
    </row>
    <row r="15" spans="1:40" ht="18" customHeight="1">
      <c r="A15" s="72">
        <v>5</v>
      </c>
      <c r="B15" s="76"/>
      <c r="C15" s="77"/>
      <c r="D15" s="78"/>
      <c r="E15" s="7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2">
        <f t="shared" si="0"/>
        <v>0</v>
      </c>
      <c r="AL15" s="82">
        <f t="shared" si="1"/>
        <v>0</v>
      </c>
      <c r="AM15" s="128"/>
      <c r="AN15" s="128"/>
    </row>
    <row r="16" spans="1:40" ht="18" customHeight="1">
      <c r="A16" s="72">
        <v>6</v>
      </c>
      <c r="B16" s="76"/>
      <c r="C16" s="77"/>
      <c r="D16" s="78"/>
      <c r="E16" s="7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2">
        <f t="shared" si="0"/>
        <v>0</v>
      </c>
      <c r="AL16" s="82">
        <f t="shared" si="1"/>
        <v>0</v>
      </c>
      <c r="AM16" s="128"/>
      <c r="AN16" s="128"/>
    </row>
    <row r="17" spans="1:40" ht="18" customHeight="1">
      <c r="A17" s="72">
        <v>7</v>
      </c>
      <c r="B17" s="76"/>
      <c r="C17" s="77"/>
      <c r="D17" s="78"/>
      <c r="E17" s="7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2">
        <f t="shared" si="0"/>
        <v>0</v>
      </c>
      <c r="AL17" s="82">
        <f t="shared" si="1"/>
        <v>0</v>
      </c>
      <c r="AM17" s="128"/>
      <c r="AN17" s="128"/>
    </row>
    <row r="18" spans="1:40" ht="18" customHeight="1">
      <c r="A18" s="72">
        <v>8</v>
      </c>
      <c r="B18" s="76"/>
      <c r="C18" s="77"/>
      <c r="D18" s="78"/>
      <c r="E18" s="7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2">
        <f t="shared" si="0"/>
        <v>0</v>
      </c>
      <c r="AL18" s="82">
        <f t="shared" si="1"/>
        <v>0</v>
      </c>
      <c r="AM18" s="128"/>
      <c r="AN18" s="128"/>
    </row>
    <row r="19" spans="1:40" ht="18" customHeight="1">
      <c r="A19" s="72">
        <v>9</v>
      </c>
      <c r="B19" s="76"/>
      <c r="C19" s="77"/>
      <c r="D19" s="78"/>
      <c r="E19" s="7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2">
        <f t="shared" si="0"/>
        <v>0</v>
      </c>
      <c r="AL19" s="82">
        <f t="shared" si="1"/>
        <v>0</v>
      </c>
      <c r="AM19" s="128"/>
      <c r="AN19" s="128"/>
    </row>
    <row r="20" spans="1:40" ht="18" customHeight="1">
      <c r="A20" s="72">
        <v>10</v>
      </c>
      <c r="B20" s="76"/>
      <c r="C20" s="77"/>
      <c r="D20" s="78"/>
      <c r="E20" s="7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2">
        <f t="shared" si="0"/>
        <v>0</v>
      </c>
      <c r="AL20" s="82">
        <f t="shared" si="1"/>
        <v>0</v>
      </c>
      <c r="AM20" s="128"/>
      <c r="AN20" s="128"/>
    </row>
    <row r="21" spans="1:40" ht="18" customHeight="1">
      <c r="A21" s="72">
        <v>11</v>
      </c>
      <c r="B21" s="76"/>
      <c r="C21" s="77"/>
      <c r="D21" s="78"/>
      <c r="E21" s="7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2">
        <f t="shared" si="0"/>
        <v>0</v>
      </c>
      <c r="AL21" s="82">
        <f t="shared" si="1"/>
        <v>0</v>
      </c>
      <c r="AM21" s="128"/>
      <c r="AN21" s="128"/>
    </row>
    <row r="22" spans="1:40" ht="18" customHeight="1">
      <c r="A22" s="72">
        <v>12</v>
      </c>
      <c r="B22" s="76"/>
      <c r="C22" s="77"/>
      <c r="D22" s="78"/>
      <c r="E22" s="7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2">
        <f t="shared" si="0"/>
        <v>0</v>
      </c>
      <c r="AL22" s="82">
        <f t="shared" si="1"/>
        <v>0</v>
      </c>
      <c r="AM22" s="128"/>
      <c r="AN22" s="128"/>
    </row>
    <row r="23" spans="1:40" ht="18" customHeight="1">
      <c r="A23" s="72">
        <v>13</v>
      </c>
      <c r="B23" s="76"/>
      <c r="C23" s="77"/>
      <c r="D23" s="78"/>
      <c r="E23" s="7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2">
        <f t="shared" si="0"/>
        <v>0</v>
      </c>
      <c r="AL23" s="82">
        <f t="shared" si="1"/>
        <v>0</v>
      </c>
      <c r="AM23" s="128"/>
      <c r="AN23" s="128"/>
    </row>
    <row r="24" spans="1:40" ht="18" customHeight="1">
      <c r="A24" s="72">
        <v>14</v>
      </c>
      <c r="B24" s="76"/>
      <c r="C24" s="77"/>
      <c r="D24" s="78"/>
      <c r="E24" s="7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2">
        <f t="shared" si="0"/>
        <v>0</v>
      </c>
      <c r="AL24" s="82">
        <f t="shared" si="1"/>
        <v>0</v>
      </c>
      <c r="AM24" s="128"/>
      <c r="AN24" s="128"/>
    </row>
    <row r="25" spans="1:40" ht="18" customHeight="1">
      <c r="A25" s="72">
        <v>15</v>
      </c>
      <c r="B25" s="76"/>
      <c r="C25" s="77"/>
      <c r="D25" s="78"/>
      <c r="E25" s="7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2">
        <f t="shared" si="0"/>
        <v>0</v>
      </c>
      <c r="AL25" s="82">
        <f t="shared" si="1"/>
        <v>0</v>
      </c>
      <c r="AM25" s="128"/>
      <c r="AN25" s="128"/>
    </row>
    <row r="26" spans="1:40" ht="18" customHeight="1">
      <c r="A26" s="72">
        <v>16</v>
      </c>
      <c r="B26" s="76"/>
      <c r="C26" s="77"/>
      <c r="D26" s="78"/>
      <c r="E26" s="7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2">
        <f t="shared" si="0"/>
        <v>0</v>
      </c>
      <c r="AL26" s="82">
        <f t="shared" si="1"/>
        <v>0</v>
      </c>
      <c r="AM26" s="128"/>
      <c r="AN26" s="128"/>
    </row>
    <row r="27" spans="1:40" ht="18" customHeight="1">
      <c r="A27" s="72">
        <v>17</v>
      </c>
      <c r="B27" s="76"/>
      <c r="C27" s="77"/>
      <c r="D27" s="78"/>
      <c r="E27" s="7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2">
        <f t="shared" si="0"/>
        <v>0</v>
      </c>
      <c r="AL27" s="82">
        <f t="shared" si="1"/>
        <v>0</v>
      </c>
      <c r="AM27" s="128"/>
      <c r="AN27" s="128"/>
    </row>
    <row r="28" spans="1:40" ht="18" customHeight="1">
      <c r="A28" s="72">
        <v>18</v>
      </c>
      <c r="B28" s="76"/>
      <c r="C28" s="77"/>
      <c r="D28" s="78"/>
      <c r="E28" s="7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2">
        <f t="shared" si="0"/>
        <v>0</v>
      </c>
      <c r="AL28" s="82">
        <f t="shared" si="1"/>
        <v>0</v>
      </c>
      <c r="AM28" s="128"/>
      <c r="AN28" s="128"/>
    </row>
    <row r="29" spans="1:40" ht="18" customHeight="1">
      <c r="A29" s="72">
        <v>19</v>
      </c>
      <c r="B29" s="76"/>
      <c r="C29" s="77"/>
      <c r="D29" s="78"/>
      <c r="E29" s="7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2">
        <f t="shared" si="0"/>
        <v>0</v>
      </c>
      <c r="AL29" s="82">
        <f t="shared" si="1"/>
        <v>0</v>
      </c>
      <c r="AM29" s="128"/>
      <c r="AN29" s="128"/>
    </row>
    <row r="30" spans="1:40" ht="18" customHeight="1">
      <c r="A30" s="72">
        <v>20</v>
      </c>
      <c r="B30" s="76"/>
      <c r="C30" s="77"/>
      <c r="D30" s="78"/>
      <c r="E30" s="7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2">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2">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2">
        <f t="shared" si="0"/>
        <v>0</v>
      </c>
      <c r="AL32" s="85"/>
      <c r="AM32" s="129"/>
      <c r="AN32" s="129"/>
    </row>
    <row r="33" spans="1:39"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39" ht="15" customHeight="1">
      <c r="A34" s="2" t="s">
        <v>72</v>
      </c>
      <c r="B34" s="24"/>
      <c r="C34" s="25"/>
      <c r="D34" s="25"/>
      <c r="E34" s="25"/>
      <c r="F34" s="26"/>
      <c r="G34" s="25"/>
      <c r="H34" s="13"/>
      <c r="I34" s="13"/>
      <c r="J34" s="13"/>
      <c r="K34" s="13"/>
      <c r="L34" s="13"/>
      <c r="M34" s="13"/>
      <c r="N34" s="13"/>
      <c r="O34" s="13"/>
      <c r="P34" s="13"/>
      <c r="Q34" s="13"/>
      <c r="R34" s="13">
        <v>6</v>
      </c>
      <c r="S34" s="13"/>
      <c r="T34" s="13"/>
      <c r="U34" s="13"/>
      <c r="V34" s="13"/>
      <c r="W34" s="13"/>
      <c r="X34" s="13">
        <v>7</v>
      </c>
      <c r="Y34" s="13"/>
      <c r="Z34" s="13"/>
      <c r="AA34" s="13"/>
      <c r="AB34" s="13"/>
      <c r="AC34" s="13"/>
      <c r="AD34" s="13">
        <v>8</v>
      </c>
      <c r="AE34" s="13"/>
      <c r="AF34" s="13"/>
      <c r="AG34" s="14"/>
      <c r="AH34" s="14"/>
      <c r="AI34" s="14"/>
      <c r="AJ34" s="14">
        <v>9</v>
      </c>
      <c r="AK34" s="12"/>
      <c r="AL34" s="12"/>
      <c r="AM34" s="4"/>
    </row>
    <row r="35" spans="1:39" s="2" customFormat="1" ht="15" customHeight="1">
      <c r="A35" s="2" t="s">
        <v>73</v>
      </c>
      <c r="B35" s="20"/>
      <c r="C35" s="20"/>
      <c r="D35" s="20"/>
      <c r="E35" s="20"/>
      <c r="F35" s="20"/>
      <c r="G35" s="20"/>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row>
    <row r="36" spans="1:39" s="2" customFormat="1" ht="15" customHeight="1">
      <c r="A36" s="2" t="s">
        <v>121</v>
      </c>
      <c r="B36" s="20"/>
      <c r="C36" s="20"/>
      <c r="D36" s="20"/>
      <c r="E36" s="20"/>
      <c r="F36" s="20"/>
      <c r="G36" s="20"/>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row>
    <row r="37" spans="1:39" s="2" customFormat="1" ht="15" customHeight="1">
      <c r="A37" s="2" t="s">
        <v>74</v>
      </c>
      <c r="B37" s="20"/>
      <c r="C37" s="20"/>
      <c r="D37" s="20"/>
      <c r="E37" s="20"/>
      <c r="F37" s="20"/>
      <c r="G37" s="20"/>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row>
    <row r="38" spans="1:39" s="2" customFormat="1" ht="15" customHeight="1">
      <c r="A38" s="2" t="s">
        <v>75</v>
      </c>
      <c r="B38" s="20"/>
      <c r="C38" s="20"/>
      <c r="D38" s="20"/>
      <c r="E38" s="20"/>
      <c r="F38" s="20"/>
      <c r="G38" s="20"/>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row>
    <row r="39" spans="1:39" ht="15" customHeight="1">
      <c r="A39" s="2" t="s">
        <v>76</v>
      </c>
      <c r="B39" s="27"/>
      <c r="C39" s="2"/>
      <c r="D39" s="2"/>
      <c r="E39" s="2"/>
      <c r="F39" s="2"/>
      <c r="G39" s="2"/>
    </row>
    <row r="40" spans="1:39" ht="15" customHeight="1">
      <c r="A40" s="2" t="s">
        <v>77</v>
      </c>
      <c r="B40" s="27"/>
      <c r="C40" s="2"/>
      <c r="D40" s="2"/>
      <c r="E40" s="2"/>
      <c r="F40" s="2"/>
      <c r="G40" s="2"/>
    </row>
    <row r="41" spans="1:39" ht="15" customHeight="1">
      <c r="A41" s="2"/>
      <c r="B41" s="11" t="s">
        <v>78</v>
      </c>
      <c r="C41" s="115" t="s">
        <v>79</v>
      </c>
      <c r="D41" s="115"/>
      <c r="E41" s="115"/>
      <c r="F41" s="2"/>
      <c r="G41" s="2"/>
    </row>
    <row r="42" spans="1:39" ht="15" customHeight="1">
      <c r="A42" s="2"/>
      <c r="B42" s="29" t="s">
        <v>96</v>
      </c>
      <c r="C42" s="130" t="s">
        <v>80</v>
      </c>
      <c r="D42" s="130"/>
      <c r="E42" s="130"/>
      <c r="F42" s="2"/>
      <c r="G42" s="2"/>
    </row>
    <row r="43" spans="1:39" ht="15" customHeight="1">
      <c r="A43" s="2"/>
      <c r="B43" s="29" t="s">
        <v>97</v>
      </c>
      <c r="C43" s="130" t="s">
        <v>81</v>
      </c>
      <c r="D43" s="130"/>
      <c r="E43" s="130"/>
      <c r="F43" s="2"/>
      <c r="G43" s="2"/>
    </row>
    <row r="44" spans="1:39" ht="15" customHeight="1">
      <c r="A44" s="2"/>
      <c r="B44" s="29" t="s">
        <v>98</v>
      </c>
      <c r="C44" s="130" t="s">
        <v>82</v>
      </c>
      <c r="D44" s="130"/>
      <c r="E44" s="130"/>
      <c r="F44" s="2"/>
      <c r="G44" s="2"/>
    </row>
    <row r="45" spans="1:39" ht="15" customHeight="1">
      <c r="A45" s="2"/>
      <c r="B45" s="29" t="s">
        <v>99</v>
      </c>
      <c r="C45" s="130" t="s">
        <v>83</v>
      </c>
      <c r="D45" s="130"/>
      <c r="E45" s="130"/>
      <c r="F45" s="2"/>
      <c r="G45" s="2"/>
    </row>
    <row r="46" spans="1:39" ht="15" customHeight="1">
      <c r="A46" s="2"/>
      <c r="B46" s="2" t="s">
        <v>84</v>
      </c>
      <c r="C46" s="2"/>
      <c r="D46" s="2"/>
      <c r="E46" s="2"/>
      <c r="F46" s="2"/>
      <c r="G46" s="2"/>
    </row>
    <row r="47" spans="1:39" ht="15" customHeight="1">
      <c r="A47" s="2"/>
      <c r="B47" s="2" t="s">
        <v>101</v>
      </c>
      <c r="C47" s="2"/>
      <c r="D47" s="2"/>
      <c r="E47" s="2"/>
      <c r="F47" s="2"/>
      <c r="G47" s="2"/>
    </row>
    <row r="48" spans="1:39" ht="15" customHeight="1">
      <c r="A48" s="2"/>
      <c r="B48" s="2" t="s">
        <v>85</v>
      </c>
      <c r="C48" s="2"/>
      <c r="D48" s="2"/>
      <c r="E48" s="2"/>
      <c r="F48" s="2"/>
      <c r="G48" s="2"/>
    </row>
    <row r="49" spans="1:7" ht="15" customHeight="1">
      <c r="A49" s="2" t="s">
        <v>86</v>
      </c>
      <c r="B49" s="27"/>
      <c r="C49" s="2"/>
      <c r="D49" s="2"/>
      <c r="E49" s="2"/>
      <c r="F49" s="2"/>
      <c r="G49" s="2"/>
    </row>
    <row r="50" spans="1:7" ht="15" customHeight="1">
      <c r="A50" s="2" t="s">
        <v>87</v>
      </c>
      <c r="B50" s="27"/>
      <c r="C50" s="2"/>
      <c r="D50" s="2"/>
      <c r="E50" s="2"/>
      <c r="F50" s="2"/>
      <c r="G50" s="2"/>
    </row>
    <row r="51" spans="1:7" ht="15" customHeight="1">
      <c r="A51" s="2" t="s">
        <v>102</v>
      </c>
      <c r="B51" s="27"/>
      <c r="C51" s="2"/>
      <c r="D51" s="2"/>
      <c r="E51" s="2"/>
      <c r="F51" s="2"/>
      <c r="G51" s="2"/>
    </row>
    <row r="52" spans="1:7" ht="15" customHeight="1">
      <c r="A52" s="2" t="s">
        <v>88</v>
      </c>
      <c r="B52" s="27"/>
      <c r="C52" s="2"/>
      <c r="D52" s="2"/>
      <c r="E52" s="2"/>
      <c r="F52" s="2"/>
      <c r="G52" s="2"/>
    </row>
    <row r="53" spans="1:7" ht="15" customHeight="1">
      <c r="A53" s="2" t="s">
        <v>203</v>
      </c>
      <c r="B53" s="27"/>
      <c r="C53" s="2"/>
      <c r="D53" s="2"/>
      <c r="E53" s="2"/>
      <c r="F53" s="2"/>
      <c r="G53" s="2"/>
    </row>
    <row r="54" spans="1:7" ht="15" customHeight="1">
      <c r="A54" s="2" t="s">
        <v>89</v>
      </c>
      <c r="B54" s="27"/>
      <c r="C54" s="2"/>
      <c r="D54" s="2"/>
      <c r="E54" s="2"/>
      <c r="F54" s="2"/>
      <c r="G54" s="2"/>
    </row>
    <row r="55" spans="1:7" ht="15" customHeight="1">
      <c r="A55" s="2" t="s">
        <v>90</v>
      </c>
      <c r="B55" s="27"/>
      <c r="C55" s="2"/>
      <c r="D55" s="2"/>
      <c r="E55" s="2"/>
      <c r="F55" s="2"/>
      <c r="G55" s="2"/>
    </row>
    <row r="56" spans="1:7" ht="15" customHeight="1">
      <c r="A56" s="2" t="s">
        <v>91</v>
      </c>
      <c r="B56" s="27"/>
      <c r="C56" s="2"/>
      <c r="D56" s="2"/>
      <c r="E56" s="2"/>
      <c r="F56" s="2"/>
      <c r="G56" s="2"/>
    </row>
    <row r="57" spans="1:7" ht="15" customHeight="1">
      <c r="A57" s="2" t="s">
        <v>92</v>
      </c>
      <c r="B57" s="27"/>
      <c r="C57" s="2"/>
      <c r="D57" s="2"/>
      <c r="E57" s="2"/>
      <c r="F57" s="2"/>
      <c r="G57" s="2"/>
    </row>
    <row r="58" spans="1:7" ht="15" customHeight="1">
      <c r="A58" s="2" t="s">
        <v>93</v>
      </c>
      <c r="B58" s="27"/>
      <c r="C58" s="2"/>
      <c r="D58" s="2"/>
      <c r="E58" s="2"/>
      <c r="F58" s="2"/>
      <c r="G58" s="2"/>
    </row>
    <row r="59" spans="1:7" ht="15" customHeight="1">
      <c r="A59" s="2" t="s">
        <v>94</v>
      </c>
      <c r="B59" s="27"/>
      <c r="C59" s="2"/>
      <c r="D59" s="2"/>
      <c r="E59" s="2"/>
      <c r="F59" s="2"/>
      <c r="G59" s="2"/>
    </row>
    <row r="60" spans="1:7" ht="15" customHeight="1">
      <c r="A60" s="2" t="s">
        <v>95</v>
      </c>
      <c r="B60" s="27"/>
      <c r="C60" s="2"/>
      <c r="D60" s="2"/>
      <c r="E60" s="2"/>
      <c r="F60" s="2"/>
      <c r="G60" s="2"/>
    </row>
    <row r="61" spans="1:7" ht="15" customHeight="1">
      <c r="A61" s="2" t="s">
        <v>100</v>
      </c>
      <c r="B61" s="27"/>
      <c r="C61" s="2"/>
      <c r="D61" s="2"/>
      <c r="E61" s="2"/>
      <c r="F61" s="2"/>
      <c r="G61" s="2"/>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7"/>
  <conditionalFormatting sqref="AH11:AJ32">
    <cfRule type="expression" dxfId="53" priority="3">
      <formula>$AK$3="４週"</formula>
    </cfRule>
  </conditionalFormatting>
  <conditionalFormatting sqref="AL11:AL30">
    <cfRule type="cellIs" dxfId="52" priority="1" operator="greaterThan">
      <formula>$AH$5</formula>
    </cfRule>
  </conditionalFormatting>
  <dataValidations count="3">
    <dataValidation type="list" allowBlank="1" showInputMessage="1" showErrorMessage="1" sqref="C11:C30" xr:uid="{00000000-0002-0000-0000-000000000000}">
      <formula1>"A,B,C,D"</formula1>
    </dataValidation>
    <dataValidation type="list" allowBlank="1" showInputMessage="1" showErrorMessage="1" sqref="AK3:AN3" xr:uid="{00000000-0002-0000-0000-000001000000}">
      <formula1>"４週,歴月"</formula1>
    </dataValidation>
    <dataValidation type="list" allowBlank="1" showInputMessage="1" showErrorMessage="1" sqref="AK4:AN4" xr:uid="{00000000-0002-0000-00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ゴシック,標準"&amp;10（参考様式）</oddHeader>
  </headerFooter>
  <rowBreaks count="1" manualBreakCount="1">
    <brk id="32" max="3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1"/>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75" style="3" customWidth="1"/>
    <col min="3" max="3" width="6.625" style="1" customWidth="1"/>
    <col min="4" max="5" width="7.625" style="1" customWidth="1"/>
    <col min="6" max="36" width="2.625" style="1" customWidth="1"/>
    <col min="37" max="37" width="6.625" style="1" customWidth="1"/>
    <col min="38" max="38" width="7.5" style="1" customWidth="1"/>
    <col min="39"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234</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1" si="0">IF($AK$3="４週",SUM(F12:AG12),SUM(F12:AJ12))</f>
        <v>0</v>
      </c>
      <c r="AL12" s="82">
        <f t="shared" ref="AL12:AL30" si="1">IF($AK$3="４週",AK12/4,AK12/(DAY(EOMONTH($F$9,0))/7))</f>
        <v>0</v>
      </c>
      <c r="AM12" s="128"/>
      <c r="AN12" s="128"/>
    </row>
    <row r="13" spans="1:40" ht="18" customHeight="1">
      <c r="A13" s="72">
        <v>3</v>
      </c>
      <c r="B13" s="91" t="s">
        <v>26</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 t="shared" si="1"/>
        <v>0</v>
      </c>
      <c r="AM13" s="128"/>
      <c r="AN13" s="128"/>
    </row>
    <row r="14" spans="1:40" ht="18" customHeight="1">
      <c r="A14" s="72">
        <v>4</v>
      </c>
      <c r="B14" s="91" t="s">
        <v>29</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 t="shared" si="1"/>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si="1"/>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3"/>
      <c r="AL32" s="85"/>
      <c r="AM32" s="129"/>
      <c r="AN32" s="129"/>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3" ht="21" customHeight="1">
      <c r="A36" s="9" t="s">
        <v>112</v>
      </c>
      <c r="B36" s="8"/>
      <c r="C36" s="8"/>
      <c r="D36" s="8"/>
      <c r="E36" s="8"/>
      <c r="F36" s="8"/>
      <c r="G36" s="2"/>
      <c r="H36" s="2"/>
      <c r="I36" s="2"/>
      <c r="J36" s="2"/>
      <c r="K36" s="2"/>
      <c r="L36" s="2"/>
      <c r="M36" s="2"/>
      <c r="N36" s="2"/>
      <c r="O36" s="2"/>
      <c r="AM36" s="8"/>
      <c r="AN36" s="4"/>
    </row>
    <row r="37" spans="1:43" ht="24.95" customHeight="1">
      <c r="A37" s="115"/>
      <c r="B37" s="115"/>
      <c r="C37" s="115"/>
      <c r="D37" s="30">
        <v>4</v>
      </c>
      <c r="E37" s="30">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15" t="s">
        <v>60</v>
      </c>
      <c r="AK37" s="115"/>
      <c r="AL37" s="17" t="s">
        <v>116</v>
      </c>
      <c r="AM37"/>
      <c r="AN37"/>
      <c r="AO37"/>
      <c r="AP37"/>
      <c r="AQ37"/>
    </row>
    <row r="38" spans="1:43" ht="24.95" customHeight="1">
      <c r="A38" s="182" t="s">
        <v>120</v>
      </c>
      <c r="B38" s="182"/>
      <c r="C38" s="182"/>
      <c r="D38" s="40">
        <f>SUM(D39:D40)</f>
        <v>1540</v>
      </c>
      <c r="E38" s="40">
        <f>SUM(E39:E40)</f>
        <v>1441</v>
      </c>
      <c r="F38" s="178">
        <f>SUM(F39:H40)</f>
        <v>1540</v>
      </c>
      <c r="G38" s="178"/>
      <c r="H38" s="178"/>
      <c r="I38" s="178">
        <f>SUM(I39:K40)</f>
        <v>1617</v>
      </c>
      <c r="J38" s="178"/>
      <c r="K38" s="178"/>
      <c r="L38" s="178">
        <f>SUM(L39:N40)</f>
        <v>1617</v>
      </c>
      <c r="M38" s="178"/>
      <c r="N38" s="178"/>
      <c r="O38" s="178">
        <f>SUM(O39:Q40)</f>
        <v>1463</v>
      </c>
      <c r="P38" s="178"/>
      <c r="Q38" s="178"/>
      <c r="R38" s="178">
        <f>SUM(R39:T40)</f>
        <v>1540</v>
      </c>
      <c r="S38" s="178"/>
      <c r="T38" s="178"/>
      <c r="U38" s="178">
        <f>SUM(U39:W40)</f>
        <v>1540</v>
      </c>
      <c r="V38" s="178"/>
      <c r="W38" s="178"/>
      <c r="X38" s="178">
        <f>SUM(X39:Z40)</f>
        <v>1463</v>
      </c>
      <c r="Y38" s="178"/>
      <c r="Z38" s="178"/>
      <c r="AA38" s="178">
        <f>SUM(AA39:AC40)</f>
        <v>1463</v>
      </c>
      <c r="AB38" s="178"/>
      <c r="AC38" s="178"/>
      <c r="AD38" s="178">
        <f>SUM(AD39:AF40)</f>
        <v>1463</v>
      </c>
      <c r="AE38" s="178"/>
      <c r="AF38" s="178"/>
      <c r="AG38" s="178">
        <f>SUM(AG39:AI40)</f>
        <v>1540</v>
      </c>
      <c r="AH38" s="178"/>
      <c r="AI38" s="178"/>
      <c r="AJ38" s="130">
        <f>SUM(D38:AI38)</f>
        <v>18227</v>
      </c>
      <c r="AK38" s="130"/>
      <c r="AL38" s="42">
        <f>ROUNDUP(AJ38/AJ41,1)</f>
        <v>77</v>
      </c>
      <c r="AM38"/>
      <c r="AN38"/>
      <c r="AO38"/>
      <c r="AP38"/>
      <c r="AQ38"/>
    </row>
    <row r="39" spans="1:43" ht="24.95" customHeight="1">
      <c r="A39" s="192" t="s">
        <v>130</v>
      </c>
      <c r="B39" s="192"/>
      <c r="C39" s="192"/>
      <c r="D39" s="31">
        <v>1400</v>
      </c>
      <c r="E39" s="31">
        <v>1310</v>
      </c>
      <c r="F39" s="181">
        <v>1400</v>
      </c>
      <c r="G39" s="181"/>
      <c r="H39" s="181"/>
      <c r="I39" s="181">
        <v>1470</v>
      </c>
      <c r="J39" s="181"/>
      <c r="K39" s="181"/>
      <c r="L39" s="181">
        <v>1470</v>
      </c>
      <c r="M39" s="181"/>
      <c r="N39" s="181"/>
      <c r="O39" s="181">
        <v>1330</v>
      </c>
      <c r="P39" s="181"/>
      <c r="Q39" s="181"/>
      <c r="R39" s="181">
        <v>1400</v>
      </c>
      <c r="S39" s="181"/>
      <c r="T39" s="181"/>
      <c r="U39" s="181">
        <v>1400</v>
      </c>
      <c r="V39" s="181"/>
      <c r="W39" s="181"/>
      <c r="X39" s="181">
        <v>1330</v>
      </c>
      <c r="Y39" s="181"/>
      <c r="Z39" s="181"/>
      <c r="AA39" s="181">
        <v>1330</v>
      </c>
      <c r="AB39" s="181"/>
      <c r="AC39" s="181"/>
      <c r="AD39" s="181">
        <v>1330</v>
      </c>
      <c r="AE39" s="181"/>
      <c r="AF39" s="181"/>
      <c r="AG39" s="181">
        <v>1400</v>
      </c>
      <c r="AH39" s="181"/>
      <c r="AI39" s="181"/>
      <c r="AJ39" s="130">
        <f>SUM(D39:AI39)</f>
        <v>16570</v>
      </c>
      <c r="AK39" s="130"/>
      <c r="AL39" s="42">
        <f>ROUNDUP(AJ39/AJ41,1)</f>
        <v>70</v>
      </c>
      <c r="AM39"/>
      <c r="AN39"/>
      <c r="AO39"/>
      <c r="AP39"/>
      <c r="AQ39"/>
    </row>
    <row r="40" spans="1:43" ht="24.95" customHeight="1">
      <c r="A40" s="192" t="s">
        <v>129</v>
      </c>
      <c r="B40" s="192"/>
      <c r="C40" s="192"/>
      <c r="D40" s="31">
        <v>140</v>
      </c>
      <c r="E40" s="31">
        <v>131</v>
      </c>
      <c r="F40" s="181">
        <v>140</v>
      </c>
      <c r="G40" s="181"/>
      <c r="H40" s="181"/>
      <c r="I40" s="181">
        <v>147</v>
      </c>
      <c r="J40" s="181"/>
      <c r="K40" s="181"/>
      <c r="L40" s="181">
        <v>147</v>
      </c>
      <c r="M40" s="181"/>
      <c r="N40" s="181"/>
      <c r="O40" s="181">
        <v>133</v>
      </c>
      <c r="P40" s="181"/>
      <c r="Q40" s="181"/>
      <c r="R40" s="181">
        <v>140</v>
      </c>
      <c r="S40" s="181"/>
      <c r="T40" s="181"/>
      <c r="U40" s="181">
        <v>140</v>
      </c>
      <c r="V40" s="181"/>
      <c r="W40" s="181"/>
      <c r="X40" s="181">
        <v>133</v>
      </c>
      <c r="Y40" s="181"/>
      <c r="Z40" s="181"/>
      <c r="AA40" s="181">
        <v>133</v>
      </c>
      <c r="AB40" s="181"/>
      <c r="AC40" s="181"/>
      <c r="AD40" s="181">
        <v>133</v>
      </c>
      <c r="AE40" s="181"/>
      <c r="AF40" s="181"/>
      <c r="AG40" s="181">
        <v>140</v>
      </c>
      <c r="AH40" s="181"/>
      <c r="AI40" s="181"/>
      <c r="AJ40" s="130">
        <f>SUM(D40:AI40)</f>
        <v>1657</v>
      </c>
      <c r="AK40" s="130"/>
      <c r="AL40" s="42">
        <f>ROUNDUP(AJ40/AJ41,1)</f>
        <v>7</v>
      </c>
      <c r="AM40"/>
      <c r="AN40"/>
      <c r="AO40"/>
      <c r="AP40"/>
      <c r="AQ40"/>
    </row>
    <row r="41" spans="1:43" ht="24.95" customHeight="1">
      <c r="A41" s="182" t="s">
        <v>113</v>
      </c>
      <c r="B41" s="182"/>
      <c r="C41" s="182"/>
      <c r="D41" s="31">
        <v>20</v>
      </c>
      <c r="E41" s="31">
        <v>19</v>
      </c>
      <c r="F41" s="181">
        <v>20</v>
      </c>
      <c r="G41" s="181"/>
      <c r="H41" s="181"/>
      <c r="I41" s="181">
        <v>21</v>
      </c>
      <c r="J41" s="181"/>
      <c r="K41" s="181"/>
      <c r="L41" s="181">
        <v>21</v>
      </c>
      <c r="M41" s="181"/>
      <c r="N41" s="181"/>
      <c r="O41" s="181">
        <v>19</v>
      </c>
      <c r="P41" s="181"/>
      <c r="Q41" s="181"/>
      <c r="R41" s="181">
        <v>20</v>
      </c>
      <c r="S41" s="181"/>
      <c r="T41" s="181"/>
      <c r="U41" s="181">
        <v>20</v>
      </c>
      <c r="V41" s="181"/>
      <c r="W41" s="181"/>
      <c r="X41" s="181">
        <v>19</v>
      </c>
      <c r="Y41" s="181"/>
      <c r="Z41" s="181"/>
      <c r="AA41" s="181">
        <v>19</v>
      </c>
      <c r="AB41" s="181"/>
      <c r="AC41" s="181"/>
      <c r="AD41" s="181">
        <v>19</v>
      </c>
      <c r="AE41" s="181"/>
      <c r="AF41" s="181"/>
      <c r="AG41" s="181">
        <v>20</v>
      </c>
      <c r="AH41" s="181"/>
      <c r="AI41" s="181"/>
      <c r="AJ41" s="130">
        <f>+SUM(D41:AI41)</f>
        <v>237</v>
      </c>
      <c r="AK41" s="130"/>
      <c r="AL41" s="41"/>
      <c r="AM41"/>
      <c r="AN41"/>
      <c r="AO41"/>
      <c r="AP41"/>
      <c r="AQ41"/>
    </row>
    <row r="42" spans="1:43" ht="5.0999999999999996" customHeight="1">
      <c r="A42" s="20"/>
      <c r="B42" s="20"/>
      <c r="C42" s="20"/>
      <c r="D42"/>
      <c r="E42"/>
      <c r="F42"/>
      <c r="G42"/>
      <c r="H4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39"/>
      <c r="AK42" s="2"/>
      <c r="AL42" s="8"/>
      <c r="AM42" s="8"/>
      <c r="AN42" s="4"/>
    </row>
    <row r="43" spans="1:43" ht="18" customHeight="1">
      <c r="A43" s="9" t="s">
        <v>114</v>
      </c>
      <c r="B43" s="2"/>
      <c r="D43" s="2"/>
      <c r="E43" s="2"/>
      <c r="F43" s="2"/>
      <c r="G43" s="2"/>
      <c r="H43" s="2"/>
      <c r="I43"/>
      <c r="J43"/>
      <c r="K43"/>
      <c r="L43"/>
      <c r="M43"/>
      <c r="N43"/>
      <c r="O43" s="2"/>
      <c r="P43" s="2"/>
      <c r="Q43" s="2"/>
      <c r="R43" s="2"/>
      <c r="S43" s="2"/>
      <c r="T43" s="2"/>
      <c r="U43" s="2"/>
      <c r="V43" s="2"/>
      <c r="W43" s="8"/>
      <c r="X43" s="2"/>
      <c r="Y43" s="2"/>
      <c r="Z43" s="2"/>
      <c r="AA43" s="2"/>
      <c r="AB43" s="2"/>
      <c r="AC43" s="2"/>
      <c r="AD43" s="2"/>
      <c r="AE43" s="2"/>
      <c r="AF43" s="2"/>
      <c r="AG43" s="2"/>
      <c r="AH43" s="2"/>
      <c r="AI43" s="2"/>
      <c r="AJ43" s="39"/>
      <c r="AK43" s="2"/>
      <c r="AL43" s="8"/>
      <c r="AM43" s="8"/>
      <c r="AN43" s="4"/>
    </row>
    <row r="44" spans="1:43" ht="18" customHeight="1">
      <c r="A44" s="115" t="s">
        <v>108</v>
      </c>
      <c r="B44" s="115"/>
      <c r="C44" s="115" t="s">
        <v>23</v>
      </c>
      <c r="D44" s="115"/>
      <c r="E44" s="114" t="s">
        <v>26</v>
      </c>
      <c r="F44" s="114"/>
      <c r="G44" s="114"/>
      <c r="H44" s="114"/>
      <c r="I44"/>
      <c r="J44"/>
      <c r="K44"/>
      <c r="L44"/>
      <c r="M44"/>
      <c r="N44"/>
      <c r="O44"/>
      <c r="P44"/>
      <c r="Q44"/>
      <c r="R44"/>
      <c r="S44"/>
      <c r="T44"/>
      <c r="U44"/>
      <c r="W44" s="8"/>
      <c r="X44" s="2"/>
      <c r="Y44" s="2"/>
      <c r="Z44" s="2"/>
      <c r="AA44" s="2"/>
      <c r="AB44" s="2"/>
      <c r="AC44" s="2"/>
      <c r="AD44" s="2"/>
      <c r="AE44" s="2"/>
      <c r="AF44" s="2"/>
      <c r="AG44" s="2"/>
      <c r="AH44" s="2"/>
      <c r="AI44" s="2"/>
      <c r="AJ44" s="39"/>
      <c r="AK44" s="2"/>
      <c r="AL44" s="8"/>
      <c r="AM44" s="8"/>
      <c r="AN44" s="4"/>
    </row>
    <row r="45" spans="1:43" ht="18" customHeight="1">
      <c r="A45" s="114" t="s">
        <v>117</v>
      </c>
      <c r="B45" s="114"/>
      <c r="C45" s="178">
        <f>ROUNDDOWN(IF(AL38&lt;=60,1,1+ROUNDUP((AL38-60)/40,0)),1)</f>
        <v>2</v>
      </c>
      <c r="D45" s="178"/>
      <c r="E45" s="178">
        <f>ROUNDDOWN(AL39/6+AL40/10,1)</f>
        <v>12.3</v>
      </c>
      <c r="F45" s="178"/>
      <c r="G45" s="178"/>
      <c r="H45" s="178"/>
      <c r="I45"/>
      <c r="J45"/>
      <c r="K45"/>
      <c r="L45"/>
      <c r="M45"/>
      <c r="N45"/>
      <c r="O45"/>
      <c r="P45"/>
      <c r="Q45"/>
      <c r="R45"/>
      <c r="S45"/>
      <c r="T45"/>
      <c r="U45"/>
      <c r="W45" s="8"/>
      <c r="X45" s="2"/>
      <c r="Y45" s="2"/>
      <c r="Z45" s="2"/>
      <c r="AA45" s="2"/>
      <c r="AB45" s="2"/>
      <c r="AC45" s="2"/>
      <c r="AD45" s="2"/>
      <c r="AE45" s="2"/>
      <c r="AF45" s="2"/>
      <c r="AG45" s="2"/>
      <c r="AH45" s="2"/>
      <c r="AI45" s="2"/>
      <c r="AJ45" s="39"/>
      <c r="AK45" s="2"/>
      <c r="AL45" s="8"/>
      <c r="AM45" s="8"/>
      <c r="AN45" s="4"/>
    </row>
    <row r="46" spans="1:43" ht="5.0999999999999996" customHeight="1">
      <c r="A46" s="20"/>
      <c r="B46" s="20"/>
      <c r="C46" s="20"/>
      <c r="D46" s="20"/>
      <c r="E46" s="20"/>
      <c r="F46" s="20"/>
      <c r="G46" s="20"/>
      <c r="H46" s="20"/>
      <c r="I46" s="20"/>
      <c r="J46" s="2"/>
      <c r="K46" s="2"/>
      <c r="L46" s="2"/>
      <c r="M46" s="39"/>
      <c r="N46" s="2"/>
      <c r="O46" s="2"/>
      <c r="P46" s="2"/>
      <c r="Q46"/>
      <c r="W46" s="8"/>
      <c r="X46" s="2"/>
      <c r="Y46" s="2"/>
      <c r="Z46" s="2"/>
      <c r="AA46" s="2"/>
      <c r="AB46" s="2"/>
      <c r="AC46" s="2"/>
      <c r="AD46" s="2"/>
      <c r="AE46" s="2"/>
      <c r="AF46" s="2"/>
      <c r="AG46" s="2"/>
      <c r="AH46" s="2"/>
      <c r="AI46" s="2"/>
      <c r="AJ46" s="39"/>
      <c r="AK46" s="2"/>
      <c r="AL46" s="8"/>
      <c r="AM46" s="8"/>
      <c r="AN46" s="4"/>
    </row>
    <row r="47" spans="1:43" ht="21" customHeight="1">
      <c r="A47" s="9" t="s">
        <v>118</v>
      </c>
      <c r="B47" s="1"/>
      <c r="C47" s="5"/>
      <c r="D47" s="5"/>
      <c r="E47" s="5"/>
      <c r="F47" s="5"/>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5"/>
      <c r="AM47" s="5"/>
      <c r="AN47" s="4"/>
    </row>
    <row r="48" spans="1:43" ht="24.95" customHeight="1">
      <c r="A48" s="4"/>
      <c r="B48" s="8"/>
      <c r="C48" s="157" t="str">
        <f>IF(VLOOKUP($AK$1,選択肢!$A$1:$J$41,C53,FALSE)=0,"-",VLOOKUP($AK$1,選択肢!$A$1:$J$41,C53,FALSE))</f>
        <v>管理者</v>
      </c>
      <c r="D48" s="158"/>
      <c r="E48" s="163" t="str">
        <f>IF(VLOOKUP($AK$1,選択肢!$A$1:$J$41,E53,FALSE)=0,"-",VLOOKUP($AK$1,選択肢!$A$1:$J$41,E53,FALSE))</f>
        <v>サービス管理責任者</v>
      </c>
      <c r="F48" s="163"/>
      <c r="G48" s="163"/>
      <c r="H48" s="163"/>
      <c r="I48" s="157" t="str">
        <f>IF(VLOOKUP($AK$1,選択肢!$A$1:$J$41,I53,FALSE)=0,"-",VLOOKUP($AK$1,選択肢!$A$1:$J$41,I53,FALSE))</f>
        <v>地域移行支援員</v>
      </c>
      <c r="J48" s="158"/>
      <c r="K48" s="158"/>
      <c r="L48" s="158"/>
      <c r="M48" s="158"/>
      <c r="N48" s="164"/>
      <c r="O48" s="157" t="str">
        <f>IF(VLOOKUP($AK$1,選択肢!$A$1:$J$41,O53,FALSE)=0,"-",VLOOKUP($AK$1,選択肢!$A$1:$J$41,O53,FALSE))</f>
        <v>生活支援員</v>
      </c>
      <c r="P48" s="158"/>
      <c r="Q48" s="158"/>
      <c r="R48" s="158"/>
      <c r="S48" s="158"/>
      <c r="T48" s="164"/>
      <c r="U48" s="157" t="str">
        <f>IF(VLOOKUP($AK$1,選択肢!$A$1:$J$41,U53,FALSE)=0,"-",VLOOKUP($AK$1,選択肢!$A$1:$J$41,U53,FALSE))</f>
        <v>その他職員</v>
      </c>
      <c r="V48" s="158"/>
      <c r="W48" s="158"/>
      <c r="X48" s="158"/>
      <c r="Y48" s="158"/>
      <c r="Z48" s="164"/>
      <c r="AA48" s="157" t="str">
        <f>IF(VLOOKUP($AK$1,選択肢!$A$1:$J$41,AA53,FALSE)=0,"-",VLOOKUP($AK$1,選択肢!$A$1:$J$41,AA53,FALSE))</f>
        <v>-</v>
      </c>
      <c r="AB48" s="158"/>
      <c r="AC48" s="158"/>
      <c r="AD48" s="158"/>
      <c r="AE48" s="158"/>
      <c r="AF48" s="164"/>
      <c r="AG48" s="163" t="str">
        <f>IF(VLOOKUP($AK$1,選択肢!$A$1:$J$41,AG53,FALSE)=0,"-",VLOOKUP($AK$1,選択肢!$A$1:$J$41,AG53,FALSE))</f>
        <v>-</v>
      </c>
      <c r="AH48" s="163"/>
      <c r="AI48" s="163"/>
      <c r="AJ48" s="163"/>
      <c r="AK48" s="163"/>
      <c r="AL48" s="163" t="str">
        <f>IF(VLOOKUP($AK$1,選択肢!$A$1:$J$41,AL53,FALSE)=0,"-",VLOOKUP($AK$1,選択肢!$A$1:$J$41,AL53,FALSE))</f>
        <v>-</v>
      </c>
      <c r="AM48" s="163"/>
      <c r="AN48" s="4"/>
    </row>
    <row r="49" spans="1:40" ht="18" customHeight="1">
      <c r="A49" s="4"/>
      <c r="B49" s="8"/>
      <c r="C49" s="35" t="s">
        <v>2</v>
      </c>
      <c r="D49" s="35" t="s">
        <v>3</v>
      </c>
      <c r="E49" s="34" t="s">
        <v>2</v>
      </c>
      <c r="F49" s="171" t="s">
        <v>3</v>
      </c>
      <c r="G49" s="171"/>
      <c r="H49" s="171"/>
      <c r="I49" s="160" t="s">
        <v>2</v>
      </c>
      <c r="J49" s="161"/>
      <c r="K49" s="162"/>
      <c r="L49" s="160" t="s">
        <v>3</v>
      </c>
      <c r="M49" s="161"/>
      <c r="N49" s="162"/>
      <c r="O49" s="160" t="s">
        <v>2</v>
      </c>
      <c r="P49" s="161"/>
      <c r="Q49" s="162"/>
      <c r="R49" s="160" t="s">
        <v>3</v>
      </c>
      <c r="S49" s="161"/>
      <c r="T49" s="162"/>
      <c r="U49" s="160" t="s">
        <v>2</v>
      </c>
      <c r="V49" s="161"/>
      <c r="W49" s="162"/>
      <c r="X49" s="160" t="s">
        <v>3</v>
      </c>
      <c r="Y49" s="161"/>
      <c r="Z49" s="162"/>
      <c r="AA49" s="160" t="s">
        <v>2</v>
      </c>
      <c r="AB49" s="161"/>
      <c r="AC49" s="162"/>
      <c r="AD49" s="160" t="s">
        <v>3</v>
      </c>
      <c r="AE49" s="161"/>
      <c r="AF49" s="162"/>
      <c r="AG49" s="160" t="s">
        <v>2</v>
      </c>
      <c r="AH49" s="161"/>
      <c r="AI49" s="162"/>
      <c r="AJ49" s="160" t="s">
        <v>3</v>
      </c>
      <c r="AK49" s="162"/>
      <c r="AL49" s="34" t="s">
        <v>1</v>
      </c>
      <c r="AM49" s="34" t="s">
        <v>0</v>
      </c>
      <c r="AN49" s="4"/>
    </row>
    <row r="50" spans="1:40" ht="18" customHeight="1">
      <c r="A50" s="4"/>
      <c r="B50" s="11" t="s">
        <v>16</v>
      </c>
      <c r="C50" s="34">
        <f>COUNTIFS($B$11:$B$30,C$48,$C$11:$C$30,"A",$E$11:$E$30,"*")</f>
        <v>1</v>
      </c>
      <c r="D50" s="34">
        <f>COUNTIFS($B$11:$B$30,C$48,$C$11:$C$30,"B",$E$11:$E$30,"*")</f>
        <v>0</v>
      </c>
      <c r="E50" s="34">
        <f>COUNTIFS($B$11:$B$30,E$48,$C$11:$C$30,"A",$E$11:$E$30,"*")</f>
        <v>0</v>
      </c>
      <c r="F50" s="160">
        <f>COUNTIFS($B$11:$B$30,E$48,$C$11:$C$30,"B",$E$11:$E$30,"*")</f>
        <v>1</v>
      </c>
      <c r="G50" s="161"/>
      <c r="H50" s="162"/>
      <c r="I50" s="160">
        <f>COUNTIFS($B$11:$B$30,I$48,$C$11:$C$30,"A",$E$11:$E$30,"*")</f>
        <v>0</v>
      </c>
      <c r="J50" s="161"/>
      <c r="K50" s="162"/>
      <c r="L50" s="160">
        <f>COUNTIFS($B$11:$B$30,I$48,$C$11:$C$30,"B",$E$11:$E$30,"*")</f>
        <v>0</v>
      </c>
      <c r="M50" s="161"/>
      <c r="N50" s="162"/>
      <c r="O50" s="160">
        <f>COUNTIFS($B$11:$B$30,O$48,$C$11:$C$30,"A",$E$11:$E$30,"*")</f>
        <v>0</v>
      </c>
      <c r="P50" s="161"/>
      <c r="Q50" s="162"/>
      <c r="R50" s="160">
        <f>COUNTIFS($B$11:$B$30,O$48,$C$11:$C$30,"B",$E$11:$E$30,"*")</f>
        <v>0</v>
      </c>
      <c r="S50" s="161"/>
      <c r="T50" s="162"/>
      <c r="U50" s="160">
        <f>COUNTIFS($B$11:$B$30,U$48,$C$11:$C$30,"A",$E$11:$E$30,"*")</f>
        <v>0</v>
      </c>
      <c r="V50" s="161"/>
      <c r="W50" s="162"/>
      <c r="X50" s="160">
        <f>COUNTIFS($B$11:$B$30,U$48,$C$11:$C$30,"B",$E$11:$E$30,"*")</f>
        <v>0</v>
      </c>
      <c r="Y50" s="161"/>
      <c r="Z50" s="162"/>
      <c r="AA50" s="160">
        <f>COUNTIFS($B$11:$B$30,AA$48,$C$11:$C$30,"A",$E$11:$E$30,"*")</f>
        <v>0</v>
      </c>
      <c r="AB50" s="161"/>
      <c r="AC50" s="162"/>
      <c r="AD50" s="160">
        <f>COUNTIFS($B$11:$B$30,AA$48,$C$11:$C$30,"B",$E$11:$E$30,"*")</f>
        <v>0</v>
      </c>
      <c r="AE50" s="161"/>
      <c r="AF50" s="162"/>
      <c r="AG50" s="160">
        <f>COUNTIFS($B$11:$B$30,AG$48,$C$11:$C$30,"A",$E$11:$E$30,"*")</f>
        <v>0</v>
      </c>
      <c r="AH50" s="161"/>
      <c r="AI50" s="162"/>
      <c r="AJ50" s="160">
        <f>COUNTIFS($B$11:$B$30,AG$48,$C$11:$C$30,"B",$E$11:$E$30,"*")</f>
        <v>0</v>
      </c>
      <c r="AK50" s="162"/>
      <c r="AL50" s="34">
        <f>COUNTIFS($B$11:$B$30,AL$48,$C$11:$C$30,"A",$E$11:$E$30,"*")</f>
        <v>0</v>
      </c>
      <c r="AM50" s="34">
        <f>COUNTIFS($B$11:$B$30,AL$48,$C$11:$C$30,"B",$E$11:$E$30,"*")</f>
        <v>0</v>
      </c>
      <c r="AN50" s="4"/>
    </row>
    <row r="51" spans="1:40" ht="18" customHeight="1">
      <c r="A51" s="4"/>
      <c r="B51" s="17" t="s">
        <v>17</v>
      </c>
      <c r="C51" s="34">
        <f>COUNTIFS($B$11:$B$30,C$48,$C$11:$C$30,"C",$E$11:$E$30,"*")</f>
        <v>0</v>
      </c>
      <c r="D51" s="34">
        <f>COUNTIFS($B$11:$B$30,C$48,$C$11:$C$30,"D",$E$11:$E$30,"*")</f>
        <v>0</v>
      </c>
      <c r="E51" s="34">
        <f>COUNTIFS($B$11:$B$30,E$48,$C$11:$C$30,"C",$E$11:$E$30,"*")</f>
        <v>0</v>
      </c>
      <c r="F51" s="160">
        <f>COUNTIFS($B$11:$B$30,E$48,$C$11:$C$30,"D",$E$11:$E$30,"*")</f>
        <v>0</v>
      </c>
      <c r="G51" s="161"/>
      <c r="H51" s="162"/>
      <c r="I51" s="160">
        <f>COUNTIFS($B$11:$B$30,I$48,$C$11:$C$30,"C",$E$11:$E$30,"*")</f>
        <v>0</v>
      </c>
      <c r="J51" s="161"/>
      <c r="K51" s="162"/>
      <c r="L51" s="160">
        <f>COUNTIFS($B$11:$B$30,I$48,$C$11:$C$30,"D",$E$11:$E$30,"*")</f>
        <v>1</v>
      </c>
      <c r="M51" s="161"/>
      <c r="N51" s="162"/>
      <c r="O51" s="160">
        <f>COUNTIFS($B$11:$B$30,O$48,$C$11:$C$30,"C",$E$11:$E$30,"*")</f>
        <v>1</v>
      </c>
      <c r="P51" s="161"/>
      <c r="Q51" s="162"/>
      <c r="R51" s="160">
        <f>COUNTIFS($B$11:$B$30,O$48,$C$11:$C$30,"D",$E$11:$E$30,"*")</f>
        <v>0</v>
      </c>
      <c r="S51" s="161"/>
      <c r="T51" s="162"/>
      <c r="U51" s="160">
        <f>COUNTIFS($B$11:$B$30,U$48,$C$11:$C$30,"C",$E$11:$E$30,"*")</f>
        <v>0</v>
      </c>
      <c r="V51" s="161"/>
      <c r="W51" s="162"/>
      <c r="X51" s="160">
        <f>COUNTIFS($B$11:$B$30,U$48,$C$11:$C$30,"D",$E$11:$E$30,"*")</f>
        <v>0</v>
      </c>
      <c r="Y51" s="161"/>
      <c r="Z51" s="162"/>
      <c r="AA51" s="160">
        <f>COUNTIFS($B$11:$B$30,AA$48,$C$11:$C$30,"C",$E$11:$E$30,"*")</f>
        <v>0</v>
      </c>
      <c r="AB51" s="161"/>
      <c r="AC51" s="162"/>
      <c r="AD51" s="160">
        <f>COUNTIFS($B$11:$B$30,AA$48,$C$11:$C$30,"D",$E$11:$E$30,"*")</f>
        <v>0</v>
      </c>
      <c r="AE51" s="161"/>
      <c r="AF51" s="162"/>
      <c r="AG51" s="160">
        <f>COUNTIFS($B$11:$B$30,AG$48,$C$11:$C$30,"C",$E$11:$E$30,"*")</f>
        <v>0</v>
      </c>
      <c r="AH51" s="161"/>
      <c r="AI51" s="162"/>
      <c r="AJ51" s="160">
        <f>COUNTIFS($B$11:$B$30,AG$48,$C$11:$C$30,"D",$E$11:$E$30,"*")</f>
        <v>0</v>
      </c>
      <c r="AK51" s="162"/>
      <c r="AL51" s="34">
        <f>COUNTIFS($B$11:$B$30,AL$48,$C$11:$C$30,"C",$E$11:$E$30,"*")</f>
        <v>0</v>
      </c>
      <c r="AM51" s="34">
        <f>COUNTIFS($B$11:$B$30,AL$48,$C$11:$C$30,"D",$E$11:$E$30,"*")</f>
        <v>0</v>
      </c>
      <c r="AN51" s="4"/>
    </row>
    <row r="52" spans="1:40" ht="24.95" customHeight="1">
      <c r="A52" s="4"/>
      <c r="B52" s="17" t="s">
        <v>107</v>
      </c>
      <c r="C52" s="157" t="e">
        <f>IF($AK$3="４週",SUMIFS($AK$11:$AK$30,$B$11:$B$30,C48)/4/$AH$5,IF($AK$3="歴月",SUMIFS($AK$11:$AK$30,$B$11:$B$30,C48)/$AL$5,"記載する期間を選択してください"))</f>
        <v>#DIV/0!</v>
      </c>
      <c r="D52" s="164"/>
      <c r="E52" s="157" t="e">
        <f>IF($AK$3="４週",SUMIFS($AK$11:$AK$30,$B$11:$B$30,E48)/4/$AH$5,IF($AK$3="歴月",SUMIFS($AK$11:$AK$30,$B$11:$B$30,E48)/$AL$5,"記載する期間を選択してください"))</f>
        <v>#DIV/0!</v>
      </c>
      <c r="F52" s="158"/>
      <c r="G52" s="158"/>
      <c r="H52" s="164"/>
      <c r="I52" s="157" t="e">
        <f>IF($AK$3="４週",SUMIFS($AK$11:$AK$30,$B$11:$B$30,I48)/4/$AH$5,IF($AK$3="歴月",SUMIFS($AK$11:$AK$30,$B$11:$B$30,I48)/$AL$5,"記載する期間を選択してください"))</f>
        <v>#DIV/0!</v>
      </c>
      <c r="J52" s="158"/>
      <c r="K52" s="158"/>
      <c r="L52" s="158"/>
      <c r="M52" s="158"/>
      <c r="N52" s="164"/>
      <c r="O52" s="157" t="e">
        <f>IF($AK$3="４週",SUMIFS($AK$11:$AK$30,$B$11:$B$30,O48)/4/$AH$5,IF($AK$3="歴月",SUMIFS($AK$11:$AK$30,$B$11:$B$30,O48)/$AL$5,"記載する期間を選択してください"))</f>
        <v>#DIV/0!</v>
      </c>
      <c r="P52" s="158"/>
      <c r="Q52" s="158"/>
      <c r="R52" s="158"/>
      <c r="S52" s="158"/>
      <c r="T52" s="164"/>
      <c r="U52" s="157" t="e">
        <f>IF($AK$3="４週",SUMIFS($AK$11:$AK$30,$B$11:$B$30,U48)/4/$AH$5,IF($AK$3="歴月",SUMIFS($AK$11:$AK$30,$B$11:$B$30,U48)/$AL$5,"記載する期間を選択してください"))</f>
        <v>#DIV/0!</v>
      </c>
      <c r="V52" s="158"/>
      <c r="W52" s="158"/>
      <c r="X52" s="158"/>
      <c r="Y52" s="158"/>
      <c r="Z52" s="164"/>
      <c r="AA52" s="157" t="e">
        <f>IF($AK$3="４週",SUMIFS($AK$11:$AK$30,$B$11:$B$30,AA48)/4/$AH$5,IF($AK$3="歴月",SUMIFS($AK$11:$AK$30,$B$11:$B$30,AA48)/$AL$5,"記載する期間を選択してください"))</f>
        <v>#DIV/0!</v>
      </c>
      <c r="AB52" s="158"/>
      <c r="AC52" s="158"/>
      <c r="AD52" s="158"/>
      <c r="AE52" s="158"/>
      <c r="AF52" s="164"/>
      <c r="AG52" s="157" t="e">
        <f>IF($AK$3="４週",SUMIFS($AK$11:$AK$30,$B$11:$B$30,AG48)/4/$AH$5,IF($AK$3="歴月",SUMIFS($AK$11:$AK$30,$B$11:$B$30,AG48)/$AL$5,"記載する期間を選択してください"))</f>
        <v>#DIV/0!</v>
      </c>
      <c r="AH52" s="158"/>
      <c r="AI52" s="158"/>
      <c r="AJ52" s="158"/>
      <c r="AK52" s="164"/>
      <c r="AL52" s="157" t="e">
        <f>IF($AK$3="４週",SUMIFS($AK$11:$AK$30,$B$11:$B$30,AL48)/4/$AH$5,IF($AK$3="歴月",SUMIFS($AK$11:$AK$30,$B$11:$B$30,AL48)/$AL$5,"記載する期間を選択してください"))</f>
        <v>#DIV/0!</v>
      </c>
      <c r="AM52" s="164"/>
      <c r="AN52" s="4"/>
    </row>
    <row r="53" spans="1:40" ht="5.0999999999999996" customHeight="1">
      <c r="A53" s="4"/>
      <c r="B53" s="1"/>
      <c r="C53" s="13">
        <v>2</v>
      </c>
      <c r="D53" s="13"/>
      <c r="E53" s="13">
        <v>3</v>
      </c>
      <c r="F53" s="13"/>
      <c r="G53" s="13"/>
      <c r="H53" s="13"/>
      <c r="I53" s="13">
        <v>4</v>
      </c>
      <c r="J53" s="13"/>
      <c r="K53" s="13"/>
      <c r="L53" s="13"/>
      <c r="M53" s="13"/>
      <c r="N53" s="13"/>
      <c r="O53" s="13">
        <v>5</v>
      </c>
      <c r="P53" s="13"/>
      <c r="Q53" s="13"/>
      <c r="R53" s="13"/>
      <c r="S53" s="13"/>
      <c r="T53" s="13"/>
      <c r="U53" s="13">
        <v>6</v>
      </c>
      <c r="V53" s="13"/>
      <c r="W53" s="13"/>
      <c r="X53" s="13"/>
      <c r="Y53" s="13"/>
      <c r="Z53" s="13"/>
      <c r="AA53" s="13">
        <v>7</v>
      </c>
      <c r="AB53" s="13"/>
      <c r="AC53" s="13"/>
      <c r="AD53" s="13"/>
      <c r="AE53" s="13"/>
      <c r="AF53" s="13"/>
      <c r="AG53" s="13">
        <v>8</v>
      </c>
      <c r="AH53" s="13"/>
      <c r="AI53" s="13"/>
      <c r="AJ53" s="13"/>
      <c r="AK53" s="13"/>
      <c r="AL53" s="13">
        <v>9</v>
      </c>
      <c r="AM53" s="33"/>
      <c r="AN53" s="4"/>
    </row>
    <row r="54" spans="1:40" ht="15" customHeight="1">
      <c r="A54" s="2" t="s">
        <v>72</v>
      </c>
      <c r="B54" s="24"/>
      <c r="C54" s="25"/>
      <c r="D54" s="25"/>
      <c r="E54" s="25"/>
      <c r="F54" s="26"/>
      <c r="G54" s="25"/>
      <c r="H54" s="13"/>
      <c r="I54" s="13"/>
      <c r="J54" s="13"/>
      <c r="K54" s="13"/>
      <c r="L54" s="13"/>
      <c r="M54" s="13"/>
      <c r="N54" s="13"/>
      <c r="O54" s="13"/>
      <c r="P54" s="13"/>
      <c r="Q54" s="13"/>
      <c r="R54" s="13">
        <v>6</v>
      </c>
      <c r="S54" s="13"/>
      <c r="T54" s="13"/>
      <c r="U54" s="13"/>
      <c r="V54" s="13"/>
      <c r="W54" s="13"/>
      <c r="X54" s="13">
        <v>7</v>
      </c>
      <c r="Y54" s="13"/>
      <c r="Z54" s="13"/>
      <c r="AA54" s="13"/>
      <c r="AB54" s="13"/>
      <c r="AC54" s="13"/>
      <c r="AD54" s="13">
        <v>8</v>
      </c>
      <c r="AE54" s="13"/>
      <c r="AF54" s="13"/>
      <c r="AG54" s="14"/>
      <c r="AH54" s="14"/>
      <c r="AI54" s="14"/>
      <c r="AJ54" s="14">
        <v>9</v>
      </c>
      <c r="AK54" s="12"/>
      <c r="AL54" s="12"/>
      <c r="AM54" s="4"/>
    </row>
    <row r="55" spans="1:40" s="2" customFormat="1" ht="15" customHeight="1">
      <c r="A55" s="2" t="s">
        <v>73</v>
      </c>
      <c r="B55" s="20"/>
      <c r="C55" s="20"/>
      <c r="D55" s="20"/>
      <c r="E55" s="20"/>
      <c r="F55" s="20"/>
      <c r="G55" s="20"/>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row>
    <row r="56" spans="1:40" s="2" customFormat="1" ht="15" customHeight="1">
      <c r="A56" s="2" t="s">
        <v>121</v>
      </c>
      <c r="B56" s="20"/>
      <c r="C56" s="20"/>
      <c r="D56" s="20"/>
      <c r="E56" s="20"/>
      <c r="F56" s="20"/>
      <c r="G56" s="20"/>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row>
    <row r="57" spans="1:40" s="2" customFormat="1" ht="15" customHeight="1">
      <c r="A57" s="2" t="s">
        <v>74</v>
      </c>
      <c r="B57" s="20"/>
      <c r="C57" s="20"/>
      <c r="D57" s="20"/>
      <c r="E57" s="20"/>
      <c r="F57" s="20"/>
      <c r="G57" s="20"/>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row>
    <row r="58" spans="1:40" s="2" customFormat="1" ht="15" customHeight="1">
      <c r="A58" s="2" t="s">
        <v>75</v>
      </c>
      <c r="B58" s="20"/>
      <c r="C58" s="20"/>
      <c r="D58" s="20"/>
      <c r="E58" s="20"/>
      <c r="F58" s="20"/>
      <c r="G58" s="20"/>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row>
    <row r="59" spans="1:40" ht="15" customHeight="1">
      <c r="A59" s="2" t="s">
        <v>76</v>
      </c>
      <c r="B59" s="27"/>
      <c r="C59" s="2"/>
      <c r="D59" s="2"/>
      <c r="E59" s="2"/>
      <c r="F59" s="2"/>
      <c r="G59" s="2"/>
    </row>
    <row r="60" spans="1:40" ht="15" customHeight="1">
      <c r="A60" s="2" t="s">
        <v>77</v>
      </c>
      <c r="B60" s="27"/>
      <c r="C60" s="2"/>
      <c r="D60" s="2"/>
      <c r="E60" s="2"/>
      <c r="F60" s="2"/>
      <c r="G60" s="2"/>
    </row>
    <row r="61" spans="1:40" ht="15" customHeight="1">
      <c r="A61" s="2"/>
      <c r="B61" s="11" t="s">
        <v>78</v>
      </c>
      <c r="C61" s="115" t="s">
        <v>79</v>
      </c>
      <c r="D61" s="115"/>
      <c r="E61" s="115"/>
      <c r="F61" s="2"/>
      <c r="G61" s="2"/>
    </row>
    <row r="62" spans="1:40" ht="15" customHeight="1">
      <c r="A62" s="2"/>
      <c r="B62" s="29" t="s">
        <v>96</v>
      </c>
      <c r="C62" s="130" t="s">
        <v>80</v>
      </c>
      <c r="D62" s="130"/>
      <c r="E62" s="130"/>
      <c r="F62" s="2"/>
      <c r="G62" s="2"/>
    </row>
    <row r="63" spans="1:40" ht="15" customHeight="1">
      <c r="A63" s="2"/>
      <c r="B63" s="29" t="s">
        <v>97</v>
      </c>
      <c r="C63" s="130" t="s">
        <v>81</v>
      </c>
      <c r="D63" s="130"/>
      <c r="E63" s="130"/>
      <c r="F63" s="2"/>
      <c r="G63" s="2"/>
    </row>
    <row r="64" spans="1:40" ht="15" customHeight="1">
      <c r="A64" s="2"/>
      <c r="B64" s="29" t="s">
        <v>98</v>
      </c>
      <c r="C64" s="130" t="s">
        <v>82</v>
      </c>
      <c r="D64" s="130"/>
      <c r="E64" s="130"/>
      <c r="F64" s="2"/>
      <c r="G64" s="2"/>
    </row>
    <row r="65" spans="1:7" ht="15" customHeight="1">
      <c r="A65" s="2"/>
      <c r="B65" s="29" t="s">
        <v>99</v>
      </c>
      <c r="C65" s="130" t="s">
        <v>83</v>
      </c>
      <c r="D65" s="130"/>
      <c r="E65" s="130"/>
      <c r="F65" s="2"/>
      <c r="G65" s="2"/>
    </row>
    <row r="66" spans="1:7" ht="15" customHeight="1">
      <c r="A66" s="2"/>
      <c r="B66" s="2" t="s">
        <v>84</v>
      </c>
      <c r="C66" s="2"/>
      <c r="D66" s="2"/>
      <c r="E66" s="2"/>
      <c r="F66" s="2"/>
      <c r="G66" s="2"/>
    </row>
    <row r="67" spans="1:7" ht="15" customHeight="1">
      <c r="A67" s="2"/>
      <c r="B67" s="2" t="s">
        <v>101</v>
      </c>
      <c r="C67" s="2"/>
      <c r="D67" s="2"/>
      <c r="E67" s="2"/>
      <c r="F67" s="2"/>
      <c r="G67" s="2"/>
    </row>
    <row r="68" spans="1:7" ht="15" customHeight="1">
      <c r="A68" s="2"/>
      <c r="B68" s="2" t="s">
        <v>85</v>
      </c>
      <c r="C68" s="2"/>
      <c r="D68" s="2"/>
      <c r="E68" s="2"/>
      <c r="F68" s="2"/>
      <c r="G68" s="2"/>
    </row>
    <row r="69" spans="1:7" ht="15" customHeight="1">
      <c r="A69" s="2" t="s">
        <v>86</v>
      </c>
      <c r="B69" s="27"/>
      <c r="C69" s="2"/>
      <c r="D69" s="2"/>
      <c r="E69" s="2"/>
      <c r="F69" s="2"/>
      <c r="G69" s="2"/>
    </row>
    <row r="70" spans="1:7" ht="15" customHeight="1">
      <c r="A70" s="2" t="s">
        <v>219</v>
      </c>
      <c r="B70" s="27"/>
      <c r="C70" s="2"/>
      <c r="D70" s="2"/>
      <c r="E70" s="2"/>
      <c r="F70" s="2"/>
      <c r="G70" s="2"/>
    </row>
    <row r="71" spans="1:7" ht="15" customHeight="1">
      <c r="A71" s="2" t="s">
        <v>102</v>
      </c>
      <c r="B71" s="27"/>
      <c r="C71" s="2"/>
      <c r="D71" s="2"/>
      <c r="E71" s="2"/>
      <c r="F71" s="2"/>
      <c r="G71" s="2"/>
    </row>
    <row r="72" spans="1:7" ht="15" customHeight="1">
      <c r="A72" s="2" t="s">
        <v>88</v>
      </c>
      <c r="B72" s="27"/>
      <c r="C72" s="2"/>
      <c r="D72" s="2"/>
      <c r="E72" s="2"/>
      <c r="F72" s="2"/>
      <c r="G72" s="2"/>
    </row>
    <row r="73" spans="1:7" ht="15" customHeight="1">
      <c r="A73" s="2" t="s">
        <v>203</v>
      </c>
      <c r="B73" s="27"/>
      <c r="C73" s="2"/>
      <c r="D73" s="2"/>
      <c r="E73" s="2"/>
      <c r="F73" s="2"/>
      <c r="G73" s="2"/>
    </row>
    <row r="74" spans="1:7" ht="15" customHeight="1">
      <c r="A74" s="2" t="s">
        <v>89</v>
      </c>
      <c r="B74" s="27"/>
      <c r="C74" s="2"/>
      <c r="D74" s="2"/>
      <c r="E74" s="2"/>
      <c r="F74" s="2"/>
      <c r="G74" s="2"/>
    </row>
    <row r="75" spans="1:7" ht="15" customHeight="1">
      <c r="A75" s="2" t="s">
        <v>90</v>
      </c>
      <c r="B75" s="27"/>
      <c r="C75" s="2"/>
      <c r="D75" s="2"/>
      <c r="E75" s="2"/>
      <c r="F75" s="2"/>
      <c r="G75" s="2"/>
    </row>
    <row r="76" spans="1:7" ht="15" customHeight="1">
      <c r="A76" s="2" t="s">
        <v>91</v>
      </c>
      <c r="B76" s="27"/>
      <c r="C76" s="2"/>
      <c r="D76" s="2"/>
      <c r="E76" s="2"/>
      <c r="F76" s="2"/>
      <c r="G76" s="2"/>
    </row>
    <row r="77" spans="1:7" ht="15" customHeight="1">
      <c r="A77" s="2" t="s">
        <v>92</v>
      </c>
      <c r="B77" s="27"/>
      <c r="C77" s="2"/>
      <c r="D77" s="2"/>
      <c r="E77" s="2"/>
      <c r="F77" s="2"/>
      <c r="G77" s="2"/>
    </row>
    <row r="78" spans="1:7" ht="15" customHeight="1">
      <c r="A78" s="2" t="s">
        <v>93</v>
      </c>
      <c r="B78" s="27"/>
      <c r="C78" s="2"/>
      <c r="D78" s="2"/>
      <c r="E78" s="2"/>
      <c r="F78" s="2"/>
      <c r="G78" s="2"/>
    </row>
    <row r="79" spans="1:7" ht="15" customHeight="1">
      <c r="A79" s="2" t="s">
        <v>94</v>
      </c>
      <c r="B79" s="27"/>
      <c r="C79" s="2"/>
      <c r="D79" s="2"/>
      <c r="E79" s="2"/>
      <c r="F79" s="2"/>
      <c r="G79" s="2"/>
    </row>
    <row r="80" spans="1:7" ht="15" customHeight="1">
      <c r="A80" s="2" t="s">
        <v>95</v>
      </c>
      <c r="B80" s="27"/>
      <c r="C80" s="2"/>
      <c r="D80" s="2"/>
      <c r="E80" s="2"/>
      <c r="F80" s="2"/>
      <c r="G80" s="2"/>
    </row>
    <row r="81" spans="1:7" ht="15" customHeight="1">
      <c r="A81" s="2" t="s">
        <v>100</v>
      </c>
      <c r="B81" s="27"/>
      <c r="C81" s="2"/>
      <c r="D81" s="2"/>
      <c r="E81" s="2"/>
      <c r="F81" s="2"/>
      <c r="G81" s="2"/>
    </row>
  </sheetData>
  <mergeCells count="16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conditionalFormatting sqref="AH11:AJ32">
    <cfRule type="expression" dxfId="37" priority="6">
      <formula>$AK$3="４週"</formula>
    </cfRule>
  </conditionalFormatting>
  <conditionalFormatting sqref="AL11:AL30">
    <cfRule type="cellIs" dxfId="36" priority="1" operator="greaterThan">
      <formula>$AH$5</formula>
    </cfRule>
  </conditionalFormatting>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howErrorMessage="1" sqref="B11:B30" xr:uid="{00000000-0002-0000-0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4"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79"/>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9</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1" si="0">IF($AK$3="４週",SUM(F12:AG12),SUM(F12:AJ12))</f>
        <v>0</v>
      </c>
      <c r="AL12" s="82">
        <f t="shared" ref="AL12:AL30" si="1">IF($AK$3="４週",AK12/4,AK12/(DAY(EOMONTH($F$9,0))/7))</f>
        <v>0</v>
      </c>
      <c r="AM12" s="128"/>
      <c r="AN12" s="128"/>
    </row>
    <row r="13" spans="1:40" ht="18" customHeight="1">
      <c r="A13" s="72">
        <v>3</v>
      </c>
      <c r="B13" s="91" t="s">
        <v>243</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 t="shared" si="1"/>
        <v>0</v>
      </c>
      <c r="AM13" s="128"/>
      <c r="AN13" s="128"/>
    </row>
    <row r="14" spans="1:40" ht="18" customHeight="1">
      <c r="A14" s="72">
        <v>4</v>
      </c>
      <c r="B14" s="91" t="s">
        <v>30</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 t="shared" si="1"/>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si="1"/>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3"/>
      <c r="AL32" s="85"/>
      <c r="AM32" s="129"/>
      <c r="AN32" s="129"/>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3" ht="21" customHeight="1">
      <c r="A36" s="9" t="s">
        <v>112</v>
      </c>
      <c r="B36" s="8"/>
      <c r="C36" s="8"/>
      <c r="D36" s="8"/>
      <c r="E36" s="8"/>
      <c r="F36" s="8"/>
      <c r="G36" s="2"/>
      <c r="H36" s="2"/>
      <c r="I36" s="2"/>
      <c r="J36" s="2"/>
      <c r="K36" s="2"/>
      <c r="L36" s="2"/>
      <c r="M36" s="2"/>
      <c r="N36" s="2"/>
      <c r="O36" s="2"/>
      <c r="AM36" s="8"/>
      <c r="AN36" s="4"/>
    </row>
    <row r="37" spans="1:43" ht="24.95" customHeight="1">
      <c r="A37" s="115"/>
      <c r="B37" s="115"/>
      <c r="C37" s="115"/>
      <c r="D37" s="30">
        <v>4</v>
      </c>
      <c r="E37" s="30">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15" t="s">
        <v>60</v>
      </c>
      <c r="AK37" s="115"/>
      <c r="AL37" s="17" t="s">
        <v>116</v>
      </c>
      <c r="AM37"/>
      <c r="AN37"/>
      <c r="AO37"/>
      <c r="AP37"/>
      <c r="AQ37"/>
    </row>
    <row r="38" spans="1:43" ht="18" customHeight="1">
      <c r="A38" s="182" t="s">
        <v>120</v>
      </c>
      <c r="B38" s="182"/>
      <c r="C38" s="182"/>
      <c r="D38" s="31"/>
      <c r="E38" s="3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30">
        <f>SUM(D38:AI38)</f>
        <v>0</v>
      </c>
      <c r="AK38" s="130"/>
      <c r="AL38" s="183" t="e">
        <f>ROUNDUP(AJ38/AJ39,1)</f>
        <v>#DIV/0!</v>
      </c>
      <c r="AM38"/>
      <c r="AN38"/>
      <c r="AO38"/>
      <c r="AP38"/>
      <c r="AQ38"/>
    </row>
    <row r="39" spans="1:43" ht="18" customHeight="1">
      <c r="A39" s="182" t="s">
        <v>113</v>
      </c>
      <c r="B39" s="182"/>
      <c r="C39" s="182"/>
      <c r="D39" s="31"/>
      <c r="E39" s="31"/>
      <c r="F39" s="181"/>
      <c r="G39" s="181"/>
      <c r="H39" s="181"/>
      <c r="I39" s="181"/>
      <c r="J39" s="181"/>
      <c r="K39" s="181"/>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30">
        <f>+SUM(D39:AI39)</f>
        <v>0</v>
      </c>
      <c r="AK39" s="130"/>
      <c r="AL39" s="184"/>
      <c r="AM39"/>
      <c r="AN39"/>
      <c r="AO39"/>
      <c r="AP39"/>
      <c r="AQ39"/>
    </row>
    <row r="40" spans="1:43" ht="5.0999999999999996" customHeight="1">
      <c r="A40" s="20"/>
      <c r="B40" s="20"/>
      <c r="C40" s="20"/>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39"/>
      <c r="AK40" s="2"/>
      <c r="AL40" s="8"/>
      <c r="AM40" s="8"/>
      <c r="AN40" s="4"/>
    </row>
    <row r="41" spans="1:43" ht="18" customHeight="1">
      <c r="A41" s="9" t="s">
        <v>114</v>
      </c>
      <c r="B41" s="2"/>
      <c r="D41" s="2"/>
      <c r="E41" s="2"/>
      <c r="F41" s="2"/>
      <c r="G41" s="2"/>
      <c r="H41" s="2"/>
      <c r="I41"/>
      <c r="J41"/>
      <c r="K41"/>
      <c r="L41"/>
      <c r="M41"/>
      <c r="N41"/>
      <c r="O41" s="2"/>
      <c r="P41" s="2"/>
      <c r="Q41" s="2"/>
      <c r="R41" s="2"/>
      <c r="S41" s="2"/>
      <c r="T41" s="2"/>
      <c r="U41" s="2"/>
      <c r="V41" s="2"/>
      <c r="W41" s="8"/>
      <c r="X41" s="2"/>
      <c r="Y41" s="2"/>
      <c r="Z41" s="2"/>
      <c r="AA41" s="2"/>
      <c r="AB41" s="2"/>
      <c r="AC41" s="2"/>
      <c r="AD41" s="2"/>
      <c r="AE41" s="2"/>
      <c r="AF41" s="2"/>
      <c r="AG41" s="2"/>
      <c r="AH41" s="2"/>
      <c r="AI41" s="2"/>
      <c r="AJ41" s="39"/>
      <c r="AK41" s="2"/>
      <c r="AL41" s="8"/>
      <c r="AM41" s="8"/>
      <c r="AN41" s="4"/>
    </row>
    <row r="42" spans="1:43" ht="24.95" customHeight="1">
      <c r="A42" s="115" t="s">
        <v>108</v>
      </c>
      <c r="B42" s="115"/>
      <c r="C42" s="115" t="s">
        <v>23</v>
      </c>
      <c r="D42" s="115"/>
      <c r="E42" s="114" t="s">
        <v>131</v>
      </c>
      <c r="F42" s="114"/>
      <c r="G42" s="114"/>
      <c r="H42" s="114"/>
      <c r="I42" s="157" t="s">
        <v>132</v>
      </c>
      <c r="J42" s="158"/>
      <c r="K42" s="158"/>
      <c r="L42" s="158"/>
      <c r="M42" s="158"/>
      <c r="N42" s="164"/>
      <c r="O42"/>
      <c r="P42"/>
      <c r="Q42"/>
      <c r="R42"/>
      <c r="S42"/>
      <c r="T42"/>
      <c r="U42"/>
      <c r="W42" s="8"/>
      <c r="X42" s="2"/>
      <c r="Y42" s="2"/>
      <c r="Z42" s="2"/>
      <c r="AA42" s="2"/>
      <c r="AB42" s="2"/>
      <c r="AC42" s="2"/>
      <c r="AD42" s="2"/>
      <c r="AE42" s="2"/>
      <c r="AF42" s="2"/>
      <c r="AG42" s="2"/>
      <c r="AH42" s="2"/>
      <c r="AI42" s="2"/>
      <c r="AJ42" s="39"/>
      <c r="AK42" s="2"/>
      <c r="AL42" s="8"/>
      <c r="AM42" s="8"/>
      <c r="AN42" s="4"/>
    </row>
    <row r="43" spans="1:43" ht="18" customHeight="1">
      <c r="A43" s="114" t="s">
        <v>117</v>
      </c>
      <c r="B43" s="114"/>
      <c r="C43" s="178" t="e">
        <f>ROUNDDOWN(IF(AL38&lt;=60,1,1+ROUNDUP((AL38-60)/40,0)),1)</f>
        <v>#DIV/0!</v>
      </c>
      <c r="D43" s="178"/>
      <c r="E43" s="178" t="e">
        <f>ROUNDDOWN(AL38/6,1)</f>
        <v>#DIV/0!</v>
      </c>
      <c r="F43" s="178"/>
      <c r="G43" s="178"/>
      <c r="H43" s="178"/>
      <c r="I43" s="178" t="e">
        <f>ROUNDDOWN(AL38/15,1)</f>
        <v>#DIV/0!</v>
      </c>
      <c r="J43" s="178"/>
      <c r="K43" s="178"/>
      <c r="L43" s="178"/>
      <c r="M43" s="178"/>
      <c r="N43" s="178"/>
      <c r="O43"/>
      <c r="P43"/>
      <c r="Q43"/>
      <c r="R43"/>
      <c r="S43"/>
      <c r="T43"/>
      <c r="U43"/>
      <c r="W43" s="8"/>
      <c r="X43" s="2"/>
      <c r="Y43" s="2"/>
      <c r="Z43" s="2"/>
      <c r="AA43" s="2"/>
      <c r="AB43" s="2"/>
      <c r="AC43" s="2"/>
      <c r="AD43" s="2"/>
      <c r="AE43" s="2"/>
      <c r="AF43" s="2"/>
      <c r="AG43" s="2"/>
      <c r="AH43" s="2"/>
      <c r="AI43" s="2"/>
      <c r="AJ43" s="39"/>
      <c r="AK43" s="2"/>
      <c r="AL43" s="8"/>
      <c r="AM43" s="8"/>
      <c r="AN43" s="4"/>
    </row>
    <row r="44" spans="1:43" ht="5.0999999999999996" customHeight="1">
      <c r="A44" s="20"/>
      <c r="B44" s="20"/>
      <c r="C44" s="20"/>
      <c r="D44" s="20"/>
      <c r="E44" s="20"/>
      <c r="F44" s="20"/>
      <c r="G44" s="20"/>
      <c r="H44" s="20"/>
      <c r="I44" s="20"/>
      <c r="J44" s="2"/>
      <c r="K44" s="2"/>
      <c r="L44" s="2"/>
      <c r="M44" s="39"/>
      <c r="N44" s="2"/>
      <c r="O44" s="2"/>
      <c r="P44" s="2"/>
      <c r="Q44"/>
      <c r="W44" s="8"/>
      <c r="X44" s="2"/>
      <c r="Y44" s="2"/>
      <c r="Z44" s="2"/>
      <c r="AA44" s="2"/>
      <c r="AB44" s="2"/>
      <c r="AC44" s="2"/>
      <c r="AD44" s="2"/>
      <c r="AE44" s="2"/>
      <c r="AF44" s="2"/>
      <c r="AG44" s="2"/>
      <c r="AH44" s="2"/>
      <c r="AI44" s="2"/>
      <c r="AJ44" s="39"/>
      <c r="AK44" s="2"/>
      <c r="AL44" s="8"/>
      <c r="AM44" s="8"/>
      <c r="AN44" s="4"/>
    </row>
    <row r="45" spans="1:43" ht="21" customHeight="1">
      <c r="A45" s="9" t="s">
        <v>118</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4.95" customHeight="1">
      <c r="A46" s="4"/>
      <c r="B46" s="8"/>
      <c r="C46" s="157" t="str">
        <f>IF(VLOOKUP($AK$1,選択肢!$A$1:$J$41,C51,FALSE)=0,"-",VLOOKUP($AK$1,選択肢!$A$1:$J$41,C51,FALSE))</f>
        <v>管理者</v>
      </c>
      <c r="D46" s="158"/>
      <c r="E46" s="163" t="str">
        <f>IF(VLOOKUP($AK$1,選択肢!$A$1:$J$41,E51,FALSE)=0,"-",VLOOKUP($AK$1,選択肢!$A$1:$J$41,E51,FALSE))</f>
        <v>サービス管理責任者</v>
      </c>
      <c r="F46" s="163"/>
      <c r="G46" s="163"/>
      <c r="H46" s="163"/>
      <c r="I46" s="157" t="str">
        <f>IF(VLOOKUP($AK$1,選択肢!$A$1:$J$41,I51,FALSE)=0,"-",VLOOKUP($AK$1,選択肢!$A$1:$J$41,I51,FALSE))</f>
        <v>就労支援員</v>
      </c>
      <c r="J46" s="158"/>
      <c r="K46" s="158"/>
      <c r="L46" s="158"/>
      <c r="M46" s="158"/>
      <c r="N46" s="164"/>
      <c r="O46" s="157" t="str">
        <f>IF(VLOOKUP($AK$1,選択肢!$A$1:$J$41,O51,FALSE)=0,"-",VLOOKUP($AK$1,選択肢!$A$1:$J$41,O51,FALSE))</f>
        <v>職業指導員</v>
      </c>
      <c r="P46" s="158"/>
      <c r="Q46" s="158"/>
      <c r="R46" s="158"/>
      <c r="S46" s="158"/>
      <c r="T46" s="164"/>
      <c r="U46" s="157" t="str">
        <f>IF(VLOOKUP($AK$1,選択肢!$A$1:$J$41,U51,FALSE)=0,"-",VLOOKUP($AK$1,選択肢!$A$1:$J$41,U51,FALSE))</f>
        <v>生活支援員</v>
      </c>
      <c r="V46" s="158"/>
      <c r="W46" s="158"/>
      <c r="X46" s="158"/>
      <c r="Y46" s="158"/>
      <c r="Z46" s="164"/>
      <c r="AA46" s="157" t="str">
        <f>IF(VLOOKUP($AK$1,選択肢!$A$1:$J$41,AA51,FALSE)=0,"-",VLOOKUP($AK$1,選択肢!$A$1:$J$41,AA51,FALSE))</f>
        <v>-</v>
      </c>
      <c r="AB46" s="158"/>
      <c r="AC46" s="158"/>
      <c r="AD46" s="158"/>
      <c r="AE46" s="158"/>
      <c r="AF46" s="164"/>
      <c r="AG46" s="163" t="str">
        <f>IF(VLOOKUP($AK$1,選択肢!$A$1:$J$41,AG51,FALSE)=0,"-",VLOOKUP($AK$1,選択肢!$A$1:$J$41,AG51,FALSE))</f>
        <v>-</v>
      </c>
      <c r="AH46" s="163"/>
      <c r="AI46" s="163"/>
      <c r="AJ46" s="163"/>
      <c r="AK46" s="163"/>
      <c r="AL46" s="163" t="str">
        <f>IF(VLOOKUP($AK$1,選択肢!$A$1:$J$41,AL51,FALSE)=0,"-",VLOOKUP($AK$1,選択肢!$A$1:$J$41,AL51,FALSE))</f>
        <v>-</v>
      </c>
      <c r="AM46" s="163"/>
      <c r="AN46" s="4"/>
    </row>
    <row r="47" spans="1:43" ht="18" customHeight="1">
      <c r="A47" s="4"/>
      <c r="B47" s="8"/>
      <c r="C47" s="35" t="s">
        <v>2</v>
      </c>
      <c r="D47" s="35" t="s">
        <v>3</v>
      </c>
      <c r="E47" s="34" t="s">
        <v>2</v>
      </c>
      <c r="F47" s="171" t="s">
        <v>3</v>
      </c>
      <c r="G47" s="171"/>
      <c r="H47" s="171"/>
      <c r="I47" s="160" t="s">
        <v>2</v>
      </c>
      <c r="J47" s="161"/>
      <c r="K47" s="162"/>
      <c r="L47" s="160" t="s">
        <v>3</v>
      </c>
      <c r="M47" s="161"/>
      <c r="N47" s="162"/>
      <c r="O47" s="160" t="s">
        <v>2</v>
      </c>
      <c r="P47" s="161"/>
      <c r="Q47" s="162"/>
      <c r="R47" s="160" t="s">
        <v>3</v>
      </c>
      <c r="S47" s="161"/>
      <c r="T47" s="162"/>
      <c r="U47" s="160" t="s">
        <v>2</v>
      </c>
      <c r="V47" s="161"/>
      <c r="W47" s="162"/>
      <c r="X47" s="160" t="s">
        <v>3</v>
      </c>
      <c r="Y47" s="161"/>
      <c r="Z47" s="162"/>
      <c r="AA47" s="160" t="s">
        <v>2</v>
      </c>
      <c r="AB47" s="161"/>
      <c r="AC47" s="162"/>
      <c r="AD47" s="160" t="s">
        <v>3</v>
      </c>
      <c r="AE47" s="161"/>
      <c r="AF47" s="162"/>
      <c r="AG47" s="160" t="s">
        <v>2</v>
      </c>
      <c r="AH47" s="161"/>
      <c r="AI47" s="162"/>
      <c r="AJ47" s="160" t="s">
        <v>3</v>
      </c>
      <c r="AK47" s="162"/>
      <c r="AL47" s="34" t="s">
        <v>1</v>
      </c>
      <c r="AM47" s="34" t="s">
        <v>0</v>
      </c>
      <c r="AN47" s="4"/>
    </row>
    <row r="48" spans="1:43" ht="18" customHeight="1">
      <c r="A48" s="4"/>
      <c r="B48" s="11" t="s">
        <v>16</v>
      </c>
      <c r="C48" s="34">
        <f>COUNTIFS($B$11:$B$30,C$46,$C$11:$C$30,"A",$E$11:$E$30,"*")</f>
        <v>1</v>
      </c>
      <c r="D48" s="34">
        <f>COUNTIFS($B$11:$B$30,C$46,$C$11:$C$30,"B",$E$11:$E$30,"*")</f>
        <v>0</v>
      </c>
      <c r="E48" s="34">
        <f>COUNTIFS($B$11:$B$30,E$46,$C$11:$C$30,"A",$E$11:$E$30,"*")</f>
        <v>0</v>
      </c>
      <c r="F48" s="160">
        <f>COUNTIFS($B$11:$B$30,E$46,$C$11:$C$30,"B",$E$11:$E$30,"*")</f>
        <v>1</v>
      </c>
      <c r="G48" s="161"/>
      <c r="H48" s="162"/>
      <c r="I48" s="160">
        <f>COUNTIFS($B$11:$B$30,I$46,$C$11:$C$30,"A",$E$11:$E$30,"*")</f>
        <v>0</v>
      </c>
      <c r="J48" s="161"/>
      <c r="K48" s="162"/>
      <c r="L48" s="160">
        <f>COUNTIFS($B$11:$B$30,I$46,$C$11:$C$30,"B",$E$11:$E$30,"*")</f>
        <v>0</v>
      </c>
      <c r="M48" s="161"/>
      <c r="N48" s="162"/>
      <c r="O48" s="160">
        <f>COUNTIFS($B$11:$B$30,O$46,$C$11:$C$30,"A",$E$11:$E$30,"*")</f>
        <v>0</v>
      </c>
      <c r="P48" s="161"/>
      <c r="Q48" s="162"/>
      <c r="R48" s="160">
        <f>COUNTIFS($B$11:$B$30,O$46,$C$11:$C$30,"B",$E$11:$E$30,"*")</f>
        <v>0</v>
      </c>
      <c r="S48" s="161"/>
      <c r="T48" s="162"/>
      <c r="U48" s="160">
        <f>COUNTIFS($B$11:$B$30,U$46,$C$11:$C$30,"A",$E$11:$E$30,"*")</f>
        <v>0</v>
      </c>
      <c r="V48" s="161"/>
      <c r="W48" s="162"/>
      <c r="X48" s="160">
        <f>COUNTIFS($B$11:$B$30,U$46,$C$11:$C$30,"B",$E$11:$E$30,"*")</f>
        <v>0</v>
      </c>
      <c r="Y48" s="161"/>
      <c r="Z48" s="162"/>
      <c r="AA48" s="160">
        <f>COUNTIFS($B$11:$B$30,AA$46,$C$11:$C$30,"A",$E$11:$E$30,"*")</f>
        <v>0</v>
      </c>
      <c r="AB48" s="161"/>
      <c r="AC48" s="162"/>
      <c r="AD48" s="160">
        <f>COUNTIFS($B$11:$B$30,AA$46,$C$11:$C$30,"B",$E$11:$E$30,"*")</f>
        <v>0</v>
      </c>
      <c r="AE48" s="161"/>
      <c r="AF48" s="162"/>
      <c r="AG48" s="160">
        <f>COUNTIFS($B$11:$B$30,AG$46,$C$11:$C$30,"A",$E$11:$E$30,"*")</f>
        <v>0</v>
      </c>
      <c r="AH48" s="161"/>
      <c r="AI48" s="162"/>
      <c r="AJ48" s="160">
        <f>COUNTIFS($B$11:$B$30,AG$46,$C$11:$C$30,"B",$E$11:$E$30,"*")</f>
        <v>0</v>
      </c>
      <c r="AK48" s="162"/>
      <c r="AL48" s="34">
        <f>COUNTIFS($B$11:$B$30,AL$46,$C$11:$C$30,"A",$E$11:$E$30,"*")</f>
        <v>0</v>
      </c>
      <c r="AM48" s="34">
        <f>COUNTIFS($B$11:$B$30,AL$46,$C$11:$C$30,"B",$E$11:$E$30,"*")</f>
        <v>0</v>
      </c>
      <c r="AN48" s="4"/>
    </row>
    <row r="49" spans="1:40" ht="18" customHeight="1">
      <c r="A49" s="4"/>
      <c r="B49" s="17" t="s">
        <v>17</v>
      </c>
      <c r="C49" s="34">
        <f>COUNTIFS($B$11:$B$30,C$46,$C$11:$C$30,"C",$E$11:$E$30,"*")</f>
        <v>0</v>
      </c>
      <c r="D49" s="34">
        <f>COUNTIFS($B$11:$B$30,C$46,$C$11:$C$30,"D",$E$11:$E$30,"*")</f>
        <v>0</v>
      </c>
      <c r="E49" s="34">
        <f>COUNTIFS($B$11:$B$30,E$46,$C$11:$C$30,"C",$E$11:$E$30,"*")</f>
        <v>0</v>
      </c>
      <c r="F49" s="160">
        <f>COUNTIFS($B$11:$B$30,E$46,$C$11:$C$30,"D",$E$11:$E$30,"*")</f>
        <v>0</v>
      </c>
      <c r="G49" s="161"/>
      <c r="H49" s="162"/>
      <c r="I49" s="160">
        <f>COUNTIFS($B$11:$B$30,I$46,$C$11:$C$30,"C",$E$11:$E$30,"*")</f>
        <v>1</v>
      </c>
      <c r="J49" s="161"/>
      <c r="K49" s="162"/>
      <c r="L49" s="160">
        <f>COUNTIFS($B$11:$B$30,I$46,$C$11:$C$30,"D",$E$11:$E$30,"*")</f>
        <v>0</v>
      </c>
      <c r="M49" s="161"/>
      <c r="N49" s="162"/>
      <c r="O49" s="160">
        <f>COUNTIFS($B$11:$B$30,O$46,$C$11:$C$30,"C",$E$11:$E$30,"*")</f>
        <v>0</v>
      </c>
      <c r="P49" s="161"/>
      <c r="Q49" s="162"/>
      <c r="R49" s="160">
        <f>COUNTIFS($B$11:$B$30,O$46,$C$11:$C$30,"D",$E$11:$E$30,"*")</f>
        <v>1</v>
      </c>
      <c r="S49" s="161"/>
      <c r="T49" s="162"/>
      <c r="U49" s="160">
        <f>COUNTIFS($B$11:$B$30,U$46,$C$11:$C$30,"C",$E$11:$E$30,"*")</f>
        <v>0</v>
      </c>
      <c r="V49" s="161"/>
      <c r="W49" s="162"/>
      <c r="X49" s="160">
        <f>COUNTIFS($B$11:$B$30,U$46,$C$11:$C$30,"D",$E$11:$E$30,"*")</f>
        <v>0</v>
      </c>
      <c r="Y49" s="161"/>
      <c r="Z49" s="162"/>
      <c r="AA49" s="160">
        <f>COUNTIFS($B$11:$B$30,AA$46,$C$11:$C$30,"C",$E$11:$E$30,"*")</f>
        <v>0</v>
      </c>
      <c r="AB49" s="161"/>
      <c r="AC49" s="162"/>
      <c r="AD49" s="160">
        <f>COUNTIFS($B$11:$B$30,AA$46,$C$11:$C$30,"D",$E$11:$E$30,"*")</f>
        <v>0</v>
      </c>
      <c r="AE49" s="161"/>
      <c r="AF49" s="162"/>
      <c r="AG49" s="160">
        <f>COUNTIFS($B$11:$B$30,AG$46,$C$11:$C$30,"C",$E$11:$E$30,"*")</f>
        <v>0</v>
      </c>
      <c r="AH49" s="161"/>
      <c r="AI49" s="162"/>
      <c r="AJ49" s="160">
        <f>COUNTIFS($B$11:$B$30,AG$46,$C$11:$C$30,"D",$E$11:$E$30,"*")</f>
        <v>0</v>
      </c>
      <c r="AK49" s="162"/>
      <c r="AL49" s="34">
        <f>COUNTIFS($B$11:$B$30,AL$46,$C$11:$C$30,"C",$E$11:$E$30,"*")</f>
        <v>0</v>
      </c>
      <c r="AM49" s="34">
        <f>COUNTIFS($B$11:$B$30,AL$46,$C$11:$C$30,"D",$E$11:$E$30,"*")</f>
        <v>0</v>
      </c>
      <c r="AN49" s="4"/>
    </row>
    <row r="50" spans="1:40" ht="24.95" customHeight="1">
      <c r="A50" s="4"/>
      <c r="B50" s="17" t="s">
        <v>107</v>
      </c>
      <c r="C50" s="157" t="e">
        <f>IF($AK$3="４週",SUMIFS($AK$11:$AK$30,$B$11:$B$30,C46)/4/$AH$5,IF($AK$3="歴月",SUMIFS($AK$11:$AK$30,$B$11:$B$30,C46)/$AL$5,"記載する期間を選択してください"))</f>
        <v>#DIV/0!</v>
      </c>
      <c r="D50" s="164"/>
      <c r="E50" s="157" t="e">
        <f>IF($AK$3="４週",SUMIFS($AK$11:$AK$30,$B$11:$B$30,E46)/4/$AH$5,IF($AK$3="歴月",SUMIFS($AK$11:$AK$30,$B$11:$B$30,E46)/$AL$5,"記載する期間を選択してください"))</f>
        <v>#DIV/0!</v>
      </c>
      <c r="F50" s="158"/>
      <c r="G50" s="158"/>
      <c r="H50" s="164"/>
      <c r="I50" s="157" t="e">
        <f>IF($AK$3="４週",SUMIFS($AK$11:$AK$30,$B$11:$B$30,I46)/4/$AH$5,IF($AK$3="歴月",SUMIFS($AK$11:$AK$30,$B$11:$B$30,I46)/$AL$5,"記載する期間を選択してください"))</f>
        <v>#DIV/0!</v>
      </c>
      <c r="J50" s="158"/>
      <c r="K50" s="158"/>
      <c r="L50" s="158"/>
      <c r="M50" s="158"/>
      <c r="N50" s="164"/>
      <c r="O50" s="157" t="e">
        <f>IF($AK$3="４週",SUMIFS($AK$11:$AK$30,$B$11:$B$30,O46)/4/$AH$5,IF($AK$3="歴月",SUMIFS($AK$11:$AK$30,$B$11:$B$30,O46)/$AL$5,"記載する期間を選択してください"))</f>
        <v>#DIV/0!</v>
      </c>
      <c r="P50" s="158"/>
      <c r="Q50" s="158"/>
      <c r="R50" s="158"/>
      <c r="S50" s="158"/>
      <c r="T50" s="164"/>
      <c r="U50" s="157" t="e">
        <f>IF($AK$3="４週",SUMIFS($AK$11:$AK$30,$B$11:$B$30,U46)/4/$AH$5,IF($AK$3="歴月",SUMIFS($AK$11:$AK$30,$B$11:$B$30,U46)/$AL$5,"記載する期間を選択してください"))</f>
        <v>#DIV/0!</v>
      </c>
      <c r="V50" s="158"/>
      <c r="W50" s="158"/>
      <c r="X50" s="158"/>
      <c r="Y50" s="158"/>
      <c r="Z50" s="164"/>
      <c r="AA50" s="157" t="e">
        <f>IF($AK$3="４週",SUMIFS($AK$11:$AK$30,$B$11:$B$30,AA46)/4/$AH$5,IF($AK$3="歴月",SUMIFS($AK$11:$AK$30,$B$11:$B$30,AA46)/$AL$5,"記載する期間を選択してください"))</f>
        <v>#DIV/0!</v>
      </c>
      <c r="AB50" s="158"/>
      <c r="AC50" s="158"/>
      <c r="AD50" s="158"/>
      <c r="AE50" s="158"/>
      <c r="AF50" s="164"/>
      <c r="AG50" s="157" t="e">
        <f>IF($AK$3="４週",SUMIFS($AK$11:$AK$30,$B$11:$B$30,AG46)/4/$AH$5,IF($AK$3="歴月",SUMIFS($AK$11:$AK$30,$B$11:$B$30,AG46)/$AL$5,"記載する期間を選択してください"))</f>
        <v>#DIV/0!</v>
      </c>
      <c r="AH50" s="158"/>
      <c r="AI50" s="158"/>
      <c r="AJ50" s="158"/>
      <c r="AK50" s="164"/>
      <c r="AL50" s="157" t="e">
        <f>IF($AK$3="４週",SUMIFS($AK$11:$AK$30,$B$11:$B$30,AL46)/4/$AH$5,IF($AK$3="歴月",SUMIFS($AK$11:$AK$30,$B$11:$B$30,AL46)/$AL$5,"記載する期間を選択してください"))</f>
        <v>#DIV/0!</v>
      </c>
      <c r="AM50" s="164"/>
      <c r="AN50" s="4"/>
    </row>
    <row r="51" spans="1:40" ht="5.0999999999999996" customHeight="1">
      <c r="A51" s="4"/>
      <c r="B51" s="1"/>
      <c r="C51" s="13">
        <v>2</v>
      </c>
      <c r="D51" s="13"/>
      <c r="E51" s="13">
        <v>3</v>
      </c>
      <c r="F51" s="13"/>
      <c r="G51" s="13"/>
      <c r="H51" s="13"/>
      <c r="I51" s="13">
        <v>4</v>
      </c>
      <c r="J51" s="13"/>
      <c r="K51" s="13"/>
      <c r="L51" s="13"/>
      <c r="M51" s="13"/>
      <c r="N51" s="13"/>
      <c r="O51" s="13">
        <v>5</v>
      </c>
      <c r="P51" s="13"/>
      <c r="Q51" s="13"/>
      <c r="R51" s="13"/>
      <c r="S51" s="13"/>
      <c r="T51" s="13"/>
      <c r="U51" s="13">
        <v>6</v>
      </c>
      <c r="V51" s="13"/>
      <c r="W51" s="13"/>
      <c r="X51" s="13"/>
      <c r="Y51" s="13"/>
      <c r="Z51" s="13"/>
      <c r="AA51" s="13">
        <v>7</v>
      </c>
      <c r="AB51" s="13"/>
      <c r="AC51" s="13"/>
      <c r="AD51" s="13"/>
      <c r="AE51" s="13"/>
      <c r="AF51" s="13"/>
      <c r="AG51" s="13">
        <v>8</v>
      </c>
      <c r="AH51" s="13"/>
      <c r="AI51" s="13"/>
      <c r="AJ51" s="13"/>
      <c r="AK51" s="13"/>
      <c r="AL51" s="13">
        <v>9</v>
      </c>
      <c r="AM51" s="33"/>
      <c r="AN51" s="4"/>
    </row>
    <row r="52" spans="1:40" ht="15" customHeight="1">
      <c r="A52" s="2" t="s">
        <v>72</v>
      </c>
      <c r="B52" s="24"/>
      <c r="C52" s="25"/>
      <c r="D52" s="25"/>
      <c r="E52" s="25"/>
      <c r="F52" s="26"/>
      <c r="G52" s="25"/>
      <c r="H52" s="13"/>
      <c r="I52" s="13"/>
      <c r="J52" s="13"/>
      <c r="K52" s="13"/>
      <c r="L52" s="13"/>
      <c r="M52" s="13"/>
      <c r="N52" s="13"/>
      <c r="O52" s="13"/>
      <c r="P52" s="13"/>
      <c r="Q52" s="13"/>
      <c r="R52" s="13">
        <v>6</v>
      </c>
      <c r="S52" s="13"/>
      <c r="T52" s="13"/>
      <c r="U52" s="13"/>
      <c r="V52" s="13"/>
      <c r="W52" s="13"/>
      <c r="X52" s="13">
        <v>7</v>
      </c>
      <c r="Y52" s="13"/>
      <c r="Z52" s="13"/>
      <c r="AA52" s="13"/>
      <c r="AB52" s="13"/>
      <c r="AC52" s="13"/>
      <c r="AD52" s="13">
        <v>8</v>
      </c>
      <c r="AE52" s="13"/>
      <c r="AF52" s="13"/>
      <c r="AG52" s="14"/>
      <c r="AH52" s="14"/>
      <c r="AI52" s="14"/>
      <c r="AJ52" s="14">
        <v>9</v>
      </c>
      <c r="AK52" s="12"/>
      <c r="AL52" s="12"/>
      <c r="AM52" s="4"/>
    </row>
    <row r="53" spans="1:40" s="2" customFormat="1" ht="15" customHeight="1">
      <c r="A53" s="2" t="s">
        <v>73</v>
      </c>
      <c r="B53" s="20"/>
      <c r="C53" s="20"/>
      <c r="D53" s="20"/>
      <c r="E53" s="20"/>
      <c r="F53" s="20"/>
      <c r="G53" s="20"/>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row>
    <row r="54" spans="1:40" s="2" customFormat="1" ht="15" customHeight="1">
      <c r="A54" s="2" t="s">
        <v>121</v>
      </c>
      <c r="B54" s="20"/>
      <c r="C54" s="20"/>
      <c r="D54" s="20"/>
      <c r="E54" s="20"/>
      <c r="F54" s="20"/>
      <c r="G54" s="20"/>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row>
    <row r="55" spans="1:40" s="2" customFormat="1" ht="15" customHeight="1">
      <c r="A55" s="2" t="s">
        <v>74</v>
      </c>
      <c r="B55" s="20"/>
      <c r="C55" s="20"/>
      <c r="D55" s="20"/>
      <c r="E55" s="20"/>
      <c r="F55" s="20"/>
      <c r="G55" s="20"/>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row>
    <row r="56" spans="1:40" s="2" customFormat="1" ht="15" customHeight="1">
      <c r="A56" s="2" t="s">
        <v>75</v>
      </c>
      <c r="B56" s="20"/>
      <c r="C56" s="20"/>
      <c r="D56" s="20"/>
      <c r="E56" s="20"/>
      <c r="F56" s="20"/>
      <c r="G56" s="20"/>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row>
    <row r="57" spans="1:40" ht="15" customHeight="1">
      <c r="A57" s="2" t="s">
        <v>76</v>
      </c>
      <c r="B57" s="27"/>
      <c r="C57" s="2"/>
      <c r="D57" s="2"/>
      <c r="E57" s="2"/>
      <c r="F57" s="2"/>
      <c r="G57" s="2"/>
    </row>
    <row r="58" spans="1:40" ht="15" customHeight="1">
      <c r="A58" s="2" t="s">
        <v>77</v>
      </c>
      <c r="B58" s="27"/>
      <c r="C58" s="2"/>
      <c r="D58" s="2"/>
      <c r="E58" s="2"/>
      <c r="F58" s="2"/>
      <c r="G58" s="2"/>
    </row>
    <row r="59" spans="1:40" ht="15" customHeight="1">
      <c r="A59" s="2"/>
      <c r="B59" s="11" t="s">
        <v>78</v>
      </c>
      <c r="C59" s="115" t="s">
        <v>79</v>
      </c>
      <c r="D59" s="115"/>
      <c r="E59" s="115"/>
      <c r="F59" s="2"/>
      <c r="G59" s="2"/>
    </row>
    <row r="60" spans="1:40" ht="15" customHeight="1">
      <c r="A60" s="2"/>
      <c r="B60" s="29" t="s">
        <v>96</v>
      </c>
      <c r="C60" s="130" t="s">
        <v>80</v>
      </c>
      <c r="D60" s="130"/>
      <c r="E60" s="130"/>
      <c r="F60" s="2"/>
      <c r="G60" s="2"/>
    </row>
    <row r="61" spans="1:40" ht="15" customHeight="1">
      <c r="A61" s="2"/>
      <c r="B61" s="29" t="s">
        <v>97</v>
      </c>
      <c r="C61" s="130" t="s">
        <v>81</v>
      </c>
      <c r="D61" s="130"/>
      <c r="E61" s="130"/>
      <c r="F61" s="2"/>
      <c r="G61" s="2"/>
    </row>
    <row r="62" spans="1:40" ht="15" customHeight="1">
      <c r="A62" s="2"/>
      <c r="B62" s="29" t="s">
        <v>98</v>
      </c>
      <c r="C62" s="130" t="s">
        <v>82</v>
      </c>
      <c r="D62" s="130"/>
      <c r="E62" s="130"/>
      <c r="F62" s="2"/>
      <c r="G62" s="2"/>
    </row>
    <row r="63" spans="1:40" ht="15" customHeight="1">
      <c r="A63" s="2"/>
      <c r="B63" s="29" t="s">
        <v>99</v>
      </c>
      <c r="C63" s="130" t="s">
        <v>83</v>
      </c>
      <c r="D63" s="130"/>
      <c r="E63" s="130"/>
      <c r="F63" s="2"/>
      <c r="G63" s="2"/>
    </row>
    <row r="64" spans="1:40" ht="15" customHeight="1">
      <c r="A64" s="2"/>
      <c r="B64" s="2" t="s">
        <v>84</v>
      </c>
      <c r="C64" s="2"/>
      <c r="D64" s="2"/>
      <c r="E64" s="2"/>
      <c r="F64" s="2"/>
      <c r="G64" s="2"/>
    </row>
    <row r="65" spans="1:7" ht="15" customHeight="1">
      <c r="A65" s="2"/>
      <c r="B65" s="2" t="s">
        <v>101</v>
      </c>
      <c r="C65" s="2"/>
      <c r="D65" s="2"/>
      <c r="E65" s="2"/>
      <c r="F65" s="2"/>
      <c r="G65" s="2"/>
    </row>
    <row r="66" spans="1:7" ht="15" customHeight="1">
      <c r="A66" s="2"/>
      <c r="B66" s="2" t="s">
        <v>85</v>
      </c>
      <c r="C66" s="2"/>
      <c r="D66" s="2"/>
      <c r="E66" s="2"/>
      <c r="F66" s="2"/>
      <c r="G66" s="2"/>
    </row>
    <row r="67" spans="1:7" ht="15" customHeight="1">
      <c r="A67" s="2" t="s">
        <v>86</v>
      </c>
      <c r="B67" s="27"/>
      <c r="C67" s="2"/>
      <c r="D67" s="2"/>
      <c r="E67" s="2"/>
      <c r="F67" s="2"/>
      <c r="G67" s="2"/>
    </row>
    <row r="68" spans="1:7" ht="15" customHeight="1">
      <c r="A68" s="2" t="s">
        <v>87</v>
      </c>
      <c r="B68" s="27"/>
      <c r="C68" s="2"/>
      <c r="D68" s="2"/>
      <c r="E68" s="2"/>
      <c r="F68" s="2"/>
      <c r="G68" s="2"/>
    </row>
    <row r="69" spans="1:7" ht="15" customHeight="1">
      <c r="A69" s="2" t="s">
        <v>102</v>
      </c>
      <c r="B69" s="27"/>
      <c r="C69" s="2"/>
      <c r="D69" s="2"/>
      <c r="E69" s="2"/>
      <c r="F69" s="2"/>
      <c r="G69" s="2"/>
    </row>
    <row r="70" spans="1:7" ht="15" customHeight="1">
      <c r="A70" s="2" t="s">
        <v>88</v>
      </c>
      <c r="B70" s="27"/>
      <c r="C70" s="2"/>
      <c r="D70" s="2"/>
      <c r="E70" s="2"/>
      <c r="F70" s="2"/>
      <c r="G70" s="2"/>
    </row>
    <row r="71" spans="1:7" ht="15" customHeight="1">
      <c r="A71" s="2" t="s">
        <v>203</v>
      </c>
      <c r="B71" s="27"/>
      <c r="C71" s="2"/>
      <c r="D71" s="2"/>
      <c r="E71" s="2"/>
      <c r="F71" s="2"/>
      <c r="G71" s="2"/>
    </row>
    <row r="72" spans="1:7" ht="15" customHeight="1">
      <c r="A72" s="2" t="s">
        <v>89</v>
      </c>
      <c r="B72" s="27"/>
      <c r="C72" s="2"/>
      <c r="D72" s="2"/>
      <c r="E72" s="2"/>
      <c r="F72" s="2"/>
      <c r="G72" s="2"/>
    </row>
    <row r="73" spans="1:7" ht="15" customHeight="1">
      <c r="A73" s="2" t="s">
        <v>90</v>
      </c>
      <c r="B73" s="27"/>
      <c r="C73" s="2"/>
      <c r="D73" s="2"/>
      <c r="E73" s="2"/>
      <c r="F73" s="2"/>
      <c r="G73" s="2"/>
    </row>
    <row r="74" spans="1:7" ht="15" customHeight="1">
      <c r="A74" s="2" t="s">
        <v>91</v>
      </c>
      <c r="B74" s="27"/>
      <c r="C74" s="2"/>
      <c r="D74" s="2"/>
      <c r="E74" s="2"/>
      <c r="F74" s="2"/>
      <c r="G74" s="2"/>
    </row>
    <row r="75" spans="1:7" ht="15" customHeight="1">
      <c r="A75" s="2" t="s">
        <v>92</v>
      </c>
      <c r="B75" s="27"/>
      <c r="C75" s="2"/>
      <c r="D75" s="2"/>
      <c r="E75" s="2"/>
      <c r="F75" s="2"/>
      <c r="G75" s="2"/>
    </row>
    <row r="76" spans="1:7" ht="15" customHeight="1">
      <c r="A76" s="2" t="s">
        <v>93</v>
      </c>
      <c r="B76" s="27"/>
      <c r="C76" s="2"/>
      <c r="D76" s="2"/>
      <c r="E76" s="2"/>
      <c r="F76" s="2"/>
      <c r="G76" s="2"/>
    </row>
    <row r="77" spans="1:7" ht="15" customHeight="1">
      <c r="A77" s="2" t="s">
        <v>94</v>
      </c>
      <c r="B77" s="27"/>
      <c r="C77" s="2"/>
      <c r="D77" s="2"/>
      <c r="E77" s="2"/>
      <c r="F77" s="2"/>
      <c r="G77" s="2"/>
    </row>
    <row r="78" spans="1:7" ht="15" customHeight="1">
      <c r="A78" s="2" t="s">
        <v>95</v>
      </c>
      <c r="B78" s="27"/>
      <c r="C78" s="2"/>
      <c r="D78" s="2"/>
      <c r="E78" s="2"/>
      <c r="F78" s="2"/>
      <c r="G78" s="2"/>
    </row>
    <row r="79" spans="1:7" ht="15" customHeight="1">
      <c r="A79" s="2" t="s">
        <v>100</v>
      </c>
      <c r="B79" s="27"/>
      <c r="C79" s="2"/>
      <c r="D79" s="2"/>
      <c r="E79" s="2"/>
      <c r="F79" s="2"/>
      <c r="G79" s="2"/>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conditionalFormatting sqref="AH11:AJ32">
    <cfRule type="expression" dxfId="35" priority="3">
      <formula>$AK$3="４週"</formula>
    </cfRule>
  </conditionalFormatting>
  <conditionalFormatting sqref="AL11:AL30">
    <cfRule type="cellIs" dxfId="34" priority="1" operator="greaterThan">
      <formula>$AH$5</formula>
    </cfRule>
  </conditionalFormatting>
  <dataValidations count="6">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howErrorMessage="1" sqref="B11:B30" xr:uid="{00000000-0002-0000-0A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100"/>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222</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51" si="0">IF($AK$3="４週",SUM(F12:AG12),SUM(F12:AJ12))</f>
        <v>0</v>
      </c>
      <c r="AL12" s="82">
        <f>IF($AK$3="４週",AK12/4,AK12/(DAY(EOMONTH($F$9,0))/7))</f>
        <v>0</v>
      </c>
      <c r="AM12" s="128"/>
      <c r="AN12" s="128"/>
    </row>
    <row r="13" spans="1:40" ht="18" customHeight="1">
      <c r="A13" s="72">
        <v>3</v>
      </c>
      <c r="B13" s="91" t="s">
        <v>30</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IF($AK$3="４週",AK13/4,AK13/(DAY(EOMONTH($F$9,0))/7))</f>
        <v>0</v>
      </c>
      <c r="AM13" s="128"/>
      <c r="AN13" s="128"/>
    </row>
    <row r="14" spans="1:40" ht="18" customHeight="1">
      <c r="A14" s="72">
        <v>4</v>
      </c>
      <c r="B14" s="91" t="s">
        <v>31</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IF($AK$3="４週",AK14/4,AK14/(DAY(EOMONTH($F$9,0))/7))</f>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50" si="1">IF($AK$3="４週",AK15/4,AK15/(DAY(EOMONTH($F$9,0))/7))</f>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ref="AL16:AL36" si="2">IF($AK$3="４週",AK16/4,AK16/(DAY(EOMONTH($F$9,0))/7))</f>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2"/>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2"/>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2"/>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ref="AL20:AL27" si="3">IF($AK$3="４週",AK20/4,AK20/(DAY(EOMONTH($F$9,0))/7))</f>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3"/>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3"/>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3"/>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3"/>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3"/>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3"/>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3"/>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2"/>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2"/>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2"/>
        <v>0</v>
      </c>
      <c r="AM30" s="128"/>
      <c r="AN30" s="128"/>
    </row>
    <row r="31" spans="1:40" ht="18" customHeight="1">
      <c r="A31" s="72">
        <v>21</v>
      </c>
      <c r="B31" s="91"/>
      <c r="C31" s="77"/>
      <c r="D31" s="88"/>
      <c r="E31" s="89"/>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1">
        <f t="shared" si="0"/>
        <v>0</v>
      </c>
      <c r="AL31" s="82">
        <f t="shared" si="2"/>
        <v>0</v>
      </c>
      <c r="AM31" s="128"/>
      <c r="AN31" s="128"/>
    </row>
    <row r="32" spans="1:40" ht="18" customHeight="1">
      <c r="A32" s="72">
        <v>22</v>
      </c>
      <c r="B32" s="91"/>
      <c r="C32" s="77"/>
      <c r="D32" s="88"/>
      <c r="E32" s="89"/>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1">
        <f t="shared" si="0"/>
        <v>0</v>
      </c>
      <c r="AL32" s="82">
        <f t="shared" si="2"/>
        <v>0</v>
      </c>
      <c r="AM32" s="128"/>
      <c r="AN32" s="128"/>
    </row>
    <row r="33" spans="1:40" ht="18" customHeight="1">
      <c r="A33" s="72">
        <v>23</v>
      </c>
      <c r="B33" s="91"/>
      <c r="C33" s="77"/>
      <c r="D33" s="88"/>
      <c r="E33" s="89"/>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1">
        <f t="shared" si="0"/>
        <v>0</v>
      </c>
      <c r="AL33" s="82">
        <f t="shared" si="2"/>
        <v>0</v>
      </c>
      <c r="AM33" s="128"/>
      <c r="AN33" s="128"/>
    </row>
    <row r="34" spans="1:40" ht="18" customHeight="1">
      <c r="A34" s="72">
        <v>24</v>
      </c>
      <c r="B34" s="91"/>
      <c r="C34" s="77"/>
      <c r="D34" s="88"/>
      <c r="E34" s="89"/>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1">
        <f t="shared" si="0"/>
        <v>0</v>
      </c>
      <c r="AL34" s="82">
        <f t="shared" si="2"/>
        <v>0</v>
      </c>
      <c r="AM34" s="128"/>
      <c r="AN34" s="128"/>
    </row>
    <row r="35" spans="1:40" ht="18" customHeight="1">
      <c r="A35" s="72">
        <v>25</v>
      </c>
      <c r="B35" s="91"/>
      <c r="C35" s="77"/>
      <c r="D35" s="88"/>
      <c r="E35" s="89"/>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1">
        <f t="shared" si="0"/>
        <v>0</v>
      </c>
      <c r="AL35" s="82">
        <f t="shared" si="2"/>
        <v>0</v>
      </c>
      <c r="AM35" s="128"/>
      <c r="AN35" s="128"/>
    </row>
    <row r="36" spans="1:40" ht="18" customHeight="1">
      <c r="A36" s="72">
        <v>26</v>
      </c>
      <c r="B36" s="91"/>
      <c r="C36" s="77"/>
      <c r="D36" s="88"/>
      <c r="E36" s="89"/>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1">
        <f t="shared" si="0"/>
        <v>0</v>
      </c>
      <c r="AL36" s="82">
        <f t="shared" si="2"/>
        <v>0</v>
      </c>
      <c r="AM36" s="128"/>
      <c r="AN36" s="128"/>
    </row>
    <row r="37" spans="1:40" ht="18" customHeight="1">
      <c r="A37" s="72">
        <v>27</v>
      </c>
      <c r="B37" s="91"/>
      <c r="C37" s="77"/>
      <c r="D37" s="88"/>
      <c r="E37" s="89"/>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1">
        <f t="shared" si="0"/>
        <v>0</v>
      </c>
      <c r="AL37" s="82">
        <f t="shared" si="1"/>
        <v>0</v>
      </c>
      <c r="AM37" s="128"/>
      <c r="AN37" s="128"/>
    </row>
    <row r="38" spans="1:40" ht="18" customHeight="1">
      <c r="A38" s="72">
        <v>28</v>
      </c>
      <c r="B38" s="91"/>
      <c r="C38" s="77"/>
      <c r="D38" s="88"/>
      <c r="E38" s="89"/>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1">
        <f t="shared" si="0"/>
        <v>0</v>
      </c>
      <c r="AL38" s="82">
        <f t="shared" si="1"/>
        <v>0</v>
      </c>
      <c r="AM38" s="128"/>
      <c r="AN38" s="128"/>
    </row>
    <row r="39" spans="1:40" ht="18" customHeight="1">
      <c r="A39" s="72">
        <v>29</v>
      </c>
      <c r="B39" s="91"/>
      <c r="C39" s="77"/>
      <c r="D39" s="88"/>
      <c r="E39" s="89"/>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1">
        <f t="shared" si="0"/>
        <v>0</v>
      </c>
      <c r="AL39" s="82">
        <f t="shared" si="1"/>
        <v>0</v>
      </c>
      <c r="AM39" s="128"/>
      <c r="AN39" s="128"/>
    </row>
    <row r="40" spans="1:40" ht="18" customHeight="1">
      <c r="A40" s="72">
        <v>30</v>
      </c>
      <c r="B40" s="91"/>
      <c r="C40" s="77"/>
      <c r="D40" s="88"/>
      <c r="E40" s="89"/>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1">
        <f t="shared" si="0"/>
        <v>0</v>
      </c>
      <c r="AL40" s="82">
        <f t="shared" si="1"/>
        <v>0</v>
      </c>
      <c r="AM40" s="128"/>
      <c r="AN40" s="128"/>
    </row>
    <row r="41" spans="1:40" ht="18" customHeight="1">
      <c r="A41" s="72">
        <v>32</v>
      </c>
      <c r="B41" s="91"/>
      <c r="C41" s="77"/>
      <c r="D41" s="88"/>
      <c r="E41" s="89"/>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1">
        <f t="shared" si="0"/>
        <v>0</v>
      </c>
      <c r="AL41" s="82">
        <f t="shared" si="1"/>
        <v>0</v>
      </c>
      <c r="AM41" s="128"/>
      <c r="AN41" s="128"/>
    </row>
    <row r="42" spans="1:40" ht="18" customHeight="1">
      <c r="A42" s="72">
        <v>33</v>
      </c>
      <c r="B42" s="91"/>
      <c r="C42" s="77"/>
      <c r="D42" s="88"/>
      <c r="E42" s="89"/>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1">
        <f t="shared" si="0"/>
        <v>0</v>
      </c>
      <c r="AL42" s="82">
        <f t="shared" si="1"/>
        <v>0</v>
      </c>
      <c r="AM42" s="128"/>
      <c r="AN42" s="128"/>
    </row>
    <row r="43" spans="1:40" ht="18" customHeight="1">
      <c r="A43" s="72">
        <v>34</v>
      </c>
      <c r="B43" s="91"/>
      <c r="C43" s="77"/>
      <c r="D43" s="88"/>
      <c r="E43" s="89"/>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1">
        <f t="shared" si="0"/>
        <v>0</v>
      </c>
      <c r="AL43" s="82">
        <f t="shared" si="1"/>
        <v>0</v>
      </c>
      <c r="AM43" s="128"/>
      <c r="AN43" s="128"/>
    </row>
    <row r="44" spans="1:40" ht="18" customHeight="1">
      <c r="A44" s="72">
        <v>35</v>
      </c>
      <c r="B44" s="91"/>
      <c r="C44" s="77"/>
      <c r="D44" s="88"/>
      <c r="E44" s="89"/>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1">
        <f t="shared" si="0"/>
        <v>0</v>
      </c>
      <c r="AL44" s="82">
        <f t="shared" si="1"/>
        <v>0</v>
      </c>
      <c r="AM44" s="128"/>
      <c r="AN44" s="128"/>
    </row>
    <row r="45" spans="1:40" ht="18" customHeight="1">
      <c r="A45" s="72">
        <v>36</v>
      </c>
      <c r="B45" s="91"/>
      <c r="C45" s="77"/>
      <c r="D45" s="88"/>
      <c r="E45" s="89"/>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1">
        <f t="shared" si="0"/>
        <v>0</v>
      </c>
      <c r="AL45" s="82">
        <f t="shared" si="1"/>
        <v>0</v>
      </c>
      <c r="AM45" s="128"/>
      <c r="AN45" s="128"/>
    </row>
    <row r="46" spans="1:40" ht="18" customHeight="1">
      <c r="A46" s="72">
        <v>37</v>
      </c>
      <c r="B46" s="91"/>
      <c r="C46" s="77"/>
      <c r="D46" s="88"/>
      <c r="E46" s="89"/>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1">
        <f t="shared" si="0"/>
        <v>0</v>
      </c>
      <c r="AL46" s="82">
        <f t="shared" si="1"/>
        <v>0</v>
      </c>
      <c r="AM46" s="128"/>
      <c r="AN46" s="128"/>
    </row>
    <row r="47" spans="1:40" ht="18" customHeight="1">
      <c r="A47" s="72">
        <v>38</v>
      </c>
      <c r="B47" s="91"/>
      <c r="C47" s="77"/>
      <c r="D47" s="88"/>
      <c r="E47" s="89"/>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1">
        <f t="shared" si="0"/>
        <v>0</v>
      </c>
      <c r="AL47" s="82">
        <f t="shared" si="1"/>
        <v>0</v>
      </c>
      <c r="AM47" s="128"/>
      <c r="AN47" s="128"/>
    </row>
    <row r="48" spans="1:40" ht="18" customHeight="1">
      <c r="A48" s="72">
        <v>39</v>
      </c>
      <c r="B48" s="91"/>
      <c r="C48" s="77"/>
      <c r="D48" s="88"/>
      <c r="E48" s="89"/>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1">
        <f t="shared" si="0"/>
        <v>0</v>
      </c>
      <c r="AL48" s="82">
        <f t="shared" si="1"/>
        <v>0</v>
      </c>
      <c r="AM48" s="128"/>
      <c r="AN48" s="128"/>
    </row>
    <row r="49" spans="1:43" ht="18" customHeight="1">
      <c r="A49" s="72">
        <v>40</v>
      </c>
      <c r="B49" s="91"/>
      <c r="C49" s="77"/>
      <c r="D49" s="88"/>
      <c r="E49" s="89"/>
      <c r="F49" s="80"/>
      <c r="G49" s="80"/>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1">
        <f t="shared" si="0"/>
        <v>0</v>
      </c>
      <c r="AL49" s="82">
        <f t="shared" si="1"/>
        <v>0</v>
      </c>
      <c r="AM49" s="128"/>
      <c r="AN49" s="128"/>
    </row>
    <row r="50" spans="1:43" ht="18" customHeight="1">
      <c r="A50" s="72">
        <v>41</v>
      </c>
      <c r="B50" s="91"/>
      <c r="C50" s="77"/>
      <c r="D50" s="88"/>
      <c r="E50" s="89"/>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1">
        <f t="shared" si="0"/>
        <v>0</v>
      </c>
      <c r="AL50" s="82">
        <f t="shared" si="1"/>
        <v>0</v>
      </c>
      <c r="AM50" s="128"/>
      <c r="AN50" s="128"/>
    </row>
    <row r="51" spans="1:43" ht="18" customHeight="1">
      <c r="A51" s="124" t="s">
        <v>4</v>
      </c>
      <c r="B51" s="125"/>
      <c r="C51" s="125"/>
      <c r="D51" s="125"/>
      <c r="E51" s="125"/>
      <c r="F51" s="83">
        <f>+SUM(F11:F50)</f>
        <v>0</v>
      </c>
      <c r="G51" s="83">
        <f t="shared" ref="G51:AJ51" si="4">+SUM(G11:G50)</f>
        <v>0</v>
      </c>
      <c r="H51" s="83">
        <f t="shared" si="4"/>
        <v>0</v>
      </c>
      <c r="I51" s="83">
        <f t="shared" si="4"/>
        <v>0</v>
      </c>
      <c r="J51" s="83">
        <f t="shared" si="4"/>
        <v>0</v>
      </c>
      <c r="K51" s="83">
        <f t="shared" si="4"/>
        <v>0</v>
      </c>
      <c r="L51" s="83">
        <f t="shared" si="4"/>
        <v>0</v>
      </c>
      <c r="M51" s="83">
        <f t="shared" si="4"/>
        <v>0</v>
      </c>
      <c r="N51" s="83">
        <f t="shared" si="4"/>
        <v>0</v>
      </c>
      <c r="O51" s="83">
        <f t="shared" si="4"/>
        <v>0</v>
      </c>
      <c r="P51" s="83">
        <f t="shared" si="4"/>
        <v>0</v>
      </c>
      <c r="Q51" s="83">
        <f t="shared" si="4"/>
        <v>0</v>
      </c>
      <c r="R51" s="83">
        <f t="shared" si="4"/>
        <v>0</v>
      </c>
      <c r="S51" s="83">
        <f t="shared" si="4"/>
        <v>0</v>
      </c>
      <c r="T51" s="83">
        <f t="shared" si="4"/>
        <v>0</v>
      </c>
      <c r="U51" s="83">
        <f t="shared" si="4"/>
        <v>0</v>
      </c>
      <c r="V51" s="83">
        <f t="shared" si="4"/>
        <v>0</v>
      </c>
      <c r="W51" s="83">
        <f t="shared" si="4"/>
        <v>0</v>
      </c>
      <c r="X51" s="83">
        <f t="shared" si="4"/>
        <v>0</v>
      </c>
      <c r="Y51" s="83">
        <f t="shared" si="4"/>
        <v>0</v>
      </c>
      <c r="Z51" s="83">
        <f t="shared" si="4"/>
        <v>0</v>
      </c>
      <c r="AA51" s="83">
        <f t="shared" si="4"/>
        <v>0</v>
      </c>
      <c r="AB51" s="83">
        <f t="shared" si="4"/>
        <v>0</v>
      </c>
      <c r="AC51" s="83">
        <f t="shared" si="4"/>
        <v>0</v>
      </c>
      <c r="AD51" s="83">
        <f t="shared" si="4"/>
        <v>0</v>
      </c>
      <c r="AE51" s="83">
        <f t="shared" si="4"/>
        <v>0</v>
      </c>
      <c r="AF51" s="83">
        <f t="shared" si="4"/>
        <v>0</v>
      </c>
      <c r="AG51" s="83">
        <f t="shared" si="4"/>
        <v>0</v>
      </c>
      <c r="AH51" s="83">
        <f t="shared" si="4"/>
        <v>0</v>
      </c>
      <c r="AI51" s="83">
        <f t="shared" si="4"/>
        <v>0</v>
      </c>
      <c r="AJ51" s="83">
        <f t="shared" si="4"/>
        <v>0</v>
      </c>
      <c r="AK51" s="81">
        <f t="shared" si="0"/>
        <v>0</v>
      </c>
      <c r="AL51" s="82">
        <f>IF($AK$3="４週",AK51/4,AK51/(DAY(EOMONTH($F$9,0))/7))</f>
        <v>0</v>
      </c>
      <c r="AM51" s="129"/>
      <c r="AN51" s="129"/>
    </row>
    <row r="52" spans="1:43" ht="18" customHeight="1">
      <c r="A52" s="125" t="s">
        <v>6</v>
      </c>
      <c r="B52" s="125"/>
      <c r="C52" s="125"/>
      <c r="D52" s="125"/>
      <c r="E52" s="126"/>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3"/>
      <c r="AL52" s="85"/>
      <c r="AM52" s="129"/>
      <c r="AN52" s="129"/>
    </row>
    <row r="53" spans="1:43" ht="15" customHeight="1">
      <c r="A53" s="8"/>
      <c r="B53" s="8"/>
      <c r="C53" s="8"/>
      <c r="D53" s="8"/>
      <c r="E53" s="8"/>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8"/>
      <c r="AL53" s="8"/>
      <c r="AM53" s="4"/>
    </row>
    <row r="54" spans="1:43" ht="15" customHeight="1">
      <c r="A54" s="8"/>
      <c r="B54" s="8"/>
      <c r="C54" s="8"/>
      <c r="D54" s="8"/>
      <c r="E54" s="8"/>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8"/>
      <c r="AL54" s="8"/>
      <c r="AM54" s="4"/>
    </row>
    <row r="55" spans="1:43" ht="15" customHeight="1">
      <c r="A55" s="8"/>
      <c r="B55" s="8"/>
      <c r="C55" s="8"/>
      <c r="D55" s="8"/>
      <c r="E55" s="8"/>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8"/>
      <c r="AL55" s="8"/>
      <c r="AM55" s="4"/>
    </row>
    <row r="56" spans="1:43" ht="15" customHeight="1">
      <c r="A56" s="8"/>
      <c r="B56" s="8"/>
      <c r="C56" s="8"/>
      <c r="D56" s="8"/>
      <c r="E56" s="8"/>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8"/>
      <c r="AL56" s="8"/>
      <c r="AM56" s="4"/>
    </row>
    <row r="57" spans="1:43" ht="21" customHeight="1">
      <c r="A57" s="9" t="s">
        <v>112</v>
      </c>
      <c r="B57" s="8"/>
      <c r="C57" s="8"/>
      <c r="D57" s="8"/>
      <c r="E57" s="8"/>
      <c r="F57" s="8"/>
      <c r="G57" s="2"/>
      <c r="H57" s="2"/>
      <c r="I57" s="2"/>
      <c r="J57" s="2"/>
      <c r="K57" s="2"/>
      <c r="L57" s="2"/>
      <c r="M57" s="2"/>
      <c r="N57" s="2"/>
      <c r="O57" s="2"/>
      <c r="AM57" s="8"/>
      <c r="AN57" s="4"/>
    </row>
    <row r="58" spans="1:43" ht="24.95" customHeight="1">
      <c r="A58" s="115"/>
      <c r="B58" s="115"/>
      <c r="C58" s="115"/>
      <c r="D58" s="30">
        <v>4</v>
      </c>
      <c r="E58" s="30">
        <v>5</v>
      </c>
      <c r="F58" s="185">
        <v>6</v>
      </c>
      <c r="G58" s="185"/>
      <c r="H58" s="185"/>
      <c r="I58" s="185">
        <v>7</v>
      </c>
      <c r="J58" s="185"/>
      <c r="K58" s="185"/>
      <c r="L58" s="185">
        <v>8</v>
      </c>
      <c r="M58" s="185"/>
      <c r="N58" s="185"/>
      <c r="O58" s="185">
        <v>9</v>
      </c>
      <c r="P58" s="185"/>
      <c r="Q58" s="185"/>
      <c r="R58" s="185">
        <v>10</v>
      </c>
      <c r="S58" s="185"/>
      <c r="T58" s="185"/>
      <c r="U58" s="185">
        <v>11</v>
      </c>
      <c r="V58" s="185"/>
      <c r="W58" s="185"/>
      <c r="X58" s="185">
        <v>12</v>
      </c>
      <c r="Y58" s="185"/>
      <c r="Z58" s="185"/>
      <c r="AA58" s="185">
        <v>1</v>
      </c>
      <c r="AB58" s="185"/>
      <c r="AC58" s="185"/>
      <c r="AD58" s="185">
        <v>2</v>
      </c>
      <c r="AE58" s="185"/>
      <c r="AF58" s="185"/>
      <c r="AG58" s="185">
        <v>3</v>
      </c>
      <c r="AH58" s="185"/>
      <c r="AI58" s="185"/>
      <c r="AJ58" s="115" t="s">
        <v>60</v>
      </c>
      <c r="AK58" s="115"/>
      <c r="AL58" s="17" t="s">
        <v>116</v>
      </c>
      <c r="AM58"/>
      <c r="AN58"/>
      <c r="AO58"/>
      <c r="AP58"/>
      <c r="AQ58"/>
    </row>
    <row r="59" spans="1:43" ht="18" customHeight="1">
      <c r="A59" s="182" t="s">
        <v>120</v>
      </c>
      <c r="B59" s="182"/>
      <c r="C59" s="182"/>
      <c r="D59" s="31"/>
      <c r="E59" s="3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30">
        <f>SUM(D59:AI59)</f>
        <v>0</v>
      </c>
      <c r="AK59" s="130"/>
      <c r="AL59" s="183" t="e">
        <f>ROUNDUP(AJ59/AJ60,1)</f>
        <v>#DIV/0!</v>
      </c>
      <c r="AM59"/>
      <c r="AN59"/>
      <c r="AO59"/>
      <c r="AP59"/>
      <c r="AQ59"/>
    </row>
    <row r="60" spans="1:43" ht="18" customHeight="1">
      <c r="A60" s="182" t="s">
        <v>113</v>
      </c>
      <c r="B60" s="182"/>
      <c r="C60" s="182"/>
      <c r="D60" s="31"/>
      <c r="E60" s="31"/>
      <c r="F60" s="181"/>
      <c r="G60" s="181"/>
      <c r="H60" s="181"/>
      <c r="I60" s="181"/>
      <c r="J60" s="181"/>
      <c r="K60" s="181"/>
      <c r="L60" s="181"/>
      <c r="M60" s="181"/>
      <c r="N60" s="181"/>
      <c r="O60" s="181"/>
      <c r="P60" s="181"/>
      <c r="Q60" s="181"/>
      <c r="R60" s="181"/>
      <c r="S60" s="181"/>
      <c r="T60" s="181"/>
      <c r="U60" s="181"/>
      <c r="V60" s="181"/>
      <c r="W60" s="181"/>
      <c r="X60" s="181"/>
      <c r="Y60" s="181"/>
      <c r="Z60" s="181"/>
      <c r="AA60" s="181"/>
      <c r="AB60" s="181"/>
      <c r="AC60" s="181"/>
      <c r="AD60" s="181"/>
      <c r="AE60" s="181"/>
      <c r="AF60" s="181"/>
      <c r="AG60" s="181"/>
      <c r="AH60" s="181"/>
      <c r="AI60" s="181"/>
      <c r="AJ60" s="130">
        <f>+SUM(D60:AI60)</f>
        <v>0</v>
      </c>
      <c r="AK60" s="130"/>
      <c r="AL60" s="184"/>
      <c r="AM60"/>
      <c r="AN60"/>
      <c r="AO60"/>
      <c r="AP60"/>
      <c r="AQ60"/>
    </row>
    <row r="61" spans="1:43" ht="5.0999999999999996" customHeight="1">
      <c r="A61" s="20"/>
      <c r="B61" s="20"/>
      <c r="C61" s="20"/>
      <c r="D61"/>
      <c r="E61"/>
      <c r="F61"/>
      <c r="G61"/>
      <c r="H61"/>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39"/>
      <c r="AK61" s="2"/>
      <c r="AL61" s="8"/>
      <c r="AM61" s="8"/>
      <c r="AN61" s="4"/>
    </row>
    <row r="62" spans="1:43" ht="18" customHeight="1">
      <c r="A62" s="9" t="s">
        <v>114</v>
      </c>
      <c r="B62" s="2"/>
      <c r="D62" s="2"/>
      <c r="E62" s="2"/>
      <c r="F62" s="2"/>
      <c r="G62" s="2"/>
      <c r="H62" s="2"/>
      <c r="I62"/>
      <c r="J62"/>
      <c r="K62"/>
      <c r="L62"/>
      <c r="M62"/>
      <c r="N62"/>
      <c r="O62" s="2"/>
      <c r="P62" s="2"/>
      <c r="Q62" s="2"/>
      <c r="R62" s="2"/>
      <c r="S62" s="2"/>
      <c r="T62" s="2"/>
      <c r="U62" s="2"/>
      <c r="V62" s="2"/>
      <c r="W62" s="8"/>
      <c r="X62" s="2"/>
      <c r="Y62" s="2"/>
      <c r="Z62" s="2"/>
      <c r="AA62" s="2"/>
      <c r="AB62" s="2"/>
      <c r="AC62" s="2"/>
      <c r="AD62" s="2"/>
      <c r="AE62" s="2"/>
      <c r="AF62" s="2"/>
      <c r="AG62" s="2"/>
      <c r="AH62" s="2"/>
      <c r="AI62" s="2"/>
      <c r="AJ62" s="39"/>
      <c r="AK62" s="2"/>
      <c r="AL62" s="8"/>
      <c r="AM62" s="8"/>
      <c r="AN62" s="4"/>
    </row>
    <row r="63" spans="1:43" ht="24.95" customHeight="1">
      <c r="A63" s="115" t="s">
        <v>108</v>
      </c>
      <c r="B63" s="115"/>
      <c r="C63" s="115" t="s">
        <v>23</v>
      </c>
      <c r="D63" s="115"/>
      <c r="E63" s="114" t="s">
        <v>131</v>
      </c>
      <c r="F63" s="114"/>
      <c r="G63" s="114"/>
      <c r="H63" s="114"/>
      <c r="I63"/>
      <c r="J63"/>
      <c r="K63"/>
      <c r="L63"/>
      <c r="M63"/>
      <c r="N63"/>
      <c r="O63"/>
      <c r="P63"/>
      <c r="Q63"/>
      <c r="R63"/>
      <c r="S63"/>
      <c r="T63"/>
      <c r="U63"/>
      <c r="W63" s="8"/>
      <c r="X63" s="2"/>
      <c r="Y63" s="2"/>
      <c r="Z63" s="2"/>
      <c r="AA63" s="2"/>
      <c r="AB63" s="2"/>
      <c r="AC63" s="2"/>
      <c r="AD63" s="2"/>
      <c r="AE63" s="2"/>
      <c r="AF63" s="2"/>
      <c r="AG63" s="2"/>
      <c r="AH63" s="2"/>
      <c r="AI63" s="2"/>
      <c r="AJ63" s="39"/>
      <c r="AK63" s="2"/>
      <c r="AL63" s="8"/>
      <c r="AM63" s="8"/>
      <c r="AN63" s="4"/>
    </row>
    <row r="64" spans="1:43" ht="18" customHeight="1">
      <c r="A64" s="114" t="s">
        <v>117</v>
      </c>
      <c r="B64" s="114"/>
      <c r="C64" s="178" t="e">
        <f>ROUNDDOWN(IF(AL59&lt;=60,1,1+ROUNDUP((AL59-60)/40,0)),1)</f>
        <v>#DIV/0!</v>
      </c>
      <c r="D64" s="178"/>
      <c r="E64" s="178" t="e">
        <f>ROUNDDOWN(AL59/10,1)</f>
        <v>#DIV/0!</v>
      </c>
      <c r="F64" s="178"/>
      <c r="G64" s="178"/>
      <c r="H64" s="178"/>
      <c r="I64"/>
      <c r="J64"/>
      <c r="K64"/>
      <c r="L64"/>
      <c r="M64"/>
      <c r="N64"/>
      <c r="O64"/>
      <c r="P64"/>
      <c r="Q64"/>
      <c r="R64"/>
      <c r="S64"/>
      <c r="T64"/>
      <c r="U64"/>
      <c r="W64" s="8"/>
      <c r="X64" s="2"/>
      <c r="Y64" s="2"/>
      <c r="Z64" s="2"/>
      <c r="AA64" s="2"/>
      <c r="AB64" s="2"/>
      <c r="AC64" s="2"/>
      <c r="AD64" s="2"/>
      <c r="AE64" s="2"/>
      <c r="AF64" s="2"/>
      <c r="AG64" s="2"/>
      <c r="AH64" s="2"/>
      <c r="AI64" s="2"/>
      <c r="AJ64" s="39"/>
      <c r="AK64" s="2"/>
      <c r="AL64" s="8"/>
      <c r="AM64" s="8"/>
      <c r="AN64" s="4"/>
    </row>
    <row r="65" spans="1:40" ht="5.0999999999999996" customHeight="1">
      <c r="A65" s="20"/>
      <c r="B65" s="20"/>
      <c r="C65" s="20"/>
      <c r="D65" s="20"/>
      <c r="E65" s="20"/>
      <c r="F65" s="20"/>
      <c r="G65" s="20"/>
      <c r="H65" s="20"/>
      <c r="I65" s="20"/>
      <c r="J65" s="2"/>
      <c r="K65" s="2"/>
      <c r="L65" s="2"/>
      <c r="M65" s="39"/>
      <c r="N65" s="2"/>
      <c r="O65" s="2"/>
      <c r="P65" s="2"/>
      <c r="Q65"/>
      <c r="W65" s="8"/>
      <c r="X65" s="2"/>
      <c r="Y65" s="2"/>
      <c r="Z65" s="2"/>
      <c r="AA65" s="2"/>
      <c r="AB65" s="2"/>
      <c r="AC65" s="2"/>
      <c r="AD65" s="2"/>
      <c r="AE65" s="2"/>
      <c r="AF65" s="2"/>
      <c r="AG65" s="2"/>
      <c r="AH65" s="2"/>
      <c r="AI65" s="2"/>
      <c r="AJ65" s="39"/>
      <c r="AK65" s="2"/>
      <c r="AL65" s="8"/>
      <c r="AM65" s="8"/>
      <c r="AN65" s="4"/>
    </row>
    <row r="66" spans="1:40" ht="21" customHeight="1">
      <c r="A66" s="9" t="s">
        <v>118</v>
      </c>
      <c r="B66" s="1"/>
      <c r="C66" s="5"/>
      <c r="D66" s="5"/>
      <c r="E66" s="5"/>
      <c r="F66" s="5"/>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5"/>
      <c r="AM66" s="5"/>
      <c r="AN66" s="4"/>
    </row>
    <row r="67" spans="1:40" ht="24.95" customHeight="1">
      <c r="A67" s="4"/>
      <c r="B67" s="8"/>
      <c r="C67" s="157" t="str">
        <f>IF(VLOOKUP($AK$1,選択肢!$A$1:$J$41,C72,FALSE)=0,"-",VLOOKUP($AK$1,選択肢!$A$1:$J$41,C72,FALSE))</f>
        <v>管理者</v>
      </c>
      <c r="D67" s="158"/>
      <c r="E67" s="163" t="str">
        <f>IF(VLOOKUP($AK$1,選択肢!$A$1:$J$41,E72,FALSE)=0,"-",VLOOKUP($AK$1,選択肢!$A$1:$J$41,E72,FALSE))</f>
        <v>サービス管理責任者</v>
      </c>
      <c r="F67" s="163"/>
      <c r="G67" s="163"/>
      <c r="H67" s="163"/>
      <c r="I67" s="157" t="str">
        <f>IF(VLOOKUP($AK$1,選択肢!$A$1:$J$41,I72,FALSE)=0,"-",VLOOKUP($AK$1,選択肢!$A$1:$J$41,I72,FALSE))</f>
        <v>職業指導員</v>
      </c>
      <c r="J67" s="158"/>
      <c r="K67" s="158"/>
      <c r="L67" s="158"/>
      <c r="M67" s="158"/>
      <c r="N67" s="164"/>
      <c r="O67" s="157" t="str">
        <f>IF(VLOOKUP($AK$1,選択肢!$A$1:$J$41,O72,FALSE)=0,"-",VLOOKUP($AK$1,選択肢!$A$1:$J$41,O72,FALSE))</f>
        <v>生活支援員</v>
      </c>
      <c r="P67" s="158"/>
      <c r="Q67" s="158"/>
      <c r="R67" s="158"/>
      <c r="S67" s="158"/>
      <c r="T67" s="164"/>
      <c r="U67" s="157" t="str">
        <f>IF(VLOOKUP($AK$1,選択肢!$A$1:$J$41,U72,FALSE)=0,"-",VLOOKUP($AK$1,選択肢!$A$1:$J$41,U72,FALSE))</f>
        <v>その他職員</v>
      </c>
      <c r="V67" s="158"/>
      <c r="W67" s="158"/>
      <c r="X67" s="158"/>
      <c r="Y67" s="158"/>
      <c r="Z67" s="164"/>
      <c r="AA67" s="157" t="str">
        <f>IF(VLOOKUP($AK$1,選択肢!$A$1:$J$41,AA72,FALSE)=0,"-",VLOOKUP($AK$1,選択肢!$A$1:$J$41,AA72,FALSE))</f>
        <v>-</v>
      </c>
      <c r="AB67" s="158"/>
      <c r="AC67" s="158"/>
      <c r="AD67" s="158"/>
      <c r="AE67" s="158"/>
      <c r="AF67" s="164"/>
      <c r="AG67" s="163" t="str">
        <f>IF(VLOOKUP($AK$1,選択肢!$A$1:$J$41,AG72,FALSE)=0,"-",VLOOKUP($AK$1,選択肢!$A$1:$J$41,AG72,FALSE))</f>
        <v>-</v>
      </c>
      <c r="AH67" s="163"/>
      <c r="AI67" s="163"/>
      <c r="AJ67" s="163"/>
      <c r="AK67" s="163"/>
      <c r="AL67" s="163" t="str">
        <f>IF(VLOOKUP($AK$1,選択肢!$A$1:$J$41,AL72,FALSE)=0,"-",VLOOKUP($AK$1,選択肢!$A$1:$J$41,AL72,FALSE))</f>
        <v>-</v>
      </c>
      <c r="AM67" s="163"/>
      <c r="AN67" s="4"/>
    </row>
    <row r="68" spans="1:40" ht="18" customHeight="1">
      <c r="A68" s="4"/>
      <c r="B68" s="8"/>
      <c r="C68" s="35" t="s">
        <v>2</v>
      </c>
      <c r="D68" s="35" t="s">
        <v>3</v>
      </c>
      <c r="E68" s="34" t="s">
        <v>2</v>
      </c>
      <c r="F68" s="171" t="s">
        <v>3</v>
      </c>
      <c r="G68" s="171"/>
      <c r="H68" s="171"/>
      <c r="I68" s="160" t="s">
        <v>2</v>
      </c>
      <c r="J68" s="161"/>
      <c r="K68" s="162"/>
      <c r="L68" s="160" t="s">
        <v>3</v>
      </c>
      <c r="M68" s="161"/>
      <c r="N68" s="162"/>
      <c r="O68" s="160" t="s">
        <v>2</v>
      </c>
      <c r="P68" s="161"/>
      <c r="Q68" s="162"/>
      <c r="R68" s="160" t="s">
        <v>3</v>
      </c>
      <c r="S68" s="161"/>
      <c r="T68" s="162"/>
      <c r="U68" s="160" t="s">
        <v>2</v>
      </c>
      <c r="V68" s="161"/>
      <c r="W68" s="162"/>
      <c r="X68" s="160" t="s">
        <v>3</v>
      </c>
      <c r="Y68" s="161"/>
      <c r="Z68" s="162"/>
      <c r="AA68" s="160" t="s">
        <v>2</v>
      </c>
      <c r="AB68" s="161"/>
      <c r="AC68" s="162"/>
      <c r="AD68" s="160" t="s">
        <v>3</v>
      </c>
      <c r="AE68" s="161"/>
      <c r="AF68" s="162"/>
      <c r="AG68" s="160" t="s">
        <v>2</v>
      </c>
      <c r="AH68" s="161"/>
      <c r="AI68" s="162"/>
      <c r="AJ68" s="160" t="s">
        <v>3</v>
      </c>
      <c r="AK68" s="162"/>
      <c r="AL68" s="34" t="s">
        <v>1</v>
      </c>
      <c r="AM68" s="34" t="s">
        <v>0</v>
      </c>
      <c r="AN68" s="4"/>
    </row>
    <row r="69" spans="1:40" ht="18" customHeight="1">
      <c r="A69" s="4"/>
      <c r="B69" s="11" t="s">
        <v>16</v>
      </c>
      <c r="C69" s="34">
        <f>COUNTIFS($B$11:$B$50,C$67,$C$11:$C$50,"A",$E$11:$E$50,"*")</f>
        <v>1</v>
      </c>
      <c r="D69" s="34">
        <f>COUNTIFS($B$11:$B$50,C$67,$C$11:$C$50,"B",$E$11:$E$50,"*")</f>
        <v>0</v>
      </c>
      <c r="E69" s="34">
        <f>COUNTIFS($B$11:$B$50,E$67,$C$11:$C$50,"A",$E$11:$E$50,"*")</f>
        <v>0</v>
      </c>
      <c r="F69" s="160">
        <f>COUNTIFS($B$11:$B$50,E$67,$C$11:$C$50,"B",$E$11:$E$50,"*")</f>
        <v>1</v>
      </c>
      <c r="G69" s="161"/>
      <c r="H69" s="162"/>
      <c r="I69" s="160">
        <f>COUNTIFS($B$11:$B$50,I$67,$C$11:$C$50,"A",$E$11:$E$50,"*")</f>
        <v>0</v>
      </c>
      <c r="J69" s="161"/>
      <c r="K69" s="162"/>
      <c r="L69" s="160">
        <f>COUNTIFS($B$11:$B$50,I$67,$C$11:$C$50,"B",$E$11:$E$50,"*")</f>
        <v>0</v>
      </c>
      <c r="M69" s="161"/>
      <c r="N69" s="162"/>
      <c r="O69" s="160">
        <f>COUNTIFS($B$11:$B$50,O$67,$C$11:$C$50,"A",$E$11:$E$50,"*")</f>
        <v>0</v>
      </c>
      <c r="P69" s="161"/>
      <c r="Q69" s="162"/>
      <c r="R69" s="160">
        <f>COUNTIFS($B$11:$B$50,O$67,$C$11:$C$50,"B",$E$11:$E$50,"*")</f>
        <v>0</v>
      </c>
      <c r="S69" s="161"/>
      <c r="T69" s="162"/>
      <c r="U69" s="160">
        <f>COUNTIFS($B$11:$B$50,U$67,$C$11:$C$50,"A",$E$11:$E$50,"*")</f>
        <v>0</v>
      </c>
      <c r="V69" s="161"/>
      <c r="W69" s="162"/>
      <c r="X69" s="160">
        <f>COUNTIFS($B$11:$B$50,U$67,$C$11:$C$50,"B",$E$11:$E$50,"*")</f>
        <v>0</v>
      </c>
      <c r="Y69" s="161"/>
      <c r="Z69" s="162"/>
      <c r="AA69" s="160">
        <f>COUNTIFS($B$11:$B$50,AA$67,$C$11:$C$50,"A",$E$11:$E$50,"*")</f>
        <v>0</v>
      </c>
      <c r="AB69" s="161"/>
      <c r="AC69" s="162"/>
      <c r="AD69" s="160">
        <f>COUNTIFS($B$11:$B$50,AA$67,$C$11:$C$50,"B",$E$11:$E$50,"*")</f>
        <v>0</v>
      </c>
      <c r="AE69" s="161"/>
      <c r="AF69" s="162"/>
      <c r="AG69" s="160">
        <f>COUNTIFS($B$11:$B$50,AG$67,$C$11:$C$50,"A",$E$11:$E$50,"*")</f>
        <v>0</v>
      </c>
      <c r="AH69" s="161"/>
      <c r="AI69" s="162"/>
      <c r="AJ69" s="160">
        <f>COUNTIFS($B$11:$B$50,AG$67,$C$11:$C$50,"B",$E$11:$E$50,"*")</f>
        <v>0</v>
      </c>
      <c r="AK69" s="162"/>
      <c r="AL69" s="34">
        <f>COUNTIFS($B$11:$B$50,AL$67,$C$11:$C$50,"A",$E$11:$E$50,"*")</f>
        <v>0</v>
      </c>
      <c r="AM69" s="34">
        <f>COUNTIFS($B$11:$B$50,AL$67,$C$11:$C$50,"B",$E$11:$E$50,"*")</f>
        <v>0</v>
      </c>
      <c r="AN69" s="4"/>
    </row>
    <row r="70" spans="1:40" ht="18" customHeight="1">
      <c r="A70" s="4"/>
      <c r="B70" s="17" t="s">
        <v>17</v>
      </c>
      <c r="C70" s="34">
        <f>COUNTIFS($B$11:$B$50,C$67,$C$11:$C$50,"C",$E$11:$E$50,"*")</f>
        <v>0</v>
      </c>
      <c r="D70" s="34">
        <f>COUNTIFS($B$11:$B$50,C$67,$C$11:$C$50,"D",$E$11:$E$50,"*")</f>
        <v>0</v>
      </c>
      <c r="E70" s="34">
        <f>COUNTIFS($B$11:$B$50,E$67,$C$11:$C$50,"C",$E$11:$E$50,"*")</f>
        <v>0</v>
      </c>
      <c r="F70" s="160">
        <f>COUNTIFS($B$11:$B$50,E$67,$C$11:$C$50,"D",$E$11:$E$50,"*")</f>
        <v>0</v>
      </c>
      <c r="G70" s="161"/>
      <c r="H70" s="162"/>
      <c r="I70" s="160">
        <f>COUNTIFS($B$11:$B$50,I$67,$C$11:$C$50,"C",$E$11:$E$50,"*")</f>
        <v>1</v>
      </c>
      <c r="J70" s="161"/>
      <c r="K70" s="162"/>
      <c r="L70" s="160">
        <f>COUNTIFS($B$11:$B$50,I$67,$C$11:$C$50,"D",$E$11:$E$50,"*")</f>
        <v>0</v>
      </c>
      <c r="M70" s="161"/>
      <c r="N70" s="162"/>
      <c r="O70" s="160">
        <f>COUNTIFS($B$11:$B$50,O$67,$C$11:$C$50,"C",$E$11:$E$50,"*")</f>
        <v>0</v>
      </c>
      <c r="P70" s="161"/>
      <c r="Q70" s="162"/>
      <c r="R70" s="160">
        <f>COUNTIFS($B$11:$B$50,O$67,$C$11:$C$50,"D",$E$11:$E$50,"*")</f>
        <v>1</v>
      </c>
      <c r="S70" s="161"/>
      <c r="T70" s="162"/>
      <c r="U70" s="160">
        <f>COUNTIFS($B$11:$B$50,U$67,$C$11:$C$50,"C",$E$11:$E$50,"*")</f>
        <v>0</v>
      </c>
      <c r="V70" s="161"/>
      <c r="W70" s="162"/>
      <c r="X70" s="160">
        <f>COUNTIFS($B$11:$B$50,U$67,$C$11:$C$50,"D",$E$11:$E$50,"*")</f>
        <v>0</v>
      </c>
      <c r="Y70" s="161"/>
      <c r="Z70" s="162"/>
      <c r="AA70" s="160">
        <f>COUNTIFS($B$11:$B$50,AA$67,$C$11:$C$50,"C",$E$11:$E$50,"*")</f>
        <v>0</v>
      </c>
      <c r="AB70" s="161"/>
      <c r="AC70" s="162"/>
      <c r="AD70" s="160">
        <f>COUNTIFS($B$11:$B$50,AA$67,$C$11:$C$50,"D",$E$11:$E$50,"*")</f>
        <v>0</v>
      </c>
      <c r="AE70" s="161"/>
      <c r="AF70" s="162"/>
      <c r="AG70" s="160">
        <f>COUNTIFS($B$11:$B$50,AG$67,$C$11:$C$50,"C",$E$11:$E$50,"*")</f>
        <v>0</v>
      </c>
      <c r="AH70" s="161"/>
      <c r="AI70" s="162"/>
      <c r="AJ70" s="160">
        <f>COUNTIFS($B$11:$B$50,AG$67,$C$11:$C$50,"D",$E$11:$E$50,"*")</f>
        <v>0</v>
      </c>
      <c r="AK70" s="162"/>
      <c r="AL70" s="34">
        <f>COUNTIFS($B$11:$B$50,AL$67,$C$11:$C$50,"C",$E$11:$E$50,"*")</f>
        <v>0</v>
      </c>
      <c r="AM70" s="34">
        <f>COUNTIFS($B$11:$B$50,AL$67,$C$11:$C$50,"D",$E$11:$E$50,"*")</f>
        <v>0</v>
      </c>
      <c r="AN70" s="4"/>
    </row>
    <row r="71" spans="1:40" ht="24.95" customHeight="1">
      <c r="A71" s="4"/>
      <c r="B71" s="17" t="s">
        <v>107</v>
      </c>
      <c r="C71" s="157" t="e">
        <f>IF($AK$3="４週",SUMIFS($AK$11:$AK$50,$B$11:$B$50,C67)/4/$AH$5,IF($AK$3="歴月",SUMIFS($AK$11:$AK$50,$B$11:$B$50,C67)/$AL$5,"記載する期間を選択してください"))</f>
        <v>#DIV/0!</v>
      </c>
      <c r="D71" s="164"/>
      <c r="E71" s="157" t="e">
        <f>IF($AK$3="４週",SUMIFS($AK$11:$AK$50,$B$11:$B$50,E67)/4/$AH$5,IF($AK$3="歴月",SUMIFS($AK$11:$AK$50,$B$11:$B$50,E67)/$AL$5,"記載する期間を選択してください"))</f>
        <v>#DIV/0!</v>
      </c>
      <c r="F71" s="158"/>
      <c r="G71" s="158"/>
      <c r="H71" s="164"/>
      <c r="I71" s="157" t="e">
        <f>IF($AK$3="４週",SUMIFS($AK$11:$AK$50,$B$11:$B$50,I67)/4/$AH$5,IF($AK$3="歴月",SUMIFS($AK$11:$AK$50,$B$11:$B$50,I67)/$AL$5,"記載する期間を選択してください"))</f>
        <v>#DIV/0!</v>
      </c>
      <c r="J71" s="158"/>
      <c r="K71" s="158"/>
      <c r="L71" s="158"/>
      <c r="M71" s="158"/>
      <c r="N71" s="164"/>
      <c r="O71" s="157" t="e">
        <f>IF($AK$3="４週",SUMIFS($AK$11:$AK$50,$B$11:$B$50,O67)/4/$AH$5,IF($AK$3="歴月",SUMIFS($AK$11:$AK$50,$B$11:$B$50,O67)/$AL$5,"記載する期間を選択してください"))</f>
        <v>#DIV/0!</v>
      </c>
      <c r="P71" s="158"/>
      <c r="Q71" s="158"/>
      <c r="R71" s="158"/>
      <c r="S71" s="158"/>
      <c r="T71" s="164"/>
      <c r="U71" s="157" t="e">
        <f>IF($AK$3="４週",SUMIFS($AK$11:$AK$50,$B$11:$B$50,U67)/4/$AH$5,IF($AK$3="歴月",SUMIFS($AK$11:$AK$50,$B$11:$B$50,U67)/$AL$5,"記載する期間を選択してください"))</f>
        <v>#DIV/0!</v>
      </c>
      <c r="V71" s="158"/>
      <c r="W71" s="158"/>
      <c r="X71" s="158"/>
      <c r="Y71" s="158"/>
      <c r="Z71" s="164"/>
      <c r="AA71" s="157" t="e">
        <f>IF($AK$3="４週",SUMIFS($AK$11:$AK$50,$B$11:$B$50,AA67)/4/$AH$5,IF($AK$3="歴月",SUMIFS($AK$11:$AK$50,$B$11:$B$50,AA67)/$AL$5,"記載する期間を選択してください"))</f>
        <v>#DIV/0!</v>
      </c>
      <c r="AB71" s="158"/>
      <c r="AC71" s="158"/>
      <c r="AD71" s="158"/>
      <c r="AE71" s="158"/>
      <c r="AF71" s="164"/>
      <c r="AG71" s="157" t="e">
        <f>IF($AK$3="４週",SUMIFS($AK$11:$AK$50,$B$11:$B$50,AG67)/4/$AH$5,IF($AK$3="歴月",SUMIFS($AK$11:$AK$50,$B$11:$B$50,AG67)/$AL$5,"記載する期間を選択してください"))</f>
        <v>#DIV/0!</v>
      </c>
      <c r="AH71" s="158"/>
      <c r="AI71" s="158"/>
      <c r="AJ71" s="158"/>
      <c r="AK71" s="164"/>
      <c r="AL71" s="157" t="e">
        <f>IF($AK$3="４週",SUMIFS($AK$11:$AK$50,$B$11:$B$50,AL67)/4/$AH$5,IF($AK$3="歴月",SUMIFS($AK$11:$AK$50,$B$11:$B$50,AL67)/$AL$5,"記載する期間を選択してください"))</f>
        <v>#DIV/0!</v>
      </c>
      <c r="AM71" s="164"/>
      <c r="AN71" s="4"/>
    </row>
    <row r="72" spans="1:40" ht="5.0999999999999996" customHeight="1">
      <c r="A72" s="4"/>
      <c r="B72" s="1"/>
      <c r="C72" s="13">
        <v>2</v>
      </c>
      <c r="D72" s="13"/>
      <c r="E72" s="13">
        <v>3</v>
      </c>
      <c r="F72" s="13"/>
      <c r="G72" s="13"/>
      <c r="H72" s="13"/>
      <c r="I72" s="13">
        <v>4</v>
      </c>
      <c r="J72" s="13"/>
      <c r="K72" s="13"/>
      <c r="L72" s="13"/>
      <c r="M72" s="13"/>
      <c r="N72" s="13"/>
      <c r="O72" s="13">
        <v>5</v>
      </c>
      <c r="P72" s="13"/>
      <c r="Q72" s="13"/>
      <c r="R72" s="13"/>
      <c r="S72" s="13"/>
      <c r="T72" s="13"/>
      <c r="U72" s="13">
        <v>6</v>
      </c>
      <c r="V72" s="13"/>
      <c r="W72" s="13"/>
      <c r="X72" s="13"/>
      <c r="Y72" s="13"/>
      <c r="Z72" s="13"/>
      <c r="AA72" s="13">
        <v>7</v>
      </c>
      <c r="AB72" s="13"/>
      <c r="AC72" s="13"/>
      <c r="AD72" s="13"/>
      <c r="AE72" s="13"/>
      <c r="AF72" s="13"/>
      <c r="AG72" s="13">
        <v>8</v>
      </c>
      <c r="AH72" s="13"/>
      <c r="AI72" s="13"/>
      <c r="AJ72" s="13"/>
      <c r="AK72" s="13"/>
      <c r="AL72" s="13">
        <v>9</v>
      </c>
      <c r="AM72" s="33"/>
      <c r="AN72" s="4"/>
    </row>
    <row r="73" spans="1:40" ht="15" customHeight="1">
      <c r="A73" s="2" t="s">
        <v>72</v>
      </c>
      <c r="B73" s="24"/>
      <c r="C73" s="25"/>
      <c r="D73" s="25"/>
      <c r="E73" s="25"/>
      <c r="F73" s="26"/>
      <c r="G73" s="25"/>
      <c r="H73" s="13"/>
      <c r="I73" s="13"/>
      <c r="J73" s="13"/>
      <c r="K73" s="13"/>
      <c r="L73" s="13"/>
      <c r="M73" s="13"/>
      <c r="N73" s="13"/>
      <c r="O73" s="13"/>
      <c r="P73" s="13"/>
      <c r="Q73" s="13"/>
      <c r="R73" s="13">
        <v>6</v>
      </c>
      <c r="S73" s="13"/>
      <c r="T73" s="13"/>
      <c r="U73" s="13"/>
      <c r="V73" s="13"/>
      <c r="W73" s="13"/>
      <c r="X73" s="13">
        <v>7</v>
      </c>
      <c r="Y73" s="13"/>
      <c r="Z73" s="13"/>
      <c r="AA73" s="13"/>
      <c r="AB73" s="13"/>
      <c r="AC73" s="13"/>
      <c r="AD73" s="13">
        <v>8</v>
      </c>
      <c r="AE73" s="13"/>
      <c r="AF73" s="13"/>
      <c r="AG73" s="14"/>
      <c r="AH73" s="14"/>
      <c r="AI73" s="14"/>
      <c r="AJ73" s="14">
        <v>9</v>
      </c>
      <c r="AK73" s="12"/>
      <c r="AL73" s="12"/>
      <c r="AM73" s="4"/>
    </row>
    <row r="74" spans="1:40" s="2" customFormat="1" ht="15" customHeight="1">
      <c r="A74" s="2" t="s">
        <v>73</v>
      </c>
      <c r="B74" s="20"/>
      <c r="C74" s="20"/>
      <c r="D74" s="20"/>
      <c r="E74" s="20"/>
      <c r="F74" s="20"/>
      <c r="G74" s="20"/>
      <c r="H74" s="9"/>
      <c r="I74" s="9"/>
      <c r="J74" s="9"/>
      <c r="K74" s="9"/>
      <c r="L74" s="9"/>
      <c r="M74" s="9"/>
      <c r="N74" s="9"/>
      <c r="O74" s="9"/>
      <c r="P74" s="9"/>
      <c r="Q74" s="9"/>
      <c r="R74" s="9"/>
      <c r="S74" s="9"/>
      <c r="T74" s="9"/>
      <c r="U74" s="9"/>
      <c r="V74" s="9"/>
      <c r="W74" s="9"/>
      <c r="X74" s="9"/>
      <c r="Y74" s="9"/>
      <c r="Z74" s="9"/>
      <c r="AA74" s="9"/>
      <c r="AB74" s="9"/>
      <c r="AC74" s="9"/>
      <c r="AD74" s="9"/>
      <c r="AE74" s="9"/>
      <c r="AF74" s="9"/>
      <c r="AG74" s="9"/>
      <c r="AH74" s="9"/>
      <c r="AI74" s="9"/>
      <c r="AJ74" s="9"/>
      <c r="AK74" s="9"/>
      <c r="AL74" s="9"/>
      <c r="AM74" s="9"/>
    </row>
    <row r="75" spans="1:40" s="2" customFormat="1" ht="15" customHeight="1">
      <c r="A75" s="2" t="s">
        <v>121</v>
      </c>
      <c r="B75" s="20"/>
      <c r="C75" s="20"/>
      <c r="D75" s="20"/>
      <c r="E75" s="20"/>
      <c r="F75" s="20"/>
      <c r="G75" s="20"/>
      <c r="H75" s="9"/>
      <c r="I75" s="9"/>
      <c r="J75" s="9"/>
      <c r="K75" s="9"/>
      <c r="L75" s="9"/>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row>
    <row r="76" spans="1:40" s="2" customFormat="1" ht="15" customHeight="1">
      <c r="A76" s="2" t="s">
        <v>74</v>
      </c>
      <c r="B76" s="20"/>
      <c r="C76" s="20"/>
      <c r="D76" s="20"/>
      <c r="E76" s="20"/>
      <c r="F76" s="20"/>
      <c r="G76" s="20"/>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row>
    <row r="77" spans="1:40" s="2" customFormat="1" ht="15" customHeight="1">
      <c r="A77" s="2" t="s">
        <v>75</v>
      </c>
      <c r="B77" s="20"/>
      <c r="C77" s="20"/>
      <c r="D77" s="20"/>
      <c r="E77" s="20"/>
      <c r="F77" s="20"/>
      <c r="G77" s="20"/>
      <c r="H77" s="9"/>
      <c r="I77" s="9"/>
      <c r="J77" s="9"/>
      <c r="K77" s="9"/>
      <c r="L77" s="9"/>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row>
    <row r="78" spans="1:40" ht="15" customHeight="1">
      <c r="A78" s="2" t="s">
        <v>76</v>
      </c>
      <c r="B78" s="27"/>
      <c r="C78" s="2"/>
      <c r="D78" s="2"/>
      <c r="E78" s="2"/>
      <c r="F78" s="2"/>
      <c r="G78" s="2"/>
    </row>
    <row r="79" spans="1:40" ht="15" customHeight="1">
      <c r="A79" s="2" t="s">
        <v>77</v>
      </c>
      <c r="B79" s="27"/>
      <c r="C79" s="2"/>
      <c r="D79" s="2"/>
      <c r="E79" s="2"/>
      <c r="F79" s="2"/>
      <c r="G79" s="2"/>
    </row>
    <row r="80" spans="1:40" ht="15" customHeight="1">
      <c r="A80" s="2"/>
      <c r="B80" s="11" t="s">
        <v>78</v>
      </c>
      <c r="C80" s="115" t="s">
        <v>79</v>
      </c>
      <c r="D80" s="115"/>
      <c r="E80" s="115"/>
      <c r="F80" s="2"/>
      <c r="G80" s="2"/>
    </row>
    <row r="81" spans="1:7" ht="15" customHeight="1">
      <c r="A81" s="2"/>
      <c r="B81" s="29" t="s">
        <v>96</v>
      </c>
      <c r="C81" s="130" t="s">
        <v>80</v>
      </c>
      <c r="D81" s="130"/>
      <c r="E81" s="130"/>
      <c r="F81" s="2"/>
      <c r="G81" s="2"/>
    </row>
    <row r="82" spans="1:7" ht="15" customHeight="1">
      <c r="A82" s="2"/>
      <c r="B82" s="29" t="s">
        <v>97</v>
      </c>
      <c r="C82" s="130" t="s">
        <v>81</v>
      </c>
      <c r="D82" s="130"/>
      <c r="E82" s="130"/>
      <c r="F82" s="2"/>
      <c r="G82" s="2"/>
    </row>
    <row r="83" spans="1:7" ht="15" customHeight="1">
      <c r="A83" s="2"/>
      <c r="B83" s="29" t="s">
        <v>98</v>
      </c>
      <c r="C83" s="130" t="s">
        <v>82</v>
      </c>
      <c r="D83" s="130"/>
      <c r="E83" s="130"/>
      <c r="F83" s="2"/>
      <c r="G83" s="2"/>
    </row>
    <row r="84" spans="1:7" ht="15" customHeight="1">
      <c r="A84" s="2"/>
      <c r="B84" s="29" t="s">
        <v>99</v>
      </c>
      <c r="C84" s="130" t="s">
        <v>83</v>
      </c>
      <c r="D84" s="130"/>
      <c r="E84" s="130"/>
      <c r="F84" s="2"/>
      <c r="G84" s="2"/>
    </row>
    <row r="85" spans="1:7" ht="15" customHeight="1">
      <c r="A85" s="2"/>
      <c r="B85" s="2" t="s">
        <v>84</v>
      </c>
      <c r="C85" s="2"/>
      <c r="D85" s="2"/>
      <c r="E85" s="2"/>
      <c r="F85" s="2"/>
      <c r="G85" s="2"/>
    </row>
    <row r="86" spans="1:7" ht="15" customHeight="1">
      <c r="A86" s="2"/>
      <c r="B86" s="2" t="s">
        <v>101</v>
      </c>
      <c r="C86" s="2"/>
      <c r="D86" s="2"/>
      <c r="E86" s="2"/>
      <c r="F86" s="2"/>
      <c r="G86" s="2"/>
    </row>
    <row r="87" spans="1:7" ht="15" customHeight="1">
      <c r="A87" s="2"/>
      <c r="B87" s="2" t="s">
        <v>85</v>
      </c>
      <c r="C87" s="2"/>
      <c r="D87" s="2"/>
      <c r="E87" s="2"/>
      <c r="F87" s="2"/>
      <c r="G87" s="2"/>
    </row>
    <row r="88" spans="1:7" ht="15" customHeight="1">
      <c r="A88" s="2" t="s">
        <v>86</v>
      </c>
      <c r="B88" s="27"/>
      <c r="C88" s="2"/>
      <c r="D88" s="2"/>
      <c r="E88" s="2"/>
      <c r="F88" s="2"/>
      <c r="G88" s="2"/>
    </row>
    <row r="89" spans="1:7" ht="15" customHeight="1">
      <c r="A89" s="2" t="s">
        <v>219</v>
      </c>
      <c r="B89" s="27"/>
      <c r="C89" s="2"/>
      <c r="D89" s="2"/>
      <c r="E89" s="2"/>
      <c r="F89" s="2"/>
      <c r="G89" s="2"/>
    </row>
    <row r="90" spans="1:7" ht="15" customHeight="1">
      <c r="A90" s="2" t="s">
        <v>102</v>
      </c>
      <c r="B90" s="27"/>
      <c r="C90" s="2"/>
      <c r="D90" s="2"/>
      <c r="E90" s="2"/>
      <c r="F90" s="2"/>
      <c r="G90" s="2"/>
    </row>
    <row r="91" spans="1:7" ht="15" customHeight="1">
      <c r="A91" s="2" t="s">
        <v>88</v>
      </c>
      <c r="B91" s="27"/>
      <c r="C91" s="2"/>
      <c r="D91" s="2"/>
      <c r="E91" s="2"/>
      <c r="F91" s="2"/>
      <c r="G91" s="2"/>
    </row>
    <row r="92" spans="1:7" ht="15" customHeight="1">
      <c r="A92" s="2" t="s">
        <v>203</v>
      </c>
      <c r="B92" s="27"/>
      <c r="C92" s="2"/>
      <c r="D92" s="2"/>
      <c r="E92" s="2"/>
      <c r="F92" s="2"/>
      <c r="G92" s="2"/>
    </row>
    <row r="93" spans="1:7" ht="15" customHeight="1">
      <c r="A93" s="2" t="s">
        <v>89</v>
      </c>
      <c r="B93" s="27"/>
      <c r="C93" s="2"/>
      <c r="D93" s="2"/>
      <c r="E93" s="2"/>
      <c r="F93" s="2"/>
      <c r="G93" s="2"/>
    </row>
    <row r="94" spans="1:7" ht="15" customHeight="1">
      <c r="A94" s="2" t="s">
        <v>90</v>
      </c>
      <c r="B94" s="27"/>
      <c r="C94" s="2"/>
      <c r="D94" s="2"/>
      <c r="E94" s="2"/>
      <c r="F94" s="2"/>
      <c r="G94" s="2"/>
    </row>
    <row r="95" spans="1:7" ht="15" customHeight="1">
      <c r="A95" s="2" t="s">
        <v>91</v>
      </c>
      <c r="B95" s="27"/>
      <c r="C95" s="2"/>
      <c r="D95" s="2"/>
      <c r="E95" s="2"/>
      <c r="F95" s="2"/>
      <c r="G95" s="2"/>
    </row>
    <row r="96" spans="1:7" ht="15" customHeight="1">
      <c r="A96" s="2" t="s">
        <v>92</v>
      </c>
      <c r="B96" s="27"/>
      <c r="C96" s="2"/>
      <c r="D96" s="2"/>
      <c r="E96" s="2"/>
      <c r="F96" s="2"/>
      <c r="G96" s="2"/>
    </row>
    <row r="97" spans="1:7" ht="15" customHeight="1">
      <c r="A97" s="2" t="s">
        <v>93</v>
      </c>
      <c r="B97" s="27"/>
      <c r="C97" s="2"/>
      <c r="D97" s="2"/>
      <c r="E97" s="2"/>
      <c r="F97" s="2"/>
      <c r="G97" s="2"/>
    </row>
    <row r="98" spans="1:7" ht="15" customHeight="1">
      <c r="A98" s="2" t="s">
        <v>94</v>
      </c>
      <c r="B98" s="27"/>
      <c r="C98" s="2"/>
      <c r="D98" s="2"/>
      <c r="E98" s="2"/>
      <c r="F98" s="2"/>
      <c r="G98" s="2"/>
    </row>
    <row r="99" spans="1:7" ht="15" customHeight="1">
      <c r="A99" s="2" t="s">
        <v>95</v>
      </c>
      <c r="B99" s="27"/>
      <c r="C99" s="2"/>
      <c r="D99" s="2"/>
      <c r="E99" s="2"/>
      <c r="F99" s="2"/>
      <c r="G99" s="2"/>
    </row>
    <row r="100" spans="1:7" ht="15" customHeight="1">
      <c r="A100" s="2" t="s">
        <v>100</v>
      </c>
      <c r="B100" s="27"/>
      <c r="C100" s="2"/>
      <c r="D100" s="2"/>
      <c r="E100" s="2"/>
      <c r="F100" s="2"/>
      <c r="G100" s="2"/>
    </row>
  </sheetData>
  <mergeCells count="163">
    <mergeCell ref="AM23:AN23"/>
    <mergeCell ref="AM24:AN24"/>
    <mergeCell ref="AM25:AN25"/>
    <mergeCell ref="AM26:AN26"/>
    <mergeCell ref="AM27:AN27"/>
    <mergeCell ref="AK1:AN1"/>
    <mergeCell ref="AM11:AN11"/>
    <mergeCell ref="AM12:AN12"/>
    <mergeCell ref="AM13:AN13"/>
    <mergeCell ref="AM14:AN14"/>
    <mergeCell ref="AM15:AN15"/>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37:AN37"/>
    <mergeCell ref="AL7:AL10"/>
    <mergeCell ref="AM7:AN10"/>
    <mergeCell ref="F8:L8"/>
    <mergeCell ref="M8:S8"/>
    <mergeCell ref="T8:Z8"/>
    <mergeCell ref="AA8:AG8"/>
    <mergeCell ref="AH8:AJ8"/>
    <mergeCell ref="AM16:AN16"/>
    <mergeCell ref="AM17:AN17"/>
    <mergeCell ref="AM18:AN18"/>
    <mergeCell ref="AM19:AN19"/>
    <mergeCell ref="AM28:AN28"/>
    <mergeCell ref="AM29:AN29"/>
    <mergeCell ref="AM30:AN30"/>
    <mergeCell ref="AM31:AN31"/>
    <mergeCell ref="AM32:AN32"/>
    <mergeCell ref="AM33:AN33"/>
    <mergeCell ref="AM34:AN34"/>
    <mergeCell ref="AM35:AN35"/>
    <mergeCell ref="AM36:AN36"/>
    <mergeCell ref="AM20:AN20"/>
    <mergeCell ref="AM21:AN21"/>
    <mergeCell ref="AM22:AN22"/>
    <mergeCell ref="AM43:AN43"/>
    <mergeCell ref="AM44:AN44"/>
    <mergeCell ref="AM45:AN45"/>
    <mergeCell ref="AM46:AN46"/>
    <mergeCell ref="AM47:AN47"/>
    <mergeCell ref="AM48:AN48"/>
    <mergeCell ref="AM38:AN38"/>
    <mergeCell ref="AM39:AN39"/>
    <mergeCell ref="AM40:AN40"/>
    <mergeCell ref="AM41:AN41"/>
    <mergeCell ref="AM42:AN42"/>
    <mergeCell ref="AM49:AN49"/>
    <mergeCell ref="AM50:AN50"/>
    <mergeCell ref="A51:E51"/>
    <mergeCell ref="AM51:AN52"/>
    <mergeCell ref="A52:E52"/>
    <mergeCell ref="A58:C58"/>
    <mergeCell ref="F58:H58"/>
    <mergeCell ref="I58:K58"/>
    <mergeCell ref="L58:N58"/>
    <mergeCell ref="O58:Q58"/>
    <mergeCell ref="AL59:AL60"/>
    <mergeCell ref="A60:C60"/>
    <mergeCell ref="F60:H60"/>
    <mergeCell ref="I60:K60"/>
    <mergeCell ref="L60:N60"/>
    <mergeCell ref="O60:Q60"/>
    <mergeCell ref="R60:T60"/>
    <mergeCell ref="AJ58:AK58"/>
    <mergeCell ref="A59:C59"/>
    <mergeCell ref="F59:H59"/>
    <mergeCell ref="I59:K59"/>
    <mergeCell ref="L59:N59"/>
    <mergeCell ref="O59:Q59"/>
    <mergeCell ref="R59:T59"/>
    <mergeCell ref="U59:W59"/>
    <mergeCell ref="X59:Z59"/>
    <mergeCell ref="AA59:AC59"/>
    <mergeCell ref="R58:T58"/>
    <mergeCell ref="U58:W58"/>
    <mergeCell ref="X58:Z58"/>
    <mergeCell ref="AA58:AC58"/>
    <mergeCell ref="AD58:AF58"/>
    <mergeCell ref="AG58:AI58"/>
    <mergeCell ref="U60:W60"/>
    <mergeCell ref="X60:Z60"/>
    <mergeCell ref="AA60:AC60"/>
    <mergeCell ref="AD60:AF60"/>
    <mergeCell ref="AG60:AI60"/>
    <mergeCell ref="AJ60:AK60"/>
    <mergeCell ref="AD59:AF59"/>
    <mergeCell ref="AG59:AI59"/>
    <mergeCell ref="AJ59:AK59"/>
    <mergeCell ref="C67:D67"/>
    <mergeCell ref="E67:H67"/>
    <mergeCell ref="I67:N67"/>
    <mergeCell ref="O67:T67"/>
    <mergeCell ref="U67:Z67"/>
    <mergeCell ref="AA67:AF67"/>
    <mergeCell ref="A63:B63"/>
    <mergeCell ref="C63:D63"/>
    <mergeCell ref="E63:H63"/>
    <mergeCell ref="A64:B64"/>
    <mergeCell ref="C64:D64"/>
    <mergeCell ref="E64:H64"/>
    <mergeCell ref="AG67:AK67"/>
    <mergeCell ref="AL67:AM67"/>
    <mergeCell ref="F68:H68"/>
    <mergeCell ref="I68:K68"/>
    <mergeCell ref="L68:N68"/>
    <mergeCell ref="O68:Q68"/>
    <mergeCell ref="R68:T68"/>
    <mergeCell ref="U68:W68"/>
    <mergeCell ref="X68:Z68"/>
    <mergeCell ref="AA68:AC68"/>
    <mergeCell ref="AD68:AF68"/>
    <mergeCell ref="AG68:AI68"/>
    <mergeCell ref="AJ68:AK68"/>
    <mergeCell ref="AG69:AI69"/>
    <mergeCell ref="AJ69:AK69"/>
    <mergeCell ref="F70:H70"/>
    <mergeCell ref="I70:K70"/>
    <mergeCell ref="L70:N70"/>
    <mergeCell ref="O70:Q70"/>
    <mergeCell ref="R70:T70"/>
    <mergeCell ref="U70:W70"/>
    <mergeCell ref="C83:E83"/>
    <mergeCell ref="F69:H69"/>
    <mergeCell ref="I69:K69"/>
    <mergeCell ref="L69:N69"/>
    <mergeCell ref="O69:Q69"/>
    <mergeCell ref="R69:T69"/>
    <mergeCell ref="U69:W69"/>
    <mergeCell ref="X69:Z69"/>
    <mergeCell ref="AA69:AC69"/>
    <mergeCell ref="AD69:AF69"/>
    <mergeCell ref="C84:E84"/>
    <mergeCell ref="AA71:AF71"/>
    <mergeCell ref="AG71:AK71"/>
    <mergeCell ref="AL71:AM71"/>
    <mergeCell ref="C80:E80"/>
    <mergeCell ref="C81:E81"/>
    <mergeCell ref="C82:E82"/>
    <mergeCell ref="X70:Z70"/>
    <mergeCell ref="AA70:AC70"/>
    <mergeCell ref="AD70:AF70"/>
    <mergeCell ref="AG70:AI70"/>
    <mergeCell ref="AJ70:AK70"/>
    <mergeCell ref="C71:D71"/>
    <mergeCell ref="E71:H71"/>
    <mergeCell ref="I71:N71"/>
    <mergeCell ref="O71:T71"/>
    <mergeCell ref="U71:Z71"/>
  </mergeCells>
  <phoneticPr fontId="26"/>
  <conditionalFormatting sqref="AH11:AJ52">
    <cfRule type="expression" dxfId="33" priority="3">
      <formula>$AK$3="４週"</formula>
    </cfRule>
  </conditionalFormatting>
  <conditionalFormatting sqref="AL11:AL50">
    <cfRule type="cellIs" dxfId="32" priority="1" operator="greaterThan">
      <formula>$AH$5</formula>
    </cfRule>
  </conditionalFormatting>
  <dataValidations count="6">
    <dataValidation type="list" allowBlank="1" showInputMessage="1" showErrorMessage="1" sqref="AK3:AN3" xr:uid="{00000000-0002-0000-0B00-000000000000}">
      <formula1>"４週,歴月"</formula1>
    </dataValidation>
    <dataValidation type="list" allowBlank="1" showInputMessage="1" showErrorMessage="1" sqref="AK4:AN4" xr:uid="{00000000-0002-0000-0B00-000001000000}">
      <formula1>"予定,実績"</formula1>
    </dataValidation>
    <dataValidation type="whole" operator="greaterThanOrEqual" allowBlank="1" showInputMessage="1" showErrorMessage="1" sqref="I59:I60 D59:F60 AG59:AG60 AD59:AD60 AA59:AA60 X59:X60 U59:U60 R59:R60 O59:O60 L59:L60" xr:uid="{00000000-0002-0000-0B00-000002000000}">
      <formula1>0</formula1>
    </dataValidation>
    <dataValidation operator="greaterThanOrEqual" allowBlank="1" showInputMessage="1" showErrorMessage="1" sqref="I65 AJ59:AJ60 AL59 L61 L65 I61" xr:uid="{00000000-0002-0000-0B00-000003000000}"/>
    <dataValidation type="list" allowBlank="1" showInputMessage="1" showErrorMessage="1" sqref="B11:B50" xr:uid="{00000000-0002-0000-0B00-000004000000}">
      <formula1>INDIRECT($AK$1)</formula1>
    </dataValidation>
    <dataValidation type="list" allowBlank="1" showInputMessage="1" showErrorMessage="1" sqref="C11:C50" xr:uid="{00000000-0002-0000-0B00-000005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56"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0"/>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223</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1" si="0">IF($AK$3="４週",SUM(F12:AG12),SUM(F12:AJ12))</f>
        <v>0</v>
      </c>
      <c r="AL12" s="82">
        <f>IF($AK$3="４週",AK12/4,AK12/(DAY(EOMONTH($F$9,0))/7))</f>
        <v>0</v>
      </c>
      <c r="AM12" s="128"/>
      <c r="AN12" s="128"/>
    </row>
    <row r="13" spans="1:40" ht="18" customHeight="1">
      <c r="A13" s="72">
        <v>3</v>
      </c>
      <c r="B13" s="91" t="s">
        <v>30</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IF($AK$3="４週",AK13/4,AK13/(DAY(EOMONTH($F$9,0))/7))</f>
        <v>0</v>
      </c>
      <c r="AM13" s="128"/>
      <c r="AN13" s="128"/>
    </row>
    <row r="14" spans="1:40" ht="18" customHeight="1">
      <c r="A14" s="72">
        <v>4</v>
      </c>
      <c r="B14" s="91" t="s">
        <v>31</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IF($AK$3="４週",AK14/4,AK14/(DAY(EOMONTH($F$9,0))/7))</f>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30" si="1">IF($AK$3="４週",AK15/4,AK15/(DAY(EOMONTH($F$9,0))/7))</f>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3"/>
      <c r="AL32" s="85"/>
      <c r="AM32" s="129"/>
      <c r="AN32" s="129"/>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3" ht="15" customHeight="1">
      <c r="A36" s="8"/>
      <c r="B36" s="8"/>
      <c r="C36" s="8"/>
      <c r="D36" s="8"/>
      <c r="E36" s="8"/>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8"/>
      <c r="AL36" s="8"/>
      <c r="AM36" s="4"/>
    </row>
    <row r="37" spans="1:43" ht="21" customHeight="1">
      <c r="A37" s="9" t="s">
        <v>112</v>
      </c>
      <c r="B37" s="8"/>
      <c r="C37" s="8"/>
      <c r="D37" s="8"/>
      <c r="E37" s="8"/>
      <c r="F37" s="8"/>
      <c r="G37" s="2"/>
      <c r="H37" s="2"/>
      <c r="I37" s="2"/>
      <c r="J37" s="2"/>
      <c r="K37" s="2"/>
      <c r="L37" s="2"/>
      <c r="M37" s="2"/>
      <c r="N37" s="2"/>
      <c r="O37" s="2"/>
      <c r="AM37" s="8"/>
      <c r="AN37" s="4"/>
    </row>
    <row r="38" spans="1:43" ht="24.95" customHeight="1">
      <c r="A38" s="115"/>
      <c r="B38" s="115"/>
      <c r="C38" s="115"/>
      <c r="D38" s="30">
        <v>4</v>
      </c>
      <c r="E38" s="30">
        <v>5</v>
      </c>
      <c r="F38" s="185">
        <v>6</v>
      </c>
      <c r="G38" s="185"/>
      <c r="H38" s="185"/>
      <c r="I38" s="185">
        <v>7</v>
      </c>
      <c r="J38" s="185"/>
      <c r="K38" s="185"/>
      <c r="L38" s="185">
        <v>8</v>
      </c>
      <c r="M38" s="185"/>
      <c r="N38" s="185"/>
      <c r="O38" s="185">
        <v>9</v>
      </c>
      <c r="P38" s="185"/>
      <c r="Q38" s="185"/>
      <c r="R38" s="185">
        <v>10</v>
      </c>
      <c r="S38" s="185"/>
      <c r="T38" s="185"/>
      <c r="U38" s="185">
        <v>11</v>
      </c>
      <c r="V38" s="185"/>
      <c r="W38" s="185"/>
      <c r="X38" s="185">
        <v>12</v>
      </c>
      <c r="Y38" s="185"/>
      <c r="Z38" s="185"/>
      <c r="AA38" s="185">
        <v>1</v>
      </c>
      <c r="AB38" s="185"/>
      <c r="AC38" s="185"/>
      <c r="AD38" s="185">
        <v>2</v>
      </c>
      <c r="AE38" s="185"/>
      <c r="AF38" s="185"/>
      <c r="AG38" s="185">
        <v>3</v>
      </c>
      <c r="AH38" s="185"/>
      <c r="AI38" s="185"/>
      <c r="AJ38" s="115" t="s">
        <v>60</v>
      </c>
      <c r="AK38" s="115"/>
      <c r="AL38" s="17" t="s">
        <v>116</v>
      </c>
      <c r="AM38"/>
      <c r="AN38"/>
      <c r="AO38"/>
      <c r="AP38"/>
      <c r="AQ38"/>
    </row>
    <row r="39" spans="1:43" ht="18" customHeight="1">
      <c r="A39" s="182" t="s">
        <v>120</v>
      </c>
      <c r="B39" s="182"/>
      <c r="C39" s="182"/>
      <c r="D39" s="31"/>
      <c r="E39" s="31"/>
      <c r="F39" s="181"/>
      <c r="G39" s="181"/>
      <c r="H39" s="181"/>
      <c r="I39" s="181"/>
      <c r="J39" s="181"/>
      <c r="K39" s="181"/>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30">
        <f>SUM(D39:AI39)</f>
        <v>0</v>
      </c>
      <c r="AK39" s="130"/>
      <c r="AL39" s="183" t="e">
        <f>ROUNDUP(AJ39/AJ40,1)</f>
        <v>#DIV/0!</v>
      </c>
      <c r="AM39"/>
      <c r="AN39"/>
      <c r="AO39"/>
      <c r="AP39"/>
      <c r="AQ39"/>
    </row>
    <row r="40" spans="1:43" ht="18" customHeight="1">
      <c r="A40" s="182" t="s">
        <v>113</v>
      </c>
      <c r="B40" s="182"/>
      <c r="C40" s="182"/>
      <c r="D40" s="31"/>
      <c r="E40" s="31"/>
      <c r="F40" s="181"/>
      <c r="G40" s="181"/>
      <c r="H40" s="181"/>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30">
        <f>+SUM(D40:AI40)</f>
        <v>0</v>
      </c>
      <c r="AK40" s="130"/>
      <c r="AL40" s="184"/>
      <c r="AM40"/>
      <c r="AN40"/>
      <c r="AO40"/>
      <c r="AP40"/>
      <c r="AQ40"/>
    </row>
    <row r="41" spans="1:43" ht="5.0999999999999996" customHeight="1">
      <c r="A41" s="20"/>
      <c r="B41" s="20"/>
      <c r="C41" s="20"/>
      <c r="D41"/>
      <c r="E41"/>
      <c r="F41"/>
      <c r="G41"/>
      <c r="H41"/>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39"/>
      <c r="AK41" s="2"/>
      <c r="AL41" s="8"/>
      <c r="AM41" s="8"/>
      <c r="AN41" s="4"/>
    </row>
    <row r="42" spans="1:43" ht="18" customHeight="1">
      <c r="A42" s="9" t="s">
        <v>114</v>
      </c>
      <c r="B42" s="2"/>
      <c r="D42" s="2"/>
      <c r="E42" s="2"/>
      <c r="F42" s="2"/>
      <c r="G42" s="2"/>
      <c r="H42" s="2"/>
      <c r="I42"/>
      <c r="J42"/>
      <c r="K42"/>
      <c r="L42"/>
      <c r="M42"/>
      <c r="N42"/>
      <c r="O42" s="2"/>
      <c r="P42" s="2"/>
      <c r="Q42" s="2"/>
      <c r="R42" s="2"/>
      <c r="S42" s="2"/>
      <c r="T42" s="2"/>
      <c r="U42" s="2"/>
      <c r="V42" s="2"/>
      <c r="W42" s="8"/>
      <c r="X42" s="2"/>
      <c r="Y42" s="2"/>
      <c r="Z42" s="2"/>
      <c r="AA42" s="2"/>
      <c r="AB42" s="2"/>
      <c r="AC42" s="2"/>
      <c r="AD42" s="2"/>
      <c r="AE42" s="2"/>
      <c r="AF42" s="2"/>
      <c r="AG42" s="2"/>
      <c r="AH42" s="2"/>
      <c r="AI42" s="2"/>
      <c r="AJ42" s="39"/>
      <c r="AK42" s="2"/>
      <c r="AL42" s="8"/>
      <c r="AM42" s="8"/>
      <c r="AN42" s="4"/>
    </row>
    <row r="43" spans="1:43" ht="24.95" customHeight="1">
      <c r="A43" s="115" t="s">
        <v>108</v>
      </c>
      <c r="B43" s="115"/>
      <c r="C43" s="115" t="s">
        <v>23</v>
      </c>
      <c r="D43" s="115"/>
      <c r="E43" s="114" t="s">
        <v>131</v>
      </c>
      <c r="F43" s="114"/>
      <c r="G43" s="114"/>
      <c r="H43" s="114"/>
      <c r="I43"/>
      <c r="J43"/>
      <c r="K43"/>
      <c r="L43"/>
      <c r="M43"/>
      <c r="N43"/>
      <c r="O43"/>
      <c r="P43"/>
      <c r="Q43"/>
      <c r="R43"/>
      <c r="S43"/>
      <c r="T43"/>
      <c r="U43"/>
      <c r="W43" s="8"/>
      <c r="X43" s="2"/>
      <c r="Y43" s="2"/>
      <c r="Z43" s="2"/>
      <c r="AA43" s="2"/>
      <c r="AB43" s="2"/>
      <c r="AC43" s="2"/>
      <c r="AD43" s="2"/>
      <c r="AE43" s="2"/>
      <c r="AF43" s="2"/>
      <c r="AG43" s="2"/>
      <c r="AH43" s="2"/>
      <c r="AI43" s="2"/>
      <c r="AJ43" s="39"/>
      <c r="AK43" s="2"/>
      <c r="AL43" s="8"/>
      <c r="AM43" s="8"/>
      <c r="AN43" s="4"/>
    </row>
    <row r="44" spans="1:43" ht="18" customHeight="1">
      <c r="A44" s="114" t="s">
        <v>117</v>
      </c>
      <c r="B44" s="114"/>
      <c r="C44" s="178" t="e">
        <f>ROUNDDOWN(IF(AL39&lt;=60,1,1+ROUNDUP((AL39-60)/40,0)),1)</f>
        <v>#DIV/0!</v>
      </c>
      <c r="D44" s="178"/>
      <c r="E44" s="178" t="e">
        <f>ROUNDDOWN(AL39/10,1)</f>
        <v>#DIV/0!</v>
      </c>
      <c r="F44" s="178"/>
      <c r="G44" s="178"/>
      <c r="H44" s="178"/>
      <c r="I44"/>
      <c r="J44"/>
      <c r="K44"/>
      <c r="L44"/>
      <c r="M44"/>
      <c r="N44"/>
      <c r="O44"/>
      <c r="P44"/>
      <c r="Q44"/>
      <c r="R44"/>
      <c r="S44"/>
      <c r="T44"/>
      <c r="U44"/>
      <c r="W44" s="8"/>
      <c r="X44" s="2"/>
      <c r="Y44" s="2"/>
      <c r="Z44" s="2"/>
      <c r="AA44" s="2"/>
      <c r="AB44" s="2"/>
      <c r="AC44" s="2"/>
      <c r="AD44" s="2"/>
      <c r="AE44" s="2"/>
      <c r="AF44" s="2"/>
      <c r="AG44" s="2"/>
      <c r="AH44" s="2"/>
      <c r="AI44" s="2"/>
      <c r="AJ44" s="39"/>
      <c r="AK44" s="2"/>
      <c r="AL44" s="8"/>
      <c r="AM44" s="8"/>
      <c r="AN44" s="4"/>
    </row>
    <row r="45" spans="1:43" ht="5.0999999999999996" customHeight="1">
      <c r="A45" s="20"/>
      <c r="B45" s="20"/>
      <c r="C45" s="20"/>
      <c r="D45" s="20"/>
      <c r="E45" s="20"/>
      <c r="F45" s="20"/>
      <c r="G45" s="20"/>
      <c r="H45" s="20"/>
      <c r="I45" s="20"/>
      <c r="J45" s="2"/>
      <c r="K45" s="2"/>
      <c r="L45" s="2"/>
      <c r="M45" s="39"/>
      <c r="N45" s="2"/>
      <c r="O45" s="2"/>
      <c r="P45" s="2"/>
      <c r="Q45"/>
      <c r="W45" s="8"/>
      <c r="X45" s="2"/>
      <c r="Y45" s="2"/>
      <c r="Z45" s="2"/>
      <c r="AA45" s="2"/>
      <c r="AB45" s="2"/>
      <c r="AC45" s="2"/>
      <c r="AD45" s="2"/>
      <c r="AE45" s="2"/>
      <c r="AF45" s="2"/>
      <c r="AG45" s="2"/>
      <c r="AH45" s="2"/>
      <c r="AI45" s="2"/>
      <c r="AJ45" s="39"/>
      <c r="AK45" s="2"/>
      <c r="AL45" s="8"/>
      <c r="AM45" s="8"/>
      <c r="AN45" s="4"/>
    </row>
    <row r="46" spans="1:43" ht="21" customHeight="1">
      <c r="A46" s="9" t="s">
        <v>118</v>
      </c>
      <c r="B46" s="1"/>
      <c r="C46" s="5"/>
      <c r="D46" s="5"/>
      <c r="E46" s="5"/>
      <c r="F46" s="5"/>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5"/>
      <c r="AM46" s="5"/>
      <c r="AN46" s="4"/>
    </row>
    <row r="47" spans="1:43" ht="24.95" customHeight="1">
      <c r="A47" s="4"/>
      <c r="B47" s="8"/>
      <c r="C47" s="157" t="str">
        <f>IF(VLOOKUP($AK$1,選択肢!$A$1:$J$41,C52,FALSE)=0,"-",VLOOKUP($AK$1,選択肢!$A$1:$J$41,C52,FALSE))</f>
        <v>管理者</v>
      </c>
      <c r="D47" s="158"/>
      <c r="E47" s="163" t="str">
        <f>IF(VLOOKUP($AK$1,選択肢!$A$1:$J$41,E52,FALSE)=0,"-",VLOOKUP($AK$1,選択肢!$A$1:$J$41,E52,FALSE))</f>
        <v>サービス管理責任者</v>
      </c>
      <c r="F47" s="163"/>
      <c r="G47" s="163"/>
      <c r="H47" s="163"/>
      <c r="I47" s="157" t="str">
        <f>IF(VLOOKUP($AK$1,選択肢!$A$1:$J$41,I52,FALSE)=0,"-",VLOOKUP($AK$1,選択肢!$A$1:$J$41,I52,FALSE))</f>
        <v>職業指導員</v>
      </c>
      <c r="J47" s="158"/>
      <c r="K47" s="158"/>
      <c r="L47" s="158"/>
      <c r="M47" s="158"/>
      <c r="N47" s="164"/>
      <c r="O47" s="157" t="str">
        <f>IF(VLOOKUP($AK$1,選択肢!$A$1:$J$41,O52,FALSE)=0,"-",VLOOKUP($AK$1,選択肢!$A$1:$J$41,O52,FALSE))</f>
        <v>生活支援員</v>
      </c>
      <c r="P47" s="158"/>
      <c r="Q47" s="158"/>
      <c r="R47" s="158"/>
      <c r="S47" s="158"/>
      <c r="T47" s="164"/>
      <c r="U47" s="157" t="str">
        <f>IF(VLOOKUP($AK$1,選択肢!$A$1:$J$41,U52,FALSE)=0,"-",VLOOKUP($AK$1,選択肢!$A$1:$J$41,U52,FALSE))</f>
        <v>その他職員</v>
      </c>
      <c r="V47" s="158"/>
      <c r="W47" s="158"/>
      <c r="X47" s="158"/>
      <c r="Y47" s="158"/>
      <c r="Z47" s="164"/>
      <c r="AA47" s="157" t="str">
        <f>IF(VLOOKUP($AK$1,選択肢!$A$1:$J$41,AA52,FALSE)=0,"-",VLOOKUP($AK$1,選択肢!$A$1:$J$41,AA52,FALSE))</f>
        <v>-</v>
      </c>
      <c r="AB47" s="158"/>
      <c r="AC47" s="158"/>
      <c r="AD47" s="158"/>
      <c r="AE47" s="158"/>
      <c r="AF47" s="164"/>
      <c r="AG47" s="163" t="str">
        <f>IF(VLOOKUP($AK$1,選択肢!$A$1:$J$41,AG52,FALSE)=0,"-",VLOOKUP($AK$1,選択肢!$A$1:$J$41,AG52,FALSE))</f>
        <v>-</v>
      </c>
      <c r="AH47" s="163"/>
      <c r="AI47" s="163"/>
      <c r="AJ47" s="163"/>
      <c r="AK47" s="163"/>
      <c r="AL47" s="163" t="str">
        <f>IF(VLOOKUP($AK$1,選択肢!$A$1:$J$41,AL52,FALSE)=0,"-",VLOOKUP($AK$1,選択肢!$A$1:$J$41,AL52,FALSE))</f>
        <v>-</v>
      </c>
      <c r="AM47" s="163"/>
      <c r="AN47" s="4"/>
    </row>
    <row r="48" spans="1:43" ht="18" customHeight="1">
      <c r="A48" s="4"/>
      <c r="B48" s="8"/>
      <c r="C48" s="35" t="s">
        <v>2</v>
      </c>
      <c r="D48" s="35" t="s">
        <v>3</v>
      </c>
      <c r="E48" s="34" t="s">
        <v>2</v>
      </c>
      <c r="F48" s="171" t="s">
        <v>3</v>
      </c>
      <c r="G48" s="171"/>
      <c r="H48" s="171"/>
      <c r="I48" s="160" t="s">
        <v>2</v>
      </c>
      <c r="J48" s="161"/>
      <c r="K48" s="162"/>
      <c r="L48" s="160" t="s">
        <v>3</v>
      </c>
      <c r="M48" s="161"/>
      <c r="N48" s="162"/>
      <c r="O48" s="160" t="s">
        <v>2</v>
      </c>
      <c r="P48" s="161"/>
      <c r="Q48" s="162"/>
      <c r="R48" s="160" t="s">
        <v>3</v>
      </c>
      <c r="S48" s="161"/>
      <c r="T48" s="162"/>
      <c r="U48" s="160" t="s">
        <v>2</v>
      </c>
      <c r="V48" s="161"/>
      <c r="W48" s="162"/>
      <c r="X48" s="160" t="s">
        <v>3</v>
      </c>
      <c r="Y48" s="161"/>
      <c r="Z48" s="162"/>
      <c r="AA48" s="160" t="s">
        <v>2</v>
      </c>
      <c r="AB48" s="161"/>
      <c r="AC48" s="162"/>
      <c r="AD48" s="160" t="s">
        <v>3</v>
      </c>
      <c r="AE48" s="161"/>
      <c r="AF48" s="162"/>
      <c r="AG48" s="160" t="s">
        <v>2</v>
      </c>
      <c r="AH48" s="161"/>
      <c r="AI48" s="162"/>
      <c r="AJ48" s="160" t="s">
        <v>3</v>
      </c>
      <c r="AK48" s="162"/>
      <c r="AL48" s="34" t="s">
        <v>1</v>
      </c>
      <c r="AM48" s="34" t="s">
        <v>0</v>
      </c>
      <c r="AN48" s="4"/>
    </row>
    <row r="49" spans="1:40" ht="18" customHeight="1">
      <c r="A49" s="4"/>
      <c r="B49" s="11" t="s">
        <v>16</v>
      </c>
      <c r="C49" s="34">
        <f>COUNTIFS($B$11:$B$30,C$47,$C$11:$C$30,"A",$E$11:$E$30,"*")</f>
        <v>1</v>
      </c>
      <c r="D49" s="34">
        <f>COUNTIFS($B$11:$B$30,C$47,$C$11:$C$30,"B",$E$11:$E$30,"*")</f>
        <v>0</v>
      </c>
      <c r="E49" s="34">
        <f>COUNTIFS($B$11:$B$30,E$47,$C$11:$C$30,"A",$E$11:$E$30,"*")</f>
        <v>0</v>
      </c>
      <c r="F49" s="160">
        <f>COUNTIFS($B$11:$B$30,E$47,$C$11:$C$30,"B",$E$11:$E$30,"*")</f>
        <v>1</v>
      </c>
      <c r="G49" s="161"/>
      <c r="H49" s="162"/>
      <c r="I49" s="160">
        <f>COUNTIFS($B$11:$B$30,I$47,$C$11:$C$30,"A",$E$11:$E$30,"*")</f>
        <v>0</v>
      </c>
      <c r="J49" s="161"/>
      <c r="K49" s="162"/>
      <c r="L49" s="160">
        <f>COUNTIFS($B$11:$B$30,I$47,$C$11:$C$30,"B",$E$11:$E$30,"*")</f>
        <v>0</v>
      </c>
      <c r="M49" s="161"/>
      <c r="N49" s="162"/>
      <c r="O49" s="160">
        <f>COUNTIFS($B$11:$B$30,O$47,$C$11:$C$30,"A",$E$11:$E$30,"*")</f>
        <v>0</v>
      </c>
      <c r="P49" s="161"/>
      <c r="Q49" s="162"/>
      <c r="R49" s="160">
        <f>COUNTIFS($B$11:$B$30,O$47,$C$11:$C$30,"B",$E$11:$E$30,"*")</f>
        <v>0</v>
      </c>
      <c r="S49" s="161"/>
      <c r="T49" s="162"/>
      <c r="U49" s="160">
        <f>COUNTIFS($B$11:$B$30,U$47,$C$11:$C$30,"A",$E$11:$E$30,"*")</f>
        <v>0</v>
      </c>
      <c r="V49" s="161"/>
      <c r="W49" s="162"/>
      <c r="X49" s="160">
        <f>COUNTIFS($B$11:$B$30,U$47,$C$11:$C$30,"B",$E$11:$E$30,"*")</f>
        <v>0</v>
      </c>
      <c r="Y49" s="161"/>
      <c r="Z49" s="162"/>
      <c r="AA49" s="160">
        <f>COUNTIFS($B$11:$B$30,AA$47,$C$11:$C$30,"A",$E$11:$E$30,"*")</f>
        <v>0</v>
      </c>
      <c r="AB49" s="161"/>
      <c r="AC49" s="162"/>
      <c r="AD49" s="160">
        <f>COUNTIFS($B$11:$B$30,AA$47,$C$11:$C$30,"B",$E$11:$E$30,"*")</f>
        <v>0</v>
      </c>
      <c r="AE49" s="161"/>
      <c r="AF49" s="162"/>
      <c r="AG49" s="160">
        <f>COUNTIFS($B$11:$B$30,AG$47,$C$11:$C$30,"A",$E$11:$E$30,"*")</f>
        <v>0</v>
      </c>
      <c r="AH49" s="161"/>
      <c r="AI49" s="162"/>
      <c r="AJ49" s="160">
        <f>COUNTIFS($B$11:$B$30,AG$47,$C$11:$C$30,"B",$E$11:$E$30,"*")</f>
        <v>0</v>
      </c>
      <c r="AK49" s="162"/>
      <c r="AL49" s="34">
        <f>COUNTIFS($B$11:$B$30,AL$47,$C$11:$C$30,"A",$E$11:$E$30,"*")</f>
        <v>0</v>
      </c>
      <c r="AM49" s="34">
        <f>COUNTIFS($B$11:$B$30,AL$47,$C$11:$C$30,"B",$E$11:$E$30,"*")</f>
        <v>0</v>
      </c>
      <c r="AN49" s="4"/>
    </row>
    <row r="50" spans="1:40" ht="18" customHeight="1">
      <c r="A50" s="4"/>
      <c r="B50" s="17" t="s">
        <v>17</v>
      </c>
      <c r="C50" s="34">
        <f>COUNTIFS($B$11:$B$30,C$47,$C$11:$C$30,"C",$E$11:$E$30,"*")</f>
        <v>0</v>
      </c>
      <c r="D50" s="34">
        <f>COUNTIFS($B$11:$B$30,C$47,$C$11:$C$30,"D",$E$11:$E$30,"*")</f>
        <v>0</v>
      </c>
      <c r="E50" s="34">
        <f>COUNTIFS($B$11:$B$30,E$47,$C$11:$C$30,"C",$E$11:$E$30,"*")</f>
        <v>0</v>
      </c>
      <c r="F50" s="160">
        <f>COUNTIFS($B$11:$B$30,E$47,$C$11:$C$30,"D",$E$11:$E$30,"*")</f>
        <v>0</v>
      </c>
      <c r="G50" s="161"/>
      <c r="H50" s="162"/>
      <c r="I50" s="160">
        <f>COUNTIFS($B$11:$B$30,I$47,$C$11:$C$30,"C",$E$11:$E$30,"*")</f>
        <v>1</v>
      </c>
      <c r="J50" s="161"/>
      <c r="K50" s="162"/>
      <c r="L50" s="160">
        <f>COUNTIFS($B$11:$B$30,I$47,$C$11:$C$30,"D",$E$11:$E$30,"*")</f>
        <v>0</v>
      </c>
      <c r="M50" s="161"/>
      <c r="N50" s="162"/>
      <c r="O50" s="160">
        <f>COUNTIFS($B$11:$B$30,O$47,$C$11:$C$30,"C",$E$11:$E$30,"*")</f>
        <v>0</v>
      </c>
      <c r="P50" s="161"/>
      <c r="Q50" s="162"/>
      <c r="R50" s="160">
        <f>COUNTIFS($B$11:$B$30,O$47,$C$11:$C$30,"D",$E$11:$E$30,"*")</f>
        <v>1</v>
      </c>
      <c r="S50" s="161"/>
      <c r="T50" s="162"/>
      <c r="U50" s="160">
        <f>COUNTIFS($B$11:$B$30,U$47,$C$11:$C$30,"C",$E$11:$E$30,"*")</f>
        <v>0</v>
      </c>
      <c r="V50" s="161"/>
      <c r="W50" s="162"/>
      <c r="X50" s="160">
        <f>COUNTIFS($B$11:$B$30,U$47,$C$11:$C$30,"D",$E$11:$E$30,"*")</f>
        <v>0</v>
      </c>
      <c r="Y50" s="161"/>
      <c r="Z50" s="162"/>
      <c r="AA50" s="160">
        <f>COUNTIFS($B$11:$B$30,AA$47,$C$11:$C$30,"C",$E$11:$E$30,"*")</f>
        <v>0</v>
      </c>
      <c r="AB50" s="161"/>
      <c r="AC50" s="162"/>
      <c r="AD50" s="160">
        <f>COUNTIFS($B$11:$B$30,AA$47,$C$11:$C$30,"D",$E$11:$E$30,"*")</f>
        <v>0</v>
      </c>
      <c r="AE50" s="161"/>
      <c r="AF50" s="162"/>
      <c r="AG50" s="160">
        <f>COUNTIFS($B$11:$B$30,AG$47,$C$11:$C$30,"C",$E$11:$E$30,"*")</f>
        <v>0</v>
      </c>
      <c r="AH50" s="161"/>
      <c r="AI50" s="162"/>
      <c r="AJ50" s="160">
        <f>COUNTIFS($B$11:$B$30,AG$47,$C$11:$C$30,"D",$E$11:$E$30,"*")</f>
        <v>0</v>
      </c>
      <c r="AK50" s="162"/>
      <c r="AL50" s="34">
        <f>COUNTIFS($B$11:$B$30,AL$47,$C$11:$C$30,"C",$E$11:$E$30,"*")</f>
        <v>0</v>
      </c>
      <c r="AM50" s="34">
        <f>COUNTIFS($B$11:$B$30,AL$47,$C$11:$C$30,"D",$E$11:$E$30,"*")</f>
        <v>0</v>
      </c>
      <c r="AN50" s="4"/>
    </row>
    <row r="51" spans="1:40" ht="24.95" customHeight="1">
      <c r="A51" s="4"/>
      <c r="B51" s="17" t="s">
        <v>107</v>
      </c>
      <c r="C51" s="157" t="e">
        <f>IF($AK$3="４週",SUMIFS($AK$11:$AK$30,$B$11:$B$30,C47)/4/$AH$5,IF($AK$3="歴月",SUMIFS($AK$11:$AK$30,$B$11:$B$30,C47)/$AL$5,"記載する期間を選択してください"))</f>
        <v>#DIV/0!</v>
      </c>
      <c r="D51" s="164"/>
      <c r="E51" s="157" t="e">
        <f>IF($AK$3="４週",SUMIFS($AK$11:$AK$30,$B$11:$B$30,E47)/4/$AH$5,IF($AK$3="歴月",SUMIFS($AK$11:$AK$30,$B$11:$B$30,E47)/$AL$5,"記載する期間を選択してください"))</f>
        <v>#DIV/0!</v>
      </c>
      <c r="F51" s="158"/>
      <c r="G51" s="158"/>
      <c r="H51" s="164"/>
      <c r="I51" s="157" t="e">
        <f>IF($AK$3="４週",SUMIFS($AK$11:$AK$30,$B$11:$B$30,I47)/4/$AH$5,IF($AK$3="歴月",SUMIFS($AK$11:$AK$30,$B$11:$B$30,I47)/$AL$5,"記載する期間を選択してください"))</f>
        <v>#DIV/0!</v>
      </c>
      <c r="J51" s="158"/>
      <c r="K51" s="158"/>
      <c r="L51" s="158"/>
      <c r="M51" s="158"/>
      <c r="N51" s="164"/>
      <c r="O51" s="157" t="e">
        <f>IF($AK$3="４週",SUMIFS($AK$11:$AK$30,$B$11:$B$30,O47)/4/$AH$5,IF($AK$3="歴月",SUMIFS($AK$11:$AK$30,$B$11:$B$30,O47)/$AL$5,"記載する期間を選択してください"))</f>
        <v>#DIV/0!</v>
      </c>
      <c r="P51" s="158"/>
      <c r="Q51" s="158"/>
      <c r="R51" s="158"/>
      <c r="S51" s="158"/>
      <c r="T51" s="164"/>
      <c r="U51" s="157" t="e">
        <f>IF($AK$3="４週",SUMIFS($AK$11:$AK$30,$B$11:$B$30,U47)/4/$AH$5,IF($AK$3="歴月",SUMIFS($AK$11:$AK$30,$B$11:$B$30,U47)/$AL$5,"記載する期間を選択してください"))</f>
        <v>#DIV/0!</v>
      </c>
      <c r="V51" s="158"/>
      <c r="W51" s="158"/>
      <c r="X51" s="158"/>
      <c r="Y51" s="158"/>
      <c r="Z51" s="164"/>
      <c r="AA51" s="157" t="e">
        <f>IF($AK$3="４週",SUMIFS($AK$11:$AK$30,$B$11:$B$30,AA47)/4/$AH$5,IF($AK$3="歴月",SUMIFS($AK$11:$AK$30,$B$11:$B$30,AA47)/$AL$5,"記載する期間を選択してください"))</f>
        <v>#DIV/0!</v>
      </c>
      <c r="AB51" s="158"/>
      <c r="AC51" s="158"/>
      <c r="AD51" s="158"/>
      <c r="AE51" s="158"/>
      <c r="AF51" s="164"/>
      <c r="AG51" s="157" t="e">
        <f>IF($AK$3="４週",SUMIFS($AK$11:$AK$30,$B$11:$B$30,AG47)/4/$AH$5,IF($AK$3="歴月",SUMIFS($AK$11:$AK$30,$B$11:$B$30,AG47)/$AL$5,"記載する期間を選択してください"))</f>
        <v>#DIV/0!</v>
      </c>
      <c r="AH51" s="158"/>
      <c r="AI51" s="158"/>
      <c r="AJ51" s="158"/>
      <c r="AK51" s="164"/>
      <c r="AL51" s="157" t="e">
        <f>IF($AK$3="４週",SUMIFS($AK$11:$AK$30,$B$11:$B$30,AL47)/4/$AH$5,IF($AK$3="歴月",SUMIFS($AK$11:$AK$30,$B$11:$B$30,AL47)/$AL$5,"記載する期間を選択してください"))</f>
        <v>#DIV/0!</v>
      </c>
      <c r="AM51" s="164"/>
      <c r="AN51" s="4"/>
    </row>
    <row r="52" spans="1:40" ht="5.0999999999999996" customHeight="1">
      <c r="A52" s="4"/>
      <c r="B52" s="1"/>
      <c r="C52" s="13">
        <v>2</v>
      </c>
      <c r="D52" s="13"/>
      <c r="E52" s="13">
        <v>3</v>
      </c>
      <c r="F52" s="13"/>
      <c r="G52" s="13"/>
      <c r="H52" s="13"/>
      <c r="I52" s="13">
        <v>4</v>
      </c>
      <c r="J52" s="13"/>
      <c r="K52" s="13"/>
      <c r="L52" s="13"/>
      <c r="M52" s="13"/>
      <c r="N52" s="13"/>
      <c r="O52" s="13">
        <v>5</v>
      </c>
      <c r="P52" s="13"/>
      <c r="Q52" s="13"/>
      <c r="R52" s="13"/>
      <c r="S52" s="13"/>
      <c r="T52" s="13"/>
      <c r="U52" s="13">
        <v>6</v>
      </c>
      <c r="V52" s="13"/>
      <c r="W52" s="13"/>
      <c r="X52" s="13"/>
      <c r="Y52" s="13"/>
      <c r="Z52" s="13"/>
      <c r="AA52" s="13">
        <v>7</v>
      </c>
      <c r="AB52" s="13"/>
      <c r="AC52" s="13"/>
      <c r="AD52" s="13"/>
      <c r="AE52" s="13"/>
      <c r="AF52" s="13"/>
      <c r="AG52" s="13">
        <v>8</v>
      </c>
      <c r="AH52" s="13"/>
      <c r="AI52" s="13"/>
      <c r="AJ52" s="13"/>
      <c r="AK52" s="13"/>
      <c r="AL52" s="13">
        <v>9</v>
      </c>
      <c r="AM52" s="33"/>
      <c r="AN52" s="4"/>
    </row>
    <row r="53" spans="1:40" ht="15" customHeight="1">
      <c r="A53" s="2" t="s">
        <v>72</v>
      </c>
      <c r="B53" s="24"/>
      <c r="C53" s="25"/>
      <c r="D53" s="25"/>
      <c r="E53" s="25"/>
      <c r="F53" s="26"/>
      <c r="G53" s="25"/>
      <c r="H53" s="13"/>
      <c r="I53" s="13"/>
      <c r="J53" s="13"/>
      <c r="K53" s="13"/>
      <c r="L53" s="13"/>
      <c r="M53" s="13"/>
      <c r="N53" s="13"/>
      <c r="O53" s="13"/>
      <c r="P53" s="13"/>
      <c r="Q53" s="13"/>
      <c r="R53" s="13">
        <v>6</v>
      </c>
      <c r="S53" s="13"/>
      <c r="T53" s="13"/>
      <c r="U53" s="13"/>
      <c r="V53" s="13"/>
      <c r="W53" s="13"/>
      <c r="X53" s="13">
        <v>7</v>
      </c>
      <c r="Y53" s="13"/>
      <c r="Z53" s="13"/>
      <c r="AA53" s="13"/>
      <c r="AB53" s="13"/>
      <c r="AC53" s="13"/>
      <c r="AD53" s="13">
        <v>8</v>
      </c>
      <c r="AE53" s="13"/>
      <c r="AF53" s="13"/>
      <c r="AG53" s="14"/>
      <c r="AH53" s="14"/>
      <c r="AI53" s="14"/>
      <c r="AJ53" s="14">
        <v>9</v>
      </c>
      <c r="AK53" s="12"/>
      <c r="AL53" s="12"/>
      <c r="AM53" s="4"/>
    </row>
    <row r="54" spans="1:40" s="2" customFormat="1" ht="15" customHeight="1">
      <c r="A54" s="2" t="s">
        <v>73</v>
      </c>
      <c r="B54" s="20"/>
      <c r="C54" s="20"/>
      <c r="D54" s="20"/>
      <c r="E54" s="20"/>
      <c r="F54" s="20"/>
      <c r="G54" s="20"/>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row>
    <row r="55" spans="1:40" s="2" customFormat="1" ht="15" customHeight="1">
      <c r="A55" s="2" t="s">
        <v>121</v>
      </c>
      <c r="B55" s="20"/>
      <c r="C55" s="20"/>
      <c r="D55" s="20"/>
      <c r="E55" s="20"/>
      <c r="F55" s="20"/>
      <c r="G55" s="20"/>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row>
    <row r="56" spans="1:40" s="2" customFormat="1" ht="15" customHeight="1">
      <c r="A56" s="2" t="s">
        <v>74</v>
      </c>
      <c r="B56" s="20"/>
      <c r="C56" s="20"/>
      <c r="D56" s="20"/>
      <c r="E56" s="20"/>
      <c r="F56" s="20"/>
      <c r="G56" s="20"/>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row>
    <row r="57" spans="1:40" s="2" customFormat="1" ht="15" customHeight="1">
      <c r="A57" s="2" t="s">
        <v>75</v>
      </c>
      <c r="B57" s="20"/>
      <c r="C57" s="20"/>
      <c r="D57" s="20"/>
      <c r="E57" s="20"/>
      <c r="F57" s="20"/>
      <c r="G57" s="20"/>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row>
    <row r="58" spans="1:40" ht="15" customHeight="1">
      <c r="A58" s="2" t="s">
        <v>76</v>
      </c>
      <c r="B58" s="27"/>
      <c r="C58" s="2"/>
      <c r="D58" s="2"/>
      <c r="E58" s="2"/>
      <c r="F58" s="2"/>
      <c r="G58" s="2"/>
    </row>
    <row r="59" spans="1:40" ht="15" customHeight="1">
      <c r="A59" s="2" t="s">
        <v>77</v>
      </c>
      <c r="B59" s="27"/>
      <c r="C59" s="2"/>
      <c r="D59" s="2"/>
      <c r="E59" s="2"/>
      <c r="F59" s="2"/>
      <c r="G59" s="2"/>
    </row>
    <row r="60" spans="1:40" ht="15" customHeight="1">
      <c r="A60" s="2"/>
      <c r="B60" s="11" t="s">
        <v>78</v>
      </c>
      <c r="C60" s="115" t="s">
        <v>79</v>
      </c>
      <c r="D60" s="115"/>
      <c r="E60" s="115"/>
      <c r="F60" s="2"/>
      <c r="G60" s="2"/>
    </row>
    <row r="61" spans="1:40" ht="15" customHeight="1">
      <c r="A61" s="2"/>
      <c r="B61" s="29" t="s">
        <v>96</v>
      </c>
      <c r="C61" s="130" t="s">
        <v>80</v>
      </c>
      <c r="D61" s="130"/>
      <c r="E61" s="130"/>
      <c r="F61" s="2"/>
      <c r="G61" s="2"/>
    </row>
    <row r="62" spans="1:40" ht="15" customHeight="1">
      <c r="A62" s="2"/>
      <c r="B62" s="29" t="s">
        <v>97</v>
      </c>
      <c r="C62" s="130" t="s">
        <v>81</v>
      </c>
      <c r="D62" s="130"/>
      <c r="E62" s="130"/>
      <c r="F62" s="2"/>
      <c r="G62" s="2"/>
    </row>
    <row r="63" spans="1:40" ht="15" customHeight="1">
      <c r="A63" s="2"/>
      <c r="B63" s="29" t="s">
        <v>98</v>
      </c>
      <c r="C63" s="130" t="s">
        <v>82</v>
      </c>
      <c r="D63" s="130"/>
      <c r="E63" s="130"/>
      <c r="F63" s="2"/>
      <c r="G63" s="2"/>
    </row>
    <row r="64" spans="1:40" ht="15" customHeight="1">
      <c r="A64" s="2"/>
      <c r="B64" s="29" t="s">
        <v>99</v>
      </c>
      <c r="C64" s="130" t="s">
        <v>83</v>
      </c>
      <c r="D64" s="130"/>
      <c r="E64" s="130"/>
      <c r="F64" s="2"/>
      <c r="G64" s="2"/>
    </row>
    <row r="65" spans="1:7" ht="15" customHeight="1">
      <c r="A65" s="2"/>
      <c r="B65" s="2" t="s">
        <v>84</v>
      </c>
      <c r="C65" s="2"/>
      <c r="D65" s="2"/>
      <c r="E65" s="2"/>
      <c r="F65" s="2"/>
      <c r="G65" s="2"/>
    </row>
    <row r="66" spans="1:7" ht="15" customHeight="1">
      <c r="A66" s="2"/>
      <c r="B66" s="2" t="s">
        <v>101</v>
      </c>
      <c r="C66" s="2"/>
      <c r="D66" s="2"/>
      <c r="E66" s="2"/>
      <c r="F66" s="2"/>
      <c r="G66" s="2"/>
    </row>
    <row r="67" spans="1:7" ht="15" customHeight="1">
      <c r="A67" s="2"/>
      <c r="B67" s="2" t="s">
        <v>85</v>
      </c>
      <c r="C67" s="2"/>
      <c r="D67" s="2"/>
      <c r="E67" s="2"/>
      <c r="F67" s="2"/>
      <c r="G67" s="2"/>
    </row>
    <row r="68" spans="1:7" ht="15" customHeight="1">
      <c r="A68" s="2" t="s">
        <v>86</v>
      </c>
      <c r="B68" s="27"/>
      <c r="C68" s="2"/>
      <c r="D68" s="2"/>
      <c r="E68" s="2"/>
      <c r="F68" s="2"/>
      <c r="G68" s="2"/>
    </row>
    <row r="69" spans="1:7" ht="15" customHeight="1">
      <c r="A69" s="2" t="s">
        <v>219</v>
      </c>
      <c r="B69" s="27"/>
      <c r="C69" s="2"/>
      <c r="D69" s="2"/>
      <c r="E69" s="2"/>
      <c r="F69" s="2"/>
      <c r="G69" s="2"/>
    </row>
    <row r="70" spans="1:7" ht="15" customHeight="1">
      <c r="A70" s="2" t="s">
        <v>102</v>
      </c>
      <c r="B70" s="27"/>
      <c r="C70" s="2"/>
      <c r="D70" s="2"/>
      <c r="E70" s="2"/>
      <c r="F70" s="2"/>
      <c r="G70" s="2"/>
    </row>
    <row r="71" spans="1:7" ht="15" customHeight="1">
      <c r="A71" s="2" t="s">
        <v>88</v>
      </c>
      <c r="B71" s="27"/>
      <c r="C71" s="2"/>
      <c r="D71" s="2"/>
      <c r="E71" s="2"/>
      <c r="F71" s="2"/>
      <c r="G71" s="2"/>
    </row>
    <row r="72" spans="1:7" ht="15" customHeight="1">
      <c r="A72" s="2" t="s">
        <v>203</v>
      </c>
      <c r="B72" s="27"/>
      <c r="C72" s="2"/>
      <c r="D72" s="2"/>
      <c r="E72" s="2"/>
      <c r="F72" s="2"/>
      <c r="G72" s="2"/>
    </row>
    <row r="73" spans="1:7" ht="15" customHeight="1">
      <c r="A73" s="2" t="s">
        <v>89</v>
      </c>
      <c r="B73" s="27"/>
      <c r="C73" s="2"/>
      <c r="D73" s="2"/>
      <c r="E73" s="2"/>
      <c r="F73" s="2"/>
      <c r="G73" s="2"/>
    </row>
    <row r="74" spans="1:7" ht="15" customHeight="1">
      <c r="A74" s="2" t="s">
        <v>90</v>
      </c>
      <c r="B74" s="27"/>
      <c r="C74" s="2"/>
      <c r="D74" s="2"/>
      <c r="E74" s="2"/>
      <c r="F74" s="2"/>
      <c r="G74" s="2"/>
    </row>
    <row r="75" spans="1:7" ht="15" customHeight="1">
      <c r="A75" s="2" t="s">
        <v>91</v>
      </c>
      <c r="B75" s="27"/>
      <c r="C75" s="2"/>
      <c r="D75" s="2"/>
      <c r="E75" s="2"/>
      <c r="F75" s="2"/>
      <c r="G75" s="2"/>
    </row>
    <row r="76" spans="1:7" ht="15" customHeight="1">
      <c r="A76" s="2" t="s">
        <v>92</v>
      </c>
      <c r="B76" s="27"/>
      <c r="C76" s="2"/>
      <c r="D76" s="2"/>
      <c r="E76" s="2"/>
      <c r="F76" s="2"/>
      <c r="G76" s="2"/>
    </row>
    <row r="77" spans="1:7" ht="15" customHeight="1">
      <c r="A77" s="2" t="s">
        <v>93</v>
      </c>
      <c r="B77" s="27"/>
      <c r="C77" s="2"/>
      <c r="D77" s="2"/>
      <c r="E77" s="2"/>
      <c r="F77" s="2"/>
      <c r="G77" s="2"/>
    </row>
    <row r="78" spans="1:7" ht="15" customHeight="1">
      <c r="A78" s="2" t="s">
        <v>94</v>
      </c>
      <c r="B78" s="27"/>
      <c r="C78" s="2"/>
      <c r="D78" s="2"/>
      <c r="E78" s="2"/>
      <c r="F78" s="2"/>
      <c r="G78" s="2"/>
    </row>
    <row r="79" spans="1:7" ht="15" customHeight="1">
      <c r="A79" s="2" t="s">
        <v>95</v>
      </c>
      <c r="B79" s="27"/>
      <c r="C79" s="2"/>
      <c r="D79" s="2"/>
      <c r="E79" s="2"/>
      <c r="F79" s="2"/>
      <c r="G79" s="2"/>
    </row>
    <row r="80" spans="1:7" ht="15" customHeight="1">
      <c r="A80" s="2" t="s">
        <v>100</v>
      </c>
      <c r="B80" s="27"/>
      <c r="C80" s="2"/>
      <c r="D80" s="2"/>
      <c r="E80" s="2"/>
      <c r="F80" s="2"/>
      <c r="G80" s="2"/>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conditionalFormatting sqref="AH11:AJ32">
    <cfRule type="expression" dxfId="31" priority="3">
      <formula>$AK$3="４週"</formula>
    </cfRule>
  </conditionalFormatting>
  <conditionalFormatting sqref="AL11:AL30">
    <cfRule type="cellIs" dxfId="30" priority="1" operator="greaterThan">
      <formula>$AH$5</formula>
    </cfRule>
  </conditionalFormatting>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howError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EB526-5EC2-428D-8151-7E4469F23868}">
  <dimension ref="A1:AQ82"/>
  <sheetViews>
    <sheetView showGridLines="0" view="pageBreakPreview" zoomScaleNormal="100" zoomScaleSheetLayoutView="100" workbookViewId="0">
      <selection activeCell="D24" sqref="D24"/>
    </sheetView>
  </sheetViews>
  <sheetFormatPr defaultColWidth="8.25" defaultRowHeight="21" customHeight="1"/>
  <cols>
    <col min="1" max="1" width="2.625" style="1" customWidth="1"/>
    <col min="2" max="2" width="14.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c r="A1" s="28" t="s">
        <v>261</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221</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86"/>
      <c r="AL2" s="186"/>
      <c r="AM2" s="186"/>
      <c r="AN2" s="186"/>
    </row>
    <row r="3" spans="1:40" ht="18" customHeight="1">
      <c r="A3" s="19"/>
      <c r="B3" s="19"/>
      <c r="C3" s="19"/>
      <c r="D3" s="19"/>
      <c r="E3" s="19"/>
      <c r="F3" s="19"/>
      <c r="G3" s="19"/>
      <c r="H3" s="19"/>
      <c r="I3" s="19"/>
      <c r="J3" s="19"/>
      <c r="K3" s="19"/>
      <c r="L3" s="19"/>
      <c r="M3" s="19"/>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19"/>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v>160</v>
      </c>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201"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202"/>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99" t="s">
        <v>262</v>
      </c>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200"/>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106">
        <v>1</v>
      </c>
      <c r="B11" s="36" t="s">
        <v>20</v>
      </c>
      <c r="C11" s="18" t="s">
        <v>96</v>
      </c>
      <c r="D11" s="37"/>
      <c r="E11" s="38" t="s">
        <v>96</v>
      </c>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107">
        <f>+SUM(F11:AJ11)</f>
        <v>0</v>
      </c>
      <c r="AL11" s="10">
        <f>IF($AK$3="４週",AK11/4,AK11/(DAY(EOMONTH($F$9,0))/7))</f>
        <v>0</v>
      </c>
      <c r="AM11" s="177"/>
      <c r="AN11" s="177"/>
    </row>
    <row r="12" spans="1:40" ht="18" customHeight="1">
      <c r="A12" s="106">
        <v>2</v>
      </c>
      <c r="B12" s="36" t="s">
        <v>263</v>
      </c>
      <c r="C12" s="18" t="s">
        <v>97</v>
      </c>
      <c r="D12" s="37"/>
      <c r="E12" s="38" t="s">
        <v>97</v>
      </c>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107">
        <f t="shared" ref="AK12:AK31" si="0">+SUM(F12:AJ12)</f>
        <v>0</v>
      </c>
      <c r="AL12" s="10">
        <f t="shared" ref="AL12:AL30" si="1">IF($AK$3="４週",AK12/4,AK12/(DAY(EOMONTH($F$9,0))/7))</f>
        <v>0</v>
      </c>
      <c r="AM12" s="177"/>
      <c r="AN12" s="177"/>
    </row>
    <row r="13" spans="1:40" ht="18" customHeight="1">
      <c r="A13" s="106">
        <v>3</v>
      </c>
      <c r="B13" s="36" t="s">
        <v>263</v>
      </c>
      <c r="C13" s="18" t="s">
        <v>98</v>
      </c>
      <c r="D13" s="37"/>
      <c r="E13" s="38" t="s">
        <v>98</v>
      </c>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107">
        <f t="shared" si="0"/>
        <v>0</v>
      </c>
      <c r="AL13" s="10">
        <f t="shared" si="1"/>
        <v>0</v>
      </c>
      <c r="AM13" s="177"/>
      <c r="AN13" s="177"/>
    </row>
    <row r="14" spans="1:40" ht="18" customHeight="1">
      <c r="A14" s="106">
        <v>4</v>
      </c>
      <c r="B14" s="36" t="s">
        <v>242</v>
      </c>
      <c r="C14" s="18" t="s">
        <v>99</v>
      </c>
      <c r="D14" s="37"/>
      <c r="E14" s="38" t="s">
        <v>99</v>
      </c>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107">
        <f t="shared" si="0"/>
        <v>0</v>
      </c>
      <c r="AL14" s="10">
        <f t="shared" si="1"/>
        <v>0</v>
      </c>
      <c r="AM14" s="177"/>
      <c r="AN14" s="177"/>
    </row>
    <row r="15" spans="1:40" ht="18" customHeight="1">
      <c r="A15" s="106">
        <v>5</v>
      </c>
      <c r="B15" s="36"/>
      <c r="C15" s="18"/>
      <c r="D15" s="37"/>
      <c r="E15" s="38"/>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107">
        <f t="shared" si="0"/>
        <v>0</v>
      </c>
      <c r="AL15" s="10">
        <f t="shared" si="1"/>
        <v>0</v>
      </c>
      <c r="AM15" s="177"/>
      <c r="AN15" s="177"/>
    </row>
    <row r="16" spans="1:40" ht="18" customHeight="1">
      <c r="A16" s="106">
        <v>6</v>
      </c>
      <c r="B16" s="36"/>
      <c r="C16" s="18"/>
      <c r="D16" s="37"/>
      <c r="E16" s="38"/>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107">
        <f t="shared" si="0"/>
        <v>0</v>
      </c>
      <c r="AL16" s="10">
        <f t="shared" si="1"/>
        <v>0</v>
      </c>
      <c r="AM16" s="177"/>
      <c r="AN16" s="177"/>
    </row>
    <row r="17" spans="1:40" ht="18" customHeight="1">
      <c r="A17" s="106">
        <v>7</v>
      </c>
      <c r="B17" s="36"/>
      <c r="C17" s="18"/>
      <c r="D17" s="37"/>
      <c r="E17" s="38"/>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107">
        <f t="shared" si="0"/>
        <v>0</v>
      </c>
      <c r="AL17" s="10">
        <f t="shared" si="1"/>
        <v>0</v>
      </c>
      <c r="AM17" s="177"/>
      <c r="AN17" s="177"/>
    </row>
    <row r="18" spans="1:40" ht="18" customHeight="1">
      <c r="A18" s="106">
        <v>8</v>
      </c>
      <c r="B18" s="36"/>
      <c r="C18" s="18"/>
      <c r="D18" s="37"/>
      <c r="E18" s="38"/>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107">
        <f t="shared" si="0"/>
        <v>0</v>
      </c>
      <c r="AL18" s="10">
        <f t="shared" si="1"/>
        <v>0</v>
      </c>
      <c r="AM18" s="177"/>
      <c r="AN18" s="177"/>
    </row>
    <row r="19" spans="1:40" ht="18" customHeight="1">
      <c r="A19" s="106">
        <v>9</v>
      </c>
      <c r="B19" s="36"/>
      <c r="C19" s="18"/>
      <c r="D19" s="37"/>
      <c r="E19" s="38"/>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107">
        <f t="shared" si="0"/>
        <v>0</v>
      </c>
      <c r="AL19" s="10">
        <f t="shared" si="1"/>
        <v>0</v>
      </c>
      <c r="AM19" s="177"/>
      <c r="AN19" s="177"/>
    </row>
    <row r="20" spans="1:40" ht="18" customHeight="1">
      <c r="A20" s="106">
        <v>10</v>
      </c>
      <c r="B20" s="36"/>
      <c r="C20" s="18"/>
      <c r="D20" s="37"/>
      <c r="E20" s="38"/>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107">
        <f t="shared" si="0"/>
        <v>0</v>
      </c>
      <c r="AL20" s="10">
        <f t="shared" si="1"/>
        <v>0</v>
      </c>
      <c r="AM20" s="177"/>
      <c r="AN20" s="177"/>
    </row>
    <row r="21" spans="1:40" ht="18" customHeight="1">
      <c r="A21" s="106">
        <v>11</v>
      </c>
      <c r="B21" s="36"/>
      <c r="C21" s="18"/>
      <c r="D21" s="37"/>
      <c r="E21" s="38"/>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107">
        <f t="shared" si="0"/>
        <v>0</v>
      </c>
      <c r="AL21" s="10">
        <f t="shared" si="1"/>
        <v>0</v>
      </c>
      <c r="AM21" s="177"/>
      <c r="AN21" s="177"/>
    </row>
    <row r="22" spans="1:40" ht="18" customHeight="1">
      <c r="A22" s="106">
        <v>12</v>
      </c>
      <c r="B22" s="36"/>
      <c r="C22" s="18"/>
      <c r="D22" s="37"/>
      <c r="E22" s="38"/>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107">
        <f t="shared" si="0"/>
        <v>0</v>
      </c>
      <c r="AL22" s="10">
        <f t="shared" si="1"/>
        <v>0</v>
      </c>
      <c r="AM22" s="177"/>
      <c r="AN22" s="177"/>
    </row>
    <row r="23" spans="1:40" ht="18" customHeight="1">
      <c r="A23" s="106">
        <v>13</v>
      </c>
      <c r="B23" s="36"/>
      <c r="C23" s="18"/>
      <c r="D23" s="37"/>
      <c r="E23" s="38"/>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107">
        <f t="shared" si="0"/>
        <v>0</v>
      </c>
      <c r="AL23" s="10">
        <f t="shared" si="1"/>
        <v>0</v>
      </c>
      <c r="AM23" s="177"/>
      <c r="AN23" s="177"/>
    </row>
    <row r="24" spans="1:40" ht="18" customHeight="1">
      <c r="A24" s="106">
        <v>14</v>
      </c>
      <c r="B24" s="36"/>
      <c r="C24" s="18"/>
      <c r="D24" s="37"/>
      <c r="E24" s="38"/>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107">
        <f t="shared" si="0"/>
        <v>0</v>
      </c>
      <c r="AL24" s="10">
        <f t="shared" si="1"/>
        <v>0</v>
      </c>
      <c r="AM24" s="177"/>
      <c r="AN24" s="177"/>
    </row>
    <row r="25" spans="1:40" ht="18" customHeight="1">
      <c r="A25" s="106">
        <v>15</v>
      </c>
      <c r="B25" s="36"/>
      <c r="C25" s="18"/>
      <c r="D25" s="37"/>
      <c r="E25" s="38"/>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107">
        <f t="shared" si="0"/>
        <v>0</v>
      </c>
      <c r="AL25" s="10">
        <f t="shared" si="1"/>
        <v>0</v>
      </c>
      <c r="AM25" s="177"/>
      <c r="AN25" s="177"/>
    </row>
    <row r="26" spans="1:40" ht="18" customHeight="1">
      <c r="A26" s="106">
        <v>16</v>
      </c>
      <c r="B26" s="36"/>
      <c r="C26" s="18"/>
      <c r="D26" s="37"/>
      <c r="E26" s="38"/>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107">
        <f t="shared" si="0"/>
        <v>0</v>
      </c>
      <c r="AL26" s="10">
        <f t="shared" si="1"/>
        <v>0</v>
      </c>
      <c r="AM26" s="177"/>
      <c r="AN26" s="177"/>
    </row>
    <row r="27" spans="1:40" ht="18" customHeight="1">
      <c r="A27" s="106">
        <v>17</v>
      </c>
      <c r="B27" s="36"/>
      <c r="C27" s="18"/>
      <c r="D27" s="37"/>
      <c r="E27" s="38"/>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107">
        <f t="shared" si="0"/>
        <v>0</v>
      </c>
      <c r="AL27" s="10">
        <f t="shared" si="1"/>
        <v>0</v>
      </c>
      <c r="AM27" s="177"/>
      <c r="AN27" s="177"/>
    </row>
    <row r="28" spans="1:40" ht="18" customHeight="1">
      <c r="A28" s="106">
        <v>18</v>
      </c>
      <c r="B28" s="36"/>
      <c r="C28" s="18"/>
      <c r="D28" s="37"/>
      <c r="E28" s="38"/>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107">
        <f t="shared" si="0"/>
        <v>0</v>
      </c>
      <c r="AL28" s="10">
        <f t="shared" si="1"/>
        <v>0</v>
      </c>
      <c r="AM28" s="177"/>
      <c r="AN28" s="177"/>
    </row>
    <row r="29" spans="1:40" ht="18" customHeight="1">
      <c r="A29" s="106">
        <v>19</v>
      </c>
      <c r="B29" s="36"/>
      <c r="C29" s="18"/>
      <c r="D29" s="37"/>
      <c r="E29" s="38"/>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107">
        <f t="shared" si="0"/>
        <v>0</v>
      </c>
      <c r="AL29" s="10">
        <f t="shared" si="1"/>
        <v>0</v>
      </c>
      <c r="AM29" s="177"/>
      <c r="AN29" s="177"/>
    </row>
    <row r="30" spans="1:40" ht="18" customHeight="1">
      <c r="A30" s="106">
        <v>20</v>
      </c>
      <c r="B30" s="36"/>
      <c r="C30" s="18"/>
      <c r="D30" s="37"/>
      <c r="E30" s="38"/>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107">
        <f t="shared" si="0"/>
        <v>0</v>
      </c>
      <c r="AL30" s="10">
        <f t="shared" si="1"/>
        <v>0</v>
      </c>
      <c r="AM30" s="177"/>
      <c r="AN30" s="177"/>
    </row>
    <row r="31" spans="1:40" ht="18" customHeight="1">
      <c r="A31" s="127" t="s">
        <v>4</v>
      </c>
      <c r="B31" s="133"/>
      <c r="C31" s="133"/>
      <c r="D31" s="133"/>
      <c r="E31" s="133"/>
      <c r="F31" s="40">
        <f>+SUM(F11:F30)</f>
        <v>0</v>
      </c>
      <c r="G31" s="40">
        <f t="shared" ref="G31:AJ31" si="2">+SUM(G11:G30)</f>
        <v>0</v>
      </c>
      <c r="H31" s="40">
        <f t="shared" si="2"/>
        <v>0</v>
      </c>
      <c r="I31" s="40">
        <f t="shared" si="2"/>
        <v>0</v>
      </c>
      <c r="J31" s="40">
        <f t="shared" si="2"/>
        <v>0</v>
      </c>
      <c r="K31" s="40">
        <f t="shared" si="2"/>
        <v>0</v>
      </c>
      <c r="L31" s="40">
        <f t="shared" si="2"/>
        <v>0</v>
      </c>
      <c r="M31" s="40">
        <f t="shared" si="2"/>
        <v>0</v>
      </c>
      <c r="N31" s="40">
        <f t="shared" si="2"/>
        <v>0</v>
      </c>
      <c r="O31" s="40">
        <f t="shared" si="2"/>
        <v>0</v>
      </c>
      <c r="P31" s="40">
        <f t="shared" si="2"/>
        <v>0</v>
      </c>
      <c r="Q31" s="40">
        <f t="shared" si="2"/>
        <v>0</v>
      </c>
      <c r="R31" s="40">
        <f t="shared" si="2"/>
        <v>0</v>
      </c>
      <c r="S31" s="40">
        <f t="shared" si="2"/>
        <v>0</v>
      </c>
      <c r="T31" s="40">
        <f t="shared" si="2"/>
        <v>0</v>
      </c>
      <c r="U31" s="40">
        <f t="shared" si="2"/>
        <v>0</v>
      </c>
      <c r="V31" s="40">
        <f t="shared" si="2"/>
        <v>0</v>
      </c>
      <c r="W31" s="40">
        <f t="shared" si="2"/>
        <v>0</v>
      </c>
      <c r="X31" s="40">
        <f t="shared" si="2"/>
        <v>0</v>
      </c>
      <c r="Y31" s="40">
        <f t="shared" si="2"/>
        <v>0</v>
      </c>
      <c r="Z31" s="40">
        <f t="shared" si="2"/>
        <v>0</v>
      </c>
      <c r="AA31" s="40">
        <f t="shared" si="2"/>
        <v>0</v>
      </c>
      <c r="AB31" s="40">
        <f t="shared" si="2"/>
        <v>0</v>
      </c>
      <c r="AC31" s="40">
        <f t="shared" si="2"/>
        <v>0</v>
      </c>
      <c r="AD31" s="40">
        <f t="shared" si="2"/>
        <v>0</v>
      </c>
      <c r="AE31" s="40">
        <f t="shared" si="2"/>
        <v>0</v>
      </c>
      <c r="AF31" s="40">
        <f t="shared" si="2"/>
        <v>0</v>
      </c>
      <c r="AG31" s="40">
        <f t="shared" si="2"/>
        <v>0</v>
      </c>
      <c r="AH31" s="40">
        <f t="shared" si="2"/>
        <v>0</v>
      </c>
      <c r="AI31" s="40">
        <f t="shared" si="2"/>
        <v>0</v>
      </c>
      <c r="AJ31" s="40">
        <f t="shared" si="2"/>
        <v>0</v>
      </c>
      <c r="AK31" s="107">
        <f t="shared" si="0"/>
        <v>0</v>
      </c>
      <c r="AL31" s="10">
        <f>IF($AK$3="４週",AK31/4,AK31/(DAY(EOMONTH($F$9,0))/7))</f>
        <v>0</v>
      </c>
      <c r="AM31" s="123"/>
      <c r="AN31" s="123"/>
    </row>
    <row r="32" spans="1:40" ht="18" customHeight="1">
      <c r="A32" s="133" t="s">
        <v>6</v>
      </c>
      <c r="B32" s="133"/>
      <c r="C32" s="133"/>
      <c r="D32" s="133"/>
      <c r="E32" s="134"/>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40"/>
      <c r="AL32" s="97"/>
      <c r="AM32" s="123"/>
      <c r="AN32" s="123"/>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3" ht="21" customHeight="1">
      <c r="A36" s="9" t="s">
        <v>112</v>
      </c>
      <c r="B36" s="8"/>
      <c r="C36" s="8"/>
      <c r="D36" s="8"/>
      <c r="E36" s="8"/>
      <c r="F36" s="8"/>
      <c r="G36" s="2"/>
      <c r="H36" s="2"/>
      <c r="I36" s="2"/>
      <c r="J36" s="2"/>
      <c r="K36" s="2"/>
      <c r="L36" s="2"/>
      <c r="M36" s="2"/>
      <c r="N36" s="2"/>
      <c r="O36" s="2"/>
      <c r="AM36" s="8"/>
      <c r="AN36" s="4"/>
    </row>
    <row r="37" spans="1:43" ht="24.95" customHeight="1">
      <c r="A37" s="115"/>
      <c r="B37" s="115"/>
      <c r="C37" s="115"/>
      <c r="D37" s="30">
        <v>4</v>
      </c>
      <c r="E37" s="30">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15" t="s">
        <v>60</v>
      </c>
      <c r="AK37" s="115"/>
      <c r="AL37" s="17" t="s">
        <v>116</v>
      </c>
      <c r="AM37"/>
      <c r="AN37"/>
      <c r="AO37"/>
      <c r="AP37"/>
      <c r="AQ37"/>
    </row>
    <row r="38" spans="1:43" ht="18" customHeight="1">
      <c r="A38" s="182" t="s">
        <v>120</v>
      </c>
      <c r="B38" s="182"/>
      <c r="C38" s="182"/>
      <c r="D38" s="31"/>
      <c r="E38" s="3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30">
        <f>SUM(D38:AI38)</f>
        <v>0</v>
      </c>
      <c r="AK38" s="130"/>
      <c r="AL38" s="183" t="e">
        <f>ROUNDUP(AJ38/AJ39,1)</f>
        <v>#DIV/0!</v>
      </c>
      <c r="AM38"/>
      <c r="AN38"/>
      <c r="AO38"/>
      <c r="AP38"/>
      <c r="AQ38"/>
    </row>
    <row r="39" spans="1:43" ht="18" customHeight="1">
      <c r="A39" s="182" t="s">
        <v>113</v>
      </c>
      <c r="B39" s="182"/>
      <c r="C39" s="182"/>
      <c r="D39" s="31"/>
      <c r="E39" s="31"/>
      <c r="F39" s="181"/>
      <c r="G39" s="181"/>
      <c r="H39" s="181"/>
      <c r="I39" s="181"/>
      <c r="J39" s="181"/>
      <c r="K39" s="181"/>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30">
        <f>+SUM(D39:AI39)</f>
        <v>0</v>
      </c>
      <c r="AK39" s="130"/>
      <c r="AL39" s="184"/>
      <c r="AM39"/>
      <c r="AN39"/>
      <c r="AO39"/>
      <c r="AP39"/>
      <c r="AQ39"/>
    </row>
    <row r="40" spans="1:43" ht="5.0999999999999996" customHeight="1">
      <c r="A40" s="20"/>
      <c r="B40" s="20"/>
      <c r="C40" s="20"/>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39"/>
      <c r="AK40" s="2"/>
      <c r="AL40" s="8"/>
      <c r="AM40" s="8"/>
      <c r="AN40" s="4"/>
    </row>
    <row r="41" spans="1:43" ht="18" customHeight="1">
      <c r="A41" s="9" t="s">
        <v>114</v>
      </c>
      <c r="B41" s="2"/>
      <c r="D41" s="2"/>
      <c r="E41" s="2"/>
      <c r="F41" s="2"/>
      <c r="G41" s="2"/>
      <c r="H41" s="2"/>
      <c r="I41"/>
      <c r="J41"/>
      <c r="K41"/>
      <c r="L41"/>
      <c r="M41"/>
      <c r="N41"/>
      <c r="O41" s="2"/>
      <c r="P41" s="2"/>
      <c r="Q41" s="2"/>
      <c r="R41" s="2"/>
      <c r="S41" s="2"/>
      <c r="T41" s="2"/>
      <c r="U41" s="2"/>
      <c r="V41" s="2"/>
      <c r="W41" s="8"/>
      <c r="X41" s="2"/>
      <c r="Y41" s="2"/>
      <c r="Z41" s="2"/>
      <c r="AA41" s="2"/>
      <c r="AB41" s="2"/>
      <c r="AC41" s="2"/>
      <c r="AD41" s="2"/>
      <c r="AE41" s="2"/>
      <c r="AF41" s="2"/>
      <c r="AG41" s="2"/>
      <c r="AH41" s="2"/>
      <c r="AI41" s="2"/>
      <c r="AJ41" s="39"/>
      <c r="AK41" s="2"/>
      <c r="AL41" s="8"/>
      <c r="AM41" s="8"/>
      <c r="AN41" s="4"/>
    </row>
    <row r="42" spans="1:43" ht="24.95" customHeight="1">
      <c r="A42" s="115" t="s">
        <v>108</v>
      </c>
      <c r="B42" s="115"/>
      <c r="C42" s="127" t="s">
        <v>263</v>
      </c>
      <c r="D42" s="134"/>
      <c r="E42" s="198"/>
      <c r="F42" s="198"/>
      <c r="G42" s="198"/>
      <c r="H42" s="121"/>
      <c r="I42" s="159"/>
      <c r="J42" s="159"/>
      <c r="K42" s="159"/>
      <c r="L42" s="159"/>
      <c r="M42" s="159"/>
      <c r="N42" s="159"/>
      <c r="O42"/>
      <c r="P42"/>
      <c r="Q42"/>
      <c r="R42"/>
      <c r="S42"/>
      <c r="T42"/>
      <c r="U42"/>
      <c r="W42" s="8"/>
      <c r="X42" s="2"/>
      <c r="Y42" s="2"/>
      <c r="Z42" s="2"/>
      <c r="AA42" s="2"/>
      <c r="AB42" s="2"/>
      <c r="AC42" s="2"/>
      <c r="AD42" s="2"/>
      <c r="AE42" s="2"/>
      <c r="AF42" s="2"/>
      <c r="AG42" s="2"/>
      <c r="AH42" s="2"/>
      <c r="AI42" s="2"/>
      <c r="AJ42" s="39"/>
      <c r="AK42" s="2"/>
      <c r="AL42" s="8"/>
      <c r="AM42" s="8"/>
      <c r="AN42" s="4"/>
    </row>
    <row r="43" spans="1:43" ht="18" customHeight="1">
      <c r="A43" s="114" t="s">
        <v>117</v>
      </c>
      <c r="B43" s="114"/>
      <c r="C43" s="193">
        <v>4.5999999999999996</v>
      </c>
      <c r="D43" s="194"/>
      <c r="E43" s="195"/>
      <c r="F43" s="195"/>
      <c r="G43" s="195"/>
      <c r="H43" s="196"/>
      <c r="I43" s="197"/>
      <c r="J43" s="195"/>
      <c r="K43" s="195"/>
      <c r="L43" s="195"/>
      <c r="M43" s="195"/>
      <c r="N43" s="196"/>
      <c r="O43"/>
      <c r="P43"/>
      <c r="Q43"/>
      <c r="R43"/>
      <c r="S43"/>
      <c r="T43"/>
      <c r="U43"/>
      <c r="W43" s="8"/>
      <c r="X43" s="2"/>
      <c r="Y43" s="2"/>
      <c r="Z43" s="2"/>
      <c r="AA43" s="2"/>
      <c r="AB43" s="2"/>
      <c r="AC43" s="2"/>
      <c r="AD43" s="2"/>
      <c r="AE43" s="2"/>
      <c r="AF43" s="2"/>
      <c r="AG43" s="2"/>
      <c r="AH43" s="2"/>
      <c r="AI43" s="2"/>
      <c r="AJ43" s="39"/>
      <c r="AK43" s="2"/>
      <c r="AL43" s="8"/>
      <c r="AM43" s="8"/>
      <c r="AN43" s="4"/>
    </row>
    <row r="44" spans="1:43" ht="5.0999999999999996" customHeight="1">
      <c r="A44" s="20"/>
      <c r="B44" s="20"/>
      <c r="C44" s="20"/>
      <c r="D44" s="20"/>
      <c r="E44" s="20"/>
      <c r="F44" s="20"/>
      <c r="G44" s="20"/>
      <c r="H44" s="20"/>
      <c r="I44" s="20"/>
      <c r="J44" s="2"/>
      <c r="K44" s="2"/>
      <c r="L44" s="2"/>
      <c r="M44" s="39"/>
      <c r="N44" s="2"/>
      <c r="O44" s="2"/>
      <c r="P44" s="2"/>
      <c r="Q44"/>
      <c r="W44" s="8"/>
      <c r="X44" s="2"/>
      <c r="Y44" s="2"/>
      <c r="Z44" s="2"/>
      <c r="AA44" s="2"/>
      <c r="AB44" s="2"/>
      <c r="AC44" s="2"/>
      <c r="AD44" s="2"/>
      <c r="AE44" s="2"/>
      <c r="AF44" s="2"/>
      <c r="AG44" s="2"/>
      <c r="AH44" s="2"/>
      <c r="AI44" s="2"/>
      <c r="AJ44" s="39"/>
      <c r="AK44" s="2"/>
      <c r="AL44" s="8"/>
      <c r="AM44" s="8"/>
      <c r="AN44" s="4"/>
    </row>
    <row r="45" spans="1:43" ht="21" customHeight="1">
      <c r="A45" s="9" t="s">
        <v>264</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4.95" customHeight="1">
      <c r="A46" s="4"/>
      <c r="B46" s="8"/>
      <c r="C46" s="157" t="str">
        <f>IF(VLOOKUP($AK$1,[1]選択肢!$A$1:$J$32,C51,FALSE)=0,"-",VLOOKUP($AK$1,[1]選択肢!$A$1:$J$32,C51,FALSE))</f>
        <v>管理者</v>
      </c>
      <c r="D46" s="158"/>
      <c r="E46" s="163" t="str">
        <f>IF(VLOOKUP($AK$1,[1]選択肢!$A$1:$J$32,E51,FALSE)=0,"-",VLOOKUP($AK$1,[1]選択肢!$A$1:$J$32,E51,FALSE))</f>
        <v>就労選択支援員</v>
      </c>
      <c r="F46" s="163"/>
      <c r="G46" s="163"/>
      <c r="H46" s="163"/>
      <c r="I46" s="157" t="str">
        <f>IF(VLOOKUP($AK$1,[1]選択肢!$A$1:$J$32,I51,FALSE)=0,"-",VLOOKUP($AK$1,[1]選択肢!$A$1:$J$32,I51,FALSE))</f>
        <v>-</v>
      </c>
      <c r="J46" s="158"/>
      <c r="K46" s="158"/>
      <c r="L46" s="158"/>
      <c r="M46" s="158"/>
      <c r="N46" s="164"/>
      <c r="O46" s="157" t="str">
        <f>IF(VLOOKUP($AK$1,[1]選択肢!$A$1:$J$32,O51,FALSE)=0,"-",VLOOKUP($AK$1,[1]選択肢!$A$1:$J$32,O51,FALSE))</f>
        <v>-</v>
      </c>
      <c r="P46" s="158"/>
      <c r="Q46" s="158"/>
      <c r="R46" s="158"/>
      <c r="S46" s="158"/>
      <c r="T46" s="164"/>
      <c r="U46" s="157" t="str">
        <f>IF(VLOOKUP($AK$1,[1]選択肢!$A$1:$J$32,U51,FALSE)=0,"-",VLOOKUP($AK$1,[1]選択肢!$A$1:$J$32,U51,FALSE))</f>
        <v>-</v>
      </c>
      <c r="V46" s="158"/>
      <c r="W46" s="158"/>
      <c r="X46" s="158"/>
      <c r="Y46" s="158"/>
      <c r="Z46" s="164"/>
      <c r="AA46" s="157" t="str">
        <f>IF(VLOOKUP($AK$1,[1]選択肢!$A$1:$J$32,AA51,FALSE)=0,"-",VLOOKUP($AK$1,[1]選択肢!$A$1:$J$32,AA51,FALSE))</f>
        <v>-</v>
      </c>
      <c r="AB46" s="158"/>
      <c r="AC46" s="158"/>
      <c r="AD46" s="158"/>
      <c r="AE46" s="158"/>
      <c r="AF46" s="164"/>
      <c r="AG46" s="163" t="str">
        <f>IF(VLOOKUP($AK$1,[1]選択肢!$A$1:$J$32,AG51,FALSE)=0,"-",VLOOKUP($AK$1,[1]選択肢!$A$1:$J$32,AG51,FALSE))</f>
        <v>-</v>
      </c>
      <c r="AH46" s="163"/>
      <c r="AI46" s="163"/>
      <c r="AJ46" s="163"/>
      <c r="AK46" s="163"/>
      <c r="AL46" s="163" t="str">
        <f>IF(VLOOKUP($AK$1,[1]選択肢!$A$1:$J$32,AL51,FALSE)=0,"-",VLOOKUP($AK$1,[1]選択肢!$A$1:$J$32,AL51,FALSE))</f>
        <v>-</v>
      </c>
      <c r="AM46" s="163"/>
      <c r="AN46" s="4"/>
    </row>
    <row r="47" spans="1:43" ht="18" customHeight="1">
      <c r="A47" s="4"/>
      <c r="B47" s="8"/>
      <c r="C47" s="35" t="s">
        <v>2</v>
      </c>
      <c r="D47" s="35" t="s">
        <v>3</v>
      </c>
      <c r="E47" s="34" t="s">
        <v>2</v>
      </c>
      <c r="F47" s="171" t="s">
        <v>3</v>
      </c>
      <c r="G47" s="171"/>
      <c r="H47" s="171"/>
      <c r="I47" s="160" t="s">
        <v>2</v>
      </c>
      <c r="J47" s="161"/>
      <c r="K47" s="162"/>
      <c r="L47" s="160" t="s">
        <v>3</v>
      </c>
      <c r="M47" s="161"/>
      <c r="N47" s="162"/>
      <c r="O47" s="160" t="s">
        <v>2</v>
      </c>
      <c r="P47" s="161"/>
      <c r="Q47" s="162"/>
      <c r="R47" s="160" t="s">
        <v>3</v>
      </c>
      <c r="S47" s="161"/>
      <c r="T47" s="162"/>
      <c r="U47" s="160" t="s">
        <v>2</v>
      </c>
      <c r="V47" s="161"/>
      <c r="W47" s="162"/>
      <c r="X47" s="160" t="s">
        <v>3</v>
      </c>
      <c r="Y47" s="161"/>
      <c r="Z47" s="162"/>
      <c r="AA47" s="160" t="s">
        <v>2</v>
      </c>
      <c r="AB47" s="161"/>
      <c r="AC47" s="162"/>
      <c r="AD47" s="160" t="s">
        <v>3</v>
      </c>
      <c r="AE47" s="161"/>
      <c r="AF47" s="162"/>
      <c r="AG47" s="160" t="s">
        <v>2</v>
      </c>
      <c r="AH47" s="161"/>
      <c r="AI47" s="162"/>
      <c r="AJ47" s="160" t="s">
        <v>3</v>
      </c>
      <c r="AK47" s="162"/>
      <c r="AL47" s="34" t="s">
        <v>1</v>
      </c>
      <c r="AM47" s="34" t="s">
        <v>0</v>
      </c>
      <c r="AN47" s="4"/>
    </row>
    <row r="48" spans="1:43" ht="18" customHeight="1">
      <c r="A48" s="4"/>
      <c r="B48" s="11" t="s">
        <v>16</v>
      </c>
      <c r="C48" s="34">
        <f>COUNTIFS($B$11:$B$30,C$46,$C$11:$C$30,"A",$E$11:$E$30,"*")</f>
        <v>1</v>
      </c>
      <c r="D48" s="34">
        <f>COUNTIFS($B$11:$B$30,C$46,$C$11:$C$30,"B",$E$11:$E$30,"*")</f>
        <v>0</v>
      </c>
      <c r="E48" s="34">
        <f>COUNTIFS($B$11:$B$30,E$46,$C$11:$C$30,"A",$E$11:$E$30,"*")</f>
        <v>0</v>
      </c>
      <c r="F48" s="160">
        <f>COUNTIFS($B$11:$B$30,E$46,$C$11:$C$30,"B",$E$11:$E$30,"*")</f>
        <v>1</v>
      </c>
      <c r="G48" s="161"/>
      <c r="H48" s="162"/>
      <c r="I48" s="160">
        <f>COUNTIFS($B$11:$B$30,I$46,$C$11:$C$30,"A",$E$11:$E$30,"*")</f>
        <v>0</v>
      </c>
      <c r="J48" s="161"/>
      <c r="K48" s="162"/>
      <c r="L48" s="160">
        <f>COUNTIFS($B$11:$B$30,I$46,$C$11:$C$30,"B",$E$11:$E$30,"*")</f>
        <v>0</v>
      </c>
      <c r="M48" s="161"/>
      <c r="N48" s="162"/>
      <c r="O48" s="160">
        <f>COUNTIFS($B$11:$B$30,O$46,$C$11:$C$30,"A",$E$11:$E$30,"*")</f>
        <v>0</v>
      </c>
      <c r="P48" s="161"/>
      <c r="Q48" s="162"/>
      <c r="R48" s="160">
        <f>COUNTIFS($B$11:$B$30,O$46,$C$11:$C$30,"B",$E$11:$E$30,"*")</f>
        <v>0</v>
      </c>
      <c r="S48" s="161"/>
      <c r="T48" s="162"/>
      <c r="U48" s="160">
        <f>COUNTIFS($B$11:$B$30,U$46,$C$11:$C$30,"A",$E$11:$E$30,"*")</f>
        <v>0</v>
      </c>
      <c r="V48" s="161"/>
      <c r="W48" s="162"/>
      <c r="X48" s="160">
        <f>COUNTIFS($B$11:$B$30,U$46,$C$11:$C$30,"B",$E$11:$E$30,"*")</f>
        <v>0</v>
      </c>
      <c r="Y48" s="161"/>
      <c r="Z48" s="162"/>
      <c r="AA48" s="160">
        <f>COUNTIFS($B$11:$B$30,AA$46,$C$11:$C$30,"A",$E$11:$E$30,"*")</f>
        <v>0</v>
      </c>
      <c r="AB48" s="161"/>
      <c r="AC48" s="162"/>
      <c r="AD48" s="160">
        <f>COUNTIFS($B$11:$B$30,AA$46,$C$11:$C$30,"B",$E$11:$E$30,"*")</f>
        <v>0</v>
      </c>
      <c r="AE48" s="161"/>
      <c r="AF48" s="162"/>
      <c r="AG48" s="160">
        <f>COUNTIFS($B$11:$B$30,AG$46,$C$11:$C$30,"A",$E$11:$E$30,"*")</f>
        <v>0</v>
      </c>
      <c r="AH48" s="161"/>
      <c r="AI48" s="162"/>
      <c r="AJ48" s="160">
        <f>COUNTIFS($B$11:$B$30,AG$46,$C$11:$C$30,"B",$E$11:$E$30,"*")</f>
        <v>0</v>
      </c>
      <c r="AK48" s="162"/>
      <c r="AL48" s="34">
        <f>COUNTIFS($B$11:$B$30,AL$46,$C$11:$C$30,"A",$E$11:$E$30,"*")</f>
        <v>0</v>
      </c>
      <c r="AM48" s="34">
        <f>COUNTIFS($B$11:$B$30,AL$46,$C$11:$C$30,"B",$E$11:$E$30,"*")</f>
        <v>0</v>
      </c>
      <c r="AN48" s="4"/>
    </row>
    <row r="49" spans="1:40" ht="18" customHeight="1">
      <c r="A49" s="4"/>
      <c r="B49" s="17" t="s">
        <v>17</v>
      </c>
      <c r="C49" s="34">
        <f>COUNTIFS($B$11:$B$30,C$46,$C$11:$C$30,"C",$E$11:$E$30,"*")</f>
        <v>0</v>
      </c>
      <c r="D49" s="34">
        <f>COUNTIFS($B$11:$B$30,C$46,$C$11:$C$30,"D",$E$11:$E$30,"*")</f>
        <v>0</v>
      </c>
      <c r="E49" s="34">
        <f>COUNTIFS($B$11:$B$30,E$46,$C$11:$C$30,"C",$E$11:$E$30,"*")</f>
        <v>1</v>
      </c>
      <c r="F49" s="160">
        <f>COUNTIFS($B$11:$B$30,E$46,$C$11:$C$30,"D",$E$11:$E$30,"*")</f>
        <v>1</v>
      </c>
      <c r="G49" s="161"/>
      <c r="H49" s="162"/>
      <c r="I49" s="160">
        <f>COUNTIFS($B$11:$B$30,I$46,$C$11:$C$30,"C",$E$11:$E$30,"*")</f>
        <v>0</v>
      </c>
      <c r="J49" s="161"/>
      <c r="K49" s="162"/>
      <c r="L49" s="160">
        <f>COUNTIFS($B$11:$B$30,I$46,$C$11:$C$30,"D",$E$11:$E$30,"*")</f>
        <v>0</v>
      </c>
      <c r="M49" s="161"/>
      <c r="N49" s="162"/>
      <c r="O49" s="160">
        <f>COUNTIFS($B$11:$B$30,O$46,$C$11:$C$30,"C",$E$11:$E$30,"*")</f>
        <v>0</v>
      </c>
      <c r="P49" s="161"/>
      <c r="Q49" s="162"/>
      <c r="R49" s="160">
        <f>COUNTIFS($B$11:$B$30,O$46,$C$11:$C$30,"D",$E$11:$E$30,"*")</f>
        <v>0</v>
      </c>
      <c r="S49" s="161"/>
      <c r="T49" s="162"/>
      <c r="U49" s="160">
        <f>COUNTIFS($B$11:$B$30,U$46,$C$11:$C$30,"C",$E$11:$E$30,"*")</f>
        <v>0</v>
      </c>
      <c r="V49" s="161"/>
      <c r="W49" s="162"/>
      <c r="X49" s="160">
        <f>COUNTIFS($B$11:$B$30,U$46,$C$11:$C$30,"D",$E$11:$E$30,"*")</f>
        <v>0</v>
      </c>
      <c r="Y49" s="161"/>
      <c r="Z49" s="162"/>
      <c r="AA49" s="160">
        <f>COUNTIFS($B$11:$B$30,AA$46,$C$11:$C$30,"C",$E$11:$E$30,"*")</f>
        <v>0</v>
      </c>
      <c r="AB49" s="161"/>
      <c r="AC49" s="162"/>
      <c r="AD49" s="160">
        <f>COUNTIFS($B$11:$B$30,AA$46,$C$11:$C$30,"D",$E$11:$E$30,"*")</f>
        <v>0</v>
      </c>
      <c r="AE49" s="161"/>
      <c r="AF49" s="162"/>
      <c r="AG49" s="160">
        <f>COUNTIFS($B$11:$B$30,AG$46,$C$11:$C$30,"C",$E$11:$E$30,"*")</f>
        <v>0</v>
      </c>
      <c r="AH49" s="161"/>
      <c r="AI49" s="162"/>
      <c r="AJ49" s="160">
        <f>COUNTIFS($B$11:$B$30,AG$46,$C$11:$C$30,"D",$E$11:$E$30,"*")</f>
        <v>0</v>
      </c>
      <c r="AK49" s="162"/>
      <c r="AL49" s="34">
        <f>COUNTIFS($B$11:$B$30,AL$46,$C$11:$C$30,"C",$E$11:$E$30,"*")</f>
        <v>0</v>
      </c>
      <c r="AM49" s="34">
        <f>COUNTIFS($B$11:$B$30,AL$46,$C$11:$C$30,"D",$E$11:$E$30,"*")</f>
        <v>0</v>
      </c>
      <c r="AN49" s="4"/>
    </row>
    <row r="50" spans="1:40" ht="24.95" customHeight="1">
      <c r="A50" s="4"/>
      <c r="B50" s="17" t="s">
        <v>107</v>
      </c>
      <c r="C50" s="157">
        <f>IF($AK$3="４週",SUMIFS($AK$11:$AK$30,$B$11:$B$30,C46)/4/$AH$5,IF($AK$3="歴月",SUMIFS($AK$11:$AK$30,$B$11:$B$30,C46)/$AL$5,"記載する期間を選択してください"))</f>
        <v>0</v>
      </c>
      <c r="D50" s="164"/>
      <c r="E50" s="157">
        <f>IF($AK$3="４週",SUMIFS($AK$11:$AK$30,$B$11:$B$30,E46)/4/$AH$5,IF($AK$3="歴月",SUMIFS($AK$11:$AK$30,$B$11:$B$30,E46)/$AL$5,"記載する期間を選択してください"))</f>
        <v>0</v>
      </c>
      <c r="F50" s="158"/>
      <c r="G50" s="158"/>
      <c r="H50" s="164"/>
      <c r="I50" s="157">
        <f>IF($AK$3="４週",SUMIFS($AK$11:$AK$30,$B$11:$B$30,I46)/4/$AH$5,IF($AK$3="歴月",SUMIFS($AK$11:$AK$30,$B$11:$B$30,I46)/$AL$5,"記載する期間を選択してください"))</f>
        <v>0</v>
      </c>
      <c r="J50" s="158"/>
      <c r="K50" s="158"/>
      <c r="L50" s="158"/>
      <c r="M50" s="158"/>
      <c r="N50" s="164"/>
      <c r="O50" s="157">
        <f>IF($AK$3="４週",SUMIFS($AK$11:$AK$30,$B$11:$B$30,O46)/4/$AH$5,IF($AK$3="歴月",SUMIFS($AK$11:$AK$30,$B$11:$B$30,O46)/$AL$5,"記載する期間を選択してください"))</f>
        <v>0</v>
      </c>
      <c r="P50" s="158"/>
      <c r="Q50" s="158"/>
      <c r="R50" s="158"/>
      <c r="S50" s="158"/>
      <c r="T50" s="164"/>
      <c r="U50" s="157">
        <f>IF($AK$3="４週",SUMIFS($AK$11:$AK$30,$B$11:$B$30,U46)/4/$AH$5,IF($AK$3="歴月",SUMIFS($AK$11:$AK$30,$B$11:$B$30,U46)/$AL$5,"記載する期間を選択してください"))</f>
        <v>0</v>
      </c>
      <c r="V50" s="158"/>
      <c r="W50" s="158"/>
      <c r="X50" s="158"/>
      <c r="Y50" s="158"/>
      <c r="Z50" s="164"/>
      <c r="AA50" s="157">
        <f>IF($AK$3="４週",SUMIFS($AK$11:$AK$30,$B$11:$B$30,AA46)/4/$AH$5,IF($AK$3="歴月",SUMIFS($AK$11:$AK$30,$B$11:$B$30,AA46)/$AL$5,"記載する期間を選択してください"))</f>
        <v>0</v>
      </c>
      <c r="AB50" s="158"/>
      <c r="AC50" s="158"/>
      <c r="AD50" s="158"/>
      <c r="AE50" s="158"/>
      <c r="AF50" s="164"/>
      <c r="AG50" s="157">
        <f>IF($AK$3="４週",SUMIFS($AK$11:$AK$30,$B$11:$B$30,AG46)/4/$AH$5,IF($AK$3="歴月",SUMIFS($AK$11:$AK$30,$B$11:$B$30,AG46)/$AL$5,"記載する期間を選択してください"))</f>
        <v>0</v>
      </c>
      <c r="AH50" s="158"/>
      <c r="AI50" s="158"/>
      <c r="AJ50" s="158"/>
      <c r="AK50" s="164"/>
      <c r="AL50" s="157">
        <f>IF($AK$3="４週",SUMIFS($AK$11:$AK$30,$B$11:$B$30,AL46)/4/$AH$5,IF($AK$3="歴月",SUMIFS($AK$11:$AK$30,$B$11:$B$30,AL46)/$AL$5,"記載する期間を選択してください"))</f>
        <v>0</v>
      </c>
      <c r="AM50" s="164"/>
      <c r="AN50" s="4"/>
    </row>
    <row r="51" spans="1:40" ht="5.0999999999999996" customHeight="1">
      <c r="A51" s="4"/>
      <c r="B51" s="1"/>
      <c r="C51" s="13">
        <v>2</v>
      </c>
      <c r="D51" s="13"/>
      <c r="E51" s="13">
        <v>3</v>
      </c>
      <c r="F51" s="13"/>
      <c r="G51" s="13"/>
      <c r="H51" s="13"/>
      <c r="I51" s="13">
        <v>4</v>
      </c>
      <c r="J51" s="13"/>
      <c r="K51" s="13"/>
      <c r="L51" s="13"/>
      <c r="M51" s="13"/>
      <c r="N51" s="13"/>
      <c r="O51" s="13">
        <v>5</v>
      </c>
      <c r="P51" s="13"/>
      <c r="Q51" s="13"/>
      <c r="R51" s="13"/>
      <c r="S51" s="13"/>
      <c r="T51" s="13"/>
      <c r="U51" s="13">
        <v>6</v>
      </c>
      <c r="V51" s="13"/>
      <c r="W51" s="13"/>
      <c r="X51" s="13"/>
      <c r="Y51" s="13"/>
      <c r="Z51" s="13"/>
      <c r="AA51" s="13">
        <v>7</v>
      </c>
      <c r="AB51" s="13"/>
      <c r="AC51" s="13"/>
      <c r="AD51" s="13"/>
      <c r="AE51" s="13"/>
      <c r="AF51" s="13"/>
      <c r="AG51" s="13">
        <v>8</v>
      </c>
      <c r="AH51" s="13"/>
      <c r="AI51" s="13"/>
      <c r="AJ51" s="13"/>
      <c r="AK51" s="13"/>
      <c r="AL51" s="13">
        <v>9</v>
      </c>
      <c r="AM51" s="33"/>
      <c r="AN51" s="4"/>
    </row>
    <row r="52" spans="1:40" ht="15" customHeight="1">
      <c r="A52" s="2" t="s">
        <v>72</v>
      </c>
      <c r="B52" s="24"/>
      <c r="C52" s="25"/>
      <c r="D52" s="25"/>
      <c r="E52" s="25"/>
      <c r="F52" s="26"/>
      <c r="G52" s="25"/>
      <c r="H52" s="13"/>
      <c r="I52" s="13"/>
      <c r="J52" s="13"/>
      <c r="K52" s="13"/>
      <c r="L52" s="13"/>
      <c r="M52" s="13"/>
      <c r="N52" s="13"/>
      <c r="O52" s="13"/>
      <c r="P52" s="13"/>
      <c r="Q52" s="13"/>
      <c r="R52" s="13">
        <v>6</v>
      </c>
      <c r="S52" s="13"/>
      <c r="T52" s="13"/>
      <c r="U52" s="13"/>
      <c r="V52" s="13"/>
      <c r="W52" s="13"/>
      <c r="X52" s="13">
        <v>7</v>
      </c>
      <c r="Y52" s="13"/>
      <c r="Z52" s="13"/>
      <c r="AA52" s="13"/>
      <c r="AB52" s="13"/>
      <c r="AC52" s="13"/>
      <c r="AD52" s="13">
        <v>8</v>
      </c>
      <c r="AE52" s="13"/>
      <c r="AF52" s="13"/>
      <c r="AG52" s="14"/>
      <c r="AH52" s="14"/>
      <c r="AI52" s="14"/>
      <c r="AJ52" s="14">
        <v>9</v>
      </c>
      <c r="AK52" s="12"/>
      <c r="AL52" s="12"/>
      <c r="AM52" s="4"/>
    </row>
    <row r="53" spans="1:40" s="2" customFormat="1" ht="15" customHeight="1">
      <c r="A53" s="2" t="s">
        <v>73</v>
      </c>
      <c r="B53" s="20"/>
      <c r="C53" s="20"/>
      <c r="D53" s="20"/>
      <c r="E53" s="20"/>
      <c r="F53" s="20"/>
      <c r="G53" s="20"/>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row>
    <row r="54" spans="1:40" s="2" customFormat="1" ht="15" customHeight="1">
      <c r="A54" s="2" t="s">
        <v>121</v>
      </c>
      <c r="B54" s="20"/>
      <c r="C54" s="20"/>
      <c r="D54" s="20"/>
      <c r="E54" s="20"/>
      <c r="F54" s="20"/>
      <c r="G54" s="20"/>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row>
    <row r="55" spans="1:40" s="2" customFormat="1" ht="15" customHeight="1">
      <c r="A55" s="2" t="s">
        <v>74</v>
      </c>
      <c r="B55" s="20"/>
      <c r="C55" s="20"/>
      <c r="D55" s="20"/>
      <c r="E55" s="20"/>
      <c r="F55" s="20"/>
      <c r="G55" s="20"/>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row>
    <row r="56" spans="1:40" s="2" customFormat="1" ht="15" customHeight="1">
      <c r="A56" s="2" t="s">
        <v>75</v>
      </c>
      <c r="B56" s="20"/>
      <c r="C56" s="20"/>
      <c r="D56" s="20"/>
      <c r="E56" s="20"/>
      <c r="F56" s="20"/>
      <c r="G56" s="20"/>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row>
    <row r="57" spans="1:40" ht="15" customHeight="1">
      <c r="A57" s="2" t="s">
        <v>76</v>
      </c>
      <c r="B57" s="27"/>
      <c r="C57" s="2"/>
      <c r="D57" s="2"/>
      <c r="E57" s="2"/>
      <c r="F57" s="2"/>
      <c r="G57" s="2"/>
    </row>
    <row r="58" spans="1:40" ht="15" customHeight="1">
      <c r="A58" s="2" t="s">
        <v>77</v>
      </c>
      <c r="B58" s="27"/>
      <c r="C58" s="2"/>
      <c r="D58" s="2"/>
      <c r="E58" s="2"/>
      <c r="F58" s="2"/>
      <c r="G58" s="2"/>
    </row>
    <row r="59" spans="1:40" ht="15" customHeight="1">
      <c r="A59" s="2"/>
      <c r="B59" s="11" t="s">
        <v>78</v>
      </c>
      <c r="C59" s="115" t="s">
        <v>79</v>
      </c>
      <c r="D59" s="115"/>
      <c r="E59" s="115"/>
      <c r="F59" s="2"/>
      <c r="G59" s="2"/>
    </row>
    <row r="60" spans="1:40" ht="15" customHeight="1">
      <c r="A60" s="2"/>
      <c r="B60" s="29" t="s">
        <v>96</v>
      </c>
      <c r="C60" s="130" t="s">
        <v>80</v>
      </c>
      <c r="D60" s="130"/>
      <c r="E60" s="130"/>
      <c r="F60" s="2"/>
      <c r="G60" s="2"/>
    </row>
    <row r="61" spans="1:40" ht="15" customHeight="1">
      <c r="A61" s="2"/>
      <c r="B61" s="29" t="s">
        <v>97</v>
      </c>
      <c r="C61" s="130" t="s">
        <v>81</v>
      </c>
      <c r="D61" s="130"/>
      <c r="E61" s="130"/>
      <c r="F61" s="2"/>
      <c r="G61" s="2"/>
    </row>
    <row r="62" spans="1:40" ht="15" customHeight="1">
      <c r="A62" s="2"/>
      <c r="B62" s="29" t="s">
        <v>98</v>
      </c>
      <c r="C62" s="130" t="s">
        <v>82</v>
      </c>
      <c r="D62" s="130"/>
      <c r="E62" s="130"/>
      <c r="F62" s="2"/>
      <c r="G62" s="2"/>
    </row>
    <row r="63" spans="1:40" ht="15" customHeight="1">
      <c r="A63" s="2"/>
      <c r="B63" s="29" t="s">
        <v>99</v>
      </c>
      <c r="C63" s="130" t="s">
        <v>83</v>
      </c>
      <c r="D63" s="130"/>
      <c r="E63" s="130"/>
      <c r="F63" s="2"/>
      <c r="G63" s="2"/>
    </row>
    <row r="64" spans="1:40" ht="15" customHeight="1">
      <c r="A64" s="2"/>
      <c r="B64" s="2" t="s">
        <v>84</v>
      </c>
      <c r="C64" s="2"/>
      <c r="D64" s="2"/>
      <c r="E64" s="2"/>
      <c r="F64" s="2"/>
      <c r="G64" s="2"/>
    </row>
    <row r="65" spans="1:7" ht="15" customHeight="1">
      <c r="A65" s="2"/>
      <c r="B65" s="2" t="s">
        <v>101</v>
      </c>
      <c r="C65" s="2"/>
      <c r="D65" s="2"/>
      <c r="E65" s="2"/>
      <c r="F65" s="2"/>
      <c r="G65" s="2"/>
    </row>
    <row r="66" spans="1:7" ht="15" customHeight="1">
      <c r="A66" s="2"/>
      <c r="B66" s="2" t="s">
        <v>85</v>
      </c>
      <c r="C66" s="2"/>
      <c r="D66" s="2"/>
      <c r="E66" s="2"/>
      <c r="F66" s="2"/>
      <c r="G66" s="2"/>
    </row>
    <row r="67" spans="1:7" ht="15" customHeight="1">
      <c r="A67" s="2" t="s">
        <v>86</v>
      </c>
      <c r="B67" s="27"/>
      <c r="C67" s="2"/>
      <c r="D67" s="2"/>
      <c r="E67" s="2"/>
      <c r="F67" s="2"/>
      <c r="G67" s="2"/>
    </row>
    <row r="68" spans="1:7" ht="15" customHeight="1">
      <c r="A68" s="2" t="s">
        <v>87</v>
      </c>
      <c r="B68" s="27"/>
      <c r="C68" s="2"/>
      <c r="D68" s="2"/>
      <c r="E68" s="2"/>
      <c r="F68" s="2"/>
      <c r="G68" s="2"/>
    </row>
    <row r="69" spans="1:7" ht="15" customHeight="1">
      <c r="A69" s="2" t="s">
        <v>102</v>
      </c>
      <c r="B69" s="27"/>
      <c r="C69" s="2"/>
      <c r="D69" s="2"/>
      <c r="E69" s="2"/>
      <c r="F69" s="2"/>
      <c r="G69" s="2"/>
    </row>
    <row r="70" spans="1:7" ht="15" customHeight="1">
      <c r="A70" s="2" t="s">
        <v>88</v>
      </c>
      <c r="B70" s="27"/>
      <c r="C70" s="2"/>
      <c r="D70" s="2"/>
      <c r="E70" s="2"/>
      <c r="F70" s="2"/>
      <c r="G70" s="2"/>
    </row>
    <row r="71" spans="1:7" ht="15" customHeight="1">
      <c r="A71" s="2" t="s">
        <v>265</v>
      </c>
      <c r="B71" s="27"/>
      <c r="C71" s="2"/>
      <c r="D71" s="2"/>
      <c r="E71" s="2"/>
      <c r="F71" s="2"/>
      <c r="G71" s="2"/>
    </row>
    <row r="72" spans="1:7" ht="15" customHeight="1">
      <c r="A72" s="2" t="s">
        <v>266</v>
      </c>
      <c r="B72" s="27"/>
      <c r="C72" s="2"/>
      <c r="D72" s="2"/>
      <c r="E72" s="2"/>
      <c r="F72" s="2"/>
      <c r="G72" s="2"/>
    </row>
    <row r="73" spans="1:7" ht="15" customHeight="1">
      <c r="A73" s="2"/>
      <c r="B73" s="2" t="s">
        <v>267</v>
      </c>
      <c r="C73" s="2"/>
      <c r="D73" s="2"/>
      <c r="E73" s="2"/>
      <c r="F73" s="2"/>
      <c r="G73" s="2"/>
    </row>
    <row r="74" spans="1:7" ht="15" customHeight="1">
      <c r="A74" s="2"/>
      <c r="B74" s="2" t="s">
        <v>268</v>
      </c>
      <c r="C74" s="2"/>
      <c r="D74" s="2"/>
      <c r="E74" s="2"/>
      <c r="F74" s="2"/>
      <c r="G74" s="2"/>
    </row>
    <row r="75" spans="1:7" ht="15" customHeight="1">
      <c r="A75" s="2" t="s">
        <v>269</v>
      </c>
      <c r="B75" s="27"/>
      <c r="C75" s="2"/>
      <c r="D75" s="2"/>
      <c r="E75" s="2"/>
      <c r="F75" s="2"/>
      <c r="G75" s="2"/>
    </row>
    <row r="76" spans="1:7" ht="15" customHeight="1">
      <c r="A76" s="2" t="s">
        <v>91</v>
      </c>
      <c r="B76" s="27"/>
      <c r="C76" s="2"/>
      <c r="D76" s="2"/>
      <c r="E76" s="2"/>
      <c r="F76" s="2"/>
      <c r="G76" s="2"/>
    </row>
    <row r="77" spans="1:7" ht="15" customHeight="1">
      <c r="A77" s="2" t="s">
        <v>270</v>
      </c>
      <c r="B77" s="27"/>
      <c r="C77" s="2"/>
      <c r="D77" s="2"/>
      <c r="E77" s="2"/>
      <c r="F77" s="2"/>
      <c r="G77" s="2"/>
    </row>
    <row r="78" spans="1:7" ht="15" customHeight="1">
      <c r="A78" s="2" t="s">
        <v>271</v>
      </c>
      <c r="B78" s="27"/>
      <c r="C78" s="2"/>
      <c r="D78" s="2"/>
      <c r="E78" s="2"/>
      <c r="F78" s="2"/>
      <c r="G78" s="2"/>
    </row>
    <row r="79" spans="1:7" ht="15" customHeight="1">
      <c r="A79" s="2" t="s">
        <v>94</v>
      </c>
      <c r="B79" s="27"/>
      <c r="C79" s="2"/>
      <c r="D79" s="2"/>
      <c r="E79" s="2"/>
      <c r="F79" s="2"/>
      <c r="G79" s="2"/>
    </row>
    <row r="80" spans="1:7" ht="15" customHeight="1">
      <c r="A80" s="2" t="s">
        <v>95</v>
      </c>
      <c r="B80" s="27"/>
      <c r="C80" s="2"/>
      <c r="D80" s="2"/>
      <c r="E80" s="2"/>
      <c r="F80" s="2"/>
      <c r="G80" s="2"/>
    </row>
    <row r="81" spans="1:7" ht="15" customHeight="1">
      <c r="A81" s="2" t="s">
        <v>272</v>
      </c>
      <c r="B81" s="27"/>
      <c r="C81" s="2"/>
      <c r="D81" s="2"/>
      <c r="E81" s="2"/>
      <c r="F81" s="2"/>
      <c r="G81" s="2"/>
    </row>
    <row r="82" spans="1:7" ht="15" customHeight="1">
      <c r="A82" s="2" t="s">
        <v>273</v>
      </c>
      <c r="B82" s="27"/>
      <c r="C82" s="2"/>
      <c r="D82" s="2"/>
      <c r="E82" s="2"/>
      <c r="F82" s="2"/>
      <c r="G82" s="2"/>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26"/>
  <dataValidations count="7">
    <dataValidation allowBlank="1" showInputMessage="1" sqref="B11" xr:uid="{683434B1-942F-4428-8E90-7A0E5E56AD37}"/>
    <dataValidation type="list" allowBlank="1" showInputMessage="1" sqref="B12:B30" xr:uid="{52B47C87-CB3D-4266-83F5-DD1CF8FFCC34}">
      <formula1>INDIRECT($AK$1)</formula1>
    </dataValidation>
    <dataValidation type="list" allowBlank="1" showInputMessage="1" showErrorMessage="1" sqref="AK3:AN3" xr:uid="{311F248D-3B80-4C43-A367-8A1CDF90F9C6}">
      <formula1>"４週,歴月"</formula1>
    </dataValidation>
    <dataValidation type="list" allowBlank="1" showInputMessage="1" showErrorMessage="1" sqref="AK4:AN4" xr:uid="{B55AFC96-ECB1-4B0B-A64B-A2FCE3C16AA0}">
      <formula1>"予定,実績"</formula1>
    </dataValidation>
    <dataValidation type="list" allowBlank="1" showInputMessage="1" showErrorMessage="1" sqref="C11:C30" xr:uid="{3BEFA12E-F5FB-4A8D-9F17-A2B3CE79F16F}">
      <formula1>"A,B,C,D"</formula1>
    </dataValidation>
    <dataValidation operator="greaterThanOrEqual" allowBlank="1" showInputMessage="1" showErrorMessage="1" sqref="I44 AJ38:AJ39 AL38 L40 L44 I40" xr:uid="{7B59A035-09EF-4EE1-94BA-E84650C7A1E4}"/>
    <dataValidation type="whole" operator="greaterThanOrEqual" allowBlank="1" showInputMessage="1" showErrorMessage="1" sqref="I38:I39 D38:F39 AG38:AG39 AD38:AD39 AA38:AA39 X38:X39 U38:U39 R38:R39 O38:O39 L38:L39" xr:uid="{90FACB94-6870-417E-84BF-68AE87D02D8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79"/>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8</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1" si="0">IF($AK$3="４週",SUM(F12:AG12),SUM(F12:AJ12))</f>
        <v>0</v>
      </c>
      <c r="AL12" s="82">
        <f>IF($AK$3="４週",AK12/4,AK12/(DAY(EOMONTH($F$9,0))/7))</f>
        <v>0</v>
      </c>
      <c r="AM12" s="128"/>
      <c r="AN12" s="128"/>
    </row>
    <row r="13" spans="1:40" ht="18" customHeight="1">
      <c r="A13" s="72">
        <v>3</v>
      </c>
      <c r="B13" s="91" t="s">
        <v>32</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IF($AK$3="４週",AK13/4,AK13/(DAY(EOMONTH($F$9,0))/7))</f>
        <v>0</v>
      </c>
      <c r="AM13" s="128"/>
      <c r="AN13" s="128"/>
    </row>
    <row r="14" spans="1:40" ht="18" customHeight="1">
      <c r="A14" s="72">
        <v>4</v>
      </c>
      <c r="B14" s="91"/>
      <c r="C14" s="77"/>
      <c r="D14" s="88"/>
      <c r="E14" s="89"/>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IF($AK$3="４週",AK14/4,AK14/(DAY(EOMONTH($F$9,0))/7))</f>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30" si="1">IF($AK$3="４週",AK15/4,AK15/(DAY(EOMONTH($F$9,0))/7))</f>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3"/>
      <c r="AL32" s="85"/>
      <c r="AM32" s="129"/>
      <c r="AN32" s="129"/>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3" ht="21" customHeight="1">
      <c r="A36" s="9" t="s">
        <v>112</v>
      </c>
      <c r="B36" s="8"/>
      <c r="C36" s="8"/>
      <c r="D36" s="8"/>
      <c r="E36" s="8"/>
      <c r="F36" s="8"/>
      <c r="G36" s="2"/>
      <c r="H36" s="2"/>
      <c r="I36" s="2"/>
      <c r="J36" s="2"/>
      <c r="K36" s="2"/>
      <c r="L36" s="2"/>
      <c r="M36" s="2"/>
      <c r="N36" s="2"/>
      <c r="O36" s="2"/>
      <c r="AM36" s="8"/>
      <c r="AN36" s="4"/>
    </row>
    <row r="37" spans="1:43" ht="24.95" customHeight="1">
      <c r="A37" s="115"/>
      <c r="B37" s="115"/>
      <c r="C37" s="115"/>
      <c r="D37" s="30">
        <v>4</v>
      </c>
      <c r="E37" s="30">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15" t="s">
        <v>60</v>
      </c>
      <c r="AK37" s="115"/>
      <c r="AL37" s="17" t="s">
        <v>116</v>
      </c>
      <c r="AM37"/>
      <c r="AN37"/>
      <c r="AO37"/>
      <c r="AP37"/>
      <c r="AQ37"/>
    </row>
    <row r="38" spans="1:43" ht="18" customHeight="1">
      <c r="A38" s="182" t="s">
        <v>120</v>
      </c>
      <c r="B38" s="182"/>
      <c r="C38" s="182"/>
      <c r="D38" s="31"/>
      <c r="E38" s="3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30">
        <f>SUM(D38:AI38)</f>
        <v>0</v>
      </c>
      <c r="AK38" s="130"/>
      <c r="AL38" s="183" t="e">
        <f>ROUNDUP(AJ38/AJ39,1)</f>
        <v>#DIV/0!</v>
      </c>
      <c r="AM38"/>
      <c r="AN38"/>
      <c r="AO38"/>
      <c r="AP38"/>
      <c r="AQ38"/>
    </row>
    <row r="39" spans="1:43" ht="18" customHeight="1">
      <c r="A39" s="182" t="s">
        <v>113</v>
      </c>
      <c r="B39" s="182"/>
      <c r="C39" s="182"/>
      <c r="D39" s="31"/>
      <c r="E39" s="31"/>
      <c r="F39" s="181"/>
      <c r="G39" s="181"/>
      <c r="H39" s="181"/>
      <c r="I39" s="181"/>
      <c r="J39" s="181"/>
      <c r="K39" s="181"/>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30">
        <f>+SUM(D39:AI39)</f>
        <v>0</v>
      </c>
      <c r="AK39" s="130"/>
      <c r="AL39" s="184"/>
      <c r="AM39"/>
      <c r="AN39"/>
      <c r="AO39"/>
      <c r="AP39"/>
      <c r="AQ39"/>
    </row>
    <row r="40" spans="1:43" ht="5.0999999999999996" customHeight="1">
      <c r="A40" s="20"/>
      <c r="B40" s="20"/>
      <c r="C40" s="20"/>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39"/>
      <c r="AK40" s="2"/>
      <c r="AL40" s="8"/>
      <c r="AM40" s="8"/>
      <c r="AN40" s="4"/>
    </row>
    <row r="41" spans="1:43" ht="18" customHeight="1">
      <c r="A41" s="9" t="s">
        <v>114</v>
      </c>
      <c r="B41" s="2"/>
      <c r="D41" s="2"/>
      <c r="E41" s="2"/>
      <c r="F41" s="2"/>
      <c r="G41" s="2"/>
      <c r="H41" s="2"/>
      <c r="I41"/>
      <c r="J41"/>
      <c r="K41"/>
      <c r="L41"/>
      <c r="M41"/>
      <c r="N41"/>
      <c r="O41" s="2"/>
      <c r="P41" s="2"/>
      <c r="Q41" s="2"/>
      <c r="R41" s="2"/>
      <c r="S41" s="2"/>
      <c r="T41" s="2"/>
      <c r="U41" s="2"/>
      <c r="V41" s="2"/>
      <c r="W41" s="8"/>
      <c r="X41" s="2"/>
      <c r="Y41" s="2"/>
      <c r="Z41" s="2"/>
      <c r="AA41" s="2"/>
      <c r="AB41" s="2"/>
      <c r="AC41" s="2"/>
      <c r="AD41" s="2"/>
      <c r="AE41" s="2"/>
      <c r="AF41" s="2"/>
      <c r="AG41" s="2"/>
      <c r="AH41" s="2"/>
      <c r="AI41" s="2"/>
      <c r="AJ41" s="39"/>
      <c r="AK41" s="2"/>
      <c r="AL41" s="8"/>
      <c r="AM41" s="8"/>
      <c r="AN41" s="4"/>
    </row>
    <row r="42" spans="1:43" ht="24.95" customHeight="1">
      <c r="A42" s="115" t="s">
        <v>108</v>
      </c>
      <c r="B42" s="115"/>
      <c r="C42" s="115" t="s">
        <v>23</v>
      </c>
      <c r="D42" s="115"/>
      <c r="E42" s="114" t="s">
        <v>133</v>
      </c>
      <c r="F42" s="114"/>
      <c r="G42" s="114"/>
      <c r="H42" s="114"/>
      <c r="I42"/>
      <c r="J42"/>
      <c r="K42"/>
      <c r="L42"/>
      <c r="M42"/>
      <c r="N42"/>
      <c r="O42"/>
      <c r="P42"/>
      <c r="Q42"/>
      <c r="R42"/>
      <c r="S42"/>
      <c r="T42"/>
      <c r="U42"/>
      <c r="W42" s="8"/>
      <c r="X42" s="2"/>
      <c r="Y42" s="2"/>
      <c r="Z42" s="2"/>
      <c r="AA42" s="2"/>
      <c r="AB42" s="2"/>
      <c r="AC42" s="2"/>
      <c r="AD42" s="2"/>
      <c r="AE42" s="2"/>
      <c r="AF42" s="2"/>
      <c r="AG42" s="2"/>
      <c r="AH42" s="2"/>
      <c r="AI42" s="2"/>
      <c r="AJ42" s="39"/>
      <c r="AK42" s="2"/>
      <c r="AL42" s="8"/>
      <c r="AM42" s="8"/>
      <c r="AN42" s="4"/>
    </row>
    <row r="43" spans="1:43" ht="18" customHeight="1">
      <c r="A43" s="114" t="s">
        <v>117</v>
      </c>
      <c r="B43" s="114"/>
      <c r="C43" s="178" t="e">
        <f>ROUNDDOWN(IF(AL38&lt;=60,1,1+ROUNDUP((AL38-60)/40,0)),1)</f>
        <v>#DIV/0!</v>
      </c>
      <c r="D43" s="178"/>
      <c r="E43" s="178" t="e">
        <f>ROUNDDOWN(AL38/40,1)</f>
        <v>#DIV/0!</v>
      </c>
      <c r="F43" s="178"/>
      <c r="G43" s="178"/>
      <c r="H43" s="178"/>
      <c r="I43"/>
      <c r="J43"/>
      <c r="K43"/>
      <c r="L43"/>
      <c r="M43"/>
      <c r="N43"/>
      <c r="O43"/>
      <c r="P43"/>
      <c r="Q43"/>
      <c r="R43"/>
      <c r="S43"/>
      <c r="T43"/>
      <c r="U43"/>
      <c r="W43" s="8"/>
      <c r="X43" s="2"/>
      <c r="Y43" s="2"/>
      <c r="Z43" s="2"/>
      <c r="AA43" s="2"/>
      <c r="AB43" s="2"/>
      <c r="AC43" s="2"/>
      <c r="AD43" s="2"/>
      <c r="AE43" s="2"/>
      <c r="AF43" s="2"/>
      <c r="AG43" s="2"/>
      <c r="AH43" s="2"/>
      <c r="AI43" s="2"/>
      <c r="AJ43" s="39"/>
      <c r="AK43" s="2"/>
      <c r="AL43" s="8"/>
      <c r="AM43" s="8"/>
      <c r="AN43" s="4"/>
    </row>
    <row r="44" spans="1:43" ht="5.0999999999999996" customHeight="1">
      <c r="A44" s="20"/>
      <c r="B44" s="20"/>
      <c r="C44" s="20"/>
      <c r="D44" s="20"/>
      <c r="E44" s="20"/>
      <c r="F44" s="20"/>
      <c r="G44" s="20"/>
      <c r="H44" s="20"/>
      <c r="I44" s="20"/>
      <c r="J44" s="2"/>
      <c r="K44" s="2"/>
      <c r="L44" s="2"/>
      <c r="M44" s="39"/>
      <c r="N44" s="2"/>
      <c r="O44" s="2"/>
      <c r="P44" s="2"/>
      <c r="Q44"/>
      <c r="W44" s="8"/>
      <c r="X44" s="2"/>
      <c r="Y44" s="2"/>
      <c r="Z44" s="2"/>
      <c r="AA44" s="2"/>
      <c r="AB44" s="2"/>
      <c r="AC44" s="2"/>
      <c r="AD44" s="2"/>
      <c r="AE44" s="2"/>
      <c r="AF44" s="2"/>
      <c r="AG44" s="2"/>
      <c r="AH44" s="2"/>
      <c r="AI44" s="2"/>
      <c r="AJ44" s="39"/>
      <c r="AK44" s="2"/>
      <c r="AL44" s="8"/>
      <c r="AM44" s="8"/>
      <c r="AN44" s="4"/>
    </row>
    <row r="45" spans="1:43" ht="21" customHeight="1">
      <c r="A45" s="9" t="s">
        <v>118</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4.95" customHeight="1">
      <c r="A46" s="4"/>
      <c r="B46" s="8"/>
      <c r="C46" s="157" t="str">
        <f>IF(VLOOKUP($AK$1,選択肢!$A$1:$J$41,C51,FALSE)=0,"-",VLOOKUP($AK$1,選択肢!$A$1:$J$41,C51,FALSE))</f>
        <v>管理者</v>
      </c>
      <c r="D46" s="158"/>
      <c r="E46" s="163" t="str">
        <f>IF(VLOOKUP($AK$1,選択肢!$A$1:$J$41,E51,FALSE)=0,"-",VLOOKUP($AK$1,選択肢!$A$1:$J$41,E51,FALSE))</f>
        <v>サービス管理責任者</v>
      </c>
      <c r="F46" s="163"/>
      <c r="G46" s="163"/>
      <c r="H46" s="163"/>
      <c r="I46" s="157" t="str">
        <f>IF(VLOOKUP($AK$1,選択肢!$A$1:$J$41,I51,FALSE)=0,"-",VLOOKUP($AK$1,選択肢!$A$1:$J$41,I51,FALSE))</f>
        <v>就労定着支援員</v>
      </c>
      <c r="J46" s="158"/>
      <c r="K46" s="158"/>
      <c r="L46" s="158"/>
      <c r="M46" s="158"/>
      <c r="N46" s="164"/>
      <c r="O46" s="157" t="str">
        <f>IF(VLOOKUP($AK$1,選択肢!$A$1:$J$41,O51,FALSE)=0,"-",VLOOKUP($AK$1,選択肢!$A$1:$J$41,O51,FALSE))</f>
        <v>-</v>
      </c>
      <c r="P46" s="158"/>
      <c r="Q46" s="158"/>
      <c r="R46" s="158"/>
      <c r="S46" s="158"/>
      <c r="T46" s="164"/>
      <c r="U46" s="157" t="str">
        <f>IF(VLOOKUP($AK$1,選択肢!$A$1:$J$41,U51,FALSE)=0,"-",VLOOKUP($AK$1,選択肢!$A$1:$J$41,U51,FALSE))</f>
        <v>-</v>
      </c>
      <c r="V46" s="158"/>
      <c r="W46" s="158"/>
      <c r="X46" s="158"/>
      <c r="Y46" s="158"/>
      <c r="Z46" s="164"/>
      <c r="AA46" s="157" t="str">
        <f>IF(VLOOKUP($AK$1,選択肢!$A$1:$J$41,AA51,FALSE)=0,"-",VLOOKUP($AK$1,選択肢!$A$1:$J$41,AA51,FALSE))</f>
        <v>-</v>
      </c>
      <c r="AB46" s="158"/>
      <c r="AC46" s="158"/>
      <c r="AD46" s="158"/>
      <c r="AE46" s="158"/>
      <c r="AF46" s="164"/>
      <c r="AG46" s="163" t="str">
        <f>IF(VLOOKUP($AK$1,選択肢!$A$1:$J$41,AG51,FALSE)=0,"-",VLOOKUP($AK$1,選択肢!$A$1:$J$41,AG51,FALSE))</f>
        <v>-</v>
      </c>
      <c r="AH46" s="163"/>
      <c r="AI46" s="163"/>
      <c r="AJ46" s="163"/>
      <c r="AK46" s="163"/>
      <c r="AL46" s="163" t="str">
        <f>IF(VLOOKUP($AK$1,選択肢!$A$1:$J$41,AL51,FALSE)=0,"-",VLOOKUP($AK$1,選択肢!$A$1:$J$41,AL51,FALSE))</f>
        <v>-</v>
      </c>
      <c r="AM46" s="163"/>
      <c r="AN46" s="4"/>
    </row>
    <row r="47" spans="1:43" ht="18" customHeight="1">
      <c r="A47" s="4"/>
      <c r="B47" s="8"/>
      <c r="C47" s="35" t="s">
        <v>2</v>
      </c>
      <c r="D47" s="35" t="s">
        <v>3</v>
      </c>
      <c r="E47" s="34" t="s">
        <v>2</v>
      </c>
      <c r="F47" s="171" t="s">
        <v>3</v>
      </c>
      <c r="G47" s="171"/>
      <c r="H47" s="171"/>
      <c r="I47" s="160" t="s">
        <v>2</v>
      </c>
      <c r="J47" s="161"/>
      <c r="K47" s="162"/>
      <c r="L47" s="160" t="s">
        <v>3</v>
      </c>
      <c r="M47" s="161"/>
      <c r="N47" s="162"/>
      <c r="O47" s="160" t="s">
        <v>2</v>
      </c>
      <c r="P47" s="161"/>
      <c r="Q47" s="162"/>
      <c r="R47" s="160" t="s">
        <v>3</v>
      </c>
      <c r="S47" s="161"/>
      <c r="T47" s="162"/>
      <c r="U47" s="160" t="s">
        <v>2</v>
      </c>
      <c r="V47" s="161"/>
      <c r="W47" s="162"/>
      <c r="X47" s="160" t="s">
        <v>3</v>
      </c>
      <c r="Y47" s="161"/>
      <c r="Z47" s="162"/>
      <c r="AA47" s="160" t="s">
        <v>2</v>
      </c>
      <c r="AB47" s="161"/>
      <c r="AC47" s="162"/>
      <c r="AD47" s="160" t="s">
        <v>3</v>
      </c>
      <c r="AE47" s="161"/>
      <c r="AF47" s="162"/>
      <c r="AG47" s="160" t="s">
        <v>2</v>
      </c>
      <c r="AH47" s="161"/>
      <c r="AI47" s="162"/>
      <c r="AJ47" s="160" t="s">
        <v>3</v>
      </c>
      <c r="AK47" s="162"/>
      <c r="AL47" s="34" t="s">
        <v>1</v>
      </c>
      <c r="AM47" s="34" t="s">
        <v>0</v>
      </c>
      <c r="AN47" s="4"/>
    </row>
    <row r="48" spans="1:43" ht="18" customHeight="1">
      <c r="A48" s="4"/>
      <c r="B48" s="11" t="s">
        <v>16</v>
      </c>
      <c r="C48" s="34">
        <f>COUNTIFS($B$11:$B$30,C$46,$C$11:$C$30,"A",$E$11:$E$30,"*")</f>
        <v>1</v>
      </c>
      <c r="D48" s="34">
        <f>COUNTIFS($B$11:$B$30,C$46,$C$11:$C$30,"B",$E$11:$E$30,"*")</f>
        <v>0</v>
      </c>
      <c r="E48" s="34">
        <f>COUNTIFS($B$11:$B$30,E$46,$C$11:$C$30,"A",$E$11:$E$30,"*")</f>
        <v>0</v>
      </c>
      <c r="F48" s="160">
        <f>COUNTIFS($B$11:$B$30,E$46,$C$11:$C$30,"B",$E$11:$E$30,"*")</f>
        <v>1</v>
      </c>
      <c r="G48" s="161"/>
      <c r="H48" s="162"/>
      <c r="I48" s="160">
        <f>COUNTIFS($B$11:$B$30,I$46,$C$11:$C$30,"A",$E$11:$E$30,"*")</f>
        <v>0</v>
      </c>
      <c r="J48" s="161"/>
      <c r="K48" s="162"/>
      <c r="L48" s="160">
        <f>COUNTIFS($B$11:$B$30,I$46,$C$11:$C$30,"B",$E$11:$E$30,"*")</f>
        <v>0</v>
      </c>
      <c r="M48" s="161"/>
      <c r="N48" s="162"/>
      <c r="O48" s="160">
        <f>COUNTIFS($B$11:$B$30,O$46,$C$11:$C$30,"A",$E$11:$E$30,"*")</f>
        <v>0</v>
      </c>
      <c r="P48" s="161"/>
      <c r="Q48" s="162"/>
      <c r="R48" s="160">
        <f>COUNTIFS($B$11:$B$30,O$46,$C$11:$C$30,"B",$E$11:$E$30,"*")</f>
        <v>0</v>
      </c>
      <c r="S48" s="161"/>
      <c r="T48" s="162"/>
      <c r="U48" s="160">
        <f>COUNTIFS($B$11:$B$30,U$46,$C$11:$C$30,"A",$E$11:$E$30,"*")</f>
        <v>0</v>
      </c>
      <c r="V48" s="161"/>
      <c r="W48" s="162"/>
      <c r="X48" s="160">
        <f>COUNTIFS($B$11:$B$30,U$46,$C$11:$C$30,"B",$E$11:$E$30,"*")</f>
        <v>0</v>
      </c>
      <c r="Y48" s="161"/>
      <c r="Z48" s="162"/>
      <c r="AA48" s="160">
        <f>COUNTIFS($B$11:$B$30,AA$46,$C$11:$C$30,"A",$E$11:$E$30,"*")</f>
        <v>0</v>
      </c>
      <c r="AB48" s="161"/>
      <c r="AC48" s="162"/>
      <c r="AD48" s="160">
        <f>COUNTIFS($B$11:$B$30,AA$46,$C$11:$C$30,"B",$E$11:$E$30,"*")</f>
        <v>0</v>
      </c>
      <c r="AE48" s="161"/>
      <c r="AF48" s="162"/>
      <c r="AG48" s="160">
        <f>COUNTIFS($B$11:$B$30,AG$46,$C$11:$C$30,"A",$E$11:$E$30,"*")</f>
        <v>0</v>
      </c>
      <c r="AH48" s="161"/>
      <c r="AI48" s="162"/>
      <c r="AJ48" s="160">
        <f>COUNTIFS($B$11:$B$30,AG$46,$C$11:$C$30,"B",$E$11:$E$30,"*")</f>
        <v>0</v>
      </c>
      <c r="AK48" s="162"/>
      <c r="AL48" s="34">
        <f>COUNTIFS($B$11:$B$30,AL$46,$C$11:$C$30,"A",$E$11:$E$30,"*")</f>
        <v>0</v>
      </c>
      <c r="AM48" s="34">
        <f>COUNTIFS($B$11:$B$30,AL$46,$C$11:$C$30,"B",$E$11:$E$30,"*")</f>
        <v>0</v>
      </c>
      <c r="AN48" s="4"/>
    </row>
    <row r="49" spans="1:40" ht="18" customHeight="1">
      <c r="A49" s="4"/>
      <c r="B49" s="17" t="s">
        <v>17</v>
      </c>
      <c r="C49" s="34">
        <f>COUNTIFS($B$11:$B$30,C$46,$C$11:$C$30,"C",$E$11:$E$30,"*")</f>
        <v>0</v>
      </c>
      <c r="D49" s="34">
        <f>COUNTIFS($B$11:$B$30,C$46,$C$11:$C$30,"D",$E$11:$E$30,"*")</f>
        <v>0</v>
      </c>
      <c r="E49" s="34">
        <f>COUNTIFS($B$11:$B$30,E$46,$C$11:$C$30,"C",$E$11:$E$30,"*")</f>
        <v>0</v>
      </c>
      <c r="F49" s="160">
        <f>COUNTIFS($B$11:$B$30,E$46,$C$11:$C$30,"D",$E$11:$E$30,"*")</f>
        <v>0</v>
      </c>
      <c r="G49" s="161"/>
      <c r="H49" s="162"/>
      <c r="I49" s="160">
        <f>COUNTIFS($B$11:$B$30,I$46,$C$11:$C$30,"C",$E$11:$E$30,"*")</f>
        <v>1</v>
      </c>
      <c r="J49" s="161"/>
      <c r="K49" s="162"/>
      <c r="L49" s="160">
        <f>COUNTIFS($B$11:$B$30,I$46,$C$11:$C$30,"D",$E$11:$E$30,"*")</f>
        <v>0</v>
      </c>
      <c r="M49" s="161"/>
      <c r="N49" s="162"/>
      <c r="O49" s="160">
        <f>COUNTIFS($B$11:$B$30,O$46,$C$11:$C$30,"C",$E$11:$E$30,"*")</f>
        <v>0</v>
      </c>
      <c r="P49" s="161"/>
      <c r="Q49" s="162"/>
      <c r="R49" s="160">
        <f>COUNTIFS($B$11:$B$30,O$46,$C$11:$C$30,"D",$E$11:$E$30,"*")</f>
        <v>0</v>
      </c>
      <c r="S49" s="161"/>
      <c r="T49" s="162"/>
      <c r="U49" s="160">
        <f>COUNTIFS($B$11:$B$30,U$46,$C$11:$C$30,"C",$E$11:$E$30,"*")</f>
        <v>0</v>
      </c>
      <c r="V49" s="161"/>
      <c r="W49" s="162"/>
      <c r="X49" s="160">
        <f>COUNTIFS($B$11:$B$30,U$46,$C$11:$C$30,"D",$E$11:$E$30,"*")</f>
        <v>0</v>
      </c>
      <c r="Y49" s="161"/>
      <c r="Z49" s="162"/>
      <c r="AA49" s="160">
        <f>COUNTIFS($B$11:$B$30,AA$46,$C$11:$C$30,"C",$E$11:$E$30,"*")</f>
        <v>0</v>
      </c>
      <c r="AB49" s="161"/>
      <c r="AC49" s="162"/>
      <c r="AD49" s="160">
        <f>COUNTIFS($B$11:$B$30,AA$46,$C$11:$C$30,"D",$E$11:$E$30,"*")</f>
        <v>0</v>
      </c>
      <c r="AE49" s="161"/>
      <c r="AF49" s="162"/>
      <c r="AG49" s="160">
        <f>COUNTIFS($B$11:$B$30,AG$46,$C$11:$C$30,"C",$E$11:$E$30,"*")</f>
        <v>0</v>
      </c>
      <c r="AH49" s="161"/>
      <c r="AI49" s="162"/>
      <c r="AJ49" s="160">
        <f>COUNTIFS($B$11:$B$30,AG$46,$C$11:$C$30,"D",$E$11:$E$30,"*")</f>
        <v>0</v>
      </c>
      <c r="AK49" s="162"/>
      <c r="AL49" s="34">
        <f>COUNTIFS($B$11:$B$30,AL$46,$C$11:$C$30,"C",$E$11:$E$30,"*")</f>
        <v>0</v>
      </c>
      <c r="AM49" s="34">
        <f>COUNTIFS($B$11:$B$30,AL$46,$C$11:$C$30,"D",$E$11:$E$30,"*")</f>
        <v>0</v>
      </c>
      <c r="AN49" s="4"/>
    </row>
    <row r="50" spans="1:40" ht="24.95" customHeight="1">
      <c r="A50" s="4"/>
      <c r="B50" s="17" t="s">
        <v>107</v>
      </c>
      <c r="C50" s="157" t="e">
        <f>IF($AK$3="４週",SUMIFS($AK$11:$AK$30,$B$11:$B$30,C46)/4/$AH$5,IF($AK$3="歴月",SUMIFS($AK$11:$AK$30,$B$11:$B$30,C46)/$AL$5,"記載する期間を選択してください"))</f>
        <v>#DIV/0!</v>
      </c>
      <c r="D50" s="164"/>
      <c r="E50" s="157" t="e">
        <f>IF($AK$3="４週",SUMIFS($AK$11:$AK$30,$B$11:$B$30,E46)/4/$AH$5,IF($AK$3="歴月",SUMIFS($AK$11:$AK$30,$B$11:$B$30,E46)/$AL$5,"記載する期間を選択してください"))</f>
        <v>#DIV/0!</v>
      </c>
      <c r="F50" s="158"/>
      <c r="G50" s="158"/>
      <c r="H50" s="164"/>
      <c r="I50" s="157" t="e">
        <f>IF($AK$3="４週",SUMIFS($AK$11:$AK$30,$B$11:$B$30,I46)/4/$AH$5,IF($AK$3="歴月",SUMIFS($AK$11:$AK$30,$B$11:$B$30,I46)/$AL$5,"記載する期間を選択してください"))</f>
        <v>#DIV/0!</v>
      </c>
      <c r="J50" s="158"/>
      <c r="K50" s="158"/>
      <c r="L50" s="158"/>
      <c r="M50" s="158"/>
      <c r="N50" s="164"/>
      <c r="O50" s="157" t="e">
        <f>IF($AK$3="４週",SUMIFS($AK$11:$AK$30,$B$11:$B$30,O46)/4/$AH$5,IF($AK$3="歴月",SUMIFS($AK$11:$AK$30,$B$11:$B$30,O46)/$AL$5,"記載する期間を選択してください"))</f>
        <v>#DIV/0!</v>
      </c>
      <c r="P50" s="158"/>
      <c r="Q50" s="158"/>
      <c r="R50" s="158"/>
      <c r="S50" s="158"/>
      <c r="T50" s="164"/>
      <c r="U50" s="157" t="e">
        <f>IF($AK$3="４週",SUMIFS($AK$11:$AK$30,$B$11:$B$30,U46)/4/$AH$5,IF($AK$3="歴月",SUMIFS($AK$11:$AK$30,$B$11:$B$30,U46)/$AL$5,"記載する期間を選択してください"))</f>
        <v>#DIV/0!</v>
      </c>
      <c r="V50" s="158"/>
      <c r="W50" s="158"/>
      <c r="X50" s="158"/>
      <c r="Y50" s="158"/>
      <c r="Z50" s="164"/>
      <c r="AA50" s="157" t="e">
        <f>IF($AK$3="４週",SUMIFS($AK$11:$AK$30,$B$11:$B$30,AA46)/4/$AH$5,IF($AK$3="歴月",SUMIFS($AK$11:$AK$30,$B$11:$B$30,AA46)/$AL$5,"記載する期間を選択してください"))</f>
        <v>#DIV/0!</v>
      </c>
      <c r="AB50" s="158"/>
      <c r="AC50" s="158"/>
      <c r="AD50" s="158"/>
      <c r="AE50" s="158"/>
      <c r="AF50" s="164"/>
      <c r="AG50" s="157" t="e">
        <f>IF($AK$3="４週",SUMIFS($AK$11:$AK$30,$B$11:$B$30,AG46)/4/$AH$5,IF($AK$3="歴月",SUMIFS($AK$11:$AK$30,$B$11:$B$30,AG46)/$AL$5,"記載する期間を選択してください"))</f>
        <v>#DIV/0!</v>
      </c>
      <c r="AH50" s="158"/>
      <c r="AI50" s="158"/>
      <c r="AJ50" s="158"/>
      <c r="AK50" s="164"/>
      <c r="AL50" s="157" t="e">
        <f>IF($AK$3="４週",SUMIFS($AK$11:$AK$30,$B$11:$B$30,AL46)/4/$AH$5,IF($AK$3="歴月",SUMIFS($AK$11:$AK$30,$B$11:$B$30,AL46)/$AL$5,"記載する期間を選択してください"))</f>
        <v>#DIV/0!</v>
      </c>
      <c r="AM50" s="164"/>
      <c r="AN50" s="4"/>
    </row>
    <row r="51" spans="1:40" ht="6" customHeight="1">
      <c r="A51" s="4"/>
      <c r="B51" s="1"/>
      <c r="C51" s="13">
        <v>2</v>
      </c>
      <c r="D51" s="13"/>
      <c r="E51" s="13">
        <v>3</v>
      </c>
      <c r="F51" s="13"/>
      <c r="G51" s="13"/>
      <c r="H51" s="13"/>
      <c r="I51" s="13">
        <v>4</v>
      </c>
      <c r="J51" s="13"/>
      <c r="K51" s="13"/>
      <c r="L51" s="13"/>
      <c r="M51" s="13"/>
      <c r="N51" s="13"/>
      <c r="O51" s="13">
        <v>5</v>
      </c>
      <c r="P51" s="13"/>
      <c r="Q51" s="13"/>
      <c r="R51" s="13"/>
      <c r="S51" s="13"/>
      <c r="T51" s="13"/>
      <c r="U51" s="13">
        <v>6</v>
      </c>
      <c r="V51" s="13"/>
      <c r="W51" s="13"/>
      <c r="X51" s="13"/>
      <c r="Y51" s="13"/>
      <c r="Z51" s="13"/>
      <c r="AA51" s="13">
        <v>7</v>
      </c>
      <c r="AB51" s="13"/>
      <c r="AC51" s="13"/>
      <c r="AD51" s="13"/>
      <c r="AE51" s="13"/>
      <c r="AF51" s="13"/>
      <c r="AG51" s="13">
        <v>8</v>
      </c>
      <c r="AH51" s="13"/>
      <c r="AI51" s="13"/>
      <c r="AJ51" s="13"/>
      <c r="AK51" s="13"/>
      <c r="AL51" s="13">
        <v>9</v>
      </c>
      <c r="AM51" s="33"/>
      <c r="AN51" s="4"/>
    </row>
    <row r="52" spans="1:40" ht="15" customHeight="1">
      <c r="A52" s="2" t="s">
        <v>72</v>
      </c>
      <c r="B52" s="24"/>
      <c r="C52" s="25"/>
      <c r="D52" s="25"/>
      <c r="E52" s="25"/>
      <c r="F52" s="26"/>
      <c r="G52" s="25"/>
      <c r="H52" s="13"/>
      <c r="I52" s="13"/>
      <c r="J52" s="13"/>
      <c r="K52" s="13"/>
      <c r="L52" s="13"/>
      <c r="M52" s="13"/>
      <c r="N52" s="13"/>
      <c r="O52" s="13"/>
      <c r="P52" s="13"/>
      <c r="Q52" s="13"/>
      <c r="R52" s="13">
        <v>6</v>
      </c>
      <c r="S52" s="13"/>
      <c r="T52" s="13"/>
      <c r="U52" s="13"/>
      <c r="V52" s="13"/>
      <c r="W52" s="13"/>
      <c r="X52" s="13">
        <v>7</v>
      </c>
      <c r="Y52" s="13"/>
      <c r="Z52" s="13"/>
      <c r="AA52" s="13"/>
      <c r="AB52" s="13"/>
      <c r="AC52" s="13"/>
      <c r="AD52" s="13">
        <v>8</v>
      </c>
      <c r="AE52" s="13"/>
      <c r="AF52" s="13"/>
      <c r="AG52" s="14"/>
      <c r="AH52" s="14"/>
      <c r="AI52" s="14"/>
      <c r="AJ52" s="14">
        <v>9</v>
      </c>
      <c r="AK52" s="12"/>
      <c r="AL52" s="12"/>
      <c r="AM52" s="4"/>
    </row>
    <row r="53" spans="1:40" s="2" customFormat="1" ht="15" customHeight="1">
      <c r="A53" s="2" t="s">
        <v>73</v>
      </c>
      <c r="B53" s="20"/>
      <c r="C53" s="20"/>
      <c r="D53" s="20"/>
      <c r="E53" s="20"/>
      <c r="F53" s="20"/>
      <c r="G53" s="20"/>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row>
    <row r="54" spans="1:40" s="2" customFormat="1" ht="15" customHeight="1">
      <c r="A54" s="2" t="s">
        <v>121</v>
      </c>
      <c r="B54" s="20"/>
      <c r="C54" s="20"/>
      <c r="D54" s="20"/>
      <c r="E54" s="20"/>
      <c r="F54" s="20"/>
      <c r="G54" s="20"/>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row>
    <row r="55" spans="1:40" s="2" customFormat="1" ht="15" customHeight="1">
      <c r="A55" s="2" t="s">
        <v>74</v>
      </c>
      <c r="B55" s="20"/>
      <c r="C55" s="20"/>
      <c r="D55" s="20"/>
      <c r="E55" s="20"/>
      <c r="F55" s="20"/>
      <c r="G55" s="20"/>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row>
    <row r="56" spans="1:40" s="2" customFormat="1" ht="15" customHeight="1">
      <c r="A56" s="2" t="s">
        <v>75</v>
      </c>
      <c r="B56" s="20"/>
      <c r="C56" s="20"/>
      <c r="D56" s="20"/>
      <c r="E56" s="20"/>
      <c r="F56" s="20"/>
      <c r="G56" s="20"/>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row>
    <row r="57" spans="1:40" ht="15" customHeight="1">
      <c r="A57" s="2" t="s">
        <v>76</v>
      </c>
      <c r="B57" s="27"/>
      <c r="C57" s="2"/>
      <c r="D57" s="2"/>
      <c r="E57" s="2"/>
      <c r="F57" s="2"/>
      <c r="G57" s="2"/>
    </row>
    <row r="58" spans="1:40" ht="15" customHeight="1">
      <c r="A58" s="2" t="s">
        <v>77</v>
      </c>
      <c r="B58" s="27"/>
      <c r="C58" s="2"/>
      <c r="D58" s="2"/>
      <c r="E58" s="2"/>
      <c r="F58" s="2"/>
      <c r="G58" s="2"/>
    </row>
    <row r="59" spans="1:40" ht="15" customHeight="1">
      <c r="A59" s="2"/>
      <c r="B59" s="11" t="s">
        <v>78</v>
      </c>
      <c r="C59" s="115" t="s">
        <v>79</v>
      </c>
      <c r="D59" s="115"/>
      <c r="E59" s="115"/>
      <c r="F59" s="2"/>
      <c r="G59" s="2"/>
    </row>
    <row r="60" spans="1:40" ht="15" customHeight="1">
      <c r="A60" s="2"/>
      <c r="B60" s="29" t="s">
        <v>96</v>
      </c>
      <c r="C60" s="130" t="s">
        <v>80</v>
      </c>
      <c r="D60" s="130"/>
      <c r="E60" s="130"/>
      <c r="F60" s="2"/>
      <c r="G60" s="2"/>
    </row>
    <row r="61" spans="1:40" ht="15" customHeight="1">
      <c r="A61" s="2"/>
      <c r="B61" s="29" t="s">
        <v>97</v>
      </c>
      <c r="C61" s="130" t="s">
        <v>81</v>
      </c>
      <c r="D61" s="130"/>
      <c r="E61" s="130"/>
      <c r="F61" s="2"/>
      <c r="G61" s="2"/>
    </row>
    <row r="62" spans="1:40" ht="15" customHeight="1">
      <c r="A62" s="2"/>
      <c r="B62" s="29" t="s">
        <v>98</v>
      </c>
      <c r="C62" s="130" t="s">
        <v>82</v>
      </c>
      <c r="D62" s="130"/>
      <c r="E62" s="130"/>
      <c r="F62" s="2"/>
      <c r="G62" s="2"/>
    </row>
    <row r="63" spans="1:40" ht="15" customHeight="1">
      <c r="A63" s="2"/>
      <c r="B63" s="29" t="s">
        <v>99</v>
      </c>
      <c r="C63" s="130" t="s">
        <v>83</v>
      </c>
      <c r="D63" s="130"/>
      <c r="E63" s="130"/>
      <c r="F63" s="2"/>
      <c r="G63" s="2"/>
    </row>
    <row r="64" spans="1:40" ht="15" customHeight="1">
      <c r="A64" s="2"/>
      <c r="B64" s="2" t="s">
        <v>84</v>
      </c>
      <c r="C64" s="2"/>
      <c r="D64" s="2"/>
      <c r="E64" s="2"/>
      <c r="F64" s="2"/>
      <c r="G64" s="2"/>
    </row>
    <row r="65" spans="1:7" ht="15" customHeight="1">
      <c r="A65" s="2"/>
      <c r="B65" s="2" t="s">
        <v>101</v>
      </c>
      <c r="C65" s="2"/>
      <c r="D65" s="2"/>
      <c r="E65" s="2"/>
      <c r="F65" s="2"/>
      <c r="G65" s="2"/>
    </row>
    <row r="66" spans="1:7" ht="15" customHeight="1">
      <c r="A66" s="2"/>
      <c r="B66" s="2" t="s">
        <v>85</v>
      </c>
      <c r="C66" s="2"/>
      <c r="D66" s="2"/>
      <c r="E66" s="2"/>
      <c r="F66" s="2"/>
      <c r="G66" s="2"/>
    </row>
    <row r="67" spans="1:7" ht="15" customHeight="1">
      <c r="A67" s="2" t="s">
        <v>86</v>
      </c>
      <c r="B67" s="27"/>
      <c r="C67" s="2"/>
      <c r="D67" s="2"/>
      <c r="E67" s="2"/>
      <c r="F67" s="2"/>
      <c r="G67" s="2"/>
    </row>
    <row r="68" spans="1:7" ht="15" customHeight="1">
      <c r="A68" s="2" t="s">
        <v>87</v>
      </c>
      <c r="B68" s="27"/>
      <c r="C68" s="2"/>
      <c r="D68" s="2"/>
      <c r="E68" s="2"/>
      <c r="F68" s="2"/>
      <c r="G68" s="2"/>
    </row>
    <row r="69" spans="1:7" ht="15" customHeight="1">
      <c r="A69" s="2" t="s">
        <v>102</v>
      </c>
      <c r="B69" s="27"/>
      <c r="C69" s="2"/>
      <c r="D69" s="2"/>
      <c r="E69" s="2"/>
      <c r="F69" s="2"/>
      <c r="G69" s="2"/>
    </row>
    <row r="70" spans="1:7" ht="15" customHeight="1">
      <c r="A70" s="2" t="s">
        <v>88</v>
      </c>
      <c r="B70" s="27"/>
      <c r="C70" s="2"/>
      <c r="D70" s="2"/>
      <c r="E70" s="2"/>
      <c r="F70" s="2"/>
      <c r="G70" s="2"/>
    </row>
    <row r="71" spans="1:7" ht="15" customHeight="1">
      <c r="A71" s="2" t="s">
        <v>203</v>
      </c>
      <c r="B71" s="27"/>
      <c r="C71" s="2"/>
      <c r="D71" s="2"/>
      <c r="E71" s="2"/>
      <c r="F71" s="2"/>
      <c r="G71" s="2"/>
    </row>
    <row r="72" spans="1:7" ht="15" customHeight="1">
      <c r="A72" s="2" t="s">
        <v>89</v>
      </c>
      <c r="B72" s="27"/>
      <c r="C72" s="2"/>
      <c r="D72" s="2"/>
      <c r="E72" s="2"/>
      <c r="F72" s="2"/>
      <c r="G72" s="2"/>
    </row>
    <row r="73" spans="1:7" ht="15" customHeight="1">
      <c r="A73" s="2" t="s">
        <v>90</v>
      </c>
      <c r="B73" s="27"/>
      <c r="C73" s="2"/>
      <c r="D73" s="2"/>
      <c r="E73" s="2"/>
      <c r="F73" s="2"/>
      <c r="G73" s="2"/>
    </row>
    <row r="74" spans="1:7" ht="15" customHeight="1">
      <c r="A74" s="2" t="s">
        <v>91</v>
      </c>
      <c r="B74" s="27"/>
      <c r="C74" s="2"/>
      <c r="D74" s="2"/>
      <c r="E74" s="2"/>
      <c r="F74" s="2"/>
      <c r="G74" s="2"/>
    </row>
    <row r="75" spans="1:7" ht="15" customHeight="1">
      <c r="A75" s="2" t="s">
        <v>92</v>
      </c>
      <c r="B75" s="27"/>
      <c r="C75" s="2"/>
      <c r="D75" s="2"/>
      <c r="E75" s="2"/>
      <c r="F75" s="2"/>
      <c r="G75" s="2"/>
    </row>
    <row r="76" spans="1:7" ht="15" customHeight="1">
      <c r="A76" s="2" t="s">
        <v>93</v>
      </c>
      <c r="B76" s="27"/>
      <c r="C76" s="2"/>
      <c r="D76" s="2"/>
      <c r="E76" s="2"/>
      <c r="F76" s="2"/>
      <c r="G76" s="2"/>
    </row>
    <row r="77" spans="1:7" ht="15" customHeight="1">
      <c r="A77" s="2" t="s">
        <v>94</v>
      </c>
      <c r="B77" s="27"/>
      <c r="C77" s="2"/>
      <c r="D77" s="2"/>
      <c r="E77" s="2"/>
      <c r="F77" s="2"/>
      <c r="G77" s="2"/>
    </row>
    <row r="78" spans="1:7" ht="15" customHeight="1">
      <c r="A78" s="2" t="s">
        <v>95</v>
      </c>
      <c r="B78" s="27"/>
      <c r="C78" s="2"/>
      <c r="D78" s="2"/>
      <c r="E78" s="2"/>
      <c r="F78" s="2"/>
      <c r="G78" s="2"/>
    </row>
    <row r="79" spans="1:7" ht="15" customHeight="1">
      <c r="A79" s="2" t="s">
        <v>100</v>
      </c>
      <c r="B79" s="27"/>
      <c r="C79" s="2"/>
      <c r="D79" s="2"/>
      <c r="E79" s="2"/>
      <c r="F79" s="2"/>
      <c r="G79" s="2"/>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conditionalFormatting sqref="AH11:AJ32">
    <cfRule type="expression" dxfId="29" priority="3">
      <formula>$AK$3="４週"</formula>
    </cfRule>
  </conditionalFormatting>
  <conditionalFormatting sqref="AL11:AL30">
    <cfRule type="cellIs" dxfId="28" priority="1" operator="greaterThan">
      <formula>$AH$5</formula>
    </cfRule>
  </conditionalFormatting>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howError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79"/>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7</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2" si="0">IF($AK$3="４週",SUM(F12:AG12),SUM(F12:AJ12))</f>
        <v>0</v>
      </c>
      <c r="AL12" s="82">
        <f>IF($AK$3="４週",AK12/4,AK12/(DAY(EOMONTH($F$9,0))/7))</f>
        <v>0</v>
      </c>
      <c r="AM12" s="128"/>
      <c r="AN12" s="128"/>
    </row>
    <row r="13" spans="1:40" ht="18" customHeight="1">
      <c r="A13" s="72">
        <v>3</v>
      </c>
      <c r="B13" s="91" t="s">
        <v>33</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IF($AK$3="４週",AK13/4,AK13/(DAY(EOMONTH($F$9,0))/7))</f>
        <v>0</v>
      </c>
      <c r="AM13" s="128"/>
      <c r="AN13" s="128"/>
    </row>
    <row r="14" spans="1:40" ht="18" customHeight="1">
      <c r="A14" s="72">
        <v>4</v>
      </c>
      <c r="B14" s="91"/>
      <c r="C14" s="77"/>
      <c r="D14" s="88"/>
      <c r="E14" s="89"/>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IF($AK$3="４週",AK14/4,AK14/(DAY(EOMONTH($F$9,0))/7))</f>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30" si="1">IF($AK$3="４週",AK15/4,AK15/(DAY(EOMONTH($F$9,0))/7))</f>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1">
        <f t="shared" si="0"/>
        <v>0</v>
      </c>
      <c r="AL32" s="85"/>
      <c r="AM32" s="129"/>
      <c r="AN32" s="129"/>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3" ht="21" customHeight="1">
      <c r="A36" s="9" t="s">
        <v>112</v>
      </c>
      <c r="B36" s="8"/>
      <c r="C36" s="8"/>
      <c r="D36" s="8"/>
      <c r="E36" s="8"/>
      <c r="F36" s="8"/>
      <c r="G36" s="2"/>
      <c r="H36" s="2"/>
      <c r="I36" s="2"/>
      <c r="J36" s="2"/>
      <c r="K36" s="2"/>
      <c r="L36" s="2"/>
      <c r="M36" s="2"/>
      <c r="N36" s="2"/>
      <c r="O36" s="2"/>
      <c r="AM36" s="8"/>
      <c r="AN36" s="4"/>
    </row>
    <row r="37" spans="1:43" ht="24.95" customHeight="1">
      <c r="A37" s="115"/>
      <c r="B37" s="115"/>
      <c r="C37" s="115"/>
      <c r="D37" s="30">
        <v>4</v>
      </c>
      <c r="E37" s="30">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15" t="s">
        <v>60</v>
      </c>
      <c r="AK37" s="115"/>
      <c r="AL37" s="17" t="s">
        <v>116</v>
      </c>
      <c r="AM37"/>
      <c r="AN37"/>
      <c r="AO37"/>
      <c r="AP37"/>
      <c r="AQ37"/>
    </row>
    <row r="38" spans="1:43" ht="18" customHeight="1">
      <c r="A38" s="182" t="s">
        <v>120</v>
      </c>
      <c r="B38" s="182"/>
      <c r="C38" s="182"/>
      <c r="D38" s="31"/>
      <c r="E38" s="3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30">
        <f>SUM(D38:AI38)</f>
        <v>0</v>
      </c>
      <c r="AK38" s="130"/>
      <c r="AL38" s="183" t="e">
        <f>ROUNDUP(AJ38/AJ39,1)</f>
        <v>#DIV/0!</v>
      </c>
      <c r="AM38"/>
      <c r="AN38"/>
      <c r="AO38"/>
      <c r="AP38"/>
      <c r="AQ38"/>
    </row>
    <row r="39" spans="1:43" ht="18" customHeight="1">
      <c r="A39" s="182" t="s">
        <v>113</v>
      </c>
      <c r="B39" s="182"/>
      <c r="C39" s="182"/>
      <c r="D39" s="31"/>
      <c r="E39" s="31"/>
      <c r="F39" s="181"/>
      <c r="G39" s="181"/>
      <c r="H39" s="181"/>
      <c r="I39" s="181"/>
      <c r="J39" s="181"/>
      <c r="K39" s="181"/>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30">
        <f>+SUM(D39:AI39)</f>
        <v>0</v>
      </c>
      <c r="AK39" s="130"/>
      <c r="AL39" s="184"/>
      <c r="AM39"/>
      <c r="AN39"/>
      <c r="AO39"/>
      <c r="AP39"/>
      <c r="AQ39"/>
    </row>
    <row r="40" spans="1:43" ht="5.0999999999999996" customHeight="1">
      <c r="A40" s="20"/>
      <c r="B40" s="20"/>
      <c r="C40" s="20"/>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39"/>
      <c r="AK40" s="2"/>
      <c r="AL40" s="8"/>
      <c r="AM40" s="8"/>
      <c r="AN40" s="4"/>
    </row>
    <row r="41" spans="1:43" ht="18" customHeight="1">
      <c r="A41" s="9" t="s">
        <v>114</v>
      </c>
      <c r="B41" s="2"/>
      <c r="D41" s="2"/>
      <c r="E41" s="2"/>
      <c r="F41" s="2"/>
      <c r="G41" s="2"/>
      <c r="H41" s="2"/>
      <c r="I41"/>
      <c r="J41"/>
      <c r="K41"/>
      <c r="L41"/>
      <c r="M41"/>
      <c r="N41"/>
      <c r="O41" s="2"/>
      <c r="P41" s="2"/>
      <c r="Q41" s="2"/>
      <c r="R41" s="2"/>
      <c r="S41" s="2"/>
      <c r="T41" s="2"/>
      <c r="U41" s="2"/>
      <c r="V41" s="2"/>
      <c r="W41" s="8"/>
      <c r="X41" s="2"/>
      <c r="Y41" s="2"/>
      <c r="Z41" s="2"/>
      <c r="AA41" s="2"/>
      <c r="AB41" s="2"/>
      <c r="AC41" s="2"/>
      <c r="AD41" s="2"/>
      <c r="AE41" s="2"/>
      <c r="AF41" s="2"/>
      <c r="AG41" s="2"/>
      <c r="AH41" s="2"/>
      <c r="AI41" s="2"/>
      <c r="AJ41" s="39"/>
      <c r="AK41" s="2"/>
      <c r="AL41" s="8"/>
      <c r="AM41" s="8"/>
      <c r="AN41" s="4"/>
    </row>
    <row r="42" spans="1:43" ht="24.95" customHeight="1">
      <c r="A42" s="115" t="s">
        <v>108</v>
      </c>
      <c r="B42" s="115"/>
      <c r="C42" s="114" t="s">
        <v>134</v>
      </c>
      <c r="D42" s="115"/>
      <c r="E42" s="114" t="s">
        <v>135</v>
      </c>
      <c r="F42" s="114"/>
      <c r="G42" s="114"/>
      <c r="H42" s="114"/>
      <c r="I42" s="114" t="s">
        <v>136</v>
      </c>
      <c r="J42" s="114"/>
      <c r="K42" s="114"/>
      <c r="L42" s="114"/>
      <c r="M42" s="114"/>
      <c r="N42" s="114"/>
      <c r="O42"/>
      <c r="P42"/>
      <c r="Q42"/>
      <c r="R42"/>
      <c r="S42"/>
      <c r="T42"/>
      <c r="U42"/>
      <c r="W42" s="8"/>
      <c r="X42" s="2"/>
      <c r="Y42" s="2"/>
      <c r="Z42" s="2"/>
      <c r="AA42" s="2"/>
      <c r="AB42" s="2"/>
      <c r="AC42" s="2"/>
      <c r="AD42" s="2"/>
      <c r="AE42" s="2"/>
      <c r="AF42" s="2"/>
      <c r="AG42" s="2"/>
      <c r="AH42" s="2"/>
      <c r="AI42" s="2"/>
      <c r="AJ42" s="39"/>
      <c r="AK42" s="2"/>
      <c r="AL42" s="8"/>
      <c r="AM42" s="8"/>
      <c r="AN42" s="4"/>
    </row>
    <row r="43" spans="1:43" ht="18" customHeight="1">
      <c r="A43" s="114" t="s">
        <v>117</v>
      </c>
      <c r="B43" s="114"/>
      <c r="C43" s="178" t="e">
        <f>ROUNDDOWN(IF(AL38&lt;=60,1,1+ROUNDUP((AL38-60)/60,0)),1)</f>
        <v>#DIV/0!</v>
      </c>
      <c r="D43" s="178"/>
      <c r="E43" s="178" t="e">
        <f>ROUNDDOWN(IF(AL38&lt;=30,1,1+ROUNDUP((AL38-30)/30,0)),1)</f>
        <v>#DIV/0!</v>
      </c>
      <c r="F43" s="178"/>
      <c r="G43" s="178"/>
      <c r="H43" s="178"/>
      <c r="I43" s="178" t="e">
        <f>ROUNDDOWN(AL38/25,1)</f>
        <v>#DIV/0!</v>
      </c>
      <c r="J43" s="178"/>
      <c r="K43" s="178"/>
      <c r="L43" s="178"/>
      <c r="M43" s="178"/>
      <c r="N43" s="178"/>
      <c r="O43"/>
      <c r="P43"/>
      <c r="Q43"/>
      <c r="R43"/>
      <c r="S43"/>
      <c r="T43"/>
      <c r="U43"/>
      <c r="W43" s="8"/>
      <c r="X43" s="2"/>
      <c r="Y43" s="2"/>
      <c r="Z43" s="2"/>
      <c r="AA43" s="2"/>
      <c r="AB43" s="2"/>
      <c r="AC43" s="2"/>
      <c r="AD43" s="2"/>
      <c r="AE43" s="2"/>
      <c r="AF43" s="2"/>
      <c r="AG43" s="2"/>
      <c r="AH43" s="2"/>
      <c r="AI43" s="2"/>
      <c r="AJ43" s="39"/>
      <c r="AK43" s="2"/>
      <c r="AL43" s="8"/>
      <c r="AM43" s="8"/>
      <c r="AN43" s="4"/>
    </row>
    <row r="44" spans="1:43" ht="5.0999999999999996" customHeight="1">
      <c r="A44" s="20"/>
      <c r="B44" s="20"/>
      <c r="C44" s="20"/>
      <c r="D44" s="20"/>
      <c r="E44" s="20"/>
      <c r="F44" s="20"/>
      <c r="G44" s="20"/>
      <c r="H44" s="20"/>
      <c r="I44" s="20"/>
      <c r="J44" s="2"/>
      <c r="K44" s="2"/>
      <c r="L44" s="2"/>
      <c r="M44" s="39"/>
      <c r="N44" s="2"/>
      <c r="O44" s="2"/>
      <c r="P44" s="2"/>
      <c r="Q44"/>
      <c r="W44" s="8"/>
      <c r="X44" s="2"/>
      <c r="Y44" s="2"/>
      <c r="Z44" s="2"/>
      <c r="AA44" s="2"/>
      <c r="AB44" s="2"/>
      <c r="AC44" s="2"/>
      <c r="AD44" s="2"/>
      <c r="AE44" s="2"/>
      <c r="AF44" s="2"/>
      <c r="AG44" s="2"/>
      <c r="AH44" s="2"/>
      <c r="AI44" s="2"/>
      <c r="AJ44" s="39"/>
      <c r="AK44" s="2"/>
      <c r="AL44" s="8"/>
      <c r="AM44" s="8"/>
      <c r="AN44" s="4"/>
    </row>
    <row r="45" spans="1:43" ht="21" customHeight="1">
      <c r="A45" s="9" t="s">
        <v>118</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4.95" customHeight="1">
      <c r="A46" s="4"/>
      <c r="B46" s="8"/>
      <c r="C46" s="157" t="str">
        <f>IF(VLOOKUP($AK$1,選択肢!$A$1:$J$41,C51,FALSE)=0,"-",VLOOKUP($AK$1,選択肢!$A$1:$J$41,C51,FALSE))</f>
        <v>管理者</v>
      </c>
      <c r="D46" s="158"/>
      <c r="E46" s="163" t="str">
        <f>IF(VLOOKUP($AK$1,選択肢!$A$1:$J$41,E51,FALSE)=0,"-",VLOOKUP($AK$1,選択肢!$A$1:$J$41,E51,FALSE))</f>
        <v>サービス管理責任者</v>
      </c>
      <c r="F46" s="163"/>
      <c r="G46" s="163"/>
      <c r="H46" s="163"/>
      <c r="I46" s="157" t="str">
        <f>IF(VLOOKUP($AK$1,選択肢!$A$1:$J$41,I51,FALSE)=0,"-",VLOOKUP($AK$1,選択肢!$A$1:$J$41,I51,FALSE))</f>
        <v>地域生活支援員</v>
      </c>
      <c r="J46" s="158"/>
      <c r="K46" s="158"/>
      <c r="L46" s="158"/>
      <c r="M46" s="158"/>
      <c r="N46" s="164"/>
      <c r="O46" s="157" t="str">
        <f>IF(VLOOKUP($AK$1,選択肢!$A$1:$J$41,O51,FALSE)=0,"-",VLOOKUP($AK$1,選択肢!$A$1:$J$41,O51,FALSE))</f>
        <v>-</v>
      </c>
      <c r="P46" s="158"/>
      <c r="Q46" s="158"/>
      <c r="R46" s="158"/>
      <c r="S46" s="158"/>
      <c r="T46" s="164"/>
      <c r="U46" s="157" t="str">
        <f>IF(VLOOKUP($AK$1,選択肢!$A$1:$J$41,U51,FALSE)=0,"-",VLOOKUP($AK$1,選択肢!$A$1:$J$41,U51,FALSE))</f>
        <v>-</v>
      </c>
      <c r="V46" s="158"/>
      <c r="W46" s="158"/>
      <c r="X46" s="158"/>
      <c r="Y46" s="158"/>
      <c r="Z46" s="164"/>
      <c r="AA46" s="157" t="str">
        <f>IF(VLOOKUP($AK$1,選択肢!$A$1:$J$41,AA51,FALSE)=0,"-",VLOOKUP($AK$1,選択肢!$A$1:$J$41,AA51,FALSE))</f>
        <v>-</v>
      </c>
      <c r="AB46" s="158"/>
      <c r="AC46" s="158"/>
      <c r="AD46" s="158"/>
      <c r="AE46" s="158"/>
      <c r="AF46" s="164"/>
      <c r="AG46" s="163" t="str">
        <f>IF(VLOOKUP($AK$1,選択肢!$A$1:$J$41,AG51,FALSE)=0,"-",VLOOKUP($AK$1,選択肢!$A$1:$J$41,AG51,FALSE))</f>
        <v>-</v>
      </c>
      <c r="AH46" s="163"/>
      <c r="AI46" s="163"/>
      <c r="AJ46" s="163"/>
      <c r="AK46" s="163"/>
      <c r="AL46" s="163" t="str">
        <f>IF(VLOOKUP($AK$1,選択肢!$A$1:$J$41,AL51,FALSE)=0,"-",VLOOKUP($AK$1,選択肢!$A$1:$J$41,AL51,FALSE))</f>
        <v>-</v>
      </c>
      <c r="AM46" s="163"/>
      <c r="AN46" s="4"/>
    </row>
    <row r="47" spans="1:43" ht="18" customHeight="1">
      <c r="A47" s="4"/>
      <c r="B47" s="8"/>
      <c r="C47" s="35" t="s">
        <v>2</v>
      </c>
      <c r="D47" s="35" t="s">
        <v>3</v>
      </c>
      <c r="E47" s="34" t="s">
        <v>2</v>
      </c>
      <c r="F47" s="171" t="s">
        <v>3</v>
      </c>
      <c r="G47" s="171"/>
      <c r="H47" s="171"/>
      <c r="I47" s="160" t="s">
        <v>2</v>
      </c>
      <c r="J47" s="161"/>
      <c r="K47" s="162"/>
      <c r="L47" s="160" t="s">
        <v>3</v>
      </c>
      <c r="M47" s="161"/>
      <c r="N47" s="162"/>
      <c r="O47" s="160" t="s">
        <v>2</v>
      </c>
      <c r="P47" s="161"/>
      <c r="Q47" s="162"/>
      <c r="R47" s="160" t="s">
        <v>3</v>
      </c>
      <c r="S47" s="161"/>
      <c r="T47" s="162"/>
      <c r="U47" s="160" t="s">
        <v>2</v>
      </c>
      <c r="V47" s="161"/>
      <c r="W47" s="162"/>
      <c r="X47" s="160" t="s">
        <v>3</v>
      </c>
      <c r="Y47" s="161"/>
      <c r="Z47" s="162"/>
      <c r="AA47" s="160" t="s">
        <v>2</v>
      </c>
      <c r="AB47" s="161"/>
      <c r="AC47" s="162"/>
      <c r="AD47" s="160" t="s">
        <v>3</v>
      </c>
      <c r="AE47" s="161"/>
      <c r="AF47" s="162"/>
      <c r="AG47" s="160" t="s">
        <v>2</v>
      </c>
      <c r="AH47" s="161"/>
      <c r="AI47" s="162"/>
      <c r="AJ47" s="160" t="s">
        <v>3</v>
      </c>
      <c r="AK47" s="162"/>
      <c r="AL47" s="34" t="s">
        <v>1</v>
      </c>
      <c r="AM47" s="34" t="s">
        <v>0</v>
      </c>
      <c r="AN47" s="4"/>
    </row>
    <row r="48" spans="1:43" ht="18" customHeight="1">
      <c r="A48" s="4"/>
      <c r="B48" s="11" t="s">
        <v>16</v>
      </c>
      <c r="C48" s="34">
        <f>COUNTIFS($B$11:$B$30,C$46,$C$11:$C$30,"A",$E$11:$E$30,"*")</f>
        <v>1</v>
      </c>
      <c r="D48" s="34">
        <f>COUNTIFS($B$11:$B$30,C$46,$C$11:$C$30,"B",$E$11:$E$30,"*")</f>
        <v>0</v>
      </c>
      <c r="E48" s="34">
        <f>COUNTIFS($B$11:$B$30,E$46,$C$11:$C$30,"A",$E$11:$E$30,"*")</f>
        <v>0</v>
      </c>
      <c r="F48" s="160">
        <f>COUNTIFS($B$11:$B$30,E$46,$C$11:$C$30,"B",$E$11:$E$30,"*")</f>
        <v>1</v>
      </c>
      <c r="G48" s="161"/>
      <c r="H48" s="162"/>
      <c r="I48" s="160">
        <f>COUNTIFS($B$11:$B$30,I$46,$C$11:$C$30,"A",$E$11:$E$30,"*")</f>
        <v>0</v>
      </c>
      <c r="J48" s="161"/>
      <c r="K48" s="162"/>
      <c r="L48" s="160">
        <f>COUNTIFS($B$11:$B$30,I$46,$C$11:$C$30,"B",$E$11:$E$30,"*")</f>
        <v>0</v>
      </c>
      <c r="M48" s="161"/>
      <c r="N48" s="162"/>
      <c r="O48" s="160">
        <f>COUNTIFS($B$11:$B$30,O$46,$C$11:$C$30,"A",$E$11:$E$30,"*")</f>
        <v>0</v>
      </c>
      <c r="P48" s="161"/>
      <c r="Q48" s="162"/>
      <c r="R48" s="160">
        <f>COUNTIFS($B$11:$B$30,O$46,$C$11:$C$30,"B",$E$11:$E$30,"*")</f>
        <v>0</v>
      </c>
      <c r="S48" s="161"/>
      <c r="T48" s="162"/>
      <c r="U48" s="160">
        <f>COUNTIFS($B$11:$B$30,U$46,$C$11:$C$30,"A",$E$11:$E$30,"*")</f>
        <v>0</v>
      </c>
      <c r="V48" s="161"/>
      <c r="W48" s="162"/>
      <c r="X48" s="160">
        <f>COUNTIFS($B$11:$B$30,U$46,$C$11:$C$30,"B",$E$11:$E$30,"*")</f>
        <v>0</v>
      </c>
      <c r="Y48" s="161"/>
      <c r="Z48" s="162"/>
      <c r="AA48" s="160">
        <f>COUNTIFS($B$11:$B$30,AA$46,$C$11:$C$30,"A",$E$11:$E$30,"*")</f>
        <v>0</v>
      </c>
      <c r="AB48" s="161"/>
      <c r="AC48" s="162"/>
      <c r="AD48" s="160">
        <f>COUNTIFS($B$11:$B$30,AA$46,$C$11:$C$30,"B",$E$11:$E$30,"*")</f>
        <v>0</v>
      </c>
      <c r="AE48" s="161"/>
      <c r="AF48" s="162"/>
      <c r="AG48" s="160">
        <f>COUNTIFS($B$11:$B$30,AG$46,$C$11:$C$30,"A",$E$11:$E$30,"*")</f>
        <v>0</v>
      </c>
      <c r="AH48" s="161"/>
      <c r="AI48" s="162"/>
      <c r="AJ48" s="160">
        <f>COUNTIFS($B$11:$B$30,AG$46,$C$11:$C$30,"B",$E$11:$E$30,"*")</f>
        <v>0</v>
      </c>
      <c r="AK48" s="162"/>
      <c r="AL48" s="34">
        <f>COUNTIFS($B$11:$B$30,AL$46,$C$11:$C$30,"A",$E$11:$E$30,"*")</f>
        <v>0</v>
      </c>
      <c r="AM48" s="34">
        <f>COUNTIFS($B$11:$B$30,AL$46,$C$11:$C$30,"B",$E$11:$E$30,"*")</f>
        <v>0</v>
      </c>
      <c r="AN48" s="4"/>
    </row>
    <row r="49" spans="1:40" ht="18" customHeight="1">
      <c r="A49" s="4"/>
      <c r="B49" s="17" t="s">
        <v>17</v>
      </c>
      <c r="C49" s="34">
        <f>COUNTIFS($B$11:$B$30,C$46,$C$11:$C$30,"C",$E$11:$E$30,"*")</f>
        <v>0</v>
      </c>
      <c r="D49" s="34">
        <f>COUNTIFS($B$11:$B$30,C$46,$C$11:$C$30,"D",$E$11:$E$30,"*")</f>
        <v>0</v>
      </c>
      <c r="E49" s="34">
        <f>COUNTIFS($B$11:$B$30,E$46,$C$11:$C$30,"C",$E$11:$E$30,"*")</f>
        <v>0</v>
      </c>
      <c r="F49" s="160">
        <f>COUNTIFS($B$11:$B$30,E$46,$C$11:$C$30,"D",$E$11:$E$30,"*")</f>
        <v>0</v>
      </c>
      <c r="G49" s="161"/>
      <c r="H49" s="162"/>
      <c r="I49" s="160">
        <f>COUNTIFS($B$11:$B$30,I$46,$C$11:$C$30,"C",$E$11:$E$30,"*")</f>
        <v>1</v>
      </c>
      <c r="J49" s="161"/>
      <c r="K49" s="162"/>
      <c r="L49" s="160">
        <f>COUNTIFS($B$11:$B$30,I$46,$C$11:$C$30,"D",$E$11:$E$30,"*")</f>
        <v>0</v>
      </c>
      <c r="M49" s="161"/>
      <c r="N49" s="162"/>
      <c r="O49" s="160">
        <f>COUNTIFS($B$11:$B$30,O$46,$C$11:$C$30,"C",$E$11:$E$30,"*")</f>
        <v>0</v>
      </c>
      <c r="P49" s="161"/>
      <c r="Q49" s="162"/>
      <c r="R49" s="160">
        <f>COUNTIFS($B$11:$B$30,O$46,$C$11:$C$30,"D",$E$11:$E$30,"*")</f>
        <v>0</v>
      </c>
      <c r="S49" s="161"/>
      <c r="T49" s="162"/>
      <c r="U49" s="160">
        <f>COUNTIFS($B$11:$B$30,U$46,$C$11:$C$30,"C",$E$11:$E$30,"*")</f>
        <v>0</v>
      </c>
      <c r="V49" s="161"/>
      <c r="W49" s="162"/>
      <c r="X49" s="160">
        <f>COUNTIFS($B$11:$B$30,U$46,$C$11:$C$30,"D",$E$11:$E$30,"*")</f>
        <v>0</v>
      </c>
      <c r="Y49" s="161"/>
      <c r="Z49" s="162"/>
      <c r="AA49" s="160">
        <f>COUNTIFS($B$11:$B$30,AA$46,$C$11:$C$30,"C",$E$11:$E$30,"*")</f>
        <v>0</v>
      </c>
      <c r="AB49" s="161"/>
      <c r="AC49" s="162"/>
      <c r="AD49" s="160">
        <f>COUNTIFS($B$11:$B$30,AA$46,$C$11:$C$30,"D",$E$11:$E$30,"*")</f>
        <v>0</v>
      </c>
      <c r="AE49" s="161"/>
      <c r="AF49" s="162"/>
      <c r="AG49" s="160">
        <f>COUNTIFS($B$11:$B$30,AG$46,$C$11:$C$30,"C",$E$11:$E$30,"*")</f>
        <v>0</v>
      </c>
      <c r="AH49" s="161"/>
      <c r="AI49" s="162"/>
      <c r="AJ49" s="160">
        <f>COUNTIFS($B$11:$B$30,AG$46,$C$11:$C$30,"D",$E$11:$E$30,"*")</f>
        <v>0</v>
      </c>
      <c r="AK49" s="162"/>
      <c r="AL49" s="34">
        <f>COUNTIFS($B$11:$B$30,AL$46,$C$11:$C$30,"C",$E$11:$E$30,"*")</f>
        <v>0</v>
      </c>
      <c r="AM49" s="34">
        <f>COUNTIFS($B$11:$B$30,AL$46,$C$11:$C$30,"D",$E$11:$E$30,"*")</f>
        <v>0</v>
      </c>
      <c r="AN49" s="4"/>
    </row>
    <row r="50" spans="1:40" ht="24.95" customHeight="1">
      <c r="A50" s="4"/>
      <c r="B50" s="17" t="s">
        <v>107</v>
      </c>
      <c r="C50" s="157" t="e">
        <f>IF($AK$3="４週",SUMIFS($AK$11:$AK$30,$B$11:$B$30,C46)/4/$AH$5,IF($AK$3="歴月",SUMIFS($AK$11:$AK$30,$B$11:$B$30,C46)/$AL$5,"記載する期間を選択してください"))</f>
        <v>#DIV/0!</v>
      </c>
      <c r="D50" s="164"/>
      <c r="E50" s="157" t="e">
        <f>IF($AK$3="４週",SUMIFS($AK$11:$AK$30,$B$11:$B$30,E46)/4/$AH$5,IF($AK$3="歴月",SUMIFS($AK$11:$AK$30,$B$11:$B$30,E46)/$AL$5,"記載する期間を選択してください"))</f>
        <v>#DIV/0!</v>
      </c>
      <c r="F50" s="158"/>
      <c r="G50" s="158"/>
      <c r="H50" s="164"/>
      <c r="I50" s="157" t="e">
        <f>IF($AK$3="４週",SUMIFS($AK$11:$AK$30,$B$11:$B$30,I46)/4/$AH$5,IF($AK$3="歴月",SUMIFS($AK$11:$AK$30,$B$11:$B$30,I46)/$AL$5,"記載する期間を選択してください"))</f>
        <v>#DIV/0!</v>
      </c>
      <c r="J50" s="158"/>
      <c r="K50" s="158"/>
      <c r="L50" s="158"/>
      <c r="M50" s="158"/>
      <c r="N50" s="164"/>
      <c r="O50" s="157" t="e">
        <f>IF($AK$3="４週",SUMIFS($AK$11:$AK$30,$B$11:$B$30,O46)/4/$AH$5,IF($AK$3="歴月",SUMIFS($AK$11:$AK$30,$B$11:$B$30,O46)/$AL$5,"記載する期間を選択してください"))</f>
        <v>#DIV/0!</v>
      </c>
      <c r="P50" s="158"/>
      <c r="Q50" s="158"/>
      <c r="R50" s="158"/>
      <c r="S50" s="158"/>
      <c r="T50" s="164"/>
      <c r="U50" s="157" t="e">
        <f>IF($AK$3="４週",SUMIFS($AK$11:$AK$30,$B$11:$B$30,U46)/4/$AH$5,IF($AK$3="歴月",SUMIFS($AK$11:$AK$30,$B$11:$B$30,U46)/$AL$5,"記載する期間を選択してください"))</f>
        <v>#DIV/0!</v>
      </c>
      <c r="V50" s="158"/>
      <c r="W50" s="158"/>
      <c r="X50" s="158"/>
      <c r="Y50" s="158"/>
      <c r="Z50" s="164"/>
      <c r="AA50" s="157" t="e">
        <f>IF($AK$3="４週",SUMIFS($AK$11:$AK$30,$B$11:$B$30,AA46)/4/$AH$5,IF($AK$3="歴月",SUMIFS($AK$11:$AK$30,$B$11:$B$30,AA46)/$AL$5,"記載する期間を選択してください"))</f>
        <v>#DIV/0!</v>
      </c>
      <c r="AB50" s="158"/>
      <c r="AC50" s="158"/>
      <c r="AD50" s="158"/>
      <c r="AE50" s="158"/>
      <c r="AF50" s="164"/>
      <c r="AG50" s="157" t="e">
        <f>IF($AK$3="４週",SUMIFS($AK$11:$AK$30,$B$11:$B$30,AG46)/4/$AH$5,IF($AK$3="歴月",SUMIFS($AK$11:$AK$30,$B$11:$B$30,AG46)/$AL$5,"記載する期間を選択してください"))</f>
        <v>#DIV/0!</v>
      </c>
      <c r="AH50" s="158"/>
      <c r="AI50" s="158"/>
      <c r="AJ50" s="158"/>
      <c r="AK50" s="164"/>
      <c r="AL50" s="157" t="e">
        <f>IF($AK$3="４週",SUMIFS($AK$11:$AK$30,$B$11:$B$30,AL46)/4/$AH$5,IF($AK$3="歴月",SUMIFS($AK$11:$AK$30,$B$11:$B$30,AL46)/$AL$5,"記載する期間を選択してください"))</f>
        <v>#DIV/0!</v>
      </c>
      <c r="AM50" s="164"/>
      <c r="AN50" s="4"/>
    </row>
    <row r="51" spans="1:40" ht="5.0999999999999996" customHeight="1">
      <c r="A51" s="4"/>
      <c r="B51" s="1"/>
      <c r="C51" s="13">
        <v>2</v>
      </c>
      <c r="D51" s="13"/>
      <c r="E51" s="13">
        <v>3</v>
      </c>
      <c r="F51" s="13"/>
      <c r="G51" s="13"/>
      <c r="H51" s="13"/>
      <c r="I51" s="13">
        <v>4</v>
      </c>
      <c r="J51" s="13"/>
      <c r="K51" s="13"/>
      <c r="L51" s="13"/>
      <c r="M51" s="13"/>
      <c r="N51" s="13"/>
      <c r="O51" s="13">
        <v>5</v>
      </c>
      <c r="P51" s="13"/>
      <c r="Q51" s="13"/>
      <c r="R51" s="13"/>
      <c r="S51" s="13"/>
      <c r="T51" s="13"/>
      <c r="U51" s="13">
        <v>6</v>
      </c>
      <c r="V51" s="13"/>
      <c r="W51" s="13"/>
      <c r="X51" s="13"/>
      <c r="Y51" s="13"/>
      <c r="Z51" s="13"/>
      <c r="AA51" s="13">
        <v>7</v>
      </c>
      <c r="AB51" s="13"/>
      <c r="AC51" s="13"/>
      <c r="AD51" s="13"/>
      <c r="AE51" s="13"/>
      <c r="AF51" s="13"/>
      <c r="AG51" s="13">
        <v>8</v>
      </c>
      <c r="AH51" s="13"/>
      <c r="AI51" s="13"/>
      <c r="AJ51" s="13"/>
      <c r="AK51" s="13"/>
      <c r="AL51" s="13">
        <v>9</v>
      </c>
      <c r="AM51" s="33"/>
      <c r="AN51" s="4"/>
    </row>
    <row r="52" spans="1:40" ht="15" customHeight="1">
      <c r="A52" s="2" t="s">
        <v>72</v>
      </c>
      <c r="B52" s="24"/>
      <c r="C52" s="25"/>
      <c r="D52" s="25"/>
      <c r="E52" s="25"/>
      <c r="F52" s="26"/>
      <c r="G52" s="25"/>
      <c r="H52" s="13"/>
      <c r="I52" s="13"/>
      <c r="J52" s="13"/>
      <c r="K52" s="13"/>
      <c r="L52" s="13"/>
      <c r="M52" s="13"/>
      <c r="N52" s="13"/>
      <c r="O52" s="13"/>
      <c r="P52" s="13"/>
      <c r="Q52" s="13"/>
      <c r="R52" s="13">
        <v>6</v>
      </c>
      <c r="S52" s="13"/>
      <c r="T52" s="13"/>
      <c r="U52" s="13"/>
      <c r="V52" s="13"/>
      <c r="W52" s="13"/>
      <c r="X52" s="13">
        <v>7</v>
      </c>
      <c r="Y52" s="13"/>
      <c r="Z52" s="13"/>
      <c r="AA52" s="13"/>
      <c r="AB52" s="13"/>
      <c r="AC52" s="13"/>
      <c r="AD52" s="13">
        <v>8</v>
      </c>
      <c r="AE52" s="13"/>
      <c r="AF52" s="13"/>
      <c r="AG52" s="14"/>
      <c r="AH52" s="14"/>
      <c r="AI52" s="14"/>
      <c r="AJ52" s="14">
        <v>9</v>
      </c>
      <c r="AK52" s="12"/>
      <c r="AL52" s="12"/>
      <c r="AM52" s="4"/>
    </row>
    <row r="53" spans="1:40" s="2" customFormat="1" ht="15" customHeight="1">
      <c r="A53" s="2" t="s">
        <v>73</v>
      </c>
      <c r="B53" s="20"/>
      <c r="C53" s="20"/>
      <c r="D53" s="20"/>
      <c r="E53" s="20"/>
      <c r="F53" s="20"/>
      <c r="G53" s="20"/>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row>
    <row r="54" spans="1:40" s="2" customFormat="1" ht="15" customHeight="1">
      <c r="A54" s="2" t="s">
        <v>121</v>
      </c>
      <c r="B54" s="20"/>
      <c r="C54" s="20"/>
      <c r="D54" s="20"/>
      <c r="E54" s="20"/>
      <c r="F54" s="20"/>
      <c r="G54" s="20"/>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row>
    <row r="55" spans="1:40" s="2" customFormat="1" ht="15" customHeight="1">
      <c r="A55" s="2" t="s">
        <v>74</v>
      </c>
      <c r="B55" s="20"/>
      <c r="C55" s="20"/>
      <c r="D55" s="20"/>
      <c r="E55" s="20"/>
      <c r="F55" s="20"/>
      <c r="G55" s="20"/>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row>
    <row r="56" spans="1:40" s="2" customFormat="1" ht="15" customHeight="1">
      <c r="A56" s="2" t="s">
        <v>75</v>
      </c>
      <c r="B56" s="20"/>
      <c r="C56" s="20"/>
      <c r="D56" s="20"/>
      <c r="E56" s="20"/>
      <c r="F56" s="20"/>
      <c r="G56" s="20"/>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row>
    <row r="57" spans="1:40" ht="15" customHeight="1">
      <c r="A57" s="2" t="s">
        <v>76</v>
      </c>
      <c r="B57" s="27"/>
      <c r="C57" s="2"/>
      <c r="D57" s="2"/>
      <c r="E57" s="2"/>
      <c r="F57" s="2"/>
      <c r="G57" s="2"/>
    </row>
    <row r="58" spans="1:40" ht="15" customHeight="1">
      <c r="A58" s="2" t="s">
        <v>77</v>
      </c>
      <c r="B58" s="27"/>
      <c r="C58" s="2"/>
      <c r="D58" s="2"/>
      <c r="E58" s="2"/>
      <c r="F58" s="2"/>
      <c r="G58" s="2"/>
    </row>
    <row r="59" spans="1:40" ht="15" customHeight="1">
      <c r="A59" s="2"/>
      <c r="B59" s="11" t="s">
        <v>78</v>
      </c>
      <c r="C59" s="115" t="s">
        <v>79</v>
      </c>
      <c r="D59" s="115"/>
      <c r="E59" s="115"/>
      <c r="F59" s="2"/>
      <c r="G59" s="2"/>
    </row>
    <row r="60" spans="1:40" ht="15" customHeight="1">
      <c r="A60" s="2"/>
      <c r="B60" s="29" t="s">
        <v>96</v>
      </c>
      <c r="C60" s="130" t="s">
        <v>80</v>
      </c>
      <c r="D60" s="130"/>
      <c r="E60" s="130"/>
      <c r="F60" s="2"/>
      <c r="G60" s="2"/>
    </row>
    <row r="61" spans="1:40" ht="15" customHeight="1">
      <c r="A61" s="2"/>
      <c r="B61" s="29" t="s">
        <v>97</v>
      </c>
      <c r="C61" s="130" t="s">
        <v>81</v>
      </c>
      <c r="D61" s="130"/>
      <c r="E61" s="130"/>
      <c r="F61" s="2"/>
      <c r="G61" s="2"/>
    </row>
    <row r="62" spans="1:40" ht="15" customHeight="1">
      <c r="A62" s="2"/>
      <c r="B62" s="29" t="s">
        <v>98</v>
      </c>
      <c r="C62" s="130" t="s">
        <v>82</v>
      </c>
      <c r="D62" s="130"/>
      <c r="E62" s="130"/>
      <c r="F62" s="2"/>
      <c r="G62" s="2"/>
    </row>
    <row r="63" spans="1:40" ht="15" customHeight="1">
      <c r="A63" s="2"/>
      <c r="B63" s="29" t="s">
        <v>99</v>
      </c>
      <c r="C63" s="130" t="s">
        <v>83</v>
      </c>
      <c r="D63" s="130"/>
      <c r="E63" s="130"/>
      <c r="F63" s="2"/>
      <c r="G63" s="2"/>
    </row>
    <row r="64" spans="1:40" ht="15" customHeight="1">
      <c r="A64" s="2"/>
      <c r="B64" s="2" t="s">
        <v>84</v>
      </c>
      <c r="C64" s="2"/>
      <c r="D64" s="2"/>
      <c r="E64" s="2"/>
      <c r="F64" s="2"/>
      <c r="G64" s="2"/>
    </row>
    <row r="65" spans="1:7" ht="15" customHeight="1">
      <c r="A65" s="2"/>
      <c r="B65" s="2" t="s">
        <v>101</v>
      </c>
      <c r="C65" s="2"/>
      <c r="D65" s="2"/>
      <c r="E65" s="2"/>
      <c r="F65" s="2"/>
      <c r="G65" s="2"/>
    </row>
    <row r="66" spans="1:7" ht="15" customHeight="1">
      <c r="A66" s="2"/>
      <c r="B66" s="2" t="s">
        <v>85</v>
      </c>
      <c r="C66" s="2"/>
      <c r="D66" s="2"/>
      <c r="E66" s="2"/>
      <c r="F66" s="2"/>
      <c r="G66" s="2"/>
    </row>
    <row r="67" spans="1:7" ht="15" customHeight="1">
      <c r="A67" s="2" t="s">
        <v>86</v>
      </c>
      <c r="B67" s="27"/>
      <c r="C67" s="2"/>
      <c r="D67" s="2"/>
      <c r="E67" s="2"/>
      <c r="F67" s="2"/>
      <c r="G67" s="2"/>
    </row>
    <row r="68" spans="1:7" ht="15" customHeight="1">
      <c r="A68" s="2" t="s">
        <v>87</v>
      </c>
      <c r="B68" s="27"/>
      <c r="C68" s="2"/>
      <c r="D68" s="2"/>
      <c r="E68" s="2"/>
      <c r="F68" s="2"/>
      <c r="G68" s="2"/>
    </row>
    <row r="69" spans="1:7" ht="15" customHeight="1">
      <c r="A69" s="2" t="s">
        <v>102</v>
      </c>
      <c r="B69" s="27"/>
      <c r="C69" s="2"/>
      <c r="D69" s="2"/>
      <c r="E69" s="2"/>
      <c r="F69" s="2"/>
      <c r="G69" s="2"/>
    </row>
    <row r="70" spans="1:7" ht="15" customHeight="1">
      <c r="A70" s="2" t="s">
        <v>88</v>
      </c>
      <c r="B70" s="27"/>
      <c r="C70" s="2"/>
      <c r="D70" s="2"/>
      <c r="E70" s="2"/>
      <c r="F70" s="2"/>
      <c r="G70" s="2"/>
    </row>
    <row r="71" spans="1:7" ht="15" customHeight="1">
      <c r="A71" s="2" t="s">
        <v>203</v>
      </c>
      <c r="B71" s="27"/>
      <c r="C71" s="2"/>
      <c r="D71" s="2"/>
      <c r="E71" s="2"/>
      <c r="F71" s="2"/>
      <c r="G71" s="2"/>
    </row>
    <row r="72" spans="1:7" ht="15" customHeight="1">
      <c r="A72" s="2" t="s">
        <v>89</v>
      </c>
      <c r="B72" s="27"/>
      <c r="C72" s="2"/>
      <c r="D72" s="2"/>
      <c r="E72" s="2"/>
      <c r="F72" s="2"/>
      <c r="G72" s="2"/>
    </row>
    <row r="73" spans="1:7" ht="15" customHeight="1">
      <c r="A73" s="2" t="s">
        <v>90</v>
      </c>
      <c r="B73" s="27"/>
      <c r="C73" s="2"/>
      <c r="D73" s="2"/>
      <c r="E73" s="2"/>
      <c r="F73" s="2"/>
      <c r="G73" s="2"/>
    </row>
    <row r="74" spans="1:7" ht="15" customHeight="1">
      <c r="A74" s="2" t="s">
        <v>91</v>
      </c>
      <c r="B74" s="27"/>
      <c r="C74" s="2"/>
      <c r="D74" s="2"/>
      <c r="E74" s="2"/>
      <c r="F74" s="2"/>
      <c r="G74" s="2"/>
    </row>
    <row r="75" spans="1:7" ht="15" customHeight="1">
      <c r="A75" s="2" t="s">
        <v>92</v>
      </c>
      <c r="B75" s="27"/>
      <c r="C75" s="2"/>
      <c r="D75" s="2"/>
      <c r="E75" s="2"/>
      <c r="F75" s="2"/>
      <c r="G75" s="2"/>
    </row>
    <row r="76" spans="1:7" ht="15" customHeight="1">
      <c r="A76" s="2" t="s">
        <v>93</v>
      </c>
      <c r="B76" s="27"/>
      <c r="C76" s="2"/>
      <c r="D76" s="2"/>
      <c r="E76" s="2"/>
      <c r="F76" s="2"/>
      <c r="G76" s="2"/>
    </row>
    <row r="77" spans="1:7" ht="15" customHeight="1">
      <c r="A77" s="2" t="s">
        <v>94</v>
      </c>
      <c r="B77" s="27"/>
      <c r="C77" s="2"/>
      <c r="D77" s="2"/>
      <c r="E77" s="2"/>
      <c r="F77" s="2"/>
      <c r="G77" s="2"/>
    </row>
    <row r="78" spans="1:7" ht="15" customHeight="1">
      <c r="A78" s="2" t="s">
        <v>95</v>
      </c>
      <c r="B78" s="27"/>
      <c r="C78" s="2"/>
      <c r="D78" s="2"/>
      <c r="E78" s="2"/>
      <c r="F78" s="2"/>
      <c r="G78" s="2"/>
    </row>
    <row r="79" spans="1:7" ht="15" customHeight="1">
      <c r="A79" s="2" t="s">
        <v>100</v>
      </c>
      <c r="B79" s="27"/>
      <c r="C79" s="2"/>
      <c r="D79" s="2"/>
      <c r="E79" s="2"/>
      <c r="F79" s="2"/>
      <c r="G79" s="2"/>
    </row>
  </sheetData>
  <mergeCells count="145">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conditionalFormatting sqref="AH11:AJ32">
    <cfRule type="expression" dxfId="27" priority="3">
      <formula>$AK$3="４週"</formula>
    </cfRule>
  </conditionalFormatting>
  <conditionalFormatting sqref="AL11:AL30">
    <cfRule type="cellIs" dxfId="26" priority="1" operator="greaterThan">
      <formula>$AH$5</formula>
    </cfRule>
  </conditionalFormatting>
  <dataValidations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howErrorMessage="1" sqref="B11:B30" xr:uid="{00000000-0002-0000-0E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6"/>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244</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86"/>
      <c r="AL2" s="186"/>
      <c r="AM2" s="186"/>
      <c r="AN2" s="186"/>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41" si="0">IF($AK$3="４週",SUM(F12:AG12),SUM(F12:AJ12))</f>
        <v>0</v>
      </c>
      <c r="AL12" s="82">
        <f>IF($AK$3="４週",AK12/4,AK12/(DAY(EOMONTH($F$9,0))/7))</f>
        <v>0</v>
      </c>
      <c r="AM12" s="128"/>
      <c r="AN12" s="128"/>
    </row>
    <row r="13" spans="1:40" ht="18" customHeight="1">
      <c r="A13" s="72">
        <v>3</v>
      </c>
      <c r="B13" s="91" t="s">
        <v>34</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IF($AK$3="４週",AK13/4,AK13/(DAY(EOMONTH($F$9,0))/7))</f>
        <v>0</v>
      </c>
      <c r="AM13" s="128"/>
      <c r="AN13" s="128"/>
    </row>
    <row r="14" spans="1:40" ht="18" customHeight="1">
      <c r="A14" s="72">
        <v>4</v>
      </c>
      <c r="B14" s="91" t="s">
        <v>26</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IF($AK$3="４週",AK14/4,AK14/(DAY(EOMONTH($F$9,0))/7))</f>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40" si="1">IF($AK$3="４週",AK15/4,AK15/(DAY(EOMONTH($F$9,0))/7))</f>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ref="AL16:AL25" si="2">IF($AK$3="４週",AK16/4,AK16/(DAY(EOMONTH($F$9,0))/7))</f>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2"/>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2"/>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2"/>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2"/>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2"/>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2"/>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2"/>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2"/>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2"/>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72">
        <v>21</v>
      </c>
      <c r="B31" s="91"/>
      <c r="C31" s="77"/>
      <c r="D31" s="88"/>
      <c r="E31" s="89"/>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1">
        <f t="shared" si="0"/>
        <v>0</v>
      </c>
      <c r="AL31" s="82">
        <f t="shared" si="1"/>
        <v>0</v>
      </c>
      <c r="AM31" s="128"/>
      <c r="AN31" s="128"/>
    </row>
    <row r="32" spans="1:40" ht="18" customHeight="1">
      <c r="A32" s="72">
        <v>22</v>
      </c>
      <c r="B32" s="91"/>
      <c r="C32" s="77"/>
      <c r="D32" s="88"/>
      <c r="E32" s="89"/>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1">
        <f t="shared" si="0"/>
        <v>0</v>
      </c>
      <c r="AL32" s="82">
        <f t="shared" si="1"/>
        <v>0</v>
      </c>
      <c r="AM32" s="128"/>
      <c r="AN32" s="128"/>
    </row>
    <row r="33" spans="1:43" ht="18" customHeight="1">
      <c r="A33" s="72">
        <v>23</v>
      </c>
      <c r="B33" s="91"/>
      <c r="C33" s="77"/>
      <c r="D33" s="88"/>
      <c r="E33" s="89"/>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1">
        <f t="shared" si="0"/>
        <v>0</v>
      </c>
      <c r="AL33" s="82">
        <f t="shared" si="1"/>
        <v>0</v>
      </c>
      <c r="AM33" s="128"/>
      <c r="AN33" s="128"/>
    </row>
    <row r="34" spans="1:43" ht="18" customHeight="1">
      <c r="A34" s="72">
        <v>24</v>
      </c>
      <c r="B34" s="91"/>
      <c r="C34" s="77"/>
      <c r="D34" s="88"/>
      <c r="E34" s="89"/>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1">
        <f t="shared" si="0"/>
        <v>0</v>
      </c>
      <c r="AL34" s="82">
        <f t="shared" si="1"/>
        <v>0</v>
      </c>
      <c r="AM34" s="128"/>
      <c r="AN34" s="128"/>
    </row>
    <row r="35" spans="1:43" ht="18" customHeight="1">
      <c r="A35" s="72">
        <v>25</v>
      </c>
      <c r="B35" s="91"/>
      <c r="C35" s="77"/>
      <c r="D35" s="88"/>
      <c r="E35" s="89"/>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1">
        <f t="shared" si="0"/>
        <v>0</v>
      </c>
      <c r="AL35" s="82">
        <f t="shared" si="1"/>
        <v>0</v>
      </c>
      <c r="AM35" s="128"/>
      <c r="AN35" s="128"/>
    </row>
    <row r="36" spans="1:43" ht="18" customHeight="1">
      <c r="A36" s="72">
        <v>26</v>
      </c>
      <c r="B36" s="91"/>
      <c r="C36" s="77"/>
      <c r="D36" s="88"/>
      <c r="E36" s="89"/>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1">
        <f t="shared" si="0"/>
        <v>0</v>
      </c>
      <c r="AL36" s="82">
        <f t="shared" si="1"/>
        <v>0</v>
      </c>
      <c r="AM36" s="128"/>
      <c r="AN36" s="128"/>
    </row>
    <row r="37" spans="1:43" ht="18" customHeight="1">
      <c r="A37" s="72">
        <v>27</v>
      </c>
      <c r="B37" s="91"/>
      <c r="C37" s="77"/>
      <c r="D37" s="88"/>
      <c r="E37" s="89"/>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1">
        <f t="shared" si="0"/>
        <v>0</v>
      </c>
      <c r="AL37" s="82">
        <f t="shared" si="1"/>
        <v>0</v>
      </c>
      <c r="AM37" s="128"/>
      <c r="AN37" s="128"/>
    </row>
    <row r="38" spans="1:43" ht="18" customHeight="1">
      <c r="A38" s="72">
        <v>28</v>
      </c>
      <c r="B38" s="91"/>
      <c r="C38" s="77"/>
      <c r="D38" s="88"/>
      <c r="E38" s="89"/>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1">
        <f t="shared" si="0"/>
        <v>0</v>
      </c>
      <c r="AL38" s="82">
        <f t="shared" si="1"/>
        <v>0</v>
      </c>
      <c r="AM38" s="128"/>
      <c r="AN38" s="128"/>
    </row>
    <row r="39" spans="1:43" ht="18" customHeight="1">
      <c r="A39" s="72">
        <v>29</v>
      </c>
      <c r="B39" s="91"/>
      <c r="C39" s="77"/>
      <c r="D39" s="88"/>
      <c r="E39" s="89"/>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1">
        <f t="shared" si="0"/>
        <v>0</v>
      </c>
      <c r="AL39" s="82">
        <f t="shared" si="1"/>
        <v>0</v>
      </c>
      <c r="AM39" s="128"/>
      <c r="AN39" s="128"/>
    </row>
    <row r="40" spans="1:43" ht="18" customHeight="1">
      <c r="A40" s="72">
        <v>30</v>
      </c>
      <c r="B40" s="91"/>
      <c r="C40" s="77"/>
      <c r="D40" s="88"/>
      <c r="E40" s="89"/>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1">
        <f t="shared" si="0"/>
        <v>0</v>
      </c>
      <c r="AL40" s="82">
        <f t="shared" si="1"/>
        <v>0</v>
      </c>
      <c r="AM40" s="128"/>
      <c r="AN40" s="128"/>
    </row>
    <row r="41" spans="1:43" ht="18" customHeight="1">
      <c r="A41" s="124" t="s">
        <v>4</v>
      </c>
      <c r="B41" s="125"/>
      <c r="C41" s="125"/>
      <c r="D41" s="125"/>
      <c r="E41" s="125"/>
      <c r="F41" s="83">
        <f>+SUM(F11:F40)</f>
        <v>0</v>
      </c>
      <c r="G41" s="83">
        <f t="shared" ref="G41:AJ41" si="3">+SUM(G11:G40)</f>
        <v>0</v>
      </c>
      <c r="H41" s="83">
        <f t="shared" si="3"/>
        <v>0</v>
      </c>
      <c r="I41" s="83">
        <f t="shared" si="3"/>
        <v>0</v>
      </c>
      <c r="J41" s="83">
        <f t="shared" si="3"/>
        <v>0</v>
      </c>
      <c r="K41" s="83">
        <f t="shared" si="3"/>
        <v>0</v>
      </c>
      <c r="L41" s="83">
        <f t="shared" si="3"/>
        <v>0</v>
      </c>
      <c r="M41" s="83">
        <f t="shared" si="3"/>
        <v>0</v>
      </c>
      <c r="N41" s="83">
        <f t="shared" si="3"/>
        <v>0</v>
      </c>
      <c r="O41" s="83">
        <f t="shared" si="3"/>
        <v>0</v>
      </c>
      <c r="P41" s="83">
        <f t="shared" si="3"/>
        <v>0</v>
      </c>
      <c r="Q41" s="83">
        <f t="shared" si="3"/>
        <v>0</v>
      </c>
      <c r="R41" s="83">
        <f t="shared" si="3"/>
        <v>0</v>
      </c>
      <c r="S41" s="83">
        <f t="shared" si="3"/>
        <v>0</v>
      </c>
      <c r="T41" s="83">
        <f t="shared" si="3"/>
        <v>0</v>
      </c>
      <c r="U41" s="83">
        <f t="shared" si="3"/>
        <v>0</v>
      </c>
      <c r="V41" s="83">
        <f t="shared" si="3"/>
        <v>0</v>
      </c>
      <c r="W41" s="83">
        <f t="shared" si="3"/>
        <v>0</v>
      </c>
      <c r="X41" s="83">
        <f t="shared" si="3"/>
        <v>0</v>
      </c>
      <c r="Y41" s="83">
        <f t="shared" si="3"/>
        <v>0</v>
      </c>
      <c r="Z41" s="83">
        <f t="shared" si="3"/>
        <v>0</v>
      </c>
      <c r="AA41" s="83">
        <f t="shared" si="3"/>
        <v>0</v>
      </c>
      <c r="AB41" s="83">
        <f t="shared" si="3"/>
        <v>0</v>
      </c>
      <c r="AC41" s="83">
        <f t="shared" si="3"/>
        <v>0</v>
      </c>
      <c r="AD41" s="83">
        <f t="shared" si="3"/>
        <v>0</v>
      </c>
      <c r="AE41" s="83">
        <f t="shared" si="3"/>
        <v>0</v>
      </c>
      <c r="AF41" s="83">
        <f t="shared" si="3"/>
        <v>0</v>
      </c>
      <c r="AG41" s="83">
        <f t="shared" si="3"/>
        <v>0</v>
      </c>
      <c r="AH41" s="83">
        <f t="shared" si="3"/>
        <v>0</v>
      </c>
      <c r="AI41" s="83">
        <f t="shared" si="3"/>
        <v>0</v>
      </c>
      <c r="AJ41" s="83">
        <f t="shared" si="3"/>
        <v>0</v>
      </c>
      <c r="AK41" s="81">
        <f t="shared" si="0"/>
        <v>0</v>
      </c>
      <c r="AL41" s="82">
        <f>IF($AK$3="４週",AK41/4,AK41/(DAY(EOMONTH($F$9,0))/7))</f>
        <v>0</v>
      </c>
      <c r="AM41" s="129"/>
      <c r="AN41" s="129"/>
    </row>
    <row r="42" spans="1:43" ht="18" customHeight="1">
      <c r="A42" s="125" t="s">
        <v>6</v>
      </c>
      <c r="B42" s="125"/>
      <c r="C42" s="125"/>
      <c r="D42" s="125"/>
      <c r="E42" s="126"/>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85"/>
      <c r="AL42" s="85"/>
      <c r="AM42" s="129"/>
      <c r="AN42" s="129"/>
    </row>
    <row r="43" spans="1:43" ht="15" customHeight="1">
      <c r="A43" s="8"/>
      <c r="B43" s="8"/>
      <c r="C43" s="8"/>
      <c r="D43" s="8"/>
      <c r="E43" s="8"/>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8"/>
      <c r="AL43" s="8"/>
      <c r="AM43" s="4"/>
    </row>
    <row r="44" spans="1:43" ht="21" customHeight="1">
      <c r="A44" s="9" t="s">
        <v>112</v>
      </c>
      <c r="B44" s="8"/>
      <c r="C44" s="8"/>
      <c r="D44" s="8"/>
      <c r="E44" s="8"/>
      <c r="F44" s="8"/>
      <c r="G44" s="2"/>
      <c r="H44" s="2"/>
      <c r="I44" s="2"/>
      <c r="J44" s="2"/>
      <c r="K44" s="2"/>
      <c r="L44" s="2"/>
      <c r="M44" s="2"/>
      <c r="N44" s="2"/>
      <c r="O44" s="2"/>
      <c r="AM44" s="8"/>
      <c r="AN44" s="4"/>
    </row>
    <row r="45" spans="1:43" ht="24.95" customHeight="1">
      <c r="A45" s="115"/>
      <c r="B45" s="115"/>
      <c r="C45" s="115"/>
      <c r="D45" s="30">
        <v>4</v>
      </c>
      <c r="E45" s="30">
        <v>5</v>
      </c>
      <c r="F45" s="185">
        <v>6</v>
      </c>
      <c r="G45" s="185"/>
      <c r="H45" s="185"/>
      <c r="I45" s="185">
        <v>7</v>
      </c>
      <c r="J45" s="185"/>
      <c r="K45" s="185"/>
      <c r="L45" s="185">
        <v>8</v>
      </c>
      <c r="M45" s="185"/>
      <c r="N45" s="185"/>
      <c r="O45" s="185">
        <v>9</v>
      </c>
      <c r="P45" s="185"/>
      <c r="Q45" s="185"/>
      <c r="R45" s="185">
        <v>10</v>
      </c>
      <c r="S45" s="185"/>
      <c r="T45" s="185"/>
      <c r="U45" s="185">
        <v>11</v>
      </c>
      <c r="V45" s="185"/>
      <c r="W45" s="185"/>
      <c r="X45" s="185">
        <v>12</v>
      </c>
      <c r="Y45" s="185"/>
      <c r="Z45" s="185"/>
      <c r="AA45" s="185">
        <v>1</v>
      </c>
      <c r="AB45" s="185"/>
      <c r="AC45" s="185"/>
      <c r="AD45" s="185">
        <v>2</v>
      </c>
      <c r="AE45" s="185"/>
      <c r="AF45" s="185"/>
      <c r="AG45" s="185">
        <v>3</v>
      </c>
      <c r="AH45" s="185"/>
      <c r="AI45" s="185"/>
      <c r="AJ45" s="115" t="s">
        <v>60</v>
      </c>
      <c r="AK45" s="115"/>
      <c r="AL45" s="17" t="s">
        <v>116</v>
      </c>
      <c r="AM45" s="212" t="s">
        <v>191</v>
      </c>
      <c r="AN45" s="213"/>
      <c r="AO45"/>
      <c r="AP45"/>
      <c r="AQ45"/>
    </row>
    <row r="46" spans="1:43" ht="21.95" customHeight="1">
      <c r="A46" s="182" t="s">
        <v>122</v>
      </c>
      <c r="B46" s="182"/>
      <c r="C46" s="182"/>
      <c r="D46" s="55">
        <f>SUM(D47,D48,D49,D50,D52,D54)</f>
        <v>0</v>
      </c>
      <c r="E46" s="55">
        <f>SUM(E47,E48,E49,E50,E52,E54)</f>
        <v>0</v>
      </c>
      <c r="F46" s="209">
        <f>SUM(F47,F48,F49,F50,F52,F54)</f>
        <v>0</v>
      </c>
      <c r="G46" s="210"/>
      <c r="H46" s="211"/>
      <c r="I46" s="209">
        <f>SUM(I47,I48,I49,I50,I52,I54)</f>
        <v>0</v>
      </c>
      <c r="J46" s="210">
        <f t="shared" ref="J46:AI46" si="4">SUM(J47,J48,J49,J50,J52,J54)</f>
        <v>0</v>
      </c>
      <c r="K46" s="211">
        <f t="shared" si="4"/>
        <v>0</v>
      </c>
      <c r="L46" s="209">
        <f>SUM(L47,L48,L49,L50,L52,L54)</f>
        <v>0</v>
      </c>
      <c r="M46" s="210"/>
      <c r="N46" s="211"/>
      <c r="O46" s="209">
        <f>SUM(O47,O48,O49,O50,O52,O54)</f>
        <v>0</v>
      </c>
      <c r="P46" s="210"/>
      <c r="Q46" s="211"/>
      <c r="R46" s="209">
        <f>SUM(R47,R48,R49,R50,R52,R54)</f>
        <v>0</v>
      </c>
      <c r="S46" s="210"/>
      <c r="T46" s="211"/>
      <c r="U46" s="209">
        <f>SUM(U47,U48,U49,U50,U52,U54)</f>
        <v>0</v>
      </c>
      <c r="V46" s="210">
        <f t="shared" si="4"/>
        <v>0</v>
      </c>
      <c r="W46" s="211">
        <f t="shared" si="4"/>
        <v>0</v>
      </c>
      <c r="X46" s="209">
        <f>SUM(X47,X48,X49,X50,X52,X54)</f>
        <v>0</v>
      </c>
      <c r="Y46" s="210">
        <f t="shared" si="4"/>
        <v>0</v>
      </c>
      <c r="Z46" s="211">
        <f t="shared" si="4"/>
        <v>0</v>
      </c>
      <c r="AA46" s="209">
        <f>SUM(AA47,AA48,AA49,AA50,AA52,AA54)</f>
        <v>0</v>
      </c>
      <c r="AB46" s="210">
        <f t="shared" si="4"/>
        <v>0</v>
      </c>
      <c r="AC46" s="211">
        <f t="shared" si="4"/>
        <v>0</v>
      </c>
      <c r="AD46" s="209">
        <f>SUM(AD47,AD48,AD49,AD50,AD52,AD54)</f>
        <v>0</v>
      </c>
      <c r="AE46" s="210">
        <f t="shared" si="4"/>
        <v>0</v>
      </c>
      <c r="AF46" s="211">
        <f t="shared" si="4"/>
        <v>0</v>
      </c>
      <c r="AG46" s="209">
        <f>SUM(AG47,AG48,AG49,AG50,AG52,AG54)</f>
        <v>0</v>
      </c>
      <c r="AH46" s="210">
        <f t="shared" si="4"/>
        <v>0</v>
      </c>
      <c r="AI46" s="211">
        <f t="shared" si="4"/>
        <v>0</v>
      </c>
      <c r="AJ46" s="130">
        <f>SUM(D46:AI46)</f>
        <v>0</v>
      </c>
      <c r="AK46" s="130"/>
      <c r="AL46" s="42" t="e">
        <f>ROUNDUP(AJ46/AJ56,1)</f>
        <v>#DIV/0!</v>
      </c>
      <c r="AM46" s="214"/>
      <c r="AN46" s="215"/>
      <c r="AO46"/>
      <c r="AP46"/>
      <c r="AQ46"/>
    </row>
    <row r="47" spans="1:43" ht="21.95" customHeight="1">
      <c r="A47" s="151" t="s">
        <v>181</v>
      </c>
      <c r="B47" s="152"/>
      <c r="C47" s="153"/>
      <c r="D47" s="31"/>
      <c r="E47" s="31"/>
      <c r="F47" s="181"/>
      <c r="G47" s="181"/>
      <c r="H47" s="181"/>
      <c r="I47" s="181"/>
      <c r="J47" s="181"/>
      <c r="K47" s="181"/>
      <c r="L47" s="181"/>
      <c r="M47" s="181"/>
      <c r="N47" s="181"/>
      <c r="O47" s="181"/>
      <c r="P47" s="181"/>
      <c r="Q47" s="181"/>
      <c r="R47" s="181"/>
      <c r="S47" s="181"/>
      <c r="T47" s="181"/>
      <c r="U47" s="181"/>
      <c r="V47" s="181"/>
      <c r="W47" s="181"/>
      <c r="X47" s="181"/>
      <c r="Y47" s="181"/>
      <c r="Z47" s="181"/>
      <c r="AA47" s="181"/>
      <c r="AB47" s="181"/>
      <c r="AC47" s="181"/>
      <c r="AD47" s="181"/>
      <c r="AE47" s="181"/>
      <c r="AF47" s="181"/>
      <c r="AG47" s="181"/>
      <c r="AH47" s="181"/>
      <c r="AI47" s="181"/>
      <c r="AJ47" s="130">
        <f>SUM(D47:AI47)</f>
        <v>0</v>
      </c>
      <c r="AK47" s="130"/>
      <c r="AL47" s="42" t="e">
        <f t="shared" ref="AL47:AL55" si="5">ROUNDUP(AJ47/$AJ$56,1)</f>
        <v>#DIV/0!</v>
      </c>
      <c r="AM47" s="214"/>
      <c r="AN47" s="215"/>
      <c r="AO47"/>
      <c r="AP47"/>
      <c r="AQ47"/>
    </row>
    <row r="48" spans="1:43" ht="21.95" customHeight="1">
      <c r="A48" s="151" t="s">
        <v>123</v>
      </c>
      <c r="B48" s="152"/>
      <c r="C48" s="153"/>
      <c r="D48" s="31"/>
      <c r="E48" s="31"/>
      <c r="F48" s="181"/>
      <c r="G48" s="181"/>
      <c r="H48" s="181"/>
      <c r="I48" s="181"/>
      <c r="J48" s="181"/>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30">
        <f>SUM(D48:AI48)</f>
        <v>0</v>
      </c>
      <c r="AK48" s="130"/>
      <c r="AL48" s="42" t="e">
        <f t="shared" si="5"/>
        <v>#DIV/0!</v>
      </c>
      <c r="AM48" s="214"/>
      <c r="AN48" s="215"/>
      <c r="AO48"/>
      <c r="AP48"/>
      <c r="AQ48"/>
    </row>
    <row r="49" spans="1:43" ht="21.95" customHeight="1">
      <c r="A49" s="151" t="s">
        <v>124</v>
      </c>
      <c r="B49" s="152"/>
      <c r="C49" s="153"/>
      <c r="D49" s="31"/>
      <c r="E49" s="31"/>
      <c r="F49" s="181"/>
      <c r="G49" s="181"/>
      <c r="H49" s="181"/>
      <c r="I49" s="181"/>
      <c r="J49" s="181"/>
      <c r="K49" s="181"/>
      <c r="L49" s="181"/>
      <c r="M49" s="181"/>
      <c r="N49" s="181"/>
      <c r="O49" s="181"/>
      <c r="P49" s="181"/>
      <c r="Q49" s="181"/>
      <c r="R49" s="181"/>
      <c r="S49" s="181"/>
      <c r="T49" s="181"/>
      <c r="U49" s="181"/>
      <c r="V49" s="181"/>
      <c r="W49" s="181"/>
      <c r="X49" s="181"/>
      <c r="Y49" s="181"/>
      <c r="Z49" s="181"/>
      <c r="AA49" s="181"/>
      <c r="AB49" s="181"/>
      <c r="AC49" s="181"/>
      <c r="AD49" s="181"/>
      <c r="AE49" s="181"/>
      <c r="AF49" s="181"/>
      <c r="AG49" s="181"/>
      <c r="AH49" s="181"/>
      <c r="AI49" s="181"/>
      <c r="AJ49" s="130">
        <f>SUM(D49:AI49)</f>
        <v>0</v>
      </c>
      <c r="AK49" s="130"/>
      <c r="AL49" s="42" t="e">
        <f t="shared" si="5"/>
        <v>#DIV/0!</v>
      </c>
      <c r="AM49" s="214"/>
      <c r="AN49" s="215"/>
      <c r="AO49"/>
      <c r="AP49"/>
      <c r="AQ49"/>
    </row>
    <row r="50" spans="1:43" ht="21.95" customHeight="1">
      <c r="A50" s="203" t="s">
        <v>125</v>
      </c>
      <c r="B50" s="152"/>
      <c r="C50" s="153"/>
      <c r="D50" s="31"/>
      <c r="E50" s="3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130">
        <f t="shared" ref="AJ50:AJ54" si="6">SUM(D50:AI50)</f>
        <v>0</v>
      </c>
      <c r="AK50" s="130"/>
      <c r="AL50" s="42" t="e">
        <f t="shared" si="5"/>
        <v>#DIV/0!</v>
      </c>
      <c r="AM50" s="214"/>
      <c r="AN50" s="215"/>
      <c r="AO50"/>
      <c r="AP50"/>
      <c r="AQ50"/>
    </row>
    <row r="51" spans="1:43" s="50" customFormat="1" ht="21.95" customHeight="1">
      <c r="A51" s="56"/>
      <c r="B51" s="204" t="s">
        <v>182</v>
      </c>
      <c r="C51" s="205"/>
      <c r="D51" s="31"/>
      <c r="E51" s="31"/>
      <c r="F51" s="181"/>
      <c r="G51" s="181"/>
      <c r="H51" s="181"/>
      <c r="I51" s="181"/>
      <c r="J51" s="181"/>
      <c r="K51" s="181"/>
      <c r="L51" s="181"/>
      <c r="M51" s="181"/>
      <c r="N51" s="181"/>
      <c r="O51" s="181"/>
      <c r="P51" s="181"/>
      <c r="Q51" s="181"/>
      <c r="R51" s="181"/>
      <c r="S51" s="181"/>
      <c r="T51" s="181"/>
      <c r="U51" s="181"/>
      <c r="V51" s="181"/>
      <c r="W51" s="181"/>
      <c r="X51" s="181"/>
      <c r="Y51" s="181"/>
      <c r="Z51" s="181"/>
      <c r="AA51" s="181"/>
      <c r="AB51" s="181"/>
      <c r="AC51" s="181"/>
      <c r="AD51" s="181"/>
      <c r="AE51" s="181"/>
      <c r="AF51" s="181"/>
      <c r="AG51" s="181"/>
      <c r="AH51" s="181"/>
      <c r="AI51" s="181"/>
      <c r="AJ51" s="130">
        <f>SUM(D51:AI51)</f>
        <v>0</v>
      </c>
      <c r="AK51" s="130"/>
      <c r="AL51" s="42" t="e">
        <f t="shared" si="5"/>
        <v>#DIV/0!</v>
      </c>
      <c r="AM51" s="216" t="e">
        <f>ROUNDUP($AJ$51/$AJ$56,1)</f>
        <v>#DIV/0!</v>
      </c>
      <c r="AN51" s="217"/>
      <c r="AO51" s="49"/>
      <c r="AP51" s="49"/>
      <c r="AQ51" s="49"/>
    </row>
    <row r="52" spans="1:43" ht="21.95" customHeight="1">
      <c r="A52" s="203" t="s">
        <v>126</v>
      </c>
      <c r="B52" s="152"/>
      <c r="C52" s="153"/>
      <c r="D52" s="31"/>
      <c r="E52" s="31"/>
      <c r="F52" s="181"/>
      <c r="G52" s="181"/>
      <c r="H52" s="181"/>
      <c r="I52" s="181"/>
      <c r="J52" s="181"/>
      <c r="K52" s="181"/>
      <c r="L52" s="181"/>
      <c r="M52" s="181"/>
      <c r="N52" s="181"/>
      <c r="O52" s="181"/>
      <c r="P52" s="181"/>
      <c r="Q52" s="181"/>
      <c r="R52" s="181"/>
      <c r="S52" s="181"/>
      <c r="T52" s="181"/>
      <c r="U52" s="181"/>
      <c r="V52" s="181"/>
      <c r="W52" s="181"/>
      <c r="X52" s="181"/>
      <c r="Y52" s="181"/>
      <c r="Z52" s="181"/>
      <c r="AA52" s="181"/>
      <c r="AB52" s="181"/>
      <c r="AC52" s="181"/>
      <c r="AD52" s="181"/>
      <c r="AE52" s="181"/>
      <c r="AF52" s="181"/>
      <c r="AG52" s="181"/>
      <c r="AH52" s="181"/>
      <c r="AI52" s="181"/>
      <c r="AJ52" s="130">
        <f t="shared" si="6"/>
        <v>0</v>
      </c>
      <c r="AK52" s="130"/>
      <c r="AL52" s="42" t="e">
        <f t="shared" si="5"/>
        <v>#DIV/0!</v>
      </c>
      <c r="AM52" s="214"/>
      <c r="AN52" s="215"/>
      <c r="AO52"/>
      <c r="AP52"/>
      <c r="AQ52"/>
    </row>
    <row r="53" spans="1:43" s="50" customFormat="1" ht="21.95" customHeight="1">
      <c r="A53" s="57"/>
      <c r="B53" s="204" t="s">
        <v>183</v>
      </c>
      <c r="C53" s="205"/>
      <c r="D53" s="31"/>
      <c r="E53" s="31"/>
      <c r="F53" s="181"/>
      <c r="G53" s="181"/>
      <c r="H53" s="181"/>
      <c r="I53" s="181"/>
      <c r="J53" s="181"/>
      <c r="K53" s="181"/>
      <c r="L53" s="181"/>
      <c r="M53" s="181"/>
      <c r="N53" s="181"/>
      <c r="O53" s="181"/>
      <c r="P53" s="181"/>
      <c r="Q53" s="181"/>
      <c r="R53" s="181"/>
      <c r="S53" s="181"/>
      <c r="T53" s="181"/>
      <c r="U53" s="181"/>
      <c r="V53" s="181"/>
      <c r="W53" s="181"/>
      <c r="X53" s="181"/>
      <c r="Y53" s="181"/>
      <c r="Z53" s="181"/>
      <c r="AA53" s="181"/>
      <c r="AB53" s="181"/>
      <c r="AC53" s="181"/>
      <c r="AD53" s="181"/>
      <c r="AE53" s="181"/>
      <c r="AF53" s="181"/>
      <c r="AG53" s="181"/>
      <c r="AH53" s="181"/>
      <c r="AI53" s="181"/>
      <c r="AJ53" s="130">
        <f>SUM(D53:AI53)</f>
        <v>0</v>
      </c>
      <c r="AK53" s="130"/>
      <c r="AL53" s="42" t="e">
        <f t="shared" si="5"/>
        <v>#DIV/0!</v>
      </c>
      <c r="AM53" s="216" t="e">
        <f>ROUNDUP($AJ$53/$AJ$56,1)</f>
        <v>#DIV/0!</v>
      </c>
      <c r="AN53" s="217"/>
      <c r="AO53" s="49"/>
      <c r="AP53" s="49"/>
      <c r="AQ53" s="49"/>
    </row>
    <row r="54" spans="1:43" ht="21.95" customHeight="1">
      <c r="A54" s="203" t="s">
        <v>127</v>
      </c>
      <c r="B54" s="152"/>
      <c r="C54" s="153"/>
      <c r="D54" s="31"/>
      <c r="E54" s="31"/>
      <c r="F54" s="181"/>
      <c r="G54" s="181"/>
      <c r="H54" s="181"/>
      <c r="I54" s="181"/>
      <c r="J54" s="181"/>
      <c r="K54" s="181"/>
      <c r="L54" s="181"/>
      <c r="M54" s="181"/>
      <c r="N54" s="181"/>
      <c r="O54" s="181"/>
      <c r="P54" s="181"/>
      <c r="Q54" s="181"/>
      <c r="R54" s="181"/>
      <c r="S54" s="181"/>
      <c r="T54" s="181"/>
      <c r="U54" s="181"/>
      <c r="V54" s="181"/>
      <c r="W54" s="181"/>
      <c r="X54" s="181"/>
      <c r="Y54" s="181"/>
      <c r="Z54" s="181"/>
      <c r="AA54" s="181"/>
      <c r="AB54" s="181"/>
      <c r="AC54" s="181"/>
      <c r="AD54" s="181"/>
      <c r="AE54" s="181"/>
      <c r="AF54" s="181"/>
      <c r="AG54" s="181"/>
      <c r="AH54" s="181"/>
      <c r="AI54" s="181"/>
      <c r="AJ54" s="130">
        <f t="shared" si="6"/>
        <v>0</v>
      </c>
      <c r="AK54" s="130"/>
      <c r="AL54" s="42" t="e">
        <f t="shared" si="5"/>
        <v>#DIV/0!</v>
      </c>
      <c r="AM54" s="214"/>
      <c r="AN54" s="215"/>
      <c r="AO54"/>
      <c r="AP54"/>
      <c r="AQ54"/>
    </row>
    <row r="55" spans="1:43" s="50" customFormat="1" ht="21.95" customHeight="1">
      <c r="A55" s="56"/>
      <c r="B55" s="204" t="s">
        <v>182</v>
      </c>
      <c r="C55" s="205"/>
      <c r="D55" s="31"/>
      <c r="E55" s="31"/>
      <c r="F55" s="181"/>
      <c r="G55" s="181"/>
      <c r="H55" s="181"/>
      <c r="I55" s="181"/>
      <c r="J55" s="181"/>
      <c r="K55" s="181"/>
      <c r="L55" s="181"/>
      <c r="M55" s="181"/>
      <c r="N55" s="181"/>
      <c r="O55" s="181"/>
      <c r="P55" s="181"/>
      <c r="Q55" s="181"/>
      <c r="R55" s="181"/>
      <c r="S55" s="181"/>
      <c r="T55" s="181"/>
      <c r="U55" s="181"/>
      <c r="V55" s="181"/>
      <c r="W55" s="181"/>
      <c r="X55" s="181"/>
      <c r="Y55" s="181"/>
      <c r="Z55" s="181"/>
      <c r="AA55" s="181"/>
      <c r="AB55" s="181"/>
      <c r="AC55" s="181"/>
      <c r="AD55" s="181"/>
      <c r="AE55" s="181"/>
      <c r="AF55" s="181"/>
      <c r="AG55" s="181"/>
      <c r="AH55" s="181"/>
      <c r="AI55" s="181"/>
      <c r="AJ55" s="130">
        <f>SUM(D55:AI55)</f>
        <v>0</v>
      </c>
      <c r="AK55" s="130"/>
      <c r="AL55" s="42" t="e">
        <f t="shared" si="5"/>
        <v>#DIV/0!</v>
      </c>
      <c r="AM55" s="216" t="e">
        <f>ROUNDUP($AJ$55/$AJ$56,1)</f>
        <v>#DIV/0!</v>
      </c>
      <c r="AN55" s="217"/>
      <c r="AO55" s="49"/>
      <c r="AP55" s="49"/>
      <c r="AQ55" s="49"/>
    </row>
    <row r="56" spans="1:43" ht="21.95" customHeight="1">
      <c r="A56" s="182" t="s">
        <v>113</v>
      </c>
      <c r="B56" s="182"/>
      <c r="C56" s="182"/>
      <c r="D56" s="31"/>
      <c r="E56" s="31"/>
      <c r="F56" s="181"/>
      <c r="G56" s="181"/>
      <c r="H56" s="181"/>
      <c r="I56" s="181"/>
      <c r="J56" s="181"/>
      <c r="K56" s="181"/>
      <c r="L56" s="181"/>
      <c r="M56" s="181"/>
      <c r="N56" s="181"/>
      <c r="O56" s="181"/>
      <c r="P56" s="181"/>
      <c r="Q56" s="181"/>
      <c r="R56" s="181"/>
      <c r="S56" s="181"/>
      <c r="T56" s="181"/>
      <c r="U56" s="181"/>
      <c r="V56" s="181"/>
      <c r="W56" s="181"/>
      <c r="X56" s="181"/>
      <c r="Y56" s="181"/>
      <c r="Z56" s="181"/>
      <c r="AA56" s="181"/>
      <c r="AB56" s="181"/>
      <c r="AC56" s="181"/>
      <c r="AD56" s="181"/>
      <c r="AE56" s="181"/>
      <c r="AF56" s="181"/>
      <c r="AG56" s="181"/>
      <c r="AH56" s="181"/>
      <c r="AI56" s="181"/>
      <c r="AJ56" s="130">
        <f>+SUM(D56:AI56)</f>
        <v>0</v>
      </c>
      <c r="AK56" s="130"/>
      <c r="AL56" s="41"/>
      <c r="AM56" s="214"/>
      <c r="AN56" s="215"/>
      <c r="AO56"/>
      <c r="AP56"/>
      <c r="AQ56"/>
    </row>
    <row r="57" spans="1:43" ht="5.0999999999999996" customHeight="1">
      <c r="A57" s="20"/>
      <c r="B57" s="20"/>
      <c r="C57" s="20"/>
      <c r="D57"/>
      <c r="E57"/>
      <c r="F57"/>
      <c r="G57"/>
      <c r="H57"/>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39"/>
      <c r="AK57" s="2"/>
      <c r="AL57" s="8"/>
      <c r="AM57" s="8"/>
      <c r="AN57" s="4"/>
    </row>
    <row r="58" spans="1:43" ht="18" customHeight="1">
      <c r="A58" s="9" t="s">
        <v>114</v>
      </c>
      <c r="B58" s="2"/>
      <c r="D58" s="2"/>
      <c r="E58" s="2"/>
      <c r="F58" s="2"/>
      <c r="G58" s="2"/>
      <c r="H58" s="2"/>
      <c r="I58" s="2"/>
      <c r="J58" s="2"/>
      <c r="K58" s="2"/>
      <c r="L58" s="2"/>
      <c r="M58" s="2"/>
      <c r="N58" s="2"/>
      <c r="O58" s="2"/>
      <c r="P58" s="2"/>
      <c r="Q58" s="2"/>
      <c r="R58" s="2"/>
      <c r="S58" s="2"/>
      <c r="T58" s="2"/>
      <c r="U58" s="2"/>
      <c r="V58" s="2"/>
      <c r="W58" s="8"/>
      <c r="X58" s="2"/>
      <c r="Y58" s="2"/>
      <c r="Z58" s="2"/>
      <c r="AA58" s="2"/>
      <c r="AB58" s="2"/>
      <c r="AC58" s="2"/>
      <c r="AD58" s="2"/>
      <c r="AE58" s="2"/>
      <c r="AF58" s="2"/>
      <c r="AG58" s="2"/>
      <c r="AH58" s="2"/>
      <c r="AI58" s="2"/>
      <c r="AJ58" s="39"/>
      <c r="AK58" s="2"/>
      <c r="AL58" s="8"/>
      <c r="AM58" s="8"/>
      <c r="AN58" s="4"/>
    </row>
    <row r="59" spans="1:43" ht="45" customHeight="1">
      <c r="A59" s="115" t="s">
        <v>108</v>
      </c>
      <c r="B59" s="115"/>
      <c r="C59" s="115" t="s">
        <v>23</v>
      </c>
      <c r="D59" s="115"/>
      <c r="E59" s="114" t="s">
        <v>34</v>
      </c>
      <c r="F59" s="114"/>
      <c r="G59" s="114"/>
      <c r="H59" s="114"/>
      <c r="I59" s="157" t="s">
        <v>119</v>
      </c>
      <c r="J59" s="158"/>
      <c r="K59" s="158"/>
      <c r="L59" s="158"/>
      <c r="M59" s="158"/>
      <c r="N59" s="164"/>
      <c r="O59"/>
      <c r="Q59"/>
      <c r="R59"/>
      <c r="S59"/>
      <c r="T59"/>
      <c r="U59"/>
      <c r="W59" s="8"/>
      <c r="X59" s="2"/>
      <c r="Y59" s="2"/>
      <c r="Z59" s="2"/>
      <c r="AA59" s="2"/>
      <c r="AB59" s="2"/>
      <c r="AC59" s="2"/>
      <c r="AD59" s="2"/>
      <c r="AE59" s="2"/>
      <c r="AF59" s="2"/>
      <c r="AG59" s="2"/>
      <c r="AH59" s="2"/>
      <c r="AI59" s="2"/>
      <c r="AJ59" s="39"/>
      <c r="AK59" s="2"/>
      <c r="AL59" s="8"/>
      <c r="AM59" s="8"/>
      <c r="AN59" s="4"/>
    </row>
    <row r="60" spans="1:43" ht="18" customHeight="1">
      <c r="A60" s="114" t="s">
        <v>117</v>
      </c>
      <c r="B60" s="114"/>
      <c r="C60" s="178" t="e">
        <f>ROUNDDOWN(IF(AL46&lt;=30,1,1+ROUNDUP((AL46-30)/30,0)),1)</f>
        <v>#DIV/0!</v>
      </c>
      <c r="D60" s="178"/>
      <c r="E60" s="178" t="e">
        <f>ROUNDDOWN(AL46/6,1)</f>
        <v>#DIV/0!</v>
      </c>
      <c r="F60" s="178"/>
      <c r="G60" s="178"/>
      <c r="H60" s="178"/>
      <c r="I60" s="206" t="e">
        <f>ROUNDDOWN($AL$49/9,1)+ROUNDDOWN(($AL$50-$AM$51)/6,1)+ROUNDDOWN($AM$51/12,1)+ROUNDDOWN(($AL$52-$AM$53)/4,1)+ROUNDDOWN($AM$53/8,1)+ROUNDDOWN(($AL$54-$AM$55)/2.5,1)+ROUNDDOWN($AM$55/5,1)</f>
        <v>#DIV/0!</v>
      </c>
      <c r="J60" s="206"/>
      <c r="K60" s="206"/>
      <c r="L60" s="206"/>
      <c r="M60" s="206"/>
      <c r="N60" s="206"/>
      <c r="O60"/>
      <c r="Q60"/>
      <c r="R60"/>
      <c r="S60"/>
      <c r="T60"/>
      <c r="U60"/>
      <c r="W60" s="8"/>
      <c r="X60" s="2"/>
      <c r="Y60" s="2"/>
      <c r="Z60" s="2"/>
      <c r="AA60" s="2"/>
      <c r="AB60" s="2"/>
      <c r="AC60" s="2"/>
      <c r="AD60" s="2"/>
      <c r="AE60" s="2"/>
      <c r="AF60" s="2"/>
      <c r="AG60" s="2"/>
      <c r="AH60" s="2"/>
      <c r="AI60" s="2"/>
      <c r="AJ60" s="39"/>
      <c r="AK60" s="2"/>
      <c r="AL60" s="8"/>
      <c r="AM60" s="8"/>
      <c r="AN60" s="4"/>
    </row>
    <row r="61" spans="1:43" ht="5.0999999999999996" customHeight="1">
      <c r="A61" s="20"/>
      <c r="B61" s="20"/>
      <c r="C61" s="20"/>
      <c r="D61" s="20"/>
      <c r="E61" s="20"/>
      <c r="F61" s="20"/>
      <c r="G61" s="20"/>
      <c r="H61" s="20"/>
      <c r="I61" s="20"/>
      <c r="J61" s="2"/>
      <c r="K61" s="2"/>
      <c r="L61" s="2"/>
      <c r="M61" s="39"/>
      <c r="N61" s="2"/>
      <c r="O61" s="2"/>
      <c r="P61" s="2"/>
      <c r="Q61"/>
      <c r="W61" s="8"/>
      <c r="X61" s="2"/>
      <c r="Y61" s="2"/>
      <c r="Z61" s="2"/>
      <c r="AA61" s="2"/>
      <c r="AB61" s="2"/>
      <c r="AC61" s="2"/>
      <c r="AD61" s="2"/>
      <c r="AE61" s="2"/>
      <c r="AF61" s="2"/>
      <c r="AG61" s="2"/>
      <c r="AH61" s="2"/>
      <c r="AI61" s="2"/>
      <c r="AJ61" s="39"/>
      <c r="AK61" s="2"/>
      <c r="AL61" s="8"/>
      <c r="AM61" s="8"/>
      <c r="AN61" s="4"/>
    </row>
    <row r="62" spans="1:43" ht="21" customHeight="1">
      <c r="A62" s="9" t="s">
        <v>118</v>
      </c>
      <c r="B62" s="1"/>
      <c r="C62" s="5"/>
      <c r="D62" s="5"/>
      <c r="E62" s="5"/>
      <c r="F62" s="5"/>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5"/>
      <c r="AM62" s="5"/>
      <c r="AN62" s="4"/>
    </row>
    <row r="63" spans="1:43" ht="24.95" customHeight="1">
      <c r="A63" s="4"/>
      <c r="B63" s="8"/>
      <c r="C63" s="157" t="str">
        <f>IF(VLOOKUP($AK$1,選択肢!$A$1:$J$41,C68,FALSE)=0,"-",VLOOKUP($AK$1,選択肢!$A$1:$J$41,C68,FALSE))</f>
        <v>管理者</v>
      </c>
      <c r="D63" s="158"/>
      <c r="E63" s="163" t="str">
        <f>IF(VLOOKUP($AK$1,選択肢!$A$1:$J$41,E68,FALSE)=0,"-",VLOOKUP($AK$1,選択肢!$A$1:$J$41,E68,FALSE))</f>
        <v>サービス管理責任者</v>
      </c>
      <c r="F63" s="163"/>
      <c r="G63" s="163"/>
      <c r="H63" s="163"/>
      <c r="I63" s="157" t="str">
        <f>IF(VLOOKUP($AK$1,選択肢!$A$1:$J$41,I68,FALSE)=0,"-",VLOOKUP($AK$1,選択肢!$A$1:$J$41,I68,FALSE))</f>
        <v>世話人</v>
      </c>
      <c r="J63" s="158"/>
      <c r="K63" s="158"/>
      <c r="L63" s="158"/>
      <c r="M63" s="158"/>
      <c r="N63" s="164"/>
      <c r="O63" s="157" t="str">
        <f>IF(VLOOKUP($AK$1,選択肢!$A$1:$J$41,O68,FALSE)=0,"-",VLOOKUP($AK$1,選択肢!$A$1:$J$41,O68,FALSE))</f>
        <v>生活支援員</v>
      </c>
      <c r="P63" s="158"/>
      <c r="Q63" s="158"/>
      <c r="R63" s="158"/>
      <c r="S63" s="158"/>
      <c r="T63" s="164"/>
      <c r="U63" s="157" t="str">
        <f>IF(VLOOKUP($AK$1,選択肢!$A$1:$J$41,U68,FALSE)=0,"-",VLOOKUP($AK$1,選択肢!$A$1:$J$41,U68,FALSE))</f>
        <v>夜間支援従事者</v>
      </c>
      <c r="V63" s="158"/>
      <c r="W63" s="158"/>
      <c r="X63" s="158"/>
      <c r="Y63" s="158"/>
      <c r="Z63" s="164"/>
      <c r="AA63" s="157" t="str">
        <f>IF(VLOOKUP($AK$1,選択肢!$A$1:$J$41,AA68,FALSE)=0,"-",VLOOKUP($AK$1,選択肢!$A$1:$J$41,AA68,FALSE))</f>
        <v>その他職員</v>
      </c>
      <c r="AB63" s="158"/>
      <c r="AC63" s="158"/>
      <c r="AD63" s="158"/>
      <c r="AE63" s="158"/>
      <c r="AF63" s="164"/>
      <c r="AG63" s="163" t="str">
        <f>IF(VLOOKUP($AK$1,選択肢!$A$1:$J$41,AG68,FALSE)=0,"-",VLOOKUP($AK$1,選択肢!$A$1:$J$41,AG68,FALSE))</f>
        <v>-</v>
      </c>
      <c r="AH63" s="163"/>
      <c r="AI63" s="163"/>
      <c r="AJ63" s="163"/>
      <c r="AK63" s="163"/>
      <c r="AL63" s="163" t="str">
        <f>IF(VLOOKUP($AK$1,選択肢!$A$1:$J$41,AL68,FALSE)=0,"-",VLOOKUP($AK$1,選択肢!$A$1:$J$41,AL68,FALSE))</f>
        <v>-</v>
      </c>
      <c r="AM63" s="163"/>
      <c r="AN63" s="4"/>
    </row>
    <row r="64" spans="1:43" ht="18" customHeight="1">
      <c r="A64" s="4"/>
      <c r="B64" s="8"/>
      <c r="C64" s="35" t="s">
        <v>2</v>
      </c>
      <c r="D64" s="35" t="s">
        <v>3</v>
      </c>
      <c r="E64" s="34" t="s">
        <v>2</v>
      </c>
      <c r="F64" s="171" t="s">
        <v>3</v>
      </c>
      <c r="G64" s="171"/>
      <c r="H64" s="171"/>
      <c r="I64" s="160" t="s">
        <v>2</v>
      </c>
      <c r="J64" s="161"/>
      <c r="K64" s="162"/>
      <c r="L64" s="160" t="s">
        <v>3</v>
      </c>
      <c r="M64" s="161"/>
      <c r="N64" s="162"/>
      <c r="O64" s="160" t="s">
        <v>2</v>
      </c>
      <c r="P64" s="161"/>
      <c r="Q64" s="162"/>
      <c r="R64" s="160" t="s">
        <v>3</v>
      </c>
      <c r="S64" s="161"/>
      <c r="T64" s="162"/>
      <c r="U64" s="160" t="s">
        <v>2</v>
      </c>
      <c r="V64" s="161"/>
      <c r="W64" s="162"/>
      <c r="X64" s="160" t="s">
        <v>3</v>
      </c>
      <c r="Y64" s="161"/>
      <c r="Z64" s="162"/>
      <c r="AA64" s="160" t="s">
        <v>2</v>
      </c>
      <c r="AB64" s="161"/>
      <c r="AC64" s="162"/>
      <c r="AD64" s="160" t="s">
        <v>3</v>
      </c>
      <c r="AE64" s="161"/>
      <c r="AF64" s="162"/>
      <c r="AG64" s="160" t="s">
        <v>2</v>
      </c>
      <c r="AH64" s="161"/>
      <c r="AI64" s="162"/>
      <c r="AJ64" s="160" t="s">
        <v>3</v>
      </c>
      <c r="AK64" s="162"/>
      <c r="AL64" s="34" t="s">
        <v>1</v>
      </c>
      <c r="AM64" s="34" t="s">
        <v>0</v>
      </c>
      <c r="AN64" s="4"/>
    </row>
    <row r="65" spans="1:40" ht="18" customHeight="1">
      <c r="A65" s="4"/>
      <c r="B65" s="11" t="s">
        <v>16</v>
      </c>
      <c r="C65" s="34">
        <f>COUNTIFS($B$11:$B$40,C$63,$C$11:$C$40,"A",$E$11:$E$40,"*")</f>
        <v>1</v>
      </c>
      <c r="D65" s="34">
        <f>COUNTIFS($B$11:$B$40,C$63,$C$11:$C$40,"B",$E$11:$E$40,"*")</f>
        <v>0</v>
      </c>
      <c r="E65" s="34">
        <f>COUNTIFS($B$11:$B$40,E$63,$C$11:$C$40,"A",$E$11:$E$40,"*")</f>
        <v>0</v>
      </c>
      <c r="F65" s="160">
        <f>COUNTIFS($B$11:$B$40,E$63,$C$11:$C$40,"B",$E$11:$E$40,"*")</f>
        <v>1</v>
      </c>
      <c r="G65" s="161"/>
      <c r="H65" s="162"/>
      <c r="I65" s="160">
        <f>COUNTIFS($B$11:$B$40,I$63,$C$11:$C$40,"A",$E$11:$E$40,"*")</f>
        <v>0</v>
      </c>
      <c r="J65" s="161"/>
      <c r="K65" s="162"/>
      <c r="L65" s="160">
        <f>COUNTIFS($B$11:$B$40,I$63,$C$11:$C$40,"B",$E$11:$E$40,"*")</f>
        <v>0</v>
      </c>
      <c r="M65" s="161"/>
      <c r="N65" s="162"/>
      <c r="O65" s="160">
        <f>COUNTIFS($B$11:$B$40,O$63,$C$11:$C$40,"A",$E$11:$E$40,"*")</f>
        <v>0</v>
      </c>
      <c r="P65" s="161"/>
      <c r="Q65" s="162"/>
      <c r="R65" s="160">
        <f>COUNTIFS($B$11:$B$40,O$63,$C$11:$C$40,"B",$E$11:$E$40,"*")</f>
        <v>0</v>
      </c>
      <c r="S65" s="161"/>
      <c r="T65" s="162"/>
      <c r="U65" s="160">
        <f>COUNTIFS($B$11:$B$40,U$63,$C$11:$C$40,"A",$E$11:$E$40,"*")</f>
        <v>0</v>
      </c>
      <c r="V65" s="161"/>
      <c r="W65" s="162"/>
      <c r="X65" s="160">
        <f>COUNTIFS($B$11:$B$40,U$63,$C$11:$C$40,"B",$E$11:$E$40,"*")</f>
        <v>0</v>
      </c>
      <c r="Y65" s="161"/>
      <c r="Z65" s="162"/>
      <c r="AA65" s="160">
        <f>COUNTIFS($B$11:$B$40,AA$63,$C$11:$C$40,"A",$E$11:$E$40,"*")</f>
        <v>0</v>
      </c>
      <c r="AB65" s="161"/>
      <c r="AC65" s="162"/>
      <c r="AD65" s="160">
        <f>COUNTIFS($B$11:$B$40,AA$63,$C$11:$C$40,"B",$E$11:$E$40,"*")</f>
        <v>0</v>
      </c>
      <c r="AE65" s="161"/>
      <c r="AF65" s="162"/>
      <c r="AG65" s="160">
        <f>COUNTIFS($B$11:$B$40,AG$63,$C$11:$C$40,"A",$E$11:$E$40,"*")</f>
        <v>0</v>
      </c>
      <c r="AH65" s="161"/>
      <c r="AI65" s="162"/>
      <c r="AJ65" s="160">
        <f>COUNTIFS($B$11:$B$40,AG$63,$C$11:$C$40,"B",$E$11:$E$40,"*")</f>
        <v>0</v>
      </c>
      <c r="AK65" s="162"/>
      <c r="AL65" s="34">
        <f>COUNTIFS($B$11:$B$40,AL$63,$C$11:$C$40,"A",$E$11:$E$40,"*")</f>
        <v>0</v>
      </c>
      <c r="AM65" s="34">
        <f>COUNTIFS($B$11:$B$40,AL$63,$C$11:$C$40,"B",$E$11:$E$40,"*")</f>
        <v>0</v>
      </c>
      <c r="AN65" s="4"/>
    </row>
    <row r="66" spans="1:40" ht="18" customHeight="1">
      <c r="A66" s="4"/>
      <c r="B66" s="17" t="s">
        <v>17</v>
      </c>
      <c r="C66" s="47"/>
      <c r="D66" s="47"/>
      <c r="E66" s="34">
        <f>COUNTIFS($B$11:$B$40,E$63,$C$11:$C$40,"C",$E$11:$E$40,"*")</f>
        <v>0</v>
      </c>
      <c r="F66" s="160">
        <f>COUNTIFS($B$11:$B$40,E$63,$C$11:$C$40,"D",$E$11:$E$40,"*")</f>
        <v>0</v>
      </c>
      <c r="G66" s="161"/>
      <c r="H66" s="162"/>
      <c r="I66" s="160">
        <f>COUNTIFS($B$11:$B$40,I$63,$C$11:$C$40,"C",$E$11:$E$40,"*")</f>
        <v>1</v>
      </c>
      <c r="J66" s="161"/>
      <c r="K66" s="162"/>
      <c r="L66" s="160">
        <f>COUNTIFS($B$11:$B$40,I$63,$C$11:$C$40,"D",$E$11:$E$40,"*")</f>
        <v>0</v>
      </c>
      <c r="M66" s="161"/>
      <c r="N66" s="162"/>
      <c r="O66" s="160">
        <f>COUNTIFS($B$11:$B$40,O$63,$C$11:$C$40,"C",$E$11:$E$40,"*")</f>
        <v>0</v>
      </c>
      <c r="P66" s="161"/>
      <c r="Q66" s="162"/>
      <c r="R66" s="160">
        <f>COUNTIFS($B$11:$B$40,O$63,$C$11:$C$40,"D",$E$11:$E$40,"*")</f>
        <v>1</v>
      </c>
      <c r="S66" s="161"/>
      <c r="T66" s="162"/>
      <c r="U66" s="160">
        <f>COUNTIFS($B$11:$B$40,U$63,$C$11:$C$40,"C",$E$11:$E$40,"*")</f>
        <v>0</v>
      </c>
      <c r="V66" s="161"/>
      <c r="W66" s="162"/>
      <c r="X66" s="160">
        <f>COUNTIFS($B$11:$B$40,U$63,$C$11:$C$40,"D",$E$11:$E$40,"*")</f>
        <v>0</v>
      </c>
      <c r="Y66" s="161"/>
      <c r="Z66" s="162"/>
      <c r="AA66" s="160">
        <f>COUNTIFS($B$11:$B$40,AA$63,$C$11:$C$40,"C",$E$11:$E$40,"*")</f>
        <v>0</v>
      </c>
      <c r="AB66" s="161"/>
      <c r="AC66" s="162"/>
      <c r="AD66" s="160">
        <f>COUNTIFS($B$11:$B$40,AA$63,$C$11:$C$40,"D",$E$11:$E$40,"*")</f>
        <v>0</v>
      </c>
      <c r="AE66" s="161"/>
      <c r="AF66" s="162"/>
      <c r="AG66" s="160">
        <f>COUNTIFS($B$11:$B$40,AG$63,$C$11:$C$40,"C",$E$11:$E$40,"*")</f>
        <v>0</v>
      </c>
      <c r="AH66" s="161"/>
      <c r="AI66" s="162"/>
      <c r="AJ66" s="160">
        <f>COUNTIFS($B$11:$B$40,AG$63,$C$11:$C$40,"D",$E$11:$E$40,"*")</f>
        <v>0</v>
      </c>
      <c r="AK66" s="162"/>
      <c r="AL66" s="34">
        <f>COUNTIFS($B$11:$B$40,AL$63,$C$11:$C$40,"C",$E$11:$E$40,"*")</f>
        <v>0</v>
      </c>
      <c r="AM66" s="34">
        <f>COUNTIFS($B$11:$B$40,AL$63,$C$11:$C$40,"D",$E$11:$E$40,"*")</f>
        <v>0</v>
      </c>
      <c r="AN66" s="4"/>
    </row>
    <row r="67" spans="1:40" ht="24.95" customHeight="1">
      <c r="A67" s="4"/>
      <c r="B67" s="17" t="s">
        <v>107</v>
      </c>
      <c r="C67" s="207"/>
      <c r="D67" s="208"/>
      <c r="E67" s="157" t="e">
        <f>IF($AK$3="４週",SUMIFS($AK$11:$AK$40,$B$11:$B$40,E63)/4/$AH$5,IF($AK$3="歴月",SUMIFS($AK$11:$AK$40,$B$11:$B$40,E63)/$AL$5,"記載する期間を選択してください"))</f>
        <v>#DIV/0!</v>
      </c>
      <c r="F67" s="158"/>
      <c r="G67" s="158"/>
      <c r="H67" s="164"/>
      <c r="I67" s="157" t="e">
        <f>IF($AK$3="４週",SUMIFS($AK$11:$AK$40,$B$11:$B$40,I63)/4/$AH$5,IF($AK$3="歴月",SUMIFS($AK$11:$AK$40,$B$11:$B$40,I63)/$AL$5,"記載する期間を選択してください"))</f>
        <v>#DIV/0!</v>
      </c>
      <c r="J67" s="158"/>
      <c r="K67" s="158"/>
      <c r="L67" s="158"/>
      <c r="M67" s="158"/>
      <c r="N67" s="164"/>
      <c r="O67" s="157" t="e">
        <f>IF($AK$3="４週",SUMIFS($AK$11:$AK$40,$B$11:$B$40,O63)/4/$AH$5,IF($AK$3="歴月",SUMIFS($AK$11:$AK$40,$B$11:$B$40,O63)/$AL$5,"記載する期間を選択してください"))</f>
        <v>#DIV/0!</v>
      </c>
      <c r="P67" s="158"/>
      <c r="Q67" s="158"/>
      <c r="R67" s="158"/>
      <c r="S67" s="158"/>
      <c r="T67" s="164"/>
      <c r="U67" s="157" t="e">
        <f>IF($AK$3="４週",SUMIFS($AK$11:$AK$40,$B$11:$B$40,U63)/4/$AH$5,IF($AK$3="歴月",SUMIFS($AK$11:$AK$40,$B$11:$B$40,U63)/$AL$5,"記載する期間を選択してください"))</f>
        <v>#DIV/0!</v>
      </c>
      <c r="V67" s="158"/>
      <c r="W67" s="158"/>
      <c r="X67" s="158"/>
      <c r="Y67" s="158"/>
      <c r="Z67" s="164"/>
      <c r="AA67" s="157" t="e">
        <f>IF($AK$3="４週",SUMIFS($AK$11:$AK$40,$B$11:$B$40,AA63)/4/$AH$5,IF($AK$3="歴月",SUMIFS($AK$11:$AK$40,$B$11:$B$40,AA63)/$AL$5,"記載する期間を選択してください"))</f>
        <v>#DIV/0!</v>
      </c>
      <c r="AB67" s="158"/>
      <c r="AC67" s="158"/>
      <c r="AD67" s="158"/>
      <c r="AE67" s="158"/>
      <c r="AF67" s="164"/>
      <c r="AG67" s="157" t="e">
        <f>IF($AK$3="４週",SUMIFS($AK$11:$AK$40,$B$11:$B$40,AG63)/4/$AH$5,IF($AK$3="歴月",SUMIFS($AK$11:$AK$40,$B$11:$B$40,AG63)/$AL$5,"記載する期間を選択してください"))</f>
        <v>#DIV/0!</v>
      </c>
      <c r="AH67" s="158"/>
      <c r="AI67" s="158"/>
      <c r="AJ67" s="158"/>
      <c r="AK67" s="164"/>
      <c r="AL67" s="157" t="e">
        <f>IF($AK$3="４週",SUMIFS($AK$11:$AK$40,$B$11:$B$40,AL63)/4/$AH$5,IF($AK$3="歴月",SUMIFS($AK$11:$AK$40,$B$11:$B$40,AL63)/$AL$5,"記載する期間を選択してください"))</f>
        <v>#DIV/0!</v>
      </c>
      <c r="AM67" s="164"/>
      <c r="AN67" s="4"/>
    </row>
    <row r="68" spans="1:40" ht="5.0999999999999996" customHeight="1">
      <c r="A68" s="4"/>
      <c r="B68" s="1"/>
      <c r="C68" s="13">
        <v>2</v>
      </c>
      <c r="D68" s="13"/>
      <c r="E68" s="13">
        <v>3</v>
      </c>
      <c r="F68" s="13"/>
      <c r="G68" s="13"/>
      <c r="H68" s="13"/>
      <c r="I68" s="13">
        <v>4</v>
      </c>
      <c r="J68" s="13"/>
      <c r="K68" s="13"/>
      <c r="L68" s="13"/>
      <c r="M68" s="13"/>
      <c r="N68" s="13"/>
      <c r="O68" s="13">
        <v>5</v>
      </c>
      <c r="P68" s="13"/>
      <c r="Q68" s="13"/>
      <c r="R68" s="13"/>
      <c r="S68" s="13"/>
      <c r="T68" s="13"/>
      <c r="U68" s="13">
        <v>6</v>
      </c>
      <c r="V68" s="13"/>
      <c r="W68" s="13"/>
      <c r="X68" s="13"/>
      <c r="Y68" s="13"/>
      <c r="Z68" s="13"/>
      <c r="AA68" s="13">
        <v>7</v>
      </c>
      <c r="AB68" s="13"/>
      <c r="AC68" s="13"/>
      <c r="AD68" s="13"/>
      <c r="AE68" s="13"/>
      <c r="AF68" s="13"/>
      <c r="AG68" s="13">
        <v>8</v>
      </c>
      <c r="AH68" s="13"/>
      <c r="AI68" s="13"/>
      <c r="AJ68" s="13"/>
      <c r="AK68" s="13"/>
      <c r="AL68" s="13">
        <v>9</v>
      </c>
      <c r="AM68" s="33"/>
      <c r="AN68" s="4"/>
    </row>
    <row r="69" spans="1:40" ht="15" customHeight="1">
      <c r="A69" s="2" t="s">
        <v>72</v>
      </c>
      <c r="B69" s="24"/>
      <c r="C69" s="25"/>
      <c r="D69" s="25"/>
      <c r="E69" s="25"/>
      <c r="F69" s="26"/>
      <c r="G69" s="25"/>
      <c r="H69" s="13"/>
      <c r="I69" s="13"/>
      <c r="J69" s="13"/>
      <c r="K69" s="13"/>
      <c r="L69" s="13"/>
      <c r="M69" s="13"/>
      <c r="N69" s="13"/>
      <c r="O69" s="13"/>
      <c r="P69" s="13"/>
      <c r="Q69" s="13"/>
      <c r="R69" s="13">
        <v>6</v>
      </c>
      <c r="S69" s="13"/>
      <c r="T69" s="13"/>
      <c r="U69" s="13"/>
      <c r="V69" s="13"/>
      <c r="W69" s="13"/>
      <c r="X69" s="13">
        <v>7</v>
      </c>
      <c r="Y69" s="13"/>
      <c r="Z69" s="13"/>
      <c r="AA69" s="13"/>
      <c r="AB69" s="13"/>
      <c r="AC69" s="13"/>
      <c r="AD69" s="13">
        <v>8</v>
      </c>
      <c r="AE69" s="13"/>
      <c r="AF69" s="13"/>
      <c r="AG69" s="14"/>
      <c r="AH69" s="14"/>
      <c r="AI69" s="14"/>
      <c r="AJ69" s="14">
        <v>9</v>
      </c>
      <c r="AK69" s="12"/>
      <c r="AL69" s="12"/>
      <c r="AM69" s="4"/>
    </row>
    <row r="70" spans="1:40" s="2" customFormat="1" ht="15" customHeight="1">
      <c r="A70" s="2" t="s">
        <v>73</v>
      </c>
      <c r="B70" s="20"/>
      <c r="C70" s="20"/>
      <c r="D70" s="20"/>
      <c r="E70" s="20"/>
      <c r="F70" s="20"/>
      <c r="G70" s="20"/>
      <c r="H70" s="9"/>
      <c r="I70" s="9"/>
      <c r="J70" s="9"/>
      <c r="K70" s="9"/>
      <c r="L70" s="9"/>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row>
    <row r="71" spans="1:40" s="2" customFormat="1" ht="15" customHeight="1">
      <c r="A71" s="2" t="s">
        <v>121</v>
      </c>
      <c r="B71" s="20"/>
      <c r="C71" s="20"/>
      <c r="D71" s="20"/>
      <c r="E71" s="20"/>
      <c r="F71" s="20"/>
      <c r="G71" s="20"/>
      <c r="H71" s="9"/>
      <c r="I71" s="9"/>
      <c r="J71" s="9"/>
      <c r="K71" s="9"/>
      <c r="L71" s="9"/>
      <c r="M71" s="9"/>
      <c r="N71" s="9"/>
      <c r="O71" s="9"/>
      <c r="P71" s="9"/>
      <c r="Q71" s="9"/>
      <c r="R71" s="9"/>
      <c r="S71" s="9"/>
      <c r="T71" s="9"/>
      <c r="U71" s="9"/>
      <c r="V71" s="9"/>
      <c r="W71" s="9"/>
      <c r="X71" s="9"/>
      <c r="Y71" s="9"/>
      <c r="Z71" s="9"/>
      <c r="AA71" s="9"/>
      <c r="AB71" s="9"/>
      <c r="AC71" s="9"/>
      <c r="AD71" s="9"/>
      <c r="AE71" s="9"/>
      <c r="AF71" s="9"/>
      <c r="AG71" s="9"/>
      <c r="AH71" s="9"/>
      <c r="AI71" s="9"/>
      <c r="AJ71" s="9"/>
      <c r="AK71" s="9"/>
      <c r="AL71" s="9"/>
      <c r="AM71" s="9"/>
    </row>
    <row r="72" spans="1:40" s="2" customFormat="1" ht="15" customHeight="1">
      <c r="A72" s="2" t="s">
        <v>74</v>
      </c>
      <c r="B72" s="20"/>
      <c r="C72" s="20"/>
      <c r="D72" s="20"/>
      <c r="E72" s="20"/>
      <c r="F72" s="20"/>
      <c r="G72" s="20"/>
      <c r="H72" s="9"/>
      <c r="I72" s="9"/>
      <c r="J72" s="9"/>
      <c r="K72" s="9"/>
      <c r="L72" s="9"/>
      <c r="M72" s="9"/>
      <c r="N72" s="9"/>
      <c r="O72" s="9"/>
      <c r="P72" s="9"/>
      <c r="Q72" s="9"/>
      <c r="R72" s="9"/>
      <c r="S72" s="9"/>
      <c r="T72" s="9"/>
      <c r="U72" s="9"/>
      <c r="V72" s="9"/>
      <c r="W72" s="9"/>
      <c r="X72" s="9"/>
      <c r="Y72" s="9"/>
      <c r="Z72" s="9"/>
      <c r="AA72" s="9"/>
      <c r="AB72" s="9"/>
      <c r="AC72" s="9"/>
      <c r="AD72" s="9"/>
      <c r="AE72" s="9"/>
      <c r="AF72" s="9"/>
      <c r="AG72" s="9"/>
      <c r="AH72" s="9"/>
      <c r="AI72" s="9"/>
      <c r="AJ72" s="9"/>
      <c r="AK72" s="9"/>
      <c r="AL72" s="9"/>
      <c r="AM72" s="9"/>
    </row>
    <row r="73" spans="1:40" s="2" customFormat="1" ht="15" customHeight="1">
      <c r="A73" s="2" t="s">
        <v>75</v>
      </c>
      <c r="B73" s="20"/>
      <c r="C73" s="20"/>
      <c r="D73" s="20"/>
      <c r="E73" s="20"/>
      <c r="F73" s="20"/>
      <c r="G73" s="20"/>
      <c r="H73" s="9"/>
      <c r="I73" s="9"/>
      <c r="J73" s="9"/>
      <c r="K73" s="9"/>
      <c r="L73" s="9"/>
      <c r="M73" s="9"/>
      <c r="N73" s="9"/>
      <c r="O73" s="9"/>
      <c r="P73" s="9"/>
      <c r="Q73" s="9"/>
      <c r="R73" s="9"/>
      <c r="S73" s="9"/>
      <c r="T73" s="9"/>
      <c r="U73" s="9"/>
      <c r="V73" s="9"/>
      <c r="W73" s="9"/>
      <c r="X73" s="9"/>
      <c r="Y73" s="9"/>
      <c r="Z73" s="9"/>
      <c r="AA73" s="9"/>
      <c r="AB73" s="9"/>
      <c r="AC73" s="9"/>
      <c r="AD73" s="9"/>
      <c r="AE73" s="9"/>
      <c r="AF73" s="9"/>
      <c r="AG73" s="9"/>
      <c r="AH73" s="9"/>
      <c r="AI73" s="9"/>
      <c r="AJ73" s="9"/>
      <c r="AK73" s="9"/>
      <c r="AL73" s="9"/>
      <c r="AM73" s="9"/>
    </row>
    <row r="74" spans="1:40" ht="15" customHeight="1">
      <c r="A74" s="2" t="s">
        <v>76</v>
      </c>
      <c r="B74" s="27"/>
      <c r="C74" s="2"/>
      <c r="D74" s="2"/>
      <c r="E74" s="2"/>
      <c r="F74" s="2"/>
      <c r="G74" s="2"/>
    </row>
    <row r="75" spans="1:40" ht="15" customHeight="1">
      <c r="A75" s="2" t="s">
        <v>77</v>
      </c>
      <c r="B75" s="27"/>
      <c r="C75" s="2"/>
      <c r="D75" s="2"/>
      <c r="E75" s="2"/>
      <c r="F75" s="2"/>
      <c r="G75" s="2"/>
    </row>
    <row r="76" spans="1:40" ht="15" customHeight="1">
      <c r="A76" s="2"/>
      <c r="B76" s="11" t="s">
        <v>78</v>
      </c>
      <c r="C76" s="115" t="s">
        <v>79</v>
      </c>
      <c r="D76" s="115"/>
      <c r="E76" s="115"/>
      <c r="F76" s="2"/>
      <c r="G76" s="2"/>
    </row>
    <row r="77" spans="1:40" ht="15" customHeight="1">
      <c r="A77" s="2"/>
      <c r="B77" s="29" t="s">
        <v>96</v>
      </c>
      <c r="C77" s="130" t="s">
        <v>80</v>
      </c>
      <c r="D77" s="130"/>
      <c r="E77" s="130"/>
      <c r="F77" s="2"/>
      <c r="G77" s="2"/>
    </row>
    <row r="78" spans="1:40" ht="15" customHeight="1">
      <c r="A78" s="2"/>
      <c r="B78" s="29" t="s">
        <v>97</v>
      </c>
      <c r="C78" s="130" t="s">
        <v>81</v>
      </c>
      <c r="D78" s="130"/>
      <c r="E78" s="130"/>
      <c r="F78" s="2"/>
      <c r="G78" s="2"/>
    </row>
    <row r="79" spans="1:40" ht="15" customHeight="1">
      <c r="A79" s="2"/>
      <c r="B79" s="29" t="s">
        <v>98</v>
      </c>
      <c r="C79" s="130" t="s">
        <v>82</v>
      </c>
      <c r="D79" s="130"/>
      <c r="E79" s="130"/>
      <c r="F79" s="2"/>
      <c r="G79" s="2"/>
    </row>
    <row r="80" spans="1:40" ht="15" customHeight="1">
      <c r="A80" s="2"/>
      <c r="B80" s="29" t="s">
        <v>99</v>
      </c>
      <c r="C80" s="130" t="s">
        <v>83</v>
      </c>
      <c r="D80" s="130"/>
      <c r="E80" s="130"/>
      <c r="F80" s="2"/>
      <c r="G80" s="2"/>
    </row>
    <row r="81" spans="1:7" ht="15" customHeight="1">
      <c r="A81" s="2"/>
      <c r="B81" s="2" t="s">
        <v>84</v>
      </c>
      <c r="C81" s="2"/>
      <c r="D81" s="2"/>
      <c r="E81" s="2"/>
      <c r="F81" s="2"/>
      <c r="G81" s="2"/>
    </row>
    <row r="82" spans="1:7" ht="15" customHeight="1">
      <c r="A82" s="2"/>
      <c r="B82" s="2" t="s">
        <v>101</v>
      </c>
      <c r="C82" s="2"/>
      <c r="D82" s="2"/>
      <c r="E82" s="2"/>
      <c r="F82" s="2"/>
      <c r="G82" s="2"/>
    </row>
    <row r="83" spans="1:7" ht="15" customHeight="1">
      <c r="A83" s="2"/>
      <c r="B83" s="2" t="s">
        <v>85</v>
      </c>
      <c r="C83" s="2"/>
      <c r="D83" s="2"/>
      <c r="E83" s="2"/>
      <c r="F83" s="2"/>
      <c r="G83" s="2"/>
    </row>
    <row r="84" spans="1:7" ht="15" customHeight="1">
      <c r="A84" s="2" t="s">
        <v>86</v>
      </c>
      <c r="B84" s="27"/>
      <c r="C84" s="2"/>
      <c r="D84" s="2"/>
      <c r="E84" s="2"/>
      <c r="F84" s="2"/>
      <c r="G84" s="2"/>
    </row>
    <row r="85" spans="1:7" ht="15" customHeight="1">
      <c r="A85" s="2" t="s">
        <v>219</v>
      </c>
      <c r="B85" s="27"/>
      <c r="C85" s="2"/>
      <c r="D85" s="2"/>
      <c r="E85" s="2"/>
      <c r="F85" s="2"/>
      <c r="G85" s="2"/>
    </row>
    <row r="86" spans="1:7" ht="15" customHeight="1">
      <c r="A86" s="2" t="s">
        <v>102</v>
      </c>
      <c r="B86" s="27"/>
      <c r="C86" s="2"/>
      <c r="D86" s="2"/>
      <c r="E86" s="2"/>
      <c r="F86" s="2"/>
      <c r="G86" s="2"/>
    </row>
    <row r="87" spans="1:7" ht="15" customHeight="1">
      <c r="A87" s="2" t="s">
        <v>88</v>
      </c>
      <c r="B87" s="27"/>
      <c r="C87" s="2"/>
      <c r="D87" s="2"/>
      <c r="E87" s="2"/>
      <c r="F87" s="2"/>
      <c r="G87" s="2"/>
    </row>
    <row r="88" spans="1:7" ht="15" customHeight="1">
      <c r="A88" s="2" t="s">
        <v>203</v>
      </c>
      <c r="B88" s="27"/>
      <c r="C88" s="2"/>
      <c r="D88" s="2"/>
      <c r="E88" s="2"/>
      <c r="F88" s="2"/>
      <c r="G88" s="2"/>
    </row>
    <row r="89" spans="1:7" ht="15" customHeight="1">
      <c r="A89" s="2" t="s">
        <v>89</v>
      </c>
      <c r="B89" s="27"/>
      <c r="C89" s="2"/>
      <c r="D89" s="2"/>
      <c r="E89" s="2"/>
      <c r="F89" s="2"/>
      <c r="G89" s="2"/>
    </row>
    <row r="90" spans="1:7" ht="15" customHeight="1">
      <c r="A90" s="2" t="s">
        <v>90</v>
      </c>
      <c r="B90" s="27"/>
      <c r="C90" s="2"/>
      <c r="D90" s="2"/>
      <c r="E90" s="2"/>
      <c r="F90" s="2"/>
      <c r="G90" s="2"/>
    </row>
    <row r="91" spans="1:7" ht="15" customHeight="1">
      <c r="A91" s="2" t="s">
        <v>91</v>
      </c>
      <c r="B91" s="27"/>
      <c r="C91" s="2"/>
      <c r="D91" s="2"/>
      <c r="E91" s="2"/>
      <c r="F91" s="2"/>
      <c r="G91" s="2"/>
    </row>
    <row r="92" spans="1:7" ht="15" customHeight="1">
      <c r="A92" s="2" t="s">
        <v>92</v>
      </c>
      <c r="B92" s="27"/>
      <c r="C92" s="2"/>
      <c r="D92" s="2"/>
      <c r="E92" s="2"/>
      <c r="F92" s="2"/>
      <c r="G92" s="2"/>
    </row>
    <row r="93" spans="1:7" ht="15" customHeight="1">
      <c r="A93" s="2" t="s">
        <v>93</v>
      </c>
      <c r="B93" s="27"/>
      <c r="C93" s="2"/>
      <c r="D93" s="2"/>
      <c r="E93" s="2"/>
      <c r="F93" s="2"/>
      <c r="G93" s="2"/>
    </row>
    <row r="94" spans="1:7" ht="15" customHeight="1">
      <c r="A94" s="2" t="s">
        <v>94</v>
      </c>
      <c r="B94" s="27"/>
      <c r="C94" s="2"/>
      <c r="D94" s="2"/>
      <c r="E94" s="2"/>
      <c r="F94" s="2"/>
      <c r="G94" s="2"/>
    </row>
    <row r="95" spans="1:7" ht="15" customHeight="1">
      <c r="A95" s="2" t="s">
        <v>95</v>
      </c>
      <c r="B95" s="27"/>
      <c r="C95" s="2"/>
      <c r="D95" s="2"/>
      <c r="E95" s="2"/>
      <c r="F95" s="2"/>
      <c r="G95" s="2"/>
    </row>
    <row r="96" spans="1:7" ht="15" customHeight="1">
      <c r="A96" s="2" t="s">
        <v>100</v>
      </c>
      <c r="B96" s="27"/>
      <c r="C96" s="2"/>
      <c r="D96" s="2"/>
      <c r="E96" s="2"/>
      <c r="F96" s="2"/>
      <c r="G96" s="2"/>
    </row>
  </sheetData>
  <mergeCells count="274">
    <mergeCell ref="AM25:AN25"/>
    <mergeCell ref="AM16:AN16"/>
    <mergeCell ref="AM17:AN17"/>
    <mergeCell ref="AM18:AN18"/>
    <mergeCell ref="AM19:AN19"/>
    <mergeCell ref="AM20:AN20"/>
    <mergeCell ref="AM21:AN21"/>
    <mergeCell ref="AM22:AN22"/>
    <mergeCell ref="AM23:AN23"/>
    <mergeCell ref="AM24:AN24"/>
    <mergeCell ref="AM48:AN48"/>
    <mergeCell ref="AM49:AN49"/>
    <mergeCell ref="AM50:AN50"/>
    <mergeCell ref="AM51:AN51"/>
    <mergeCell ref="AM52:AN52"/>
    <mergeCell ref="AM53:AN53"/>
    <mergeCell ref="AM54:AN54"/>
    <mergeCell ref="AM55:AN55"/>
    <mergeCell ref="AM56:AN56"/>
    <mergeCell ref="AK1:AN1"/>
    <mergeCell ref="M2:P2"/>
    <mergeCell ref="Q2:R2"/>
    <mergeCell ref="S2:T2"/>
    <mergeCell ref="U2:V2"/>
    <mergeCell ref="AK2:AN2"/>
    <mergeCell ref="AM45:AN45"/>
    <mergeCell ref="AM46:AN46"/>
    <mergeCell ref="AM47:AN47"/>
    <mergeCell ref="AK3:AN3"/>
    <mergeCell ref="AK4:AN4"/>
    <mergeCell ref="AH5:AJ5"/>
    <mergeCell ref="AM38:AN38"/>
    <mergeCell ref="AM29:AN29"/>
    <mergeCell ref="AM30:AN30"/>
    <mergeCell ref="AM31:AN31"/>
    <mergeCell ref="AM32:AN32"/>
    <mergeCell ref="AM33:AN33"/>
    <mergeCell ref="AM34:AN34"/>
    <mergeCell ref="AM35:AN35"/>
    <mergeCell ref="AM39:AN39"/>
    <mergeCell ref="AM40:AN40"/>
    <mergeCell ref="U47:W47"/>
    <mergeCell ref="U46:W46"/>
    <mergeCell ref="A7:A10"/>
    <mergeCell ref="B7:B10"/>
    <mergeCell ref="C7:C10"/>
    <mergeCell ref="D7:D10"/>
    <mergeCell ref="E7:E10"/>
    <mergeCell ref="F7:AJ7"/>
    <mergeCell ref="AK7:AK10"/>
    <mergeCell ref="AM36:AN36"/>
    <mergeCell ref="AM37:AN37"/>
    <mergeCell ref="AL7:AL10"/>
    <mergeCell ref="AM7:AN10"/>
    <mergeCell ref="F8:L8"/>
    <mergeCell ref="M8:S8"/>
    <mergeCell ref="T8:Z8"/>
    <mergeCell ref="AA8:AG8"/>
    <mergeCell ref="AH8:AJ8"/>
    <mergeCell ref="AM11:AN11"/>
    <mergeCell ref="AM12:AN12"/>
    <mergeCell ref="AM13:AN13"/>
    <mergeCell ref="AM14:AN14"/>
    <mergeCell ref="AM15:AN15"/>
    <mergeCell ref="AM26:AN26"/>
    <mergeCell ref="AM27:AN27"/>
    <mergeCell ref="AM28:AN28"/>
    <mergeCell ref="A41:E41"/>
    <mergeCell ref="AM41:AN42"/>
    <mergeCell ref="A42:E42"/>
    <mergeCell ref="A45:C45"/>
    <mergeCell ref="F45:H45"/>
    <mergeCell ref="I45:K45"/>
    <mergeCell ref="L45:N45"/>
    <mergeCell ref="O45:Q45"/>
    <mergeCell ref="A46:C46"/>
    <mergeCell ref="F46:H46"/>
    <mergeCell ref="I46:K46"/>
    <mergeCell ref="L46:N46"/>
    <mergeCell ref="O46:Q46"/>
    <mergeCell ref="R46:T46"/>
    <mergeCell ref="AJ45:AK45"/>
    <mergeCell ref="R45:T45"/>
    <mergeCell ref="U45:W45"/>
    <mergeCell ref="X45:Z45"/>
    <mergeCell ref="AA45:AC45"/>
    <mergeCell ref="AD45:AF45"/>
    <mergeCell ref="AG45:AI45"/>
    <mergeCell ref="AD46:AF46"/>
    <mergeCell ref="AG46:AI46"/>
    <mergeCell ref="AJ46:AK46"/>
    <mergeCell ref="X46:Z46"/>
    <mergeCell ref="AA46:AC46"/>
    <mergeCell ref="R49:T49"/>
    <mergeCell ref="U49:W49"/>
    <mergeCell ref="X49:Z49"/>
    <mergeCell ref="AA49:AC49"/>
    <mergeCell ref="X47:Z47"/>
    <mergeCell ref="AA47:AC47"/>
    <mergeCell ref="AD50:AF50"/>
    <mergeCell ref="AD47:AF47"/>
    <mergeCell ref="U50:W50"/>
    <mergeCell ref="AA50:AC50"/>
    <mergeCell ref="AJ50:AK50"/>
    <mergeCell ref="F52:H52"/>
    <mergeCell ref="I52:K52"/>
    <mergeCell ref="L52:N52"/>
    <mergeCell ref="O52:Q52"/>
    <mergeCell ref="R52:T52"/>
    <mergeCell ref="F47:H47"/>
    <mergeCell ref="I47:K47"/>
    <mergeCell ref="L47:N47"/>
    <mergeCell ref="O47:Q47"/>
    <mergeCell ref="R47:T47"/>
    <mergeCell ref="L50:N50"/>
    <mergeCell ref="O50:Q50"/>
    <mergeCell ref="R50:T50"/>
    <mergeCell ref="F49:H49"/>
    <mergeCell ref="I49:K49"/>
    <mergeCell ref="L49:N49"/>
    <mergeCell ref="O49:Q49"/>
    <mergeCell ref="AJ49:AK49"/>
    <mergeCell ref="AD49:AF49"/>
    <mergeCell ref="AG49:AI49"/>
    <mergeCell ref="AJ51:AK51"/>
    <mergeCell ref="AJ47:AK47"/>
    <mergeCell ref="AG47:AI47"/>
    <mergeCell ref="A59:B59"/>
    <mergeCell ref="C59:D59"/>
    <mergeCell ref="E59:H59"/>
    <mergeCell ref="AA54:AC54"/>
    <mergeCell ref="AD54:AF54"/>
    <mergeCell ref="AG54:AI54"/>
    <mergeCell ref="AG55:AI55"/>
    <mergeCell ref="AA55:AC55"/>
    <mergeCell ref="AD55:AF55"/>
    <mergeCell ref="R54:T54"/>
    <mergeCell ref="U54:W54"/>
    <mergeCell ref="X54:Z54"/>
    <mergeCell ref="A56:C56"/>
    <mergeCell ref="F56:H56"/>
    <mergeCell ref="I56:K56"/>
    <mergeCell ref="L56:N56"/>
    <mergeCell ref="O56:Q56"/>
    <mergeCell ref="R56:T56"/>
    <mergeCell ref="U56:W56"/>
    <mergeCell ref="X56:Z56"/>
    <mergeCell ref="AA56:AC56"/>
    <mergeCell ref="AD56:AF56"/>
    <mergeCell ref="AG56:AI56"/>
    <mergeCell ref="L54:N54"/>
    <mergeCell ref="AJ56:AK56"/>
    <mergeCell ref="AL63:AM63"/>
    <mergeCell ref="F64:H64"/>
    <mergeCell ref="I64:K64"/>
    <mergeCell ref="L64:N64"/>
    <mergeCell ref="O64:Q64"/>
    <mergeCell ref="R64:T64"/>
    <mergeCell ref="U64:W64"/>
    <mergeCell ref="X64:Z64"/>
    <mergeCell ref="AA64:AC64"/>
    <mergeCell ref="AD64:AF64"/>
    <mergeCell ref="C80:E80"/>
    <mergeCell ref="I59:N59"/>
    <mergeCell ref="I60:N60"/>
    <mergeCell ref="I67:N67"/>
    <mergeCell ref="C67:D67"/>
    <mergeCell ref="E67:H67"/>
    <mergeCell ref="C76:E76"/>
    <mergeCell ref="U65:W65"/>
    <mergeCell ref="U48:W48"/>
    <mergeCell ref="U53:W53"/>
    <mergeCell ref="F66:H66"/>
    <mergeCell ref="I66:K66"/>
    <mergeCell ref="L66:N66"/>
    <mergeCell ref="O66:Q66"/>
    <mergeCell ref="R66:T66"/>
    <mergeCell ref="F65:H65"/>
    <mergeCell ref="I65:K65"/>
    <mergeCell ref="L65:N65"/>
    <mergeCell ref="O65:Q65"/>
    <mergeCell ref="R65:T65"/>
    <mergeCell ref="O63:T63"/>
    <mergeCell ref="U63:Z63"/>
    <mergeCell ref="C60:D60"/>
    <mergeCell ref="E60:H60"/>
    <mergeCell ref="C77:E77"/>
    <mergeCell ref="C78:E78"/>
    <mergeCell ref="O67:T67"/>
    <mergeCell ref="U67:Z67"/>
    <mergeCell ref="AA67:AF67"/>
    <mergeCell ref="AG67:AK67"/>
    <mergeCell ref="AJ48:AK48"/>
    <mergeCell ref="AL67:AM67"/>
    <mergeCell ref="C79:E79"/>
    <mergeCell ref="X48:Z48"/>
    <mergeCell ref="AA48:AC48"/>
    <mergeCell ref="AD48:AF48"/>
    <mergeCell ref="AG48:AI48"/>
    <mergeCell ref="X53:Z53"/>
    <mergeCell ref="AA53:AC53"/>
    <mergeCell ref="AD53:AF53"/>
    <mergeCell ref="AD66:AF66"/>
    <mergeCell ref="AG66:AI66"/>
    <mergeCell ref="AJ66:AK66"/>
    <mergeCell ref="X65:Z65"/>
    <mergeCell ref="AA65:AC65"/>
    <mergeCell ref="AD65:AF65"/>
    <mergeCell ref="AG65:AI65"/>
    <mergeCell ref="AJ65:AK65"/>
    <mergeCell ref="AJ54:AK54"/>
    <mergeCell ref="U66:W66"/>
    <mergeCell ref="X66:Z66"/>
    <mergeCell ref="AA66:AC66"/>
    <mergeCell ref="AJ55:AK55"/>
    <mergeCell ref="B55:C55"/>
    <mergeCell ref="F53:H53"/>
    <mergeCell ref="I53:K53"/>
    <mergeCell ref="L53:N53"/>
    <mergeCell ref="O53:Q53"/>
    <mergeCell ref="R53:T53"/>
    <mergeCell ref="AG64:AI64"/>
    <mergeCell ref="AJ64:AK64"/>
    <mergeCell ref="AA63:AF63"/>
    <mergeCell ref="AG63:AK63"/>
    <mergeCell ref="A60:B60"/>
    <mergeCell ref="C63:D63"/>
    <mergeCell ref="E63:H63"/>
    <mergeCell ref="I63:N63"/>
    <mergeCell ref="X55:Z55"/>
    <mergeCell ref="L55:N55"/>
    <mergeCell ref="O55:Q55"/>
    <mergeCell ref="R55:T55"/>
    <mergeCell ref="U55:W55"/>
    <mergeCell ref="A47:C47"/>
    <mergeCell ref="A48:C48"/>
    <mergeCell ref="A49:C49"/>
    <mergeCell ref="A50:C50"/>
    <mergeCell ref="A52:C52"/>
    <mergeCell ref="B51:C51"/>
    <mergeCell ref="B53:C53"/>
    <mergeCell ref="F55:H55"/>
    <mergeCell ref="I55:K55"/>
    <mergeCell ref="A54:C54"/>
    <mergeCell ref="F54:H54"/>
    <mergeCell ref="I54:K54"/>
    <mergeCell ref="F48:H48"/>
    <mergeCell ref="I48:K48"/>
    <mergeCell ref="AJ53:AK53"/>
    <mergeCell ref="L51:N51"/>
    <mergeCell ref="O51:Q51"/>
    <mergeCell ref="R51:T51"/>
    <mergeCell ref="U51:W51"/>
    <mergeCell ref="X51:Z51"/>
    <mergeCell ref="AA51:AC51"/>
    <mergeCell ref="AD51:AF51"/>
    <mergeCell ref="AG51:AI51"/>
    <mergeCell ref="AA52:AC52"/>
    <mergeCell ref="AD52:AF52"/>
    <mergeCell ref="AG52:AI52"/>
    <mergeCell ref="AJ52:AK52"/>
    <mergeCell ref="U52:W52"/>
    <mergeCell ref="X52:Z52"/>
    <mergeCell ref="AG53:AI53"/>
    <mergeCell ref="AG50:AI50"/>
    <mergeCell ref="O54:Q54"/>
    <mergeCell ref="X50:Z50"/>
    <mergeCell ref="F51:H51"/>
    <mergeCell ref="I51:K51"/>
    <mergeCell ref="F50:H50"/>
    <mergeCell ref="I50:K50"/>
    <mergeCell ref="L48:N48"/>
    <mergeCell ref="O48:Q48"/>
    <mergeCell ref="R48:T48"/>
  </mergeCells>
  <phoneticPr fontId="3"/>
  <conditionalFormatting sqref="AH11:AJ42">
    <cfRule type="expression" dxfId="25" priority="3">
      <formula>$AK$3="４週"</formula>
    </cfRule>
  </conditionalFormatting>
  <conditionalFormatting sqref="AL11:AL40">
    <cfRule type="cellIs" dxfId="24" priority="1" operator="greaterThan">
      <formula>$AH$5</formula>
    </cfRule>
  </conditionalFormatting>
  <dataValidations count="6">
    <dataValidation operator="greaterThanOrEqual" allowBlank="1" showInputMessage="1" showErrorMessage="1" sqref="I57:I58 I61 L57:L58 L61 AL46:AL55 AJ46:AJ56 AM45 AM51 AM53 AM55" xr:uid="{00000000-0002-0000-0F00-000000000000}"/>
    <dataValidation type="list" allowBlank="1" showInputMessage="1" showErrorMessage="1" sqref="C11:C40" xr:uid="{00000000-0002-0000-0F00-000001000000}">
      <formula1>"A,B,C,D"</formula1>
    </dataValidation>
    <dataValidation type="list" allowBlank="1" showInputMessage="1" showErrorMessage="1" sqref="AK4:AN4" xr:uid="{00000000-0002-0000-0F00-000002000000}">
      <formula1>"予定,実績"</formula1>
    </dataValidation>
    <dataValidation type="list" allowBlank="1" showInputMessage="1" showErrorMessage="1" sqref="AK3:AN3" xr:uid="{00000000-0002-0000-0F00-000003000000}">
      <formula1>"４週,歴月"</formula1>
    </dataValidation>
    <dataValidation type="list" allowBlank="1" showInputMessage="1" showErrorMessage="1" sqref="B11:B40" xr:uid="{00000000-0002-0000-0F00-000004000000}">
      <formula1>INDIRECT($AK$1)</formula1>
    </dataValidation>
    <dataValidation type="whole" operator="greaterThanOrEqual" allowBlank="1" showInputMessage="1" showErrorMessage="1" sqref="L46:L56 O46:O56 R46:R56 U46:U56 X46:X56 AA46:AA56 AD46:AD56 I46:I56 AG46:AG56 D46:F56" xr:uid="{00000000-0002-0000-0F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42" max="39" man="1"/>
    <brk id="83"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4"/>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1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239</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1" si="0">IF($AK$3="４週",SUM(F12:AG12),SUM(F12:AJ12))</f>
        <v>0</v>
      </c>
      <c r="AL12" s="82">
        <f>IF($AK$3="４週",AK12/4,AK12/(DAY(EOMONTH($F$9,0))/7))</f>
        <v>0</v>
      </c>
      <c r="AM12" s="128"/>
      <c r="AN12" s="128"/>
    </row>
    <row r="13" spans="1:40" ht="18" customHeight="1">
      <c r="A13" s="72">
        <v>3</v>
      </c>
      <c r="B13" s="91" t="s">
        <v>34</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IF($AK$3="４週",AK13/4,AK13/(DAY(EOMONTH($F$9,0))/7))</f>
        <v>0</v>
      </c>
      <c r="AM13" s="128"/>
      <c r="AN13" s="128"/>
    </row>
    <row r="14" spans="1:40" ht="18" customHeight="1">
      <c r="A14" s="72">
        <v>4</v>
      </c>
      <c r="B14" s="91" t="s">
        <v>217</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IF($AK$3="４週",AK14/4,AK14/(DAY(EOMONTH($F$9,0))/7))</f>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30" si="1">IF($AK$3="４週",AK15/4,AK15/(DAY(EOMONTH($F$9,0))/7))</f>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5"/>
      <c r="AK32" s="85"/>
      <c r="AL32" s="85"/>
      <c r="AM32" s="129"/>
      <c r="AN32" s="129"/>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21" customHeight="1">
      <c r="A35" s="9" t="s">
        <v>112</v>
      </c>
      <c r="B35" s="8"/>
      <c r="C35" s="8"/>
      <c r="D35" s="8"/>
      <c r="E35" s="8"/>
      <c r="F35" s="8"/>
      <c r="G35" s="2"/>
      <c r="H35" s="2"/>
      <c r="I35" s="2"/>
      <c r="J35" s="2"/>
      <c r="K35" s="2"/>
      <c r="L35" s="2"/>
      <c r="M35" s="2"/>
      <c r="N35" s="2"/>
      <c r="O35" s="2"/>
      <c r="AM35" s="8"/>
      <c r="AN35" s="4"/>
    </row>
    <row r="36" spans="1:43" ht="24.95" customHeight="1">
      <c r="A36" s="115"/>
      <c r="B36" s="115"/>
      <c r="C36" s="115"/>
      <c r="D36" s="30">
        <v>4</v>
      </c>
      <c r="E36" s="30">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15" t="s">
        <v>60</v>
      </c>
      <c r="AK36" s="115"/>
      <c r="AL36" s="17" t="s">
        <v>116</v>
      </c>
      <c r="AM36"/>
      <c r="AN36"/>
      <c r="AO36"/>
      <c r="AP36"/>
      <c r="AQ36"/>
    </row>
    <row r="37" spans="1:43" ht="18" customHeight="1">
      <c r="A37" s="182" t="s">
        <v>122</v>
      </c>
      <c r="B37" s="182"/>
      <c r="C37" s="182"/>
      <c r="D37" s="40">
        <f>SUM(D40:D43)</f>
        <v>0</v>
      </c>
      <c r="E37" s="40">
        <f>SUM(E40:E43)</f>
        <v>0</v>
      </c>
      <c r="F37" s="178">
        <f>SUM(F40:H43)</f>
        <v>0</v>
      </c>
      <c r="G37" s="178"/>
      <c r="H37" s="178"/>
      <c r="I37" s="178">
        <f>SUM(I40:K43)</f>
        <v>0</v>
      </c>
      <c r="J37" s="178"/>
      <c r="K37" s="178"/>
      <c r="L37" s="178">
        <f>SUM(L40:N43)</f>
        <v>0</v>
      </c>
      <c r="M37" s="178"/>
      <c r="N37" s="178"/>
      <c r="O37" s="178">
        <f>SUM(O40:Q43)</f>
        <v>0</v>
      </c>
      <c r="P37" s="178"/>
      <c r="Q37" s="178"/>
      <c r="R37" s="178">
        <f>SUM(R40:T43)</f>
        <v>0</v>
      </c>
      <c r="S37" s="178"/>
      <c r="T37" s="178"/>
      <c r="U37" s="178">
        <f>SUM(U40:W43)</f>
        <v>0</v>
      </c>
      <c r="V37" s="178"/>
      <c r="W37" s="178"/>
      <c r="X37" s="178">
        <f>SUM(X40:Z43)</f>
        <v>0</v>
      </c>
      <c r="Y37" s="178"/>
      <c r="Z37" s="178"/>
      <c r="AA37" s="178">
        <f>SUM(AA40:AC43)</f>
        <v>0</v>
      </c>
      <c r="AB37" s="178"/>
      <c r="AC37" s="178"/>
      <c r="AD37" s="178">
        <f>SUM(AD40:AF43)</f>
        <v>0</v>
      </c>
      <c r="AE37" s="178"/>
      <c r="AF37" s="178"/>
      <c r="AG37" s="178">
        <f>SUM(AG40:AI43)</f>
        <v>0</v>
      </c>
      <c r="AH37" s="178"/>
      <c r="AI37" s="178"/>
      <c r="AJ37" s="130">
        <f t="shared" ref="AJ37:AJ43" si="3">SUM(D37:AI37)</f>
        <v>0</v>
      </c>
      <c r="AK37" s="130"/>
      <c r="AL37" s="42" t="e">
        <f>ROUNDUP(AJ37/AJ44,1)</f>
        <v>#DIV/0!</v>
      </c>
      <c r="AM37"/>
      <c r="AN37"/>
      <c r="AO37"/>
      <c r="AP37"/>
      <c r="AQ37"/>
    </row>
    <row r="38" spans="1:43" ht="18" customHeight="1">
      <c r="A38" s="52" t="s">
        <v>181</v>
      </c>
      <c r="B38" s="53"/>
      <c r="C38" s="54"/>
      <c r="D38" s="31"/>
      <c r="E38" s="3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30">
        <f t="shared" si="3"/>
        <v>0</v>
      </c>
      <c r="AK38" s="130"/>
      <c r="AL38" s="42" t="e">
        <f t="shared" ref="AL38:AL43" si="4">ROUNDUP(AJ38/$AJ$44,1)</f>
        <v>#DIV/0!</v>
      </c>
      <c r="AM38"/>
      <c r="AN38"/>
      <c r="AO38"/>
      <c r="AP38"/>
      <c r="AQ38"/>
    </row>
    <row r="39" spans="1:43" ht="18" customHeight="1">
      <c r="A39" s="52" t="s">
        <v>123</v>
      </c>
      <c r="B39" s="53"/>
      <c r="C39" s="54"/>
      <c r="D39" s="31"/>
      <c r="E39" s="31"/>
      <c r="F39" s="181"/>
      <c r="G39" s="181"/>
      <c r="H39" s="181"/>
      <c r="I39" s="181"/>
      <c r="J39" s="181"/>
      <c r="K39" s="181"/>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30">
        <f t="shared" si="3"/>
        <v>0</v>
      </c>
      <c r="AK39" s="130"/>
      <c r="AL39" s="42" t="e">
        <f t="shared" si="4"/>
        <v>#DIV/0!</v>
      </c>
      <c r="AM39"/>
      <c r="AN39"/>
      <c r="AO39"/>
      <c r="AP39"/>
      <c r="AQ39"/>
    </row>
    <row r="40" spans="1:43" ht="18" customHeight="1">
      <c r="A40" s="52" t="s">
        <v>124</v>
      </c>
      <c r="B40" s="53"/>
      <c r="C40" s="54"/>
      <c r="D40" s="31"/>
      <c r="E40" s="31"/>
      <c r="F40" s="181"/>
      <c r="G40" s="181"/>
      <c r="H40" s="181"/>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30">
        <f t="shared" si="3"/>
        <v>0</v>
      </c>
      <c r="AK40" s="130"/>
      <c r="AL40" s="42" t="e">
        <f t="shared" si="4"/>
        <v>#DIV/0!</v>
      </c>
      <c r="AM40"/>
      <c r="AN40"/>
      <c r="AO40"/>
      <c r="AP40"/>
      <c r="AQ40"/>
    </row>
    <row r="41" spans="1:43" ht="18" customHeight="1">
      <c r="A41" s="52" t="s">
        <v>125</v>
      </c>
      <c r="B41" s="53"/>
      <c r="C41" s="54"/>
      <c r="D41" s="31"/>
      <c r="E41" s="31"/>
      <c r="F41" s="181"/>
      <c r="G41" s="181"/>
      <c r="H41" s="181"/>
      <c r="I41" s="181"/>
      <c r="J41" s="181"/>
      <c r="K41" s="181"/>
      <c r="L41" s="181"/>
      <c r="M41" s="181"/>
      <c r="N41" s="181"/>
      <c r="O41" s="181"/>
      <c r="P41" s="181"/>
      <c r="Q41" s="181"/>
      <c r="R41" s="181"/>
      <c r="S41" s="181"/>
      <c r="T41" s="181"/>
      <c r="U41" s="181"/>
      <c r="V41" s="181"/>
      <c r="W41" s="181"/>
      <c r="X41" s="181"/>
      <c r="Y41" s="181"/>
      <c r="Z41" s="181"/>
      <c r="AA41" s="181"/>
      <c r="AB41" s="181"/>
      <c r="AC41" s="181"/>
      <c r="AD41" s="181"/>
      <c r="AE41" s="181"/>
      <c r="AF41" s="181"/>
      <c r="AG41" s="181"/>
      <c r="AH41" s="181"/>
      <c r="AI41" s="181"/>
      <c r="AJ41" s="130">
        <f t="shared" si="3"/>
        <v>0</v>
      </c>
      <c r="AK41" s="130"/>
      <c r="AL41" s="42" t="e">
        <f t="shared" si="4"/>
        <v>#DIV/0!</v>
      </c>
      <c r="AM41"/>
      <c r="AN41"/>
      <c r="AO41"/>
      <c r="AP41"/>
      <c r="AQ41"/>
    </row>
    <row r="42" spans="1:43" ht="18" customHeight="1">
      <c r="A42" s="52" t="s">
        <v>126</v>
      </c>
      <c r="B42" s="53"/>
      <c r="C42" s="54"/>
      <c r="D42" s="31"/>
      <c r="E42" s="31"/>
      <c r="F42" s="181"/>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1"/>
      <c r="AJ42" s="130">
        <f t="shared" si="3"/>
        <v>0</v>
      </c>
      <c r="AK42" s="130"/>
      <c r="AL42" s="42" t="e">
        <f t="shared" si="4"/>
        <v>#DIV/0!</v>
      </c>
      <c r="AM42"/>
      <c r="AN42"/>
      <c r="AO42"/>
      <c r="AP42"/>
      <c r="AQ42"/>
    </row>
    <row r="43" spans="1:43" ht="18" customHeight="1">
      <c r="A43" s="151" t="s">
        <v>127</v>
      </c>
      <c r="B43" s="152"/>
      <c r="C43" s="153"/>
      <c r="D43" s="31"/>
      <c r="E43" s="3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81"/>
      <c r="AJ43" s="130">
        <f t="shared" si="3"/>
        <v>0</v>
      </c>
      <c r="AK43" s="130"/>
      <c r="AL43" s="42" t="e">
        <f t="shared" si="4"/>
        <v>#DIV/0!</v>
      </c>
      <c r="AM43"/>
      <c r="AN43"/>
      <c r="AO43"/>
      <c r="AP43"/>
      <c r="AQ43"/>
    </row>
    <row r="44" spans="1:43" ht="18" customHeight="1">
      <c r="A44" s="182" t="s">
        <v>113</v>
      </c>
      <c r="B44" s="182"/>
      <c r="C44" s="182"/>
      <c r="D44" s="31"/>
      <c r="E44" s="31"/>
      <c r="F44" s="181"/>
      <c r="G44" s="181"/>
      <c r="H44" s="181"/>
      <c r="I44" s="181"/>
      <c r="J44" s="181"/>
      <c r="K44" s="181"/>
      <c r="L44" s="181"/>
      <c r="M44" s="181"/>
      <c r="N44" s="181"/>
      <c r="O44" s="181"/>
      <c r="P44" s="181"/>
      <c r="Q44" s="181"/>
      <c r="R44" s="181"/>
      <c r="S44" s="181"/>
      <c r="T44" s="181"/>
      <c r="U44" s="181"/>
      <c r="V44" s="181"/>
      <c r="W44" s="181"/>
      <c r="X44" s="181"/>
      <c r="Y44" s="181"/>
      <c r="Z44" s="181"/>
      <c r="AA44" s="181"/>
      <c r="AB44" s="181"/>
      <c r="AC44" s="181"/>
      <c r="AD44" s="181"/>
      <c r="AE44" s="181"/>
      <c r="AF44" s="181"/>
      <c r="AG44" s="181"/>
      <c r="AH44" s="181"/>
      <c r="AI44" s="181"/>
      <c r="AJ44" s="130">
        <f>+SUM(D44:AI44)</f>
        <v>0</v>
      </c>
      <c r="AK44" s="130"/>
      <c r="AL44" s="41"/>
      <c r="AM44"/>
      <c r="AN44"/>
      <c r="AO44"/>
      <c r="AP44"/>
      <c r="AQ44"/>
    </row>
    <row r="45" spans="1:43" ht="5.0999999999999996" customHeight="1">
      <c r="A45" s="20"/>
      <c r="B45" s="20"/>
      <c r="C45" s="20"/>
      <c r="D45"/>
      <c r="E45"/>
      <c r="F45"/>
      <c r="G45"/>
      <c r="H45"/>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39"/>
      <c r="AK45" s="2"/>
      <c r="AL45" s="8"/>
      <c r="AM45" s="8"/>
      <c r="AN45" s="4"/>
    </row>
    <row r="46" spans="1:43" ht="18" customHeight="1">
      <c r="A46" s="9" t="s">
        <v>114</v>
      </c>
      <c r="B46" s="2"/>
      <c r="D46" s="2"/>
      <c r="E46" s="2"/>
      <c r="F46" s="2"/>
      <c r="G46" s="2"/>
      <c r="H46" s="2"/>
      <c r="I46" s="2"/>
      <c r="J46" s="2"/>
      <c r="K46" s="2"/>
      <c r="L46" s="2"/>
      <c r="M46" s="2"/>
      <c r="N46" s="2"/>
      <c r="O46" s="2"/>
      <c r="P46" s="2"/>
      <c r="Q46" s="2"/>
      <c r="R46" s="2"/>
      <c r="S46" s="2"/>
      <c r="T46" s="2"/>
      <c r="U46" s="2"/>
      <c r="V46" s="2"/>
      <c r="W46" s="8"/>
      <c r="X46" s="2"/>
      <c r="Y46" s="2"/>
      <c r="Z46" s="2"/>
      <c r="AA46" s="2"/>
      <c r="AB46" s="2"/>
      <c r="AC46" s="2"/>
      <c r="AD46" s="2"/>
      <c r="AE46" s="2"/>
      <c r="AF46" s="2"/>
      <c r="AG46" s="2"/>
      <c r="AH46" s="2"/>
      <c r="AI46" s="2"/>
      <c r="AJ46" s="39"/>
      <c r="AK46" s="2"/>
      <c r="AL46" s="8"/>
      <c r="AM46" s="8"/>
      <c r="AN46" s="4"/>
    </row>
    <row r="47" spans="1:43" ht="45" customHeight="1">
      <c r="A47" s="115" t="s">
        <v>108</v>
      </c>
      <c r="B47" s="115"/>
      <c r="C47" s="115" t="s">
        <v>23</v>
      </c>
      <c r="D47" s="115"/>
      <c r="E47" s="114" t="s">
        <v>34</v>
      </c>
      <c r="F47" s="114"/>
      <c r="G47" s="114"/>
      <c r="H47" s="114"/>
      <c r="I47"/>
      <c r="J47"/>
      <c r="K47"/>
      <c r="L47"/>
      <c r="M47"/>
      <c r="N47"/>
      <c r="O47"/>
      <c r="P47"/>
      <c r="Q47"/>
      <c r="R47"/>
      <c r="S47"/>
      <c r="T47"/>
      <c r="U47"/>
      <c r="W47" s="8"/>
      <c r="X47" s="2"/>
      <c r="Y47" s="2"/>
      <c r="Z47" s="2"/>
      <c r="AA47" s="2"/>
      <c r="AB47" s="2"/>
      <c r="AC47" s="2"/>
      <c r="AD47" s="2"/>
      <c r="AE47" s="2"/>
      <c r="AF47" s="2"/>
      <c r="AG47" s="2"/>
      <c r="AH47" s="2"/>
      <c r="AI47" s="2"/>
      <c r="AJ47" s="39"/>
      <c r="AK47" s="2"/>
      <c r="AL47" s="8"/>
      <c r="AM47" s="8"/>
      <c r="AN47" s="4"/>
    </row>
    <row r="48" spans="1:43" ht="18" customHeight="1">
      <c r="A48" s="114" t="s">
        <v>117</v>
      </c>
      <c r="B48" s="114"/>
      <c r="C48" s="178" t="e">
        <f>ROUNDDOWN(IF(AL37&lt;=30,1,1+ROUNDUP((AL37-30)/30,0)),1)</f>
        <v>#DIV/0!</v>
      </c>
      <c r="D48" s="178"/>
      <c r="E48" s="178" t="e">
        <f>ROUNDDOWN(AL37/6,1)</f>
        <v>#DIV/0!</v>
      </c>
      <c r="F48" s="178"/>
      <c r="G48" s="178"/>
      <c r="H48" s="178"/>
      <c r="I48"/>
      <c r="J48"/>
      <c r="K48"/>
      <c r="L48"/>
      <c r="M48"/>
      <c r="N48"/>
      <c r="O48"/>
      <c r="P48"/>
      <c r="Q48"/>
      <c r="R48"/>
      <c r="S48"/>
      <c r="T48"/>
      <c r="U48"/>
      <c r="W48" s="8"/>
      <c r="X48" s="2"/>
      <c r="Y48" s="2"/>
      <c r="Z48" s="2"/>
      <c r="AA48" s="2"/>
      <c r="AB48" s="2"/>
      <c r="AC48" s="2"/>
      <c r="AD48" s="2"/>
      <c r="AE48" s="2"/>
      <c r="AF48" s="2"/>
      <c r="AG48" s="2"/>
      <c r="AH48" s="2"/>
      <c r="AI48" s="2"/>
      <c r="AJ48" s="39"/>
      <c r="AK48" s="2"/>
      <c r="AL48" s="8"/>
      <c r="AM48" s="8"/>
      <c r="AN48" s="4"/>
    </row>
    <row r="49" spans="1:40" ht="5.0999999999999996" customHeight="1">
      <c r="A49" s="20"/>
      <c r="B49" s="20"/>
      <c r="C49" s="20"/>
      <c r="D49" s="20"/>
      <c r="E49" s="20"/>
      <c r="F49" s="20"/>
      <c r="G49" s="20"/>
      <c r="H49" s="20"/>
      <c r="I49" s="20"/>
      <c r="J49" s="2"/>
      <c r="K49" s="2"/>
      <c r="L49" s="2"/>
      <c r="M49" s="39"/>
      <c r="N49" s="2"/>
      <c r="O49" s="2"/>
      <c r="P49" s="2"/>
      <c r="Q49"/>
      <c r="W49" s="8"/>
      <c r="X49" s="2"/>
      <c r="Y49" s="2"/>
      <c r="Z49" s="2"/>
      <c r="AA49" s="2"/>
      <c r="AB49" s="2"/>
      <c r="AC49" s="2"/>
      <c r="AD49" s="2"/>
      <c r="AE49" s="2"/>
      <c r="AF49" s="2"/>
      <c r="AG49" s="2"/>
      <c r="AH49" s="2"/>
      <c r="AI49" s="2"/>
      <c r="AJ49" s="39"/>
      <c r="AK49" s="2"/>
      <c r="AL49" s="8"/>
      <c r="AM49" s="8"/>
      <c r="AN49" s="4"/>
    </row>
    <row r="50" spans="1:40" ht="21" customHeight="1">
      <c r="A50" s="9" t="s">
        <v>118</v>
      </c>
      <c r="B50" s="1"/>
      <c r="C50" s="5"/>
      <c r="D50" s="5"/>
      <c r="E50" s="5"/>
      <c r="F50" s="5"/>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5"/>
      <c r="AM50" s="5"/>
      <c r="AN50" s="4"/>
    </row>
    <row r="51" spans="1:40" ht="24.95" customHeight="1">
      <c r="A51" s="4"/>
      <c r="B51" s="8"/>
      <c r="C51" s="157" t="str">
        <f>IF(VLOOKUP($AK$1,選択肢!$A$1:$J$41,C56,FALSE)=0,"-",VLOOKUP($AK$1,選択肢!$A$1:$J$41,C56,FALSE))</f>
        <v>管理者</v>
      </c>
      <c r="D51" s="158"/>
      <c r="E51" s="163" t="str">
        <f>IF(VLOOKUP($AK$1,選択肢!$A$1:$J$41,E56,FALSE)=0,"-",VLOOKUP($AK$1,選択肢!$A$1:$J$41,E56,FALSE))</f>
        <v>サービス管理責任者</v>
      </c>
      <c r="F51" s="163"/>
      <c r="G51" s="163"/>
      <c r="H51" s="163"/>
      <c r="I51" s="157" t="str">
        <f>IF(VLOOKUP($AK$1,選択肢!$A$1:$J$41,I56,FALSE)=0,"-",VLOOKUP($AK$1,選択肢!$A$1:$J$41,I56,FALSE))</f>
        <v>世話人</v>
      </c>
      <c r="J51" s="158"/>
      <c r="K51" s="158"/>
      <c r="L51" s="158"/>
      <c r="M51" s="158"/>
      <c r="N51" s="164"/>
      <c r="O51" s="157" t="str">
        <f>IF(VLOOKUP($AK$1,選択肢!$A$1:$J$41,O56,FALSE)=0,"-",VLOOKUP($AK$1,選択肢!$A$1:$J$41,O56,FALSE))</f>
        <v>夜間支援従事者</v>
      </c>
      <c r="P51" s="158"/>
      <c r="Q51" s="158"/>
      <c r="R51" s="158"/>
      <c r="S51" s="158"/>
      <c r="T51" s="164"/>
      <c r="U51" s="157" t="str">
        <f>IF(VLOOKUP($AK$1,選択肢!$A$1:$J$41,U56,FALSE)=0,"-",VLOOKUP($AK$1,選択肢!$A$1:$J$41,U56,FALSE))</f>
        <v>その他職員</v>
      </c>
      <c r="V51" s="158"/>
      <c r="W51" s="158"/>
      <c r="X51" s="158"/>
      <c r="Y51" s="158"/>
      <c r="Z51" s="164"/>
      <c r="AA51" s="157" t="str">
        <f>IF(VLOOKUP($AK$1,選択肢!$A$1:$J$41,AA56,FALSE)=0,"-",VLOOKUP($AK$1,選択肢!$A$1:$J$41,AA56,FALSE))</f>
        <v>-</v>
      </c>
      <c r="AB51" s="158"/>
      <c r="AC51" s="158"/>
      <c r="AD51" s="158"/>
      <c r="AE51" s="158"/>
      <c r="AF51" s="164"/>
      <c r="AG51" s="163" t="str">
        <f>IF(VLOOKUP($AK$1,選択肢!$A$1:$J$41,AG56,FALSE)=0,"-",VLOOKUP($AK$1,選択肢!$A$1:$J$41,AG56,FALSE))</f>
        <v>-</v>
      </c>
      <c r="AH51" s="163"/>
      <c r="AI51" s="163"/>
      <c r="AJ51" s="163"/>
      <c r="AK51" s="163"/>
      <c r="AL51" s="163" t="str">
        <f>IF(VLOOKUP($AK$1,選択肢!$A$1:$J$41,AL56,FALSE)=0,"-",VLOOKUP($AK$1,選択肢!$A$1:$J$41,AL56,FALSE))</f>
        <v>-</v>
      </c>
      <c r="AM51" s="163"/>
      <c r="AN51" s="4"/>
    </row>
    <row r="52" spans="1:40" ht="18" customHeight="1">
      <c r="A52" s="4"/>
      <c r="B52" s="8"/>
      <c r="C52" s="35" t="s">
        <v>2</v>
      </c>
      <c r="D52" s="35" t="s">
        <v>3</v>
      </c>
      <c r="E52" s="34" t="s">
        <v>2</v>
      </c>
      <c r="F52" s="171" t="s">
        <v>3</v>
      </c>
      <c r="G52" s="171"/>
      <c r="H52" s="171"/>
      <c r="I52" s="160" t="s">
        <v>2</v>
      </c>
      <c r="J52" s="161"/>
      <c r="K52" s="162"/>
      <c r="L52" s="160" t="s">
        <v>3</v>
      </c>
      <c r="M52" s="161"/>
      <c r="N52" s="162"/>
      <c r="O52" s="160" t="s">
        <v>2</v>
      </c>
      <c r="P52" s="161"/>
      <c r="Q52" s="162"/>
      <c r="R52" s="160" t="s">
        <v>3</v>
      </c>
      <c r="S52" s="161"/>
      <c r="T52" s="162"/>
      <c r="U52" s="160" t="s">
        <v>2</v>
      </c>
      <c r="V52" s="161"/>
      <c r="W52" s="162"/>
      <c r="X52" s="160" t="s">
        <v>3</v>
      </c>
      <c r="Y52" s="161"/>
      <c r="Z52" s="162"/>
      <c r="AA52" s="160" t="s">
        <v>2</v>
      </c>
      <c r="AB52" s="161"/>
      <c r="AC52" s="162"/>
      <c r="AD52" s="160" t="s">
        <v>3</v>
      </c>
      <c r="AE52" s="161"/>
      <c r="AF52" s="162"/>
      <c r="AG52" s="160" t="s">
        <v>2</v>
      </c>
      <c r="AH52" s="161"/>
      <c r="AI52" s="162"/>
      <c r="AJ52" s="160" t="s">
        <v>3</v>
      </c>
      <c r="AK52" s="162"/>
      <c r="AL52" s="34" t="s">
        <v>1</v>
      </c>
      <c r="AM52" s="34" t="s">
        <v>0</v>
      </c>
      <c r="AN52" s="4"/>
    </row>
    <row r="53" spans="1:40" ht="18" customHeight="1">
      <c r="A53" s="4"/>
      <c r="B53" s="11" t="s">
        <v>16</v>
      </c>
      <c r="C53" s="34">
        <f>COUNTIFS($B$11:$B$30,C$51,$C$11:$C$30,"A",$E$11:$E$30,"*")</f>
        <v>1</v>
      </c>
      <c r="D53" s="34">
        <f>COUNTIFS($B$11:$B$30,C$51,$C$11:$C$30,"B",$E$11:$E$30,"*")</f>
        <v>0</v>
      </c>
      <c r="E53" s="34">
        <f>COUNTIFS($B$11:$B$30,E$51,$C$11:$C$30,"A",$E$11:$E$30,"*")</f>
        <v>0</v>
      </c>
      <c r="F53" s="160">
        <f>COUNTIFS($B$11:$B$30,E$51,$C$11:$C$30,"B",$E$11:$E$30,"*")</f>
        <v>1</v>
      </c>
      <c r="G53" s="161"/>
      <c r="H53" s="162"/>
      <c r="I53" s="160">
        <f>COUNTIFS($B$11:$B$30,I$51,$C$11:$C$30,"A",$E$11:$E$30,"*")</f>
        <v>0</v>
      </c>
      <c r="J53" s="161"/>
      <c r="K53" s="162"/>
      <c r="L53" s="160">
        <f>COUNTIFS($B$11:$B$30,I$51,$C$11:$C$30,"B",$E$11:$E$30,"*")</f>
        <v>0</v>
      </c>
      <c r="M53" s="161"/>
      <c r="N53" s="162"/>
      <c r="O53" s="160">
        <f>COUNTIFS($B$11:$B$30,O$51,$C$11:$C$30,"A",$E$11:$E$30,"*")</f>
        <v>0</v>
      </c>
      <c r="P53" s="161"/>
      <c r="Q53" s="162"/>
      <c r="R53" s="160">
        <f>COUNTIFS($B$11:$B$30,O$51,$C$11:$C$30,"B",$E$11:$E$30,"*")</f>
        <v>0</v>
      </c>
      <c r="S53" s="161"/>
      <c r="T53" s="162"/>
      <c r="U53" s="160">
        <f>COUNTIFS($B$11:$B$30,U$51,$C$11:$C$30,"A",$E$11:$E$30,"*")</f>
        <v>0</v>
      </c>
      <c r="V53" s="161"/>
      <c r="W53" s="162"/>
      <c r="X53" s="160">
        <f>COUNTIFS($B$11:$B$30,U$51,$C$11:$C$30,"B",$E$11:$E$30,"*")</f>
        <v>0</v>
      </c>
      <c r="Y53" s="161"/>
      <c r="Z53" s="162"/>
      <c r="AA53" s="160">
        <f>COUNTIFS($B$11:$B$30,AA$51,$C$11:$C$30,"A",$E$11:$E$30,"*")</f>
        <v>0</v>
      </c>
      <c r="AB53" s="161"/>
      <c r="AC53" s="162"/>
      <c r="AD53" s="160">
        <f>COUNTIFS($B$11:$B$30,AA$51,$C$11:$C$30,"B",$E$11:$E$30,"*")</f>
        <v>0</v>
      </c>
      <c r="AE53" s="161"/>
      <c r="AF53" s="162"/>
      <c r="AG53" s="160">
        <f>COUNTIFS($B$11:$B$30,AG$51,$C$11:$C$30,"A",$E$11:$E$30,"*")</f>
        <v>0</v>
      </c>
      <c r="AH53" s="161"/>
      <c r="AI53" s="162"/>
      <c r="AJ53" s="160">
        <f>COUNTIFS($B$11:$B$30,AG$51,$C$11:$C$30,"B",$E$11:$E$30,"*")</f>
        <v>0</v>
      </c>
      <c r="AK53" s="162"/>
      <c r="AL53" s="34">
        <f>COUNTIFS($B$11:$B$30,AL$51,$C$11:$C$30,"A",$E$11:$E$30,"*")</f>
        <v>0</v>
      </c>
      <c r="AM53" s="34">
        <f>COUNTIFS($B$11:$B$30,AL$51,$C$11:$C$30,"B",$E$11:$E$30,"*")</f>
        <v>0</v>
      </c>
      <c r="AN53" s="4"/>
    </row>
    <row r="54" spans="1:40" ht="18" customHeight="1">
      <c r="A54" s="4"/>
      <c r="B54" s="17" t="s">
        <v>17</v>
      </c>
      <c r="C54" s="47"/>
      <c r="D54" s="47"/>
      <c r="E54" s="34">
        <f>COUNTIFS($B$11:$B$30,E$51,$C$11:$C$30,"C",$E$11:$E$30,"*")</f>
        <v>0</v>
      </c>
      <c r="F54" s="160">
        <f>COUNTIFS($B$11:$B$30,E$51,$C$11:$C$30,"D",$E$11:$E$30,"*")</f>
        <v>0</v>
      </c>
      <c r="G54" s="161"/>
      <c r="H54" s="162"/>
      <c r="I54" s="160">
        <f>COUNTIFS($B$11:$B$30,I$51,$C$11:$C$30,"C",$E$11:$E$30,"*")</f>
        <v>1</v>
      </c>
      <c r="J54" s="161"/>
      <c r="K54" s="162"/>
      <c r="L54" s="160">
        <f>COUNTIFS($B$11:$B$30,I$51,$C$11:$C$30,"D",$E$11:$E$30,"*")</f>
        <v>0</v>
      </c>
      <c r="M54" s="161"/>
      <c r="N54" s="162"/>
      <c r="O54" s="160">
        <f>COUNTIFS($B$11:$B$30,O$51,$C$11:$C$30,"C",$E$11:$E$30,"*")</f>
        <v>0</v>
      </c>
      <c r="P54" s="161"/>
      <c r="Q54" s="162"/>
      <c r="R54" s="160">
        <f>COUNTIFS($B$11:$B$30,O$51,$C$11:$C$30,"D",$E$11:$E$30,"*")</f>
        <v>0</v>
      </c>
      <c r="S54" s="161"/>
      <c r="T54" s="162"/>
      <c r="U54" s="160">
        <f>COUNTIFS($B$11:$B$30,U$51,$C$11:$C$30,"C",$E$11:$E$30,"*")</f>
        <v>0</v>
      </c>
      <c r="V54" s="161"/>
      <c r="W54" s="162"/>
      <c r="X54" s="160">
        <f>COUNTIFS($B$11:$B$30,U$51,$C$11:$C$30,"D",$E$11:$E$30,"*")</f>
        <v>1</v>
      </c>
      <c r="Y54" s="161"/>
      <c r="Z54" s="162"/>
      <c r="AA54" s="160">
        <f>COUNTIFS($B$11:$B$30,AA$51,$C$11:$C$30,"C",$E$11:$E$30,"*")</f>
        <v>0</v>
      </c>
      <c r="AB54" s="161"/>
      <c r="AC54" s="162"/>
      <c r="AD54" s="160">
        <f>COUNTIFS($B$11:$B$30,AA$51,$C$11:$C$30,"D",$E$11:$E$30,"*")</f>
        <v>0</v>
      </c>
      <c r="AE54" s="161"/>
      <c r="AF54" s="162"/>
      <c r="AG54" s="160">
        <f>COUNTIFS($B$11:$B$30,AG$51,$C$11:$C$30,"C",$E$11:$E$30,"*")</f>
        <v>0</v>
      </c>
      <c r="AH54" s="161"/>
      <c r="AI54" s="162"/>
      <c r="AJ54" s="160">
        <f>COUNTIFS($B$11:$B$30,AG$51,$C$11:$C$30,"D",$E$11:$E$30,"*")</f>
        <v>0</v>
      </c>
      <c r="AK54" s="162"/>
      <c r="AL54" s="34">
        <f>COUNTIFS($B$11:$B$30,AL$51,$C$11:$C$30,"C",$E$11:$E$30,"*")</f>
        <v>0</v>
      </c>
      <c r="AM54" s="34">
        <f>COUNTIFS($B$11:$B$30,AL$51,$C$11:$C$30,"D",$E$11:$E$30,"*")</f>
        <v>0</v>
      </c>
      <c r="AN54" s="4"/>
    </row>
    <row r="55" spans="1:40" ht="24.95" customHeight="1">
      <c r="A55" s="4"/>
      <c r="B55" s="17" t="s">
        <v>107</v>
      </c>
      <c r="C55" s="207"/>
      <c r="D55" s="208"/>
      <c r="E55" s="157" t="e">
        <f>IF($AK$3="４週",SUMIFS($AK$11:$AK$30,$B$11:$B$30,E51)/4/$AH$5,IF($AK$3="歴月",SUMIFS($AK$11:$AK$30,$B$11:$B$30,E51)/$AL$5,"記載する期間を選択してください"))</f>
        <v>#DIV/0!</v>
      </c>
      <c r="F55" s="158"/>
      <c r="G55" s="158"/>
      <c r="H55" s="164"/>
      <c r="I55" s="157" t="e">
        <f>IF($AK$3="４週",SUMIFS($AK$11:$AK$30,$B$11:$B$30,I51)/4/$AH$5,IF($AK$3="歴月",SUMIFS($AK$11:$AK$30,$B$11:$B$30,I51)/$AL$5,"記載する期間を選択してください"))</f>
        <v>#DIV/0!</v>
      </c>
      <c r="J55" s="158"/>
      <c r="K55" s="158"/>
      <c r="L55" s="158"/>
      <c r="M55" s="158"/>
      <c r="N55" s="164"/>
      <c r="O55" s="157" t="e">
        <f>IF($AK$3="４週",SUMIFS($AK$11:$AK$30,$B$11:$B$30,O51)/4/$AH$5,IF($AK$3="歴月",SUMIFS($AK$11:$AK$30,$B$11:$B$30,O51)/$AL$5,"記載する期間を選択してください"))</f>
        <v>#DIV/0!</v>
      </c>
      <c r="P55" s="158"/>
      <c r="Q55" s="158"/>
      <c r="R55" s="158"/>
      <c r="S55" s="158"/>
      <c r="T55" s="164"/>
      <c r="U55" s="157" t="e">
        <f>IF($AK$3="４週",SUMIFS($AK$11:$AK$30,$B$11:$B$30,U51)/4/$AH$5,IF($AK$3="歴月",SUMIFS($AK$11:$AK$30,$B$11:$B$30,U51)/$AL$5,"記載する期間を選択してください"))</f>
        <v>#DIV/0!</v>
      </c>
      <c r="V55" s="158"/>
      <c r="W55" s="158"/>
      <c r="X55" s="158"/>
      <c r="Y55" s="158"/>
      <c r="Z55" s="164"/>
      <c r="AA55" s="157" t="e">
        <f>IF($AK$3="４週",SUMIFS($AK$11:$AK$30,$B$11:$B$30,AA51)/4/$AH$5,IF($AK$3="歴月",SUMIFS($AK$11:$AK$30,$B$11:$B$30,AA51)/$AL$5,"記載する期間を選択してください"))</f>
        <v>#DIV/0!</v>
      </c>
      <c r="AB55" s="158"/>
      <c r="AC55" s="158"/>
      <c r="AD55" s="158"/>
      <c r="AE55" s="158"/>
      <c r="AF55" s="164"/>
      <c r="AG55" s="157" t="e">
        <f>IF($AK$3="４週",SUMIFS($AK$11:$AK$30,$B$11:$B$30,AG51)/4/$AH$5,IF($AK$3="歴月",SUMIFS($AK$11:$AK$30,$B$11:$B$30,AG51)/$AL$5,"記載する期間を選択してください"))</f>
        <v>#DIV/0!</v>
      </c>
      <c r="AH55" s="158"/>
      <c r="AI55" s="158"/>
      <c r="AJ55" s="158"/>
      <c r="AK55" s="164"/>
      <c r="AL55" s="157" t="e">
        <f>IF($AK$3="４週",SUMIFS($AK$11:$AK$30,$B$11:$B$30,AL51)/4/$AH$5,IF($AK$3="歴月",SUMIFS($AK$11:$AK$30,$B$11:$B$30,AL51)/$AL$5,"記載する期間を選択してください"))</f>
        <v>#DIV/0!</v>
      </c>
      <c r="AM55" s="164"/>
      <c r="AN55" s="4"/>
    </row>
    <row r="56" spans="1:40" ht="5.0999999999999996" customHeight="1">
      <c r="A56" s="4"/>
      <c r="B56" s="1"/>
      <c r="C56" s="13">
        <v>2</v>
      </c>
      <c r="D56" s="13"/>
      <c r="E56" s="13">
        <v>3</v>
      </c>
      <c r="F56" s="13"/>
      <c r="G56" s="13"/>
      <c r="H56" s="13"/>
      <c r="I56" s="13">
        <v>4</v>
      </c>
      <c r="J56" s="13"/>
      <c r="K56" s="13"/>
      <c r="L56" s="13"/>
      <c r="M56" s="13"/>
      <c r="N56" s="13"/>
      <c r="O56" s="13">
        <v>5</v>
      </c>
      <c r="P56" s="13"/>
      <c r="Q56" s="13"/>
      <c r="R56" s="13"/>
      <c r="S56" s="13"/>
      <c r="T56" s="13"/>
      <c r="U56" s="13">
        <v>6</v>
      </c>
      <c r="V56" s="13"/>
      <c r="W56" s="13"/>
      <c r="X56" s="13"/>
      <c r="Y56" s="13"/>
      <c r="Z56" s="13"/>
      <c r="AA56" s="13">
        <v>7</v>
      </c>
      <c r="AB56" s="13"/>
      <c r="AC56" s="13"/>
      <c r="AD56" s="13"/>
      <c r="AE56" s="13"/>
      <c r="AF56" s="13"/>
      <c r="AG56" s="13">
        <v>8</v>
      </c>
      <c r="AH56" s="13"/>
      <c r="AI56" s="13"/>
      <c r="AJ56" s="13"/>
      <c r="AK56" s="13"/>
      <c r="AL56" s="13">
        <v>9</v>
      </c>
      <c r="AM56" s="33"/>
      <c r="AN56" s="4"/>
    </row>
    <row r="57" spans="1:40" ht="15" customHeight="1">
      <c r="A57" s="2" t="s">
        <v>72</v>
      </c>
      <c r="B57" s="24"/>
      <c r="C57" s="25"/>
      <c r="D57" s="25"/>
      <c r="E57" s="25"/>
      <c r="F57" s="26"/>
      <c r="G57" s="25"/>
      <c r="H57" s="13"/>
      <c r="I57" s="13"/>
      <c r="J57" s="13"/>
      <c r="K57" s="13"/>
      <c r="L57" s="13"/>
      <c r="M57" s="13"/>
      <c r="N57" s="13"/>
      <c r="O57" s="13"/>
      <c r="P57" s="13"/>
      <c r="Q57" s="13"/>
      <c r="R57" s="13">
        <v>6</v>
      </c>
      <c r="S57" s="13"/>
      <c r="T57" s="13"/>
      <c r="U57" s="13"/>
      <c r="V57" s="13"/>
      <c r="W57" s="13"/>
      <c r="X57" s="13">
        <v>7</v>
      </c>
      <c r="Y57" s="13"/>
      <c r="Z57" s="13"/>
      <c r="AA57" s="13"/>
      <c r="AB57" s="13"/>
      <c r="AC57" s="13"/>
      <c r="AD57" s="13">
        <v>8</v>
      </c>
      <c r="AE57" s="13"/>
      <c r="AF57" s="13"/>
      <c r="AG57" s="14"/>
      <c r="AH57" s="14"/>
      <c r="AI57" s="14"/>
      <c r="AJ57" s="14">
        <v>9</v>
      </c>
      <c r="AK57" s="12"/>
      <c r="AL57" s="12"/>
      <c r="AM57" s="4"/>
    </row>
    <row r="58" spans="1:40" s="2" customFormat="1" ht="15" customHeight="1">
      <c r="A58" s="2" t="s">
        <v>73</v>
      </c>
      <c r="B58" s="20"/>
      <c r="C58" s="20"/>
      <c r="D58" s="20"/>
      <c r="E58" s="20"/>
      <c r="F58" s="20"/>
      <c r="G58" s="20"/>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row>
    <row r="59" spans="1:40" s="2" customFormat="1" ht="15" customHeight="1">
      <c r="A59" s="2" t="s">
        <v>121</v>
      </c>
      <c r="B59" s="20"/>
      <c r="C59" s="20"/>
      <c r="D59" s="20"/>
      <c r="E59" s="20"/>
      <c r="F59" s="20"/>
      <c r="G59" s="20"/>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row>
    <row r="60" spans="1:40" s="2" customFormat="1" ht="15" customHeight="1">
      <c r="A60" s="2" t="s">
        <v>74</v>
      </c>
      <c r="B60" s="20"/>
      <c r="C60" s="20"/>
      <c r="D60" s="20"/>
      <c r="E60" s="20"/>
      <c r="F60" s="20"/>
      <c r="G60" s="20"/>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row>
    <row r="61" spans="1:40" s="2" customFormat="1" ht="15" customHeight="1">
      <c r="A61" s="2" t="s">
        <v>75</v>
      </c>
      <c r="B61" s="20"/>
      <c r="C61" s="20"/>
      <c r="D61" s="20"/>
      <c r="E61" s="20"/>
      <c r="F61" s="20"/>
      <c r="G61" s="20"/>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row>
    <row r="62" spans="1:40" ht="15" customHeight="1">
      <c r="A62" s="2" t="s">
        <v>76</v>
      </c>
      <c r="B62" s="27"/>
      <c r="C62" s="2"/>
      <c r="D62" s="2"/>
      <c r="E62" s="2"/>
      <c r="F62" s="2"/>
      <c r="G62" s="2"/>
    </row>
    <row r="63" spans="1:40" ht="15" customHeight="1">
      <c r="A63" s="2" t="s">
        <v>77</v>
      </c>
      <c r="B63" s="27"/>
      <c r="C63" s="2"/>
      <c r="D63" s="2"/>
      <c r="E63" s="2"/>
      <c r="F63" s="2"/>
      <c r="G63" s="2"/>
    </row>
    <row r="64" spans="1:40" ht="15" customHeight="1">
      <c r="A64" s="2"/>
      <c r="B64" s="11" t="s">
        <v>78</v>
      </c>
      <c r="C64" s="115" t="s">
        <v>79</v>
      </c>
      <c r="D64" s="115"/>
      <c r="E64" s="115"/>
      <c r="F64" s="2"/>
      <c r="G64" s="2"/>
    </row>
    <row r="65" spans="1:7" ht="15" customHeight="1">
      <c r="A65" s="2"/>
      <c r="B65" s="29" t="s">
        <v>96</v>
      </c>
      <c r="C65" s="130" t="s">
        <v>80</v>
      </c>
      <c r="D65" s="130"/>
      <c r="E65" s="130"/>
      <c r="F65" s="2"/>
      <c r="G65" s="2"/>
    </row>
    <row r="66" spans="1:7" ht="15" customHeight="1">
      <c r="A66" s="2"/>
      <c r="B66" s="29" t="s">
        <v>97</v>
      </c>
      <c r="C66" s="130" t="s">
        <v>81</v>
      </c>
      <c r="D66" s="130"/>
      <c r="E66" s="130"/>
      <c r="F66" s="2"/>
      <c r="G66" s="2"/>
    </row>
    <row r="67" spans="1:7" ht="15" customHeight="1">
      <c r="A67" s="2"/>
      <c r="B67" s="29" t="s">
        <v>98</v>
      </c>
      <c r="C67" s="130" t="s">
        <v>82</v>
      </c>
      <c r="D67" s="130"/>
      <c r="E67" s="130"/>
      <c r="F67" s="2"/>
      <c r="G67" s="2"/>
    </row>
    <row r="68" spans="1:7" ht="15" customHeight="1">
      <c r="A68" s="2"/>
      <c r="B68" s="29" t="s">
        <v>99</v>
      </c>
      <c r="C68" s="130" t="s">
        <v>83</v>
      </c>
      <c r="D68" s="130"/>
      <c r="E68" s="130"/>
      <c r="F68" s="2"/>
      <c r="G68" s="2"/>
    </row>
    <row r="69" spans="1:7" ht="15" customHeight="1">
      <c r="A69" s="2"/>
      <c r="B69" s="2" t="s">
        <v>84</v>
      </c>
      <c r="C69" s="2"/>
      <c r="D69" s="2"/>
      <c r="E69" s="2"/>
      <c r="F69" s="2"/>
      <c r="G69" s="2"/>
    </row>
    <row r="70" spans="1:7" ht="15" customHeight="1">
      <c r="A70" s="2"/>
      <c r="B70" s="2" t="s">
        <v>101</v>
      </c>
      <c r="C70" s="2"/>
      <c r="D70" s="2"/>
      <c r="E70" s="2"/>
      <c r="F70" s="2"/>
      <c r="G70" s="2"/>
    </row>
    <row r="71" spans="1:7" ht="15" customHeight="1">
      <c r="A71" s="2"/>
      <c r="B71" s="2" t="s">
        <v>85</v>
      </c>
      <c r="C71" s="2"/>
      <c r="D71" s="2"/>
      <c r="E71" s="2"/>
      <c r="F71" s="2"/>
      <c r="G71" s="2"/>
    </row>
    <row r="72" spans="1:7" ht="15" customHeight="1">
      <c r="A72" s="2" t="s">
        <v>86</v>
      </c>
      <c r="B72" s="27"/>
      <c r="C72" s="2"/>
      <c r="D72" s="2"/>
      <c r="E72" s="2"/>
      <c r="F72" s="2"/>
      <c r="G72" s="2"/>
    </row>
    <row r="73" spans="1:7" ht="15" customHeight="1">
      <c r="A73" s="2" t="s">
        <v>219</v>
      </c>
      <c r="B73" s="27"/>
      <c r="C73" s="2"/>
      <c r="D73" s="2"/>
      <c r="E73" s="2"/>
      <c r="F73" s="2"/>
      <c r="G73" s="2"/>
    </row>
    <row r="74" spans="1:7" ht="15" customHeight="1">
      <c r="A74" s="2" t="s">
        <v>102</v>
      </c>
      <c r="B74" s="27"/>
      <c r="C74" s="2"/>
      <c r="D74" s="2"/>
      <c r="E74" s="2"/>
      <c r="F74" s="2"/>
      <c r="G74" s="2"/>
    </row>
    <row r="75" spans="1:7" ht="15" customHeight="1">
      <c r="A75" s="2" t="s">
        <v>88</v>
      </c>
      <c r="B75" s="27"/>
      <c r="C75" s="2"/>
      <c r="D75" s="2"/>
      <c r="E75" s="2"/>
      <c r="F75" s="2"/>
      <c r="G75" s="2"/>
    </row>
    <row r="76" spans="1:7" ht="15" customHeight="1">
      <c r="A76" s="2" t="s">
        <v>203</v>
      </c>
      <c r="B76" s="27"/>
      <c r="C76" s="2"/>
      <c r="D76" s="2"/>
      <c r="E76" s="2"/>
      <c r="F76" s="2"/>
      <c r="G76" s="2"/>
    </row>
    <row r="77" spans="1:7" ht="15" customHeight="1">
      <c r="A77" s="2" t="s">
        <v>89</v>
      </c>
      <c r="B77" s="27"/>
      <c r="C77" s="2"/>
      <c r="D77" s="2"/>
      <c r="E77" s="2"/>
      <c r="F77" s="2"/>
      <c r="G77" s="2"/>
    </row>
    <row r="78" spans="1:7" ht="15" customHeight="1">
      <c r="A78" s="2" t="s">
        <v>90</v>
      </c>
      <c r="B78" s="27"/>
      <c r="C78" s="2"/>
      <c r="D78" s="2"/>
      <c r="E78" s="2"/>
      <c r="F78" s="2"/>
      <c r="G78" s="2"/>
    </row>
    <row r="79" spans="1:7" ht="15" customHeight="1">
      <c r="A79" s="2" t="s">
        <v>91</v>
      </c>
      <c r="B79" s="27"/>
      <c r="C79" s="2"/>
      <c r="D79" s="2"/>
      <c r="E79" s="2"/>
      <c r="F79" s="2"/>
      <c r="G79" s="2"/>
    </row>
    <row r="80" spans="1:7" ht="15" customHeight="1">
      <c r="A80" s="2" t="s">
        <v>92</v>
      </c>
      <c r="B80" s="27"/>
      <c r="C80" s="2"/>
      <c r="D80" s="2"/>
      <c r="E80" s="2"/>
      <c r="F80" s="2"/>
      <c r="G80" s="2"/>
    </row>
    <row r="81" spans="1:7" ht="15" customHeight="1">
      <c r="A81" s="2" t="s">
        <v>93</v>
      </c>
      <c r="B81" s="27"/>
      <c r="C81" s="2"/>
      <c r="D81" s="2"/>
      <c r="E81" s="2"/>
      <c r="F81" s="2"/>
      <c r="G81" s="2"/>
    </row>
    <row r="82" spans="1:7" ht="15" customHeight="1">
      <c r="A82" s="2" t="s">
        <v>94</v>
      </c>
      <c r="B82" s="27"/>
      <c r="C82" s="2"/>
      <c r="D82" s="2"/>
      <c r="E82" s="2"/>
      <c r="F82" s="2"/>
      <c r="G82" s="2"/>
    </row>
    <row r="83" spans="1:7" ht="15" customHeight="1">
      <c r="A83" s="2" t="s">
        <v>95</v>
      </c>
      <c r="B83" s="27"/>
      <c r="C83" s="2"/>
      <c r="D83" s="2"/>
      <c r="E83" s="2"/>
      <c r="F83" s="2"/>
      <c r="G83" s="2"/>
    </row>
    <row r="84" spans="1:7" ht="15" customHeight="1">
      <c r="A84" s="2" t="s">
        <v>100</v>
      </c>
      <c r="B84" s="27"/>
      <c r="C84" s="2"/>
      <c r="D84" s="2"/>
      <c r="E84" s="2"/>
      <c r="F84" s="2"/>
      <c r="G84" s="2"/>
    </row>
  </sheetData>
  <mergeCells count="20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conditionalFormatting sqref="AH11:AJ32">
    <cfRule type="expression" dxfId="23" priority="3">
      <formula>$AK$3="４週"</formula>
    </cfRule>
  </conditionalFormatting>
  <conditionalFormatting sqref="AL11:AL30">
    <cfRule type="cellIs" dxfId="22" priority="1" operator="greaterThan">
      <formula>$AH$5</formula>
    </cfRule>
  </conditionalFormatting>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2000000}">
      <formula1>"予定,実績"</formula1>
    </dataValidation>
    <dataValidation type="list" allowBlank="1" showInputMessage="1" showErrorMessage="1" sqref="AK3:AN3" xr:uid="{00000000-0002-0000-1000-000003000000}">
      <formula1>"４週,歴月"</formula1>
    </dataValidation>
    <dataValidation type="list" allowBlank="1" showInputMessage="1" showErrorMessage="1" sqref="B11:B30" xr:uid="{00000000-0002-0000-1000-000004000000}">
      <formula1>INDIRECT($AK$1)</formula1>
    </dataValidation>
    <dataValidation type="whole" operator="greaterThanOrEqual" allowBlank="1" showInputMessage="1" showErrorMessage="1" sqref="AG37:AG44 I37:I44 AD37:AD44 AA37:AA44 X37:X44 U37:U44 R37:R44 O37:O44 L37:L44 D37:F44" xr:uid="{00000000-0002-0000-10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Q87"/>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8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240</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1" si="0">IF($AK$3="４週",SUM(F12:AG12),SUM(F12:AJ12))</f>
        <v>0</v>
      </c>
      <c r="AL12" s="82">
        <f>IF($AK$3="４週",AK12/4,AK12/(DAY(EOMONTH($F$9,0))/7))</f>
        <v>0</v>
      </c>
      <c r="AM12" s="128"/>
      <c r="AN12" s="128"/>
    </row>
    <row r="13" spans="1:40" ht="18" customHeight="1">
      <c r="A13" s="72">
        <v>3</v>
      </c>
      <c r="B13" s="91" t="s">
        <v>34</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IF($AK$3="４週",AK13/4,AK13/(DAY(EOMONTH($F$9,0))/7))</f>
        <v>0</v>
      </c>
      <c r="AM13" s="128"/>
      <c r="AN13" s="128"/>
    </row>
    <row r="14" spans="1:40" ht="18" customHeight="1">
      <c r="A14" s="72">
        <v>4</v>
      </c>
      <c r="B14" s="91" t="s">
        <v>26</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IF($AK$3="４週",AK14/4,AK14/(DAY(EOMONTH($F$9,0))/7))</f>
        <v>0</v>
      </c>
      <c r="AM14" s="128"/>
      <c r="AN14" s="128"/>
    </row>
    <row r="15" spans="1:40" ht="18" customHeight="1">
      <c r="A15" s="72">
        <v>5</v>
      </c>
      <c r="B15" s="91" t="s">
        <v>198</v>
      </c>
      <c r="C15" s="77" t="s">
        <v>99</v>
      </c>
      <c r="D15" s="88"/>
      <c r="E15" s="89" t="s">
        <v>241</v>
      </c>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30" si="1">IF($AK$3="４週",AK15/4,AK15/(DAY(EOMONTH($F$9,0))/7))</f>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5"/>
      <c r="AK32" s="85"/>
      <c r="AL32" s="85"/>
      <c r="AM32" s="129"/>
      <c r="AN32" s="129"/>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21" customHeight="1">
      <c r="A35" s="9" t="s">
        <v>112</v>
      </c>
      <c r="B35" s="8"/>
      <c r="C35" s="8"/>
      <c r="D35" s="8"/>
      <c r="E35" s="8"/>
      <c r="F35" s="8"/>
      <c r="G35" s="2"/>
      <c r="H35" s="2"/>
      <c r="I35" s="2"/>
      <c r="J35" s="2"/>
      <c r="K35" s="2"/>
      <c r="L35" s="2"/>
      <c r="M35" s="2"/>
      <c r="N35" s="2"/>
      <c r="O35" s="2"/>
      <c r="AM35" s="8"/>
      <c r="AN35" s="4"/>
    </row>
    <row r="36" spans="1:43" ht="32.25" customHeight="1">
      <c r="A36" s="115"/>
      <c r="B36" s="115"/>
      <c r="C36" s="115"/>
      <c r="D36" s="30">
        <v>4</v>
      </c>
      <c r="E36" s="30">
        <v>5</v>
      </c>
      <c r="F36" s="185">
        <v>6</v>
      </c>
      <c r="G36" s="185"/>
      <c r="H36" s="185"/>
      <c r="I36" s="185">
        <v>7</v>
      </c>
      <c r="J36" s="185"/>
      <c r="K36" s="185"/>
      <c r="L36" s="185">
        <v>8</v>
      </c>
      <c r="M36" s="185"/>
      <c r="N36" s="185"/>
      <c r="O36" s="185">
        <v>9</v>
      </c>
      <c r="P36" s="185"/>
      <c r="Q36" s="185"/>
      <c r="R36" s="185">
        <v>10</v>
      </c>
      <c r="S36" s="185"/>
      <c r="T36" s="185"/>
      <c r="U36" s="185">
        <v>11</v>
      </c>
      <c r="V36" s="185"/>
      <c r="W36" s="185"/>
      <c r="X36" s="185">
        <v>12</v>
      </c>
      <c r="Y36" s="185"/>
      <c r="Z36" s="185"/>
      <c r="AA36" s="185">
        <v>1</v>
      </c>
      <c r="AB36" s="185"/>
      <c r="AC36" s="185"/>
      <c r="AD36" s="185">
        <v>2</v>
      </c>
      <c r="AE36" s="185"/>
      <c r="AF36" s="185"/>
      <c r="AG36" s="185">
        <v>3</v>
      </c>
      <c r="AH36" s="185"/>
      <c r="AI36" s="185"/>
      <c r="AJ36" s="115" t="s">
        <v>60</v>
      </c>
      <c r="AK36" s="115"/>
      <c r="AL36" s="17" t="s">
        <v>116</v>
      </c>
      <c r="AM36" s="212" t="s">
        <v>191</v>
      </c>
      <c r="AN36" s="213"/>
      <c r="AO36"/>
      <c r="AP36"/>
      <c r="AQ36"/>
    </row>
    <row r="37" spans="1:43" ht="20.100000000000001" customHeight="1">
      <c r="A37" s="182" t="s">
        <v>122</v>
      </c>
      <c r="B37" s="182"/>
      <c r="C37" s="182"/>
      <c r="D37" s="55">
        <f>SUM(D38,D39,D40,D41,D43,D45)</f>
        <v>0</v>
      </c>
      <c r="E37" s="55">
        <f>SUM(E38,E39,E40,E41,E43,E45)</f>
        <v>0</v>
      </c>
      <c r="F37" s="209">
        <f>SUM(F38,F39,F40,F41,F43,F45)</f>
        <v>0</v>
      </c>
      <c r="G37" s="210"/>
      <c r="H37" s="211"/>
      <c r="I37" s="209">
        <f>SUM(I38,I39,I40,I41,I43,I45)</f>
        <v>0</v>
      </c>
      <c r="J37" s="210">
        <f t="shared" ref="J37:AI37" si="3">SUM(J38,J39,J40,J41,J43,J45)</f>
        <v>0</v>
      </c>
      <c r="K37" s="211">
        <f t="shared" si="3"/>
        <v>0</v>
      </c>
      <c r="L37" s="209">
        <f>SUM(L38,L39,L40,L41,L43,L45)</f>
        <v>0</v>
      </c>
      <c r="M37" s="210"/>
      <c r="N37" s="211"/>
      <c r="O37" s="209">
        <f>SUM(O38,O39,O40,O41,O43,O45)</f>
        <v>0</v>
      </c>
      <c r="P37" s="210"/>
      <c r="Q37" s="211"/>
      <c r="R37" s="209">
        <f>SUM(R38,R39,R40,R41,R43,R45)</f>
        <v>0</v>
      </c>
      <c r="S37" s="210"/>
      <c r="T37" s="211"/>
      <c r="U37" s="209">
        <f>SUM(U38,U39,U40,U41,U43,U45)</f>
        <v>0</v>
      </c>
      <c r="V37" s="210">
        <f t="shared" si="3"/>
        <v>0</v>
      </c>
      <c r="W37" s="211">
        <f t="shared" si="3"/>
        <v>0</v>
      </c>
      <c r="X37" s="209">
        <f>SUM(X38,X39,X40,X41,X43,X45)</f>
        <v>0</v>
      </c>
      <c r="Y37" s="210">
        <f t="shared" si="3"/>
        <v>0</v>
      </c>
      <c r="Z37" s="211">
        <f t="shared" si="3"/>
        <v>0</v>
      </c>
      <c r="AA37" s="209">
        <f>SUM(AA38,AA39,AA40,AA41,AA43,AA45)</f>
        <v>0</v>
      </c>
      <c r="AB37" s="210">
        <f t="shared" si="3"/>
        <v>0</v>
      </c>
      <c r="AC37" s="211">
        <f t="shared" si="3"/>
        <v>0</v>
      </c>
      <c r="AD37" s="209">
        <f>SUM(AD38,AD39,AD40,AD41,AD43,AD45)</f>
        <v>0</v>
      </c>
      <c r="AE37" s="210">
        <f t="shared" si="3"/>
        <v>0</v>
      </c>
      <c r="AF37" s="211">
        <f t="shared" si="3"/>
        <v>0</v>
      </c>
      <c r="AG37" s="209">
        <f>SUM(AG38,AG39,AG40,AG41,AG43,AG45)</f>
        <v>0</v>
      </c>
      <c r="AH37" s="210">
        <f t="shared" si="3"/>
        <v>0</v>
      </c>
      <c r="AI37" s="211">
        <f t="shared" si="3"/>
        <v>0</v>
      </c>
      <c r="AJ37" s="130">
        <f>SUM(D37:AI37)</f>
        <v>0</v>
      </c>
      <c r="AK37" s="130"/>
      <c r="AL37" s="51" t="e">
        <f>ROUNDUP(AJ37/AJ47,1)</f>
        <v>#DIV/0!</v>
      </c>
      <c r="AM37" s="214"/>
      <c r="AN37" s="215"/>
      <c r="AO37"/>
      <c r="AP37"/>
      <c r="AQ37"/>
    </row>
    <row r="38" spans="1:43" s="50" customFormat="1" ht="20.100000000000001" customHeight="1">
      <c r="A38" s="52" t="s">
        <v>181</v>
      </c>
      <c r="B38" s="53"/>
      <c r="C38" s="54"/>
      <c r="D38" s="31"/>
      <c r="E38" s="31"/>
      <c r="F38" s="223"/>
      <c r="G38" s="224"/>
      <c r="H38" s="225"/>
      <c r="I38" s="223"/>
      <c r="J38" s="224"/>
      <c r="K38" s="225"/>
      <c r="L38" s="223"/>
      <c r="M38" s="224"/>
      <c r="N38" s="225"/>
      <c r="O38" s="223"/>
      <c r="P38" s="224"/>
      <c r="Q38" s="225"/>
      <c r="R38" s="223"/>
      <c r="S38" s="224"/>
      <c r="T38" s="225"/>
      <c r="U38" s="223"/>
      <c r="V38" s="224"/>
      <c r="W38" s="225"/>
      <c r="X38" s="223"/>
      <c r="Y38" s="224"/>
      <c r="Z38" s="225"/>
      <c r="AA38" s="223"/>
      <c r="AB38" s="224"/>
      <c r="AC38" s="225"/>
      <c r="AD38" s="223"/>
      <c r="AE38" s="224"/>
      <c r="AF38" s="225"/>
      <c r="AG38" s="223"/>
      <c r="AH38" s="224"/>
      <c r="AI38" s="225"/>
      <c r="AJ38" s="130">
        <f t="shared" ref="AJ38:AJ46" si="4">SUM(D38:AI38)</f>
        <v>0</v>
      </c>
      <c r="AK38" s="130"/>
      <c r="AL38" s="51" t="e">
        <f>ROUNDUP(AJ38/$AJ$47,1)</f>
        <v>#DIV/0!</v>
      </c>
      <c r="AM38" s="214"/>
      <c r="AN38" s="215"/>
      <c r="AO38" s="49"/>
      <c r="AP38" s="49"/>
      <c r="AQ38" s="49"/>
    </row>
    <row r="39" spans="1:43" s="50" customFormat="1" ht="20.100000000000001" customHeight="1">
      <c r="A39" s="52" t="s">
        <v>123</v>
      </c>
      <c r="B39" s="53"/>
      <c r="C39" s="54"/>
      <c r="D39" s="31"/>
      <c r="E39" s="31"/>
      <c r="F39" s="223"/>
      <c r="G39" s="224"/>
      <c r="H39" s="225"/>
      <c r="I39" s="223"/>
      <c r="J39" s="224"/>
      <c r="K39" s="225"/>
      <c r="L39" s="223"/>
      <c r="M39" s="224"/>
      <c r="N39" s="225"/>
      <c r="O39" s="223"/>
      <c r="P39" s="224"/>
      <c r="Q39" s="225"/>
      <c r="R39" s="223"/>
      <c r="S39" s="224"/>
      <c r="T39" s="225"/>
      <c r="U39" s="223"/>
      <c r="V39" s="224"/>
      <c r="W39" s="225"/>
      <c r="X39" s="223"/>
      <c r="Y39" s="224"/>
      <c r="Z39" s="225"/>
      <c r="AA39" s="223"/>
      <c r="AB39" s="224"/>
      <c r="AC39" s="225"/>
      <c r="AD39" s="223"/>
      <c r="AE39" s="224"/>
      <c r="AF39" s="225"/>
      <c r="AG39" s="223"/>
      <c r="AH39" s="224"/>
      <c r="AI39" s="225"/>
      <c r="AJ39" s="130">
        <f t="shared" si="4"/>
        <v>0</v>
      </c>
      <c r="AK39" s="130"/>
      <c r="AL39" s="51" t="e">
        <f>ROUNDUP(AJ39/$AJ$47,1)</f>
        <v>#DIV/0!</v>
      </c>
      <c r="AM39" s="214"/>
      <c r="AN39" s="215"/>
      <c r="AO39" s="49"/>
      <c r="AP39" s="49"/>
      <c r="AQ39" s="49"/>
    </row>
    <row r="40" spans="1:43" ht="20.100000000000001" customHeight="1">
      <c r="A40" s="52" t="s">
        <v>124</v>
      </c>
      <c r="B40" s="53"/>
      <c r="C40" s="54"/>
      <c r="D40" s="31"/>
      <c r="E40" s="31"/>
      <c r="F40" s="223"/>
      <c r="G40" s="224"/>
      <c r="H40" s="225"/>
      <c r="I40" s="223"/>
      <c r="J40" s="224"/>
      <c r="K40" s="225"/>
      <c r="L40" s="223"/>
      <c r="M40" s="224"/>
      <c r="N40" s="225"/>
      <c r="O40" s="223"/>
      <c r="P40" s="224"/>
      <c r="Q40" s="225"/>
      <c r="R40" s="223"/>
      <c r="S40" s="224"/>
      <c r="T40" s="225"/>
      <c r="U40" s="223"/>
      <c r="V40" s="224"/>
      <c r="W40" s="225"/>
      <c r="X40" s="223"/>
      <c r="Y40" s="224"/>
      <c r="Z40" s="225"/>
      <c r="AA40" s="223"/>
      <c r="AB40" s="224"/>
      <c r="AC40" s="225"/>
      <c r="AD40" s="223"/>
      <c r="AE40" s="224"/>
      <c r="AF40" s="225"/>
      <c r="AG40" s="223"/>
      <c r="AH40" s="224"/>
      <c r="AI40" s="225"/>
      <c r="AJ40" s="130">
        <f t="shared" si="4"/>
        <v>0</v>
      </c>
      <c r="AK40" s="130"/>
      <c r="AL40" s="51" t="e">
        <f>ROUNDUP(AJ40/$AJ$47,1)</f>
        <v>#DIV/0!</v>
      </c>
      <c r="AM40" s="214"/>
      <c r="AN40" s="215"/>
      <c r="AO40"/>
      <c r="AP40"/>
      <c r="AQ40"/>
    </row>
    <row r="41" spans="1:43" ht="20.100000000000001" customHeight="1">
      <c r="A41" s="203" t="s">
        <v>125</v>
      </c>
      <c r="B41" s="152"/>
      <c r="C41" s="153"/>
      <c r="D41" s="31"/>
      <c r="E41" s="31"/>
      <c r="F41" s="223"/>
      <c r="G41" s="224"/>
      <c r="H41" s="225"/>
      <c r="I41" s="223"/>
      <c r="J41" s="224"/>
      <c r="K41" s="225"/>
      <c r="L41" s="223"/>
      <c r="M41" s="224"/>
      <c r="N41" s="225"/>
      <c r="O41" s="223"/>
      <c r="P41" s="224"/>
      <c r="Q41" s="225"/>
      <c r="R41" s="223"/>
      <c r="S41" s="224"/>
      <c r="T41" s="225"/>
      <c r="U41" s="223"/>
      <c r="V41" s="224"/>
      <c r="W41" s="225"/>
      <c r="X41" s="223"/>
      <c r="Y41" s="224"/>
      <c r="Z41" s="225"/>
      <c r="AA41" s="223"/>
      <c r="AB41" s="224"/>
      <c r="AC41" s="225"/>
      <c r="AD41" s="223"/>
      <c r="AE41" s="224"/>
      <c r="AF41" s="225"/>
      <c r="AG41" s="223"/>
      <c r="AH41" s="224"/>
      <c r="AI41" s="225"/>
      <c r="AJ41" s="130">
        <f t="shared" si="4"/>
        <v>0</v>
      </c>
      <c r="AK41" s="130"/>
      <c r="AL41" s="226" t="e">
        <f>ROUNDUP(AJ41/$AJ$47,1)</f>
        <v>#DIV/0!</v>
      </c>
      <c r="AM41" s="214"/>
      <c r="AN41" s="215"/>
      <c r="AO41"/>
      <c r="AP41"/>
      <c r="AQ41"/>
    </row>
    <row r="42" spans="1:43" s="50" customFormat="1" ht="20.100000000000001" customHeight="1">
      <c r="A42" s="56"/>
      <c r="B42" s="204" t="s">
        <v>182</v>
      </c>
      <c r="C42" s="205"/>
      <c r="D42" s="31"/>
      <c r="E42" s="31"/>
      <c r="F42" s="223"/>
      <c r="G42" s="224"/>
      <c r="H42" s="225"/>
      <c r="I42" s="223"/>
      <c r="J42" s="224"/>
      <c r="K42" s="225"/>
      <c r="L42" s="223"/>
      <c r="M42" s="224"/>
      <c r="N42" s="225"/>
      <c r="O42" s="223"/>
      <c r="P42" s="224"/>
      <c r="Q42" s="225"/>
      <c r="R42" s="223"/>
      <c r="S42" s="224"/>
      <c r="T42" s="225"/>
      <c r="U42" s="223"/>
      <c r="V42" s="224"/>
      <c r="W42" s="225"/>
      <c r="X42" s="223"/>
      <c r="Y42" s="224"/>
      <c r="Z42" s="225"/>
      <c r="AA42" s="223"/>
      <c r="AB42" s="224"/>
      <c r="AC42" s="225"/>
      <c r="AD42" s="223"/>
      <c r="AE42" s="224"/>
      <c r="AF42" s="225"/>
      <c r="AG42" s="223"/>
      <c r="AH42" s="224"/>
      <c r="AI42" s="225"/>
      <c r="AJ42" s="130">
        <f t="shared" si="4"/>
        <v>0</v>
      </c>
      <c r="AK42" s="130"/>
      <c r="AL42" s="227"/>
      <c r="AM42" s="216" t="e">
        <f>ROUNDUP($AJ$42/$AJ$47,1)</f>
        <v>#DIV/0!</v>
      </c>
      <c r="AN42" s="217"/>
      <c r="AO42" s="49"/>
      <c r="AP42" s="49"/>
      <c r="AQ42" s="49"/>
    </row>
    <row r="43" spans="1:43" ht="20.100000000000001" customHeight="1">
      <c r="A43" s="203" t="s">
        <v>126</v>
      </c>
      <c r="B43" s="152"/>
      <c r="C43" s="153"/>
      <c r="D43" s="31"/>
      <c r="E43" s="31"/>
      <c r="F43" s="223"/>
      <c r="G43" s="224"/>
      <c r="H43" s="225"/>
      <c r="I43" s="223"/>
      <c r="J43" s="224"/>
      <c r="K43" s="225"/>
      <c r="L43" s="223"/>
      <c r="M43" s="224"/>
      <c r="N43" s="225"/>
      <c r="O43" s="223"/>
      <c r="P43" s="224"/>
      <c r="Q43" s="225"/>
      <c r="R43" s="223"/>
      <c r="S43" s="224"/>
      <c r="T43" s="225"/>
      <c r="U43" s="223"/>
      <c r="V43" s="224"/>
      <c r="W43" s="225"/>
      <c r="X43" s="223"/>
      <c r="Y43" s="224"/>
      <c r="Z43" s="225"/>
      <c r="AA43" s="223"/>
      <c r="AB43" s="224"/>
      <c r="AC43" s="225"/>
      <c r="AD43" s="223"/>
      <c r="AE43" s="224"/>
      <c r="AF43" s="225"/>
      <c r="AG43" s="223"/>
      <c r="AH43" s="224"/>
      <c r="AI43" s="225"/>
      <c r="AJ43" s="130">
        <f t="shared" si="4"/>
        <v>0</v>
      </c>
      <c r="AK43" s="130"/>
      <c r="AL43" s="226" t="e">
        <f>ROUNDUP(AJ43/$AJ$47,1)</f>
        <v>#DIV/0!</v>
      </c>
      <c r="AM43" s="214"/>
      <c r="AN43" s="215"/>
      <c r="AO43"/>
      <c r="AP43"/>
      <c r="AQ43"/>
    </row>
    <row r="44" spans="1:43" s="50" customFormat="1" ht="20.100000000000001" customHeight="1">
      <c r="A44" s="57"/>
      <c r="B44" s="204" t="s">
        <v>182</v>
      </c>
      <c r="C44" s="205"/>
      <c r="D44" s="31"/>
      <c r="E44" s="31"/>
      <c r="F44" s="223"/>
      <c r="G44" s="224"/>
      <c r="H44" s="225"/>
      <c r="I44" s="223"/>
      <c r="J44" s="224"/>
      <c r="K44" s="225"/>
      <c r="L44" s="223"/>
      <c r="M44" s="224"/>
      <c r="N44" s="225"/>
      <c r="O44" s="223"/>
      <c r="P44" s="224"/>
      <c r="Q44" s="225"/>
      <c r="R44" s="223"/>
      <c r="S44" s="224"/>
      <c r="T44" s="225"/>
      <c r="U44" s="223"/>
      <c r="V44" s="224"/>
      <c r="W44" s="225"/>
      <c r="X44" s="223"/>
      <c r="Y44" s="224"/>
      <c r="Z44" s="225"/>
      <c r="AA44" s="223"/>
      <c r="AB44" s="224"/>
      <c r="AC44" s="225"/>
      <c r="AD44" s="223"/>
      <c r="AE44" s="224"/>
      <c r="AF44" s="225"/>
      <c r="AG44" s="223"/>
      <c r="AH44" s="224"/>
      <c r="AI44" s="225"/>
      <c r="AJ44" s="130">
        <f t="shared" si="4"/>
        <v>0</v>
      </c>
      <c r="AK44" s="130"/>
      <c r="AL44" s="227"/>
      <c r="AM44" s="216" t="e">
        <f>ROUNDUP($AJ$44/$AJ$47,1)</f>
        <v>#DIV/0!</v>
      </c>
      <c r="AN44" s="217"/>
      <c r="AO44" s="49"/>
      <c r="AP44" s="49"/>
      <c r="AQ44" s="49"/>
    </row>
    <row r="45" spans="1:43" ht="20.100000000000001" customHeight="1">
      <c r="A45" s="203" t="s">
        <v>127</v>
      </c>
      <c r="B45" s="152"/>
      <c r="C45" s="153"/>
      <c r="D45" s="31"/>
      <c r="E45" s="31"/>
      <c r="F45" s="223"/>
      <c r="G45" s="224"/>
      <c r="H45" s="225"/>
      <c r="I45" s="223"/>
      <c r="J45" s="224"/>
      <c r="K45" s="225"/>
      <c r="L45" s="223"/>
      <c r="M45" s="224"/>
      <c r="N45" s="225"/>
      <c r="O45" s="223"/>
      <c r="P45" s="224"/>
      <c r="Q45" s="225"/>
      <c r="R45" s="223"/>
      <c r="S45" s="224"/>
      <c r="T45" s="225"/>
      <c r="U45" s="223"/>
      <c r="V45" s="224"/>
      <c r="W45" s="225"/>
      <c r="X45" s="223"/>
      <c r="Y45" s="224"/>
      <c r="Z45" s="225"/>
      <c r="AA45" s="223"/>
      <c r="AB45" s="224"/>
      <c r="AC45" s="225"/>
      <c r="AD45" s="223"/>
      <c r="AE45" s="224"/>
      <c r="AF45" s="225"/>
      <c r="AG45" s="223"/>
      <c r="AH45" s="224"/>
      <c r="AI45" s="225"/>
      <c r="AJ45" s="130">
        <f t="shared" si="4"/>
        <v>0</v>
      </c>
      <c r="AK45" s="130"/>
      <c r="AL45" s="226" t="e">
        <f>ROUNDUP(AJ45/$AJ$47,1)</f>
        <v>#DIV/0!</v>
      </c>
      <c r="AM45" s="214"/>
      <c r="AN45" s="215"/>
      <c r="AO45"/>
      <c r="AP45"/>
      <c r="AQ45"/>
    </row>
    <row r="46" spans="1:43" s="50" customFormat="1" ht="20.100000000000001" customHeight="1">
      <c r="A46" s="56"/>
      <c r="B46" s="204" t="s">
        <v>182</v>
      </c>
      <c r="C46" s="205"/>
      <c r="D46" s="31"/>
      <c r="E46" s="31"/>
      <c r="F46" s="223"/>
      <c r="G46" s="224"/>
      <c r="H46" s="225"/>
      <c r="I46" s="223"/>
      <c r="J46" s="224"/>
      <c r="K46" s="225"/>
      <c r="L46" s="223"/>
      <c r="M46" s="224"/>
      <c r="N46" s="225"/>
      <c r="O46" s="223"/>
      <c r="P46" s="224"/>
      <c r="Q46" s="225"/>
      <c r="R46" s="223"/>
      <c r="S46" s="224"/>
      <c r="T46" s="225"/>
      <c r="U46" s="223"/>
      <c r="V46" s="224"/>
      <c r="W46" s="225"/>
      <c r="X46" s="223"/>
      <c r="Y46" s="224"/>
      <c r="Z46" s="225"/>
      <c r="AA46" s="223"/>
      <c r="AB46" s="224"/>
      <c r="AC46" s="225"/>
      <c r="AD46" s="223"/>
      <c r="AE46" s="224"/>
      <c r="AF46" s="225"/>
      <c r="AG46" s="223"/>
      <c r="AH46" s="224"/>
      <c r="AI46" s="225"/>
      <c r="AJ46" s="130">
        <f t="shared" si="4"/>
        <v>0</v>
      </c>
      <c r="AK46" s="130"/>
      <c r="AL46" s="227"/>
      <c r="AM46" s="216" t="e">
        <f>ROUNDUP($AJ$46/$AJ$47,1)</f>
        <v>#DIV/0!</v>
      </c>
      <c r="AN46" s="217"/>
      <c r="AO46" s="49"/>
      <c r="AP46" s="49"/>
      <c r="AQ46" s="49"/>
    </row>
    <row r="47" spans="1:43" ht="20.100000000000001" customHeight="1">
      <c r="A47" s="182" t="s">
        <v>113</v>
      </c>
      <c r="B47" s="182"/>
      <c r="C47" s="182"/>
      <c r="D47" s="31"/>
      <c r="E47" s="31"/>
      <c r="F47" s="181"/>
      <c r="G47" s="181"/>
      <c r="H47" s="181"/>
      <c r="I47" s="181"/>
      <c r="J47" s="181"/>
      <c r="K47" s="181"/>
      <c r="L47" s="181"/>
      <c r="M47" s="181"/>
      <c r="N47" s="181"/>
      <c r="O47" s="181"/>
      <c r="P47" s="181"/>
      <c r="Q47" s="181"/>
      <c r="R47" s="181"/>
      <c r="S47" s="181"/>
      <c r="T47" s="181"/>
      <c r="U47" s="181"/>
      <c r="V47" s="181"/>
      <c r="W47" s="181"/>
      <c r="X47" s="181"/>
      <c r="Y47" s="181"/>
      <c r="Z47" s="181"/>
      <c r="AA47" s="181"/>
      <c r="AB47" s="181"/>
      <c r="AC47" s="181"/>
      <c r="AD47" s="181"/>
      <c r="AE47" s="181"/>
      <c r="AF47" s="181"/>
      <c r="AG47" s="181"/>
      <c r="AH47" s="181"/>
      <c r="AI47" s="181"/>
      <c r="AJ47" s="130">
        <f>+SUM(D47:AI47)</f>
        <v>0</v>
      </c>
      <c r="AK47" s="130"/>
      <c r="AL47" s="41"/>
      <c r="AM47" s="214"/>
      <c r="AN47" s="215"/>
      <c r="AO47"/>
      <c r="AP47"/>
      <c r="AQ47"/>
    </row>
    <row r="48" spans="1:43" ht="5.0999999999999996" customHeight="1">
      <c r="A48" s="20"/>
      <c r="B48" s="20"/>
      <c r="C48" s="20"/>
      <c r="D48" s="58"/>
      <c r="E48" s="58"/>
      <c r="F48" s="58"/>
      <c r="G48" s="58"/>
      <c r="H48" s="58"/>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39"/>
      <c r="AK48" s="2"/>
      <c r="AL48" s="8"/>
      <c r="AM48" s="8"/>
      <c r="AN48" s="4"/>
    </row>
    <row r="49" spans="1:40" ht="18" customHeight="1">
      <c r="A49" s="9" t="s">
        <v>114</v>
      </c>
      <c r="B49" s="2"/>
      <c r="D49" s="2"/>
      <c r="E49" s="2"/>
      <c r="F49" s="2"/>
      <c r="G49" s="2"/>
      <c r="H49" s="2"/>
      <c r="I49" s="2"/>
      <c r="J49" s="2"/>
      <c r="K49" s="2"/>
      <c r="L49" s="2"/>
      <c r="M49" s="2"/>
      <c r="N49" s="2"/>
      <c r="O49" s="2"/>
      <c r="P49" s="2"/>
      <c r="Q49" s="2"/>
      <c r="R49" s="2"/>
      <c r="S49" s="2"/>
      <c r="T49" s="2"/>
      <c r="U49" s="2"/>
      <c r="V49" s="2"/>
      <c r="W49" s="8"/>
      <c r="X49" s="2"/>
      <c r="Y49" s="2"/>
      <c r="Z49" s="2"/>
      <c r="AA49" s="2"/>
      <c r="AB49" s="2"/>
      <c r="AC49" s="2"/>
      <c r="AD49" s="2"/>
      <c r="AE49" s="2"/>
      <c r="AF49" s="2"/>
      <c r="AG49" s="2"/>
      <c r="AH49" s="2"/>
      <c r="AI49" s="2"/>
      <c r="AJ49" s="39"/>
      <c r="AK49" s="2"/>
      <c r="AL49" s="8"/>
      <c r="AM49" s="8"/>
      <c r="AN49" s="4"/>
    </row>
    <row r="50" spans="1:40" ht="45" customHeight="1">
      <c r="A50" s="115" t="s">
        <v>108</v>
      </c>
      <c r="B50" s="115"/>
      <c r="C50" s="115" t="s">
        <v>23</v>
      </c>
      <c r="D50" s="115"/>
      <c r="E50" s="114" t="s">
        <v>34</v>
      </c>
      <c r="F50" s="114"/>
      <c r="G50" s="114"/>
      <c r="H50" s="114"/>
      <c r="I50" s="157" t="s">
        <v>119</v>
      </c>
      <c r="J50" s="158"/>
      <c r="K50" s="158"/>
      <c r="L50" s="158"/>
      <c r="M50" s="158"/>
      <c r="N50" s="164"/>
      <c r="O50" s="157" t="s">
        <v>197</v>
      </c>
      <c r="P50" s="158"/>
      <c r="Q50" s="158"/>
      <c r="R50" s="158"/>
      <c r="S50" s="158"/>
      <c r="T50" s="164"/>
      <c r="U50"/>
      <c r="W50" s="8"/>
      <c r="X50" s="2"/>
      <c r="Y50" s="2"/>
      <c r="Z50" s="2"/>
      <c r="AA50" s="2"/>
      <c r="AB50" s="2"/>
      <c r="AC50" s="2"/>
      <c r="AD50" s="2"/>
      <c r="AE50" s="2"/>
      <c r="AF50" s="2"/>
      <c r="AG50" s="2"/>
      <c r="AH50" s="2"/>
      <c r="AI50" s="2"/>
      <c r="AJ50" s="39"/>
      <c r="AK50" s="2"/>
      <c r="AL50" s="8"/>
      <c r="AM50" s="8"/>
      <c r="AN50" s="4"/>
    </row>
    <row r="51" spans="1:40" ht="18" customHeight="1">
      <c r="A51" s="114" t="s">
        <v>117</v>
      </c>
      <c r="B51" s="114"/>
      <c r="C51" s="178" t="e">
        <f>ROUNDDOWN(IF(AL37&lt;=30,1,1+ROUNDUP((AL37-30)/30,0)),1)</f>
        <v>#DIV/0!</v>
      </c>
      <c r="D51" s="178"/>
      <c r="E51" s="178" t="e">
        <f>ROUNDDOWN(AL37/5,1)</f>
        <v>#DIV/0!</v>
      </c>
      <c r="F51" s="178"/>
      <c r="G51" s="178"/>
      <c r="H51" s="178"/>
      <c r="I51" s="221" t="e">
        <f>ROUNDDOWN($AL$40/9,1)+ROUNDDOWN(($AL$41-$AM$42)/6,1)+ROUNDDOWN($AM$42/12,1)+ROUNDDOWN(($AL$43-$AM$44)/4,1)+ROUNDDOWN($AM$44/8,1)+ROUNDDOWN(($AL$45-$AM$46)/2.5,1)+ROUNDDOWN($AM$46/5,1)</f>
        <v>#DIV/0!</v>
      </c>
      <c r="J51" s="206"/>
      <c r="K51" s="206"/>
      <c r="L51" s="206"/>
      <c r="M51" s="206"/>
      <c r="N51" s="206"/>
      <c r="O51" s="222">
        <v>1</v>
      </c>
      <c r="P51" s="222"/>
      <c r="Q51" s="222"/>
      <c r="R51" s="222"/>
      <c r="S51" s="222"/>
      <c r="T51" s="222"/>
      <c r="U51"/>
      <c r="W51" s="8"/>
      <c r="X51" s="2"/>
      <c r="Y51" s="2"/>
      <c r="Z51" s="2"/>
      <c r="AA51" s="2"/>
      <c r="AB51" s="2"/>
      <c r="AC51" s="2"/>
      <c r="AD51" s="2"/>
      <c r="AE51" s="2"/>
      <c r="AF51" s="2"/>
      <c r="AG51" s="2"/>
      <c r="AH51" s="2"/>
      <c r="AI51" s="2"/>
      <c r="AJ51" s="39"/>
      <c r="AK51" s="2"/>
      <c r="AL51" s="8"/>
      <c r="AM51" s="8"/>
      <c r="AN51" s="4"/>
    </row>
    <row r="52" spans="1:40" ht="5.0999999999999996" customHeight="1">
      <c r="A52" s="20"/>
      <c r="B52" s="20"/>
      <c r="C52" s="20"/>
      <c r="D52" s="20"/>
      <c r="E52" s="20"/>
      <c r="F52" s="20"/>
      <c r="G52" s="20"/>
      <c r="H52" s="20"/>
      <c r="I52" s="20"/>
      <c r="J52" s="2"/>
      <c r="K52" s="2"/>
      <c r="L52" s="2"/>
      <c r="M52" s="39"/>
      <c r="N52" s="2"/>
      <c r="O52" s="2"/>
      <c r="P52" s="2"/>
      <c r="Q52"/>
      <c r="W52" s="8"/>
      <c r="X52" s="2"/>
      <c r="Y52" s="2"/>
      <c r="Z52" s="2"/>
      <c r="AA52" s="2"/>
      <c r="AB52" s="2"/>
      <c r="AC52" s="2"/>
      <c r="AD52" s="2"/>
      <c r="AE52" s="2"/>
      <c r="AF52" s="2"/>
      <c r="AG52" s="2"/>
      <c r="AH52" s="2"/>
      <c r="AI52" s="2"/>
      <c r="AJ52" s="39"/>
      <c r="AK52" s="2"/>
      <c r="AL52" s="8"/>
      <c r="AM52" s="8"/>
      <c r="AN52" s="4"/>
    </row>
    <row r="53" spans="1:40" ht="21" customHeight="1">
      <c r="A53" s="9" t="s">
        <v>118</v>
      </c>
      <c r="B53" s="1"/>
      <c r="C53" s="5"/>
      <c r="D53" s="5"/>
      <c r="E53" s="5"/>
      <c r="F53" s="5"/>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row>
    <row r="54" spans="1:40" ht="24.95" customHeight="1">
      <c r="A54" s="4"/>
      <c r="B54" s="8"/>
      <c r="C54" s="157" t="str">
        <f>IF(VLOOKUP($AK$1,選択肢!$A$1:$J$41,C59,FALSE)=0,"-",VLOOKUP($AK$1,選択肢!$A$1:$J$41,C59,FALSE))</f>
        <v>管理者</v>
      </c>
      <c r="D54" s="158"/>
      <c r="E54" s="163" t="str">
        <f>IF(VLOOKUP($AK$1,選択肢!$A$1:$J$41,E59,FALSE)=0,"-",VLOOKUP($AK$1,選択肢!$A$1:$J$41,E59,FALSE))</f>
        <v>サービス管理責任者</v>
      </c>
      <c r="F54" s="163"/>
      <c r="G54" s="163"/>
      <c r="H54" s="163"/>
      <c r="I54" s="157" t="str">
        <f>IF(VLOOKUP($AK$1,選択肢!$A$1:$J$41,I59,FALSE)=0,"-",VLOOKUP($AK$1,選択肢!$A$1:$J$41,I59,FALSE))</f>
        <v>世話人</v>
      </c>
      <c r="J54" s="158"/>
      <c r="K54" s="158"/>
      <c r="L54" s="158"/>
      <c r="M54" s="158"/>
      <c r="N54" s="164"/>
      <c r="O54" s="157" t="str">
        <f>IF(VLOOKUP($AK$1,選択肢!$A$1:$J$41,O59,FALSE)=0,"-",VLOOKUP($AK$1,選択肢!$A$1:$J$41,O59,FALSE))</f>
        <v>生活支援員</v>
      </c>
      <c r="P54" s="158"/>
      <c r="Q54" s="158"/>
      <c r="R54" s="158"/>
      <c r="S54" s="158"/>
      <c r="T54" s="164"/>
      <c r="U54" s="157" t="str">
        <f>IF(VLOOKUP($AK$1,選択肢!$A$1:$J$41,U59,FALSE)=0,"-",VLOOKUP($AK$1,選択肢!$A$1:$J$41,U59,FALSE))</f>
        <v>夜間支援従事者</v>
      </c>
      <c r="V54" s="158"/>
      <c r="W54" s="158"/>
      <c r="X54" s="158"/>
      <c r="Y54" s="158"/>
      <c r="Z54" s="164"/>
      <c r="AA54" s="157" t="str">
        <f>IF(VLOOKUP($AK$1,選択肢!$A$1:$J$41,AA59,FALSE)=0,"-",VLOOKUP($AK$1,選択肢!$A$1:$J$41,AA59,FALSE))</f>
        <v>その他職員</v>
      </c>
      <c r="AB54" s="158"/>
      <c r="AC54" s="158"/>
      <c r="AD54" s="158"/>
      <c r="AE54" s="158"/>
      <c r="AF54" s="164"/>
      <c r="AG54" s="163" t="str">
        <f>IF(VLOOKUP($AK$1,選択肢!$A$1:$J$41,AG59,FALSE)=0,"-",VLOOKUP($AK$1,選択肢!$A$1:$J$41,AG59,FALSE))</f>
        <v>-</v>
      </c>
      <c r="AH54" s="163"/>
      <c r="AI54" s="163"/>
      <c r="AJ54" s="163"/>
      <c r="AK54" s="163"/>
      <c r="AL54" s="163" t="str">
        <f>IF(VLOOKUP($AK$1,選択肢!$A$1:$J$41,AL59,FALSE)=0,"-",VLOOKUP($AK$1,選択肢!$A$1:$J$41,AL59,FALSE))</f>
        <v>-</v>
      </c>
      <c r="AM54" s="163"/>
      <c r="AN54" s="4"/>
    </row>
    <row r="55" spans="1:40" ht="18" customHeight="1">
      <c r="A55" s="4"/>
      <c r="B55" s="8"/>
      <c r="C55" s="35" t="s">
        <v>2</v>
      </c>
      <c r="D55" s="35" t="s">
        <v>3</v>
      </c>
      <c r="E55" s="34" t="s">
        <v>2</v>
      </c>
      <c r="F55" s="171" t="s">
        <v>3</v>
      </c>
      <c r="G55" s="171"/>
      <c r="H55" s="171"/>
      <c r="I55" s="160" t="s">
        <v>2</v>
      </c>
      <c r="J55" s="161"/>
      <c r="K55" s="162"/>
      <c r="L55" s="160" t="s">
        <v>3</v>
      </c>
      <c r="M55" s="161"/>
      <c r="N55" s="162"/>
      <c r="O55" s="160" t="s">
        <v>2</v>
      </c>
      <c r="P55" s="161"/>
      <c r="Q55" s="162"/>
      <c r="R55" s="160" t="s">
        <v>3</v>
      </c>
      <c r="S55" s="161"/>
      <c r="T55" s="162"/>
      <c r="U55" s="160" t="s">
        <v>2</v>
      </c>
      <c r="V55" s="161"/>
      <c r="W55" s="162"/>
      <c r="X55" s="160" t="s">
        <v>3</v>
      </c>
      <c r="Y55" s="161"/>
      <c r="Z55" s="162"/>
      <c r="AA55" s="160" t="s">
        <v>2</v>
      </c>
      <c r="AB55" s="161"/>
      <c r="AC55" s="162"/>
      <c r="AD55" s="160" t="s">
        <v>3</v>
      </c>
      <c r="AE55" s="161"/>
      <c r="AF55" s="162"/>
      <c r="AG55" s="160" t="s">
        <v>2</v>
      </c>
      <c r="AH55" s="161"/>
      <c r="AI55" s="162"/>
      <c r="AJ55" s="160" t="s">
        <v>3</v>
      </c>
      <c r="AK55" s="162"/>
      <c r="AL55" s="34" t="s">
        <v>1</v>
      </c>
      <c r="AM55" s="34" t="s">
        <v>0</v>
      </c>
      <c r="AN55" s="4"/>
    </row>
    <row r="56" spans="1:40" ht="18" customHeight="1">
      <c r="A56" s="4"/>
      <c r="B56" s="11" t="s">
        <v>16</v>
      </c>
      <c r="C56" s="34">
        <f>COUNTIFS($B$11:$B$30,C$54,$C$11:$C$30,"A",$E$11:$E$30,"*")</f>
        <v>1</v>
      </c>
      <c r="D56" s="34">
        <f>COUNTIFS($B$11:$B$30,C$54,$C$11:$C$30,"B",$E$11:$E$30,"*")</f>
        <v>0</v>
      </c>
      <c r="E56" s="34">
        <f>COUNTIFS($B$11:$B$30,E$54,$C$11:$C$30,"A",$E$11:$E$30,"*")</f>
        <v>0</v>
      </c>
      <c r="F56" s="160">
        <f>COUNTIFS($B$11:$B$30,E$54,$C$11:$C$30,"B",$E$11:$E$30,"*")</f>
        <v>1</v>
      </c>
      <c r="G56" s="161"/>
      <c r="H56" s="162"/>
      <c r="I56" s="160">
        <f>COUNTIFS($B$11:$B$30,I$54,$C$11:$C$30,"A",$E$11:$E$30,"*")</f>
        <v>0</v>
      </c>
      <c r="J56" s="161"/>
      <c r="K56" s="162"/>
      <c r="L56" s="160">
        <f>COUNTIFS($B$11:$B$30,I$54,$C$11:$C$30,"B",$E$11:$E$30,"*")</f>
        <v>0</v>
      </c>
      <c r="M56" s="161"/>
      <c r="N56" s="162"/>
      <c r="O56" s="160">
        <f>COUNTIFS($B$11:$B$30,O$54,$C$11:$C$30,"A",$E$11:$E$30,"*")</f>
        <v>0</v>
      </c>
      <c r="P56" s="161"/>
      <c r="Q56" s="162"/>
      <c r="R56" s="160">
        <f>COUNTIFS($B$11:$B$30,O$54,$C$11:$C$30,"B",$E$11:$E$30,"*")</f>
        <v>0</v>
      </c>
      <c r="S56" s="161"/>
      <c r="T56" s="162"/>
      <c r="U56" s="160">
        <f>COUNTIFS($B$11:$B$30,U$54,$C$11:$C$30,"A",$E$11:$E$30,"*")</f>
        <v>0</v>
      </c>
      <c r="V56" s="161"/>
      <c r="W56" s="162"/>
      <c r="X56" s="160">
        <f>COUNTIFS($B$11:$B$30,U$54,$C$11:$C$30,"B",$E$11:$E$30,"*")</f>
        <v>0</v>
      </c>
      <c r="Y56" s="161"/>
      <c r="Z56" s="162"/>
      <c r="AA56" s="160">
        <f>COUNTIFS($B$11:$B$30,AA$54,$C$11:$C$30,"A",$E$11:$E$30,"*")</f>
        <v>0</v>
      </c>
      <c r="AB56" s="161"/>
      <c r="AC56" s="162"/>
      <c r="AD56" s="160">
        <f>COUNTIFS($B$11:$B$30,AA$54,$C$11:$C$30,"B",$E$11:$E$30,"*")</f>
        <v>0</v>
      </c>
      <c r="AE56" s="161"/>
      <c r="AF56" s="162"/>
      <c r="AG56" s="160">
        <f>COUNTIFS($B$11:$B$30,AG$54,$C$11:$C$30,"A",$E$11:$E$30,"*")</f>
        <v>0</v>
      </c>
      <c r="AH56" s="161"/>
      <c r="AI56" s="162"/>
      <c r="AJ56" s="160">
        <f>COUNTIFS($B$11:$B$30,AG$54,$C$11:$C$30,"B",$E$11:$E$30,"*")</f>
        <v>0</v>
      </c>
      <c r="AK56" s="162"/>
      <c r="AL56" s="34">
        <f>COUNTIFS($B$11:$B$30,AL$54,$C$11:$C$30,"A",$E$11:$E$30,"*")</f>
        <v>0</v>
      </c>
      <c r="AM56" s="34">
        <f>COUNTIFS($B$11:$B$30,AL$54,$C$11:$C$30,"B",$E$11:$E$30,"*")</f>
        <v>0</v>
      </c>
      <c r="AN56" s="4"/>
    </row>
    <row r="57" spans="1:40" ht="18" customHeight="1">
      <c r="A57" s="4"/>
      <c r="B57" s="17" t="s">
        <v>17</v>
      </c>
      <c r="C57" s="47"/>
      <c r="D57" s="47"/>
      <c r="E57" s="34">
        <f>COUNTIFS($B$11:$B$30,E$54,$C$11:$C$30,"C",$E$11:$E$30,"*")</f>
        <v>0</v>
      </c>
      <c r="F57" s="160">
        <f>COUNTIFS($B$11:$B$30,E$54,$C$11:$C$30,"D",$E$11:$E$30,"*")</f>
        <v>0</v>
      </c>
      <c r="G57" s="161"/>
      <c r="H57" s="162"/>
      <c r="I57" s="160">
        <f>COUNTIFS($B$11:$B$30,I$54,$C$11:$C$30,"C",$E$11:$E$30,"*")</f>
        <v>1</v>
      </c>
      <c r="J57" s="161"/>
      <c r="K57" s="162"/>
      <c r="L57" s="160">
        <f>COUNTIFS($B$11:$B$30,I$54,$C$11:$C$30,"D",$E$11:$E$30,"*")</f>
        <v>0</v>
      </c>
      <c r="M57" s="161"/>
      <c r="N57" s="162"/>
      <c r="O57" s="160">
        <f>COUNTIFS($B$11:$B$30,O$54,$C$11:$C$30,"C",$E$11:$E$30,"*")</f>
        <v>0</v>
      </c>
      <c r="P57" s="161"/>
      <c r="Q57" s="162"/>
      <c r="R57" s="160">
        <f>COUNTIFS($B$11:$B$30,O$54,$C$11:$C$30,"D",$E$11:$E$30,"*")</f>
        <v>1</v>
      </c>
      <c r="S57" s="161"/>
      <c r="T57" s="162"/>
      <c r="U57" s="160">
        <f>COUNTIFS($B$11:$B$30,U$54,$C$11:$C$30,"C",$E$11:$E$30,"*")</f>
        <v>0</v>
      </c>
      <c r="V57" s="161"/>
      <c r="W57" s="162"/>
      <c r="X57" s="160">
        <f>COUNTIFS($B$11:$B$30,U$54,$C$11:$C$30,"D",$E$11:$E$30,"*")</f>
        <v>1</v>
      </c>
      <c r="Y57" s="161"/>
      <c r="Z57" s="162"/>
      <c r="AA57" s="160">
        <f>COUNTIFS($B$11:$B$30,AA$54,$C$11:$C$30,"C",$E$11:$E$30,"*")</f>
        <v>0</v>
      </c>
      <c r="AB57" s="161"/>
      <c r="AC57" s="162"/>
      <c r="AD57" s="160">
        <f>COUNTIFS($B$11:$B$30,AA$54,$C$11:$C$30,"D",$E$11:$E$30,"*")</f>
        <v>0</v>
      </c>
      <c r="AE57" s="161"/>
      <c r="AF57" s="162"/>
      <c r="AG57" s="160">
        <f>COUNTIFS($B$11:$B$30,AG$54,$C$11:$C$30,"C",$E$11:$E$30,"*")</f>
        <v>0</v>
      </c>
      <c r="AH57" s="161"/>
      <c r="AI57" s="162"/>
      <c r="AJ57" s="160">
        <f>COUNTIFS($B$11:$B$30,AG$54,$C$11:$C$30,"D",$E$11:$E$30,"*")</f>
        <v>0</v>
      </c>
      <c r="AK57" s="162"/>
      <c r="AL57" s="34">
        <f>COUNTIFS($B$11:$B$30,AL$54,$C$11:$C$30,"C",$E$11:$E$30,"*")</f>
        <v>0</v>
      </c>
      <c r="AM57" s="34">
        <f>COUNTIFS($B$11:$B$30,AL$54,$C$11:$C$30,"D",$E$11:$E$30,"*")</f>
        <v>0</v>
      </c>
      <c r="AN57" s="4"/>
    </row>
    <row r="58" spans="1:40" ht="24.95" customHeight="1">
      <c r="A58" s="4"/>
      <c r="B58" s="17" t="s">
        <v>107</v>
      </c>
      <c r="C58" s="207"/>
      <c r="D58" s="208"/>
      <c r="E58" s="157" t="e">
        <f>IF($AK$3="４週",SUMIFS($AK$11:$AK$30,$B$11:$B$30,E54)/4/$AH$5,IF($AK$3="歴月",SUMIFS($AK$11:$AK$30,$B$11:$B$30,E54)/$AL$5,"記載する期間を選択してください"))</f>
        <v>#DIV/0!</v>
      </c>
      <c r="F58" s="158"/>
      <c r="G58" s="158"/>
      <c r="H58" s="164"/>
      <c r="I58" s="157" t="e">
        <f>IF($AK$3="４週",SUMIFS($AK$11:$AK$30,$B$11:$B$30,I54)/4/$AH$5,IF($AK$3="歴月",SUMIFS($AK$11:$AK$30,$B$11:$B$30,I54)/$AL$5,"記載する期間を選択してください"))</f>
        <v>#DIV/0!</v>
      </c>
      <c r="J58" s="158"/>
      <c r="K58" s="158"/>
      <c r="L58" s="158"/>
      <c r="M58" s="158"/>
      <c r="N58" s="164"/>
      <c r="O58" s="157" t="e">
        <f>IF($AK$3="４週",SUMIFS($AK$11:$AK$30,$B$11:$B$30,O54)/4/$AH$5,IF($AK$3="歴月",SUMIFS($AK$11:$AK$30,$B$11:$B$30,O54)/$AL$5,"記載する期間を選択してください"))</f>
        <v>#DIV/0!</v>
      </c>
      <c r="P58" s="158"/>
      <c r="Q58" s="158"/>
      <c r="R58" s="158"/>
      <c r="S58" s="158"/>
      <c r="T58" s="164"/>
      <c r="U58" s="218"/>
      <c r="V58" s="219"/>
      <c r="W58" s="219"/>
      <c r="X58" s="219"/>
      <c r="Y58" s="219"/>
      <c r="Z58" s="220"/>
      <c r="AA58" s="157" t="e">
        <f>IF($AK$3="４週",SUMIFS($AK$11:$AK$30,$B$11:$B$30,AA54)/4/$AH$5,IF($AK$3="歴月",SUMIFS($AK$11:$AK$30,$B$11:$B$30,AA54)/$AL$5,"記載する期間を選択してください"))</f>
        <v>#DIV/0!</v>
      </c>
      <c r="AB58" s="158"/>
      <c r="AC58" s="158"/>
      <c r="AD58" s="158"/>
      <c r="AE58" s="158"/>
      <c r="AF58" s="164"/>
      <c r="AG58" s="157" t="e">
        <f>IF($AK$3="４週",SUMIFS($AK$11:$AK$30,$B$11:$B$30,AG54)/4/$AH$5,IF($AK$3="歴月",SUMIFS($AK$11:$AK$30,$B$11:$B$30,AG54)/$AL$5,"記載する期間を選択してください"))</f>
        <v>#DIV/0!</v>
      </c>
      <c r="AH58" s="158"/>
      <c r="AI58" s="158"/>
      <c r="AJ58" s="158"/>
      <c r="AK58" s="164"/>
      <c r="AL58" s="157" t="e">
        <f>IF($AK$3="４週",SUMIFS($AK$11:$AK$30,$B$11:$B$30,AL54)/4/$AH$5,IF($AK$3="歴月",SUMIFS($AK$11:$AK$30,$B$11:$B$30,AL54)/$AL$5,"記載する期間を選択してください"))</f>
        <v>#DIV/0!</v>
      </c>
      <c r="AM58" s="164"/>
      <c r="AN58" s="4"/>
    </row>
    <row r="59" spans="1:40" ht="5.0999999999999996" customHeight="1">
      <c r="A59" s="4"/>
      <c r="B59" s="1"/>
      <c r="C59" s="13">
        <v>2</v>
      </c>
      <c r="D59" s="13"/>
      <c r="E59" s="13">
        <v>3</v>
      </c>
      <c r="F59" s="13"/>
      <c r="G59" s="13"/>
      <c r="H59" s="13"/>
      <c r="I59" s="13">
        <v>4</v>
      </c>
      <c r="J59" s="13"/>
      <c r="K59" s="13"/>
      <c r="L59" s="13"/>
      <c r="M59" s="13"/>
      <c r="N59" s="13"/>
      <c r="O59" s="13">
        <v>5</v>
      </c>
      <c r="P59" s="13"/>
      <c r="Q59" s="13"/>
      <c r="R59" s="13"/>
      <c r="S59" s="13"/>
      <c r="T59" s="13"/>
      <c r="U59" s="13">
        <v>6</v>
      </c>
      <c r="V59" s="13"/>
      <c r="W59" s="13"/>
      <c r="X59" s="13"/>
      <c r="Y59" s="13"/>
      <c r="Z59" s="13"/>
      <c r="AA59" s="13">
        <v>7</v>
      </c>
      <c r="AB59" s="13"/>
      <c r="AC59" s="13"/>
      <c r="AD59" s="13"/>
      <c r="AE59" s="13"/>
      <c r="AF59" s="13"/>
      <c r="AG59" s="13">
        <v>8</v>
      </c>
      <c r="AH59" s="13"/>
      <c r="AI59" s="13"/>
      <c r="AJ59" s="13"/>
      <c r="AK59" s="13"/>
      <c r="AL59" s="13">
        <v>9</v>
      </c>
      <c r="AM59" s="33"/>
      <c r="AN59" s="4"/>
    </row>
    <row r="60" spans="1:40" ht="15" customHeight="1">
      <c r="A60" s="2" t="s">
        <v>72</v>
      </c>
      <c r="B60" s="24"/>
      <c r="C60" s="25"/>
      <c r="D60" s="25"/>
      <c r="E60" s="25"/>
      <c r="F60" s="26"/>
      <c r="G60" s="25"/>
      <c r="H60" s="13"/>
      <c r="I60" s="13"/>
      <c r="J60" s="13"/>
      <c r="K60" s="13"/>
      <c r="L60" s="13"/>
      <c r="M60" s="13"/>
      <c r="N60" s="13"/>
      <c r="O60" s="13"/>
      <c r="P60" s="13"/>
      <c r="Q60" s="13"/>
      <c r="R60" s="13">
        <v>6</v>
      </c>
      <c r="S60" s="13"/>
      <c r="T60" s="13"/>
      <c r="U60" s="13"/>
      <c r="V60" s="13"/>
      <c r="W60" s="13"/>
      <c r="X60" s="13">
        <v>7</v>
      </c>
      <c r="Y60" s="13"/>
      <c r="Z60" s="13"/>
      <c r="AA60" s="13"/>
      <c r="AB60" s="13"/>
      <c r="AC60" s="13"/>
      <c r="AD60" s="13">
        <v>8</v>
      </c>
      <c r="AE60" s="13"/>
      <c r="AF60" s="13"/>
      <c r="AG60" s="14"/>
      <c r="AH60" s="14"/>
      <c r="AI60" s="14"/>
      <c r="AJ60" s="14">
        <v>9</v>
      </c>
      <c r="AK60" s="12"/>
      <c r="AL60" s="12"/>
      <c r="AM60" s="4"/>
    </row>
    <row r="61" spans="1:40" s="2" customFormat="1" ht="15" customHeight="1">
      <c r="A61" s="2" t="s">
        <v>73</v>
      </c>
      <c r="B61" s="20"/>
      <c r="C61" s="20"/>
      <c r="D61" s="20"/>
      <c r="E61" s="20"/>
      <c r="F61" s="20"/>
      <c r="G61" s="20"/>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row>
    <row r="62" spans="1:40" s="2" customFormat="1" ht="15" customHeight="1">
      <c r="A62" s="2" t="s">
        <v>121</v>
      </c>
      <c r="B62" s="20"/>
      <c r="C62" s="20"/>
      <c r="D62" s="20"/>
      <c r="E62" s="20"/>
      <c r="F62" s="20"/>
      <c r="G62" s="20"/>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row>
    <row r="63" spans="1:40" s="2" customFormat="1" ht="15" customHeight="1">
      <c r="A63" s="2" t="s">
        <v>74</v>
      </c>
      <c r="B63" s="20"/>
      <c r="C63" s="20"/>
      <c r="D63" s="20"/>
      <c r="E63" s="20"/>
      <c r="F63" s="20"/>
      <c r="G63" s="20"/>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row>
    <row r="64" spans="1:40" s="2" customFormat="1" ht="15" customHeight="1">
      <c r="A64" s="2" t="s">
        <v>75</v>
      </c>
      <c r="B64" s="20"/>
      <c r="C64" s="20"/>
      <c r="D64" s="20"/>
      <c r="E64" s="20"/>
      <c r="F64" s="20"/>
      <c r="G64" s="20"/>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row>
    <row r="65" spans="1:7" ht="15" customHeight="1">
      <c r="A65" s="2" t="s">
        <v>76</v>
      </c>
      <c r="B65" s="27"/>
      <c r="C65" s="2"/>
      <c r="D65" s="2"/>
      <c r="E65" s="2"/>
      <c r="F65" s="2"/>
      <c r="G65" s="2"/>
    </row>
    <row r="66" spans="1:7" ht="15" customHeight="1">
      <c r="A66" s="2" t="s">
        <v>77</v>
      </c>
      <c r="B66" s="27"/>
      <c r="C66" s="2"/>
      <c r="D66" s="2"/>
      <c r="E66" s="2"/>
      <c r="F66" s="2"/>
      <c r="G66" s="2"/>
    </row>
    <row r="67" spans="1:7" ht="15" customHeight="1">
      <c r="A67" s="2"/>
      <c r="B67" s="11" t="s">
        <v>78</v>
      </c>
      <c r="C67" s="115" t="s">
        <v>79</v>
      </c>
      <c r="D67" s="115"/>
      <c r="E67" s="115"/>
      <c r="F67" s="2"/>
      <c r="G67" s="2"/>
    </row>
    <row r="68" spans="1:7" ht="15" customHeight="1">
      <c r="A68" s="2"/>
      <c r="B68" s="29" t="s">
        <v>96</v>
      </c>
      <c r="C68" s="130" t="s">
        <v>80</v>
      </c>
      <c r="D68" s="130"/>
      <c r="E68" s="130"/>
      <c r="F68" s="2"/>
      <c r="G68" s="2"/>
    </row>
    <row r="69" spans="1:7" ht="15" customHeight="1">
      <c r="A69" s="2"/>
      <c r="B69" s="29" t="s">
        <v>97</v>
      </c>
      <c r="C69" s="130" t="s">
        <v>81</v>
      </c>
      <c r="D69" s="130"/>
      <c r="E69" s="130"/>
      <c r="F69" s="2"/>
      <c r="G69" s="2"/>
    </row>
    <row r="70" spans="1:7" ht="15" customHeight="1">
      <c r="A70" s="2"/>
      <c r="B70" s="29" t="s">
        <v>98</v>
      </c>
      <c r="C70" s="130" t="s">
        <v>82</v>
      </c>
      <c r="D70" s="130"/>
      <c r="E70" s="130"/>
      <c r="F70" s="2"/>
      <c r="G70" s="2"/>
    </row>
    <row r="71" spans="1:7" ht="15" customHeight="1">
      <c r="A71" s="2"/>
      <c r="B71" s="29" t="s">
        <v>99</v>
      </c>
      <c r="C71" s="130" t="s">
        <v>83</v>
      </c>
      <c r="D71" s="130"/>
      <c r="E71" s="130"/>
      <c r="F71" s="2"/>
      <c r="G71" s="2"/>
    </row>
    <row r="72" spans="1:7" ht="15" customHeight="1">
      <c r="A72" s="2"/>
      <c r="B72" s="2" t="s">
        <v>84</v>
      </c>
      <c r="C72" s="2"/>
      <c r="D72" s="2"/>
      <c r="E72" s="2"/>
      <c r="F72" s="2"/>
      <c r="G72" s="2"/>
    </row>
    <row r="73" spans="1:7" ht="15" customHeight="1">
      <c r="A73" s="2"/>
      <c r="B73" s="2" t="s">
        <v>101</v>
      </c>
      <c r="C73" s="2"/>
      <c r="D73" s="2"/>
      <c r="E73" s="2"/>
      <c r="F73" s="2"/>
      <c r="G73" s="2"/>
    </row>
    <row r="74" spans="1:7" ht="15" customHeight="1">
      <c r="A74" s="2"/>
      <c r="B74" s="2" t="s">
        <v>85</v>
      </c>
      <c r="C74" s="2"/>
      <c r="D74" s="2"/>
      <c r="E74" s="2"/>
      <c r="F74" s="2"/>
      <c r="G74" s="2"/>
    </row>
    <row r="75" spans="1:7" ht="15" customHeight="1">
      <c r="A75" s="2" t="s">
        <v>86</v>
      </c>
      <c r="B75" s="27"/>
      <c r="C75" s="2"/>
      <c r="D75" s="2"/>
      <c r="E75" s="2"/>
      <c r="F75" s="2"/>
      <c r="G75" s="2"/>
    </row>
    <row r="76" spans="1:7" ht="15" customHeight="1">
      <c r="A76" s="2" t="s">
        <v>219</v>
      </c>
      <c r="B76" s="27"/>
      <c r="C76" s="2"/>
      <c r="D76" s="2"/>
      <c r="E76" s="2"/>
      <c r="F76" s="2"/>
      <c r="G76" s="2"/>
    </row>
    <row r="77" spans="1:7" ht="15" customHeight="1">
      <c r="A77" s="2" t="s">
        <v>102</v>
      </c>
      <c r="B77" s="27"/>
      <c r="C77" s="2"/>
      <c r="D77" s="2"/>
      <c r="E77" s="2"/>
      <c r="F77" s="2"/>
      <c r="G77" s="2"/>
    </row>
    <row r="78" spans="1:7" ht="15" customHeight="1">
      <c r="A78" s="2" t="s">
        <v>88</v>
      </c>
      <c r="B78" s="27"/>
      <c r="C78" s="2"/>
      <c r="D78" s="2"/>
      <c r="E78" s="2"/>
      <c r="F78" s="2"/>
      <c r="G78" s="2"/>
    </row>
    <row r="79" spans="1:7" ht="15" customHeight="1">
      <c r="A79" s="2" t="s">
        <v>203</v>
      </c>
      <c r="B79" s="27"/>
      <c r="C79" s="2"/>
      <c r="D79" s="2"/>
      <c r="E79" s="2"/>
      <c r="F79" s="2"/>
      <c r="G79" s="2"/>
    </row>
    <row r="80" spans="1:7" ht="15" customHeight="1">
      <c r="A80" s="2" t="s">
        <v>89</v>
      </c>
      <c r="B80" s="27"/>
      <c r="C80" s="2"/>
      <c r="D80" s="2"/>
      <c r="E80" s="2"/>
      <c r="F80" s="2"/>
      <c r="G80" s="2"/>
    </row>
    <row r="81" spans="1:7" ht="15" customHeight="1">
      <c r="A81" s="2" t="s">
        <v>90</v>
      </c>
      <c r="B81" s="27"/>
      <c r="C81" s="2"/>
      <c r="D81" s="2"/>
      <c r="E81" s="2"/>
      <c r="F81" s="2"/>
      <c r="G81" s="2"/>
    </row>
    <row r="82" spans="1:7" ht="15" customHeight="1">
      <c r="A82" s="2" t="s">
        <v>91</v>
      </c>
      <c r="B82" s="27"/>
      <c r="C82" s="2"/>
      <c r="D82" s="2"/>
      <c r="E82" s="2"/>
      <c r="F82" s="2"/>
      <c r="G82" s="2"/>
    </row>
    <row r="83" spans="1:7" ht="15" customHeight="1">
      <c r="A83" s="2" t="s">
        <v>92</v>
      </c>
      <c r="B83" s="27"/>
      <c r="C83" s="2"/>
      <c r="D83" s="2"/>
      <c r="E83" s="2"/>
      <c r="F83" s="2"/>
      <c r="G83" s="2"/>
    </row>
    <row r="84" spans="1:7" ht="15" customHeight="1">
      <c r="A84" s="2" t="s">
        <v>93</v>
      </c>
      <c r="B84" s="27"/>
      <c r="C84" s="2"/>
      <c r="D84" s="2"/>
      <c r="E84" s="2"/>
      <c r="F84" s="2"/>
      <c r="G84" s="2"/>
    </row>
    <row r="85" spans="1:7" ht="15" customHeight="1">
      <c r="A85" s="2" t="s">
        <v>94</v>
      </c>
      <c r="B85" s="27"/>
      <c r="C85" s="2"/>
      <c r="D85" s="2"/>
      <c r="E85" s="2"/>
      <c r="F85" s="2"/>
      <c r="G85" s="2"/>
    </row>
    <row r="86" spans="1:7" ht="15" customHeight="1">
      <c r="A86" s="2" t="s">
        <v>95</v>
      </c>
      <c r="B86" s="27"/>
      <c r="C86" s="2"/>
      <c r="D86" s="2"/>
      <c r="E86" s="2"/>
      <c r="F86" s="2"/>
      <c r="G86" s="2"/>
    </row>
    <row r="87" spans="1:7" ht="15" customHeight="1">
      <c r="A87" s="2" t="s">
        <v>100</v>
      </c>
      <c r="B87" s="27"/>
      <c r="C87" s="2"/>
      <c r="D87" s="2"/>
      <c r="E87" s="2"/>
      <c r="F87" s="2"/>
      <c r="G87" s="2"/>
    </row>
  </sheetData>
  <mergeCells count="266">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conditionalFormatting sqref="AH11:AJ32">
    <cfRule type="expression" dxfId="21" priority="3">
      <formula>$AK$3="４週"</formula>
    </cfRule>
  </conditionalFormatting>
  <conditionalFormatting sqref="AL11:AL30">
    <cfRule type="cellIs" dxfId="20" priority="1" operator="greaterThan">
      <formula>$AH$5</formula>
    </cfRule>
  </conditionalFormatting>
  <dataValidations count="6">
    <dataValidation type="list" allowBlank="1" showInputMessage="1" showErrorMessage="1" sqref="B11:B30" xr:uid="{00000000-0002-0000-1100-000000000000}">
      <formula1>INDIRECT($AK$1)</formula1>
    </dataValidation>
    <dataValidation type="list" allowBlank="1" showInputMessage="1" showErrorMessage="1" sqref="AK3:AN3" xr:uid="{00000000-0002-0000-1100-000001000000}">
      <formula1>"４週,歴月"</formula1>
    </dataValidation>
    <dataValidation type="list" allowBlank="1" showInputMessage="1" showErrorMessage="1" sqref="AK4:AN4" xr:uid="{00000000-0002-0000-1100-000002000000}">
      <formula1>"予定,実績"</formula1>
    </dataValidation>
    <dataValidation operator="greaterThanOrEqual" allowBlank="1" showInputMessage="1" showErrorMessage="1" sqref="I48:I49 I52 L48:L49 L52 AL37:AL41 AJ37:AJ47 AM36 AM42 AM44 AL43 AM46 AL45" xr:uid="{00000000-0002-0000-1100-000003000000}"/>
    <dataValidation type="list" allowBlank="1" showInputMessage="1" showErrorMessage="1" sqref="C11:C30" xr:uid="{00000000-0002-0000-1100-000004000000}">
      <formula1>"A,B,C,D"</formula1>
    </dataValidation>
    <dataValidation type="whole" operator="greaterThanOrEqual" allowBlank="1" showInputMessage="1" showErrorMessage="1" sqref="AG37:AG47 L37:L47 O37:O47 R37:R47 U37:U47 X37:X47 AA37:AA47 AD37:AD47 I37:I47 D37:F47" xr:uid="{00000000-0002-0000-11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7">
    <tabColor rgb="FFFFFF00"/>
    <pageSetUpPr fitToPage="1"/>
  </sheetPr>
  <dimension ref="A1:L43"/>
  <sheetViews>
    <sheetView topLeftCell="A4" zoomScale="115" zoomScaleNormal="115" workbookViewId="0">
      <selection activeCell="G22" sqref="G22"/>
    </sheetView>
  </sheetViews>
  <sheetFormatPr defaultRowHeight="18.75"/>
  <cols>
    <col min="1" max="1" width="29.125" style="74" customWidth="1"/>
    <col min="2" max="2" width="9" style="74"/>
    <col min="3" max="11" width="11.625" style="74" customWidth="1"/>
    <col min="12" max="16384" width="9" style="74"/>
  </cols>
  <sheetData>
    <row r="1" spans="1:11">
      <c r="A1" s="74" t="s">
        <v>58</v>
      </c>
      <c r="B1" s="74" t="s">
        <v>47</v>
      </c>
      <c r="C1" s="74" t="s">
        <v>48</v>
      </c>
      <c r="D1" s="74" t="s">
        <v>49</v>
      </c>
      <c r="E1" s="74" t="s">
        <v>50</v>
      </c>
      <c r="F1" s="74" t="s">
        <v>51</v>
      </c>
      <c r="G1" s="74" t="s">
        <v>52</v>
      </c>
      <c r="H1" s="74" t="s">
        <v>53</v>
      </c>
      <c r="I1" s="74" t="s">
        <v>54</v>
      </c>
      <c r="J1" s="74" t="s">
        <v>55</v>
      </c>
      <c r="K1" s="74" t="s">
        <v>185</v>
      </c>
    </row>
    <row r="2" spans="1:11">
      <c r="A2" s="74" t="s">
        <v>220</v>
      </c>
      <c r="B2" s="74" t="s">
        <v>20</v>
      </c>
      <c r="C2" s="74" t="s">
        <v>21</v>
      </c>
      <c r="D2" s="74" t="s">
        <v>22</v>
      </c>
    </row>
    <row r="3" spans="1:11">
      <c r="A3" s="74" t="s">
        <v>190</v>
      </c>
      <c r="B3" s="74" t="s">
        <v>20</v>
      </c>
      <c r="C3" s="74" t="s">
        <v>21</v>
      </c>
      <c r="D3" s="74" t="s">
        <v>22</v>
      </c>
    </row>
    <row r="4" spans="1:11">
      <c r="A4" s="74" t="s">
        <v>226</v>
      </c>
      <c r="B4" s="74" t="s">
        <v>20</v>
      </c>
      <c r="C4" s="74" t="s">
        <v>21</v>
      </c>
      <c r="D4" s="74" t="s">
        <v>22</v>
      </c>
    </row>
    <row r="5" spans="1:11">
      <c r="A5" s="74" t="s">
        <v>188</v>
      </c>
      <c r="B5" s="74" t="s">
        <v>20</v>
      </c>
      <c r="C5" s="74" t="s">
        <v>21</v>
      </c>
      <c r="D5" s="74" t="s">
        <v>22</v>
      </c>
    </row>
    <row r="6" spans="1:11">
      <c r="A6" s="74" t="s">
        <v>189</v>
      </c>
      <c r="B6" s="74" t="s">
        <v>20</v>
      </c>
      <c r="C6" s="74" t="s">
        <v>21</v>
      </c>
      <c r="D6" s="74" t="s">
        <v>22</v>
      </c>
    </row>
    <row r="7" spans="1:11">
      <c r="A7" s="75" t="s">
        <v>11</v>
      </c>
      <c r="B7" s="75" t="s">
        <v>20</v>
      </c>
      <c r="C7" s="75" t="s">
        <v>23</v>
      </c>
      <c r="D7" s="75" t="s">
        <v>24</v>
      </c>
      <c r="E7" s="75" t="s">
        <v>25</v>
      </c>
      <c r="F7" s="75" t="s">
        <v>26</v>
      </c>
      <c r="G7" s="75"/>
      <c r="H7" s="75"/>
      <c r="I7" s="75"/>
      <c r="J7" s="75"/>
    </row>
    <row r="8" spans="1:11">
      <c r="A8" s="75" t="s">
        <v>5</v>
      </c>
      <c r="B8" s="75" t="s">
        <v>20</v>
      </c>
      <c r="C8" s="75" t="s">
        <v>23</v>
      </c>
      <c r="D8" s="75" t="s">
        <v>24</v>
      </c>
      <c r="E8" s="75" t="s">
        <v>25</v>
      </c>
      <c r="F8" s="75" t="s">
        <v>27</v>
      </c>
      <c r="G8" s="75" t="s">
        <v>28</v>
      </c>
      <c r="H8" s="75" t="s">
        <v>180</v>
      </c>
      <c r="I8" s="75" t="s">
        <v>26</v>
      </c>
      <c r="J8" s="75" t="s">
        <v>217</v>
      </c>
    </row>
    <row r="9" spans="1:11">
      <c r="A9" s="75" t="s">
        <v>237</v>
      </c>
      <c r="B9" s="75" t="s">
        <v>20</v>
      </c>
      <c r="C9" s="75" t="s">
        <v>26</v>
      </c>
      <c r="D9" s="75"/>
      <c r="E9" s="75"/>
      <c r="F9" s="75"/>
      <c r="G9" s="75"/>
      <c r="H9" s="75"/>
      <c r="I9" s="75"/>
      <c r="J9" s="75"/>
    </row>
    <row r="10" spans="1:11">
      <c r="A10" s="75" t="s">
        <v>236</v>
      </c>
      <c r="B10" s="75" t="s">
        <v>20</v>
      </c>
      <c r="C10" s="75" t="s">
        <v>26</v>
      </c>
      <c r="D10" s="75"/>
      <c r="E10" s="75"/>
      <c r="F10" s="75"/>
      <c r="G10" s="75"/>
      <c r="H10" s="75"/>
      <c r="I10" s="75"/>
      <c r="J10" s="75"/>
    </row>
    <row r="11" spans="1:11">
      <c r="A11" s="75" t="s">
        <v>235</v>
      </c>
      <c r="B11" s="75" t="s">
        <v>20</v>
      </c>
      <c r="C11" s="75" t="s">
        <v>26</v>
      </c>
      <c r="D11" s="75"/>
      <c r="E11" s="75"/>
      <c r="F11" s="75"/>
      <c r="G11" s="75"/>
      <c r="H11" s="75"/>
      <c r="I11" s="75"/>
      <c r="J11" s="75"/>
    </row>
    <row r="12" spans="1:11">
      <c r="A12" s="75" t="s">
        <v>10</v>
      </c>
      <c r="B12" s="75" t="s">
        <v>20</v>
      </c>
      <c r="C12" s="75" t="s">
        <v>21</v>
      </c>
      <c r="D12" s="75"/>
      <c r="E12" s="75"/>
      <c r="F12" s="75"/>
      <c r="G12" s="75"/>
      <c r="H12" s="75"/>
      <c r="I12" s="75"/>
      <c r="J12" s="75"/>
    </row>
    <row r="13" spans="1:11">
      <c r="A13" s="75" t="s">
        <v>233</v>
      </c>
      <c r="B13" s="75" t="s">
        <v>20</v>
      </c>
      <c r="C13" s="75" t="s">
        <v>23</v>
      </c>
      <c r="D13" s="75" t="s">
        <v>25</v>
      </c>
      <c r="E13" s="75" t="s">
        <v>27</v>
      </c>
      <c r="F13" s="75" t="s">
        <v>28</v>
      </c>
      <c r="G13" s="75" t="s">
        <v>180</v>
      </c>
      <c r="H13" s="75" t="s">
        <v>26</v>
      </c>
      <c r="I13" s="75"/>
      <c r="J13" s="75"/>
    </row>
    <row r="14" spans="1:11">
      <c r="A14" s="75" t="s">
        <v>234</v>
      </c>
      <c r="B14" s="75" t="s">
        <v>20</v>
      </c>
      <c r="C14" s="75" t="s">
        <v>23</v>
      </c>
      <c r="D14" s="75" t="s">
        <v>29</v>
      </c>
      <c r="E14" s="75" t="s">
        <v>26</v>
      </c>
      <c r="F14" s="75" t="s">
        <v>217</v>
      </c>
      <c r="G14" s="75"/>
      <c r="H14" s="75"/>
      <c r="I14" s="75"/>
      <c r="J14" s="75"/>
    </row>
    <row r="15" spans="1:11">
      <c r="A15" s="75" t="s">
        <v>221</v>
      </c>
      <c r="B15" s="75" t="s">
        <v>20</v>
      </c>
      <c r="C15" s="75" t="s">
        <v>242</v>
      </c>
      <c r="D15" s="75"/>
      <c r="E15" s="75"/>
      <c r="F15" s="75"/>
      <c r="G15" s="75"/>
      <c r="H15" s="75"/>
      <c r="I15" s="75"/>
      <c r="J15" s="75"/>
    </row>
    <row r="16" spans="1:11">
      <c r="A16" s="75" t="s">
        <v>9</v>
      </c>
      <c r="B16" s="75" t="s">
        <v>20</v>
      </c>
      <c r="C16" s="75" t="s">
        <v>23</v>
      </c>
      <c r="D16" s="75" t="s">
        <v>243</v>
      </c>
      <c r="E16" s="75" t="s">
        <v>30</v>
      </c>
      <c r="F16" s="75" t="s">
        <v>31</v>
      </c>
      <c r="I16" s="75"/>
      <c r="J16" s="75"/>
    </row>
    <row r="17" spans="1:12">
      <c r="A17" s="75" t="s">
        <v>222</v>
      </c>
      <c r="B17" s="75" t="s">
        <v>20</v>
      </c>
      <c r="C17" s="75" t="s">
        <v>23</v>
      </c>
      <c r="D17" s="75" t="s">
        <v>30</v>
      </c>
      <c r="E17" s="75" t="s">
        <v>31</v>
      </c>
      <c r="F17" s="75" t="s">
        <v>217</v>
      </c>
      <c r="G17" s="75"/>
      <c r="H17" s="75"/>
      <c r="I17" s="75"/>
      <c r="J17" s="75"/>
    </row>
    <row r="18" spans="1:12">
      <c r="A18" s="75" t="s">
        <v>223</v>
      </c>
      <c r="B18" s="75" t="s">
        <v>20</v>
      </c>
      <c r="C18" s="75" t="s">
        <v>23</v>
      </c>
      <c r="D18" s="75" t="s">
        <v>30</v>
      </c>
      <c r="E18" s="75" t="s">
        <v>31</v>
      </c>
      <c r="F18" s="75" t="s">
        <v>217</v>
      </c>
      <c r="G18" s="75"/>
      <c r="H18" s="75"/>
      <c r="I18" s="75"/>
      <c r="J18" s="75"/>
    </row>
    <row r="19" spans="1:12">
      <c r="A19" s="75" t="s">
        <v>8</v>
      </c>
      <c r="B19" s="75" t="s">
        <v>20</v>
      </c>
      <c r="C19" s="75" t="s">
        <v>23</v>
      </c>
      <c r="D19" s="75" t="s">
        <v>32</v>
      </c>
      <c r="E19" s="75"/>
      <c r="F19" s="75"/>
      <c r="G19" s="75"/>
      <c r="H19" s="75"/>
      <c r="I19" s="75"/>
      <c r="J19" s="75"/>
    </row>
    <row r="20" spans="1:12">
      <c r="A20" s="75" t="s">
        <v>7</v>
      </c>
      <c r="B20" s="75" t="s">
        <v>20</v>
      </c>
      <c r="C20" s="75" t="s">
        <v>23</v>
      </c>
      <c r="D20" s="75" t="s">
        <v>33</v>
      </c>
      <c r="E20" s="75"/>
      <c r="F20" s="75"/>
      <c r="G20" s="75"/>
      <c r="H20" s="75"/>
      <c r="I20" s="75"/>
      <c r="J20" s="75"/>
    </row>
    <row r="21" spans="1:12">
      <c r="A21" s="75" t="s">
        <v>238</v>
      </c>
      <c r="B21" s="75" t="s">
        <v>20</v>
      </c>
      <c r="C21" s="75" t="s">
        <v>23</v>
      </c>
      <c r="D21" s="75" t="s">
        <v>34</v>
      </c>
      <c r="E21" s="75" t="s">
        <v>26</v>
      </c>
      <c r="F21" s="75" t="s">
        <v>198</v>
      </c>
      <c r="G21" s="75" t="s">
        <v>217</v>
      </c>
      <c r="H21" s="75"/>
      <c r="I21" s="75"/>
      <c r="J21" s="75"/>
    </row>
    <row r="22" spans="1:12">
      <c r="A22" s="75" t="s">
        <v>239</v>
      </c>
      <c r="B22" s="75" t="s">
        <v>20</v>
      </c>
      <c r="C22" s="75" t="s">
        <v>23</v>
      </c>
      <c r="D22" s="75" t="s">
        <v>34</v>
      </c>
      <c r="E22" s="75" t="s">
        <v>198</v>
      </c>
      <c r="F22" s="75" t="s">
        <v>217</v>
      </c>
      <c r="G22" s="75"/>
      <c r="H22" s="75"/>
      <c r="J22" s="75"/>
    </row>
    <row r="23" spans="1:12">
      <c r="A23" s="75" t="s">
        <v>240</v>
      </c>
      <c r="B23" s="75" t="s">
        <v>20</v>
      </c>
      <c r="C23" s="75" t="s">
        <v>23</v>
      </c>
      <c r="D23" s="75" t="s">
        <v>34</v>
      </c>
      <c r="E23" s="75" t="s">
        <v>26</v>
      </c>
      <c r="F23" s="75" t="s">
        <v>198</v>
      </c>
      <c r="G23" s="75" t="s">
        <v>217</v>
      </c>
      <c r="H23" s="75"/>
      <c r="I23" s="75"/>
      <c r="J23" s="75"/>
    </row>
    <row r="24" spans="1:12">
      <c r="A24" s="75" t="s">
        <v>35</v>
      </c>
      <c r="B24" s="75" t="s">
        <v>20</v>
      </c>
      <c r="C24" s="75" t="s">
        <v>23</v>
      </c>
      <c r="D24" s="75" t="s">
        <v>24</v>
      </c>
      <c r="E24" s="75" t="s">
        <v>25</v>
      </c>
      <c r="F24" s="75" t="s">
        <v>27</v>
      </c>
      <c r="G24" s="75" t="s">
        <v>28</v>
      </c>
      <c r="H24" s="75" t="s">
        <v>180</v>
      </c>
      <c r="I24" s="74" t="s">
        <v>26</v>
      </c>
      <c r="J24" s="75" t="s">
        <v>37</v>
      </c>
      <c r="K24" s="75" t="s">
        <v>36</v>
      </c>
      <c r="L24" s="75" t="s">
        <v>217</v>
      </c>
    </row>
    <row r="25" spans="1:12">
      <c r="A25" s="75" t="s">
        <v>224</v>
      </c>
      <c r="B25" s="75" t="s">
        <v>20</v>
      </c>
      <c r="C25" s="75" t="s">
        <v>38</v>
      </c>
      <c r="D25" s="75" t="s">
        <v>172</v>
      </c>
      <c r="E25" s="75"/>
      <c r="F25" s="75"/>
      <c r="G25" s="75"/>
      <c r="H25" s="75"/>
      <c r="I25" s="75"/>
      <c r="J25" s="75"/>
    </row>
    <row r="26" spans="1:12">
      <c r="A26" s="75" t="s">
        <v>227</v>
      </c>
      <c r="B26" s="75" t="s">
        <v>20</v>
      </c>
      <c r="C26" s="75" t="s">
        <v>38</v>
      </c>
      <c r="D26" s="75" t="s">
        <v>172</v>
      </c>
      <c r="E26" s="75"/>
      <c r="F26" s="75"/>
      <c r="G26" s="75"/>
      <c r="H26" s="75"/>
      <c r="I26" s="75"/>
      <c r="J26" s="75"/>
    </row>
    <row r="27" spans="1:12">
      <c r="A27" s="75" t="s">
        <v>228</v>
      </c>
      <c r="B27" s="75" t="s">
        <v>20</v>
      </c>
      <c r="C27" s="75" t="s">
        <v>38</v>
      </c>
      <c r="D27" s="75" t="s">
        <v>172</v>
      </c>
      <c r="E27" s="75"/>
      <c r="F27" s="75"/>
      <c r="G27" s="75"/>
      <c r="H27" s="75"/>
      <c r="I27" s="75"/>
      <c r="J27" s="75"/>
    </row>
    <row r="28" spans="1:12">
      <c r="A28" s="75" t="s">
        <v>225</v>
      </c>
      <c r="B28" s="75" t="s">
        <v>20</v>
      </c>
      <c r="C28" s="75" t="s">
        <v>38</v>
      </c>
      <c r="D28" s="75" t="s">
        <v>172</v>
      </c>
      <c r="E28" s="75"/>
      <c r="F28" s="75"/>
      <c r="G28" s="75"/>
      <c r="H28" s="75"/>
      <c r="I28" s="75"/>
      <c r="J28" s="75"/>
    </row>
    <row r="29" spans="1:12">
      <c r="A29" s="75" t="s">
        <v>229</v>
      </c>
      <c r="B29" s="75" t="s">
        <v>20</v>
      </c>
      <c r="C29" s="75" t="s">
        <v>38</v>
      </c>
      <c r="D29" s="75" t="s">
        <v>172</v>
      </c>
      <c r="E29" s="75"/>
      <c r="F29" s="75"/>
      <c r="G29" s="75"/>
      <c r="H29" s="75"/>
      <c r="I29" s="75"/>
      <c r="J29" s="75"/>
    </row>
    <row r="30" spans="1:12">
      <c r="A30" s="75" t="s">
        <v>230</v>
      </c>
      <c r="B30" s="75" t="s">
        <v>20</v>
      </c>
      <c r="C30" s="75" t="s">
        <v>38</v>
      </c>
      <c r="D30" s="75" t="s">
        <v>172</v>
      </c>
      <c r="E30" s="75"/>
      <c r="F30" s="75"/>
      <c r="G30" s="75"/>
      <c r="H30" s="75"/>
      <c r="I30" s="75"/>
      <c r="J30" s="75"/>
    </row>
    <row r="31" spans="1:12">
      <c r="A31" s="75" t="s">
        <v>111</v>
      </c>
      <c r="B31" s="75" t="s">
        <v>20</v>
      </c>
      <c r="C31" s="75" t="s">
        <v>42</v>
      </c>
      <c r="D31" s="75" t="s">
        <v>43</v>
      </c>
      <c r="E31" s="75" t="s">
        <v>44</v>
      </c>
      <c r="F31" s="75" t="s">
        <v>45</v>
      </c>
      <c r="G31" s="75" t="s">
        <v>25</v>
      </c>
      <c r="H31" s="75" t="s">
        <v>245</v>
      </c>
      <c r="I31" s="75"/>
      <c r="J31" s="75"/>
    </row>
    <row r="32" spans="1:12">
      <c r="A32" s="75" t="s">
        <v>231</v>
      </c>
      <c r="B32" s="75" t="s">
        <v>20</v>
      </c>
      <c r="C32" s="75" t="s">
        <v>42</v>
      </c>
      <c r="D32" s="75" t="s">
        <v>43</v>
      </c>
      <c r="E32" s="75" t="s">
        <v>44</v>
      </c>
      <c r="F32" s="75" t="s">
        <v>45</v>
      </c>
      <c r="G32" s="75" t="s">
        <v>25</v>
      </c>
      <c r="H32" s="75" t="s">
        <v>245</v>
      </c>
      <c r="I32" s="75"/>
      <c r="J32" s="75"/>
    </row>
    <row r="33" spans="1:11">
      <c r="A33" s="75" t="s">
        <v>232</v>
      </c>
      <c r="B33" s="75" t="s">
        <v>20</v>
      </c>
      <c r="C33" s="75" t="s">
        <v>42</v>
      </c>
      <c r="D33" s="75" t="s">
        <v>43</v>
      </c>
      <c r="E33" s="75" t="s">
        <v>44</v>
      </c>
      <c r="F33" s="75" t="s">
        <v>45</v>
      </c>
      <c r="G33" s="75" t="s">
        <v>25</v>
      </c>
      <c r="H33" s="75" t="s">
        <v>245</v>
      </c>
      <c r="I33" s="75"/>
      <c r="J33" s="75"/>
    </row>
    <row r="34" spans="1:11">
      <c r="A34" s="75" t="s">
        <v>246</v>
      </c>
      <c r="B34" s="75" t="s">
        <v>20</v>
      </c>
      <c r="C34" s="75" t="s">
        <v>42</v>
      </c>
      <c r="D34" s="75" t="s">
        <v>25</v>
      </c>
      <c r="E34" s="75" t="s">
        <v>43</v>
      </c>
      <c r="F34" s="75" t="s">
        <v>44</v>
      </c>
      <c r="G34" s="75" t="s">
        <v>45</v>
      </c>
      <c r="H34" s="75" t="s">
        <v>245</v>
      </c>
      <c r="I34" s="75" t="s">
        <v>247</v>
      </c>
    </row>
    <row r="35" spans="1:11">
      <c r="A35" s="75" t="s">
        <v>249</v>
      </c>
      <c r="B35" s="75" t="s">
        <v>20</v>
      </c>
      <c r="C35" s="75" t="s">
        <v>42</v>
      </c>
      <c r="D35" s="75" t="s">
        <v>25</v>
      </c>
      <c r="E35" s="75" t="s">
        <v>43</v>
      </c>
      <c r="F35" s="75" t="s">
        <v>44</v>
      </c>
      <c r="G35" s="75" t="s">
        <v>45</v>
      </c>
      <c r="H35" s="75" t="s">
        <v>245</v>
      </c>
      <c r="I35" s="75" t="s">
        <v>247</v>
      </c>
    </row>
    <row r="36" spans="1:11">
      <c r="A36" s="75" t="s">
        <v>250</v>
      </c>
      <c r="B36" s="75" t="s">
        <v>20</v>
      </c>
      <c r="C36" s="75" t="s">
        <v>42</v>
      </c>
      <c r="D36" s="75" t="s">
        <v>25</v>
      </c>
      <c r="E36" s="75" t="s">
        <v>43</v>
      </c>
      <c r="F36" s="75" t="s">
        <v>44</v>
      </c>
      <c r="G36" s="75" t="s">
        <v>45</v>
      </c>
      <c r="H36" s="75" t="s">
        <v>245</v>
      </c>
      <c r="I36" s="75" t="s">
        <v>247</v>
      </c>
    </row>
    <row r="37" spans="1:11">
      <c r="A37" s="75" t="s">
        <v>252</v>
      </c>
      <c r="B37" s="75" t="s">
        <v>20</v>
      </c>
      <c r="C37" s="75" t="s">
        <v>42</v>
      </c>
      <c r="D37" s="75" t="s">
        <v>43</v>
      </c>
      <c r="E37" s="75" t="s">
        <v>44</v>
      </c>
      <c r="F37" s="75" t="s">
        <v>25</v>
      </c>
      <c r="G37" s="75" t="s">
        <v>45</v>
      </c>
      <c r="H37" s="75" t="s">
        <v>245</v>
      </c>
      <c r="I37" s="75" t="s">
        <v>159</v>
      </c>
      <c r="J37" s="75" t="s">
        <v>160</v>
      </c>
      <c r="K37" s="75" t="s">
        <v>158</v>
      </c>
    </row>
    <row r="38" spans="1:11">
      <c r="A38" s="75" t="s">
        <v>39</v>
      </c>
      <c r="B38" s="75" t="s">
        <v>20</v>
      </c>
      <c r="C38" s="75" t="s">
        <v>42</v>
      </c>
      <c r="D38" s="75" t="s">
        <v>46</v>
      </c>
      <c r="E38" s="75"/>
      <c r="F38" s="75"/>
      <c r="G38" s="75"/>
      <c r="H38" s="75"/>
      <c r="I38" s="75"/>
      <c r="J38" s="75"/>
      <c r="K38" s="75"/>
    </row>
    <row r="39" spans="1:11">
      <c r="A39" s="75" t="s">
        <v>19</v>
      </c>
      <c r="B39" s="75" t="s">
        <v>20</v>
      </c>
      <c r="C39" s="75" t="s">
        <v>42</v>
      </c>
      <c r="D39" s="75" t="s">
        <v>46</v>
      </c>
      <c r="E39" s="75"/>
      <c r="F39" s="75"/>
      <c r="H39" s="75"/>
      <c r="I39" s="75"/>
      <c r="J39" s="75"/>
    </row>
    <row r="40" spans="1:11">
      <c r="A40" s="75" t="s">
        <v>40</v>
      </c>
      <c r="B40" s="75" t="s">
        <v>20</v>
      </c>
      <c r="C40" s="75" t="s">
        <v>42</v>
      </c>
      <c r="D40" s="75" t="s">
        <v>43</v>
      </c>
      <c r="E40" s="75" t="s">
        <v>44</v>
      </c>
      <c r="F40" s="75" t="s">
        <v>25</v>
      </c>
      <c r="G40" s="75" t="s">
        <v>166</v>
      </c>
      <c r="H40" s="75" t="s">
        <v>248</v>
      </c>
      <c r="I40" s="75" t="s">
        <v>159</v>
      </c>
      <c r="J40" s="75" t="s">
        <v>160</v>
      </c>
      <c r="K40" s="75" t="s">
        <v>158</v>
      </c>
    </row>
    <row r="41" spans="1:11">
      <c r="A41" s="75" t="s">
        <v>41</v>
      </c>
      <c r="B41" s="75" t="s">
        <v>24</v>
      </c>
      <c r="C41" s="75" t="s">
        <v>42</v>
      </c>
      <c r="D41" s="75" t="s">
        <v>25</v>
      </c>
      <c r="E41" s="75" t="s">
        <v>43</v>
      </c>
      <c r="F41" s="75" t="s">
        <v>44</v>
      </c>
      <c r="G41" s="75" t="s">
        <v>166</v>
      </c>
      <c r="H41" s="75" t="s">
        <v>170</v>
      </c>
      <c r="I41" s="75" t="s">
        <v>171</v>
      </c>
      <c r="J41" s="75" t="s">
        <v>217</v>
      </c>
    </row>
    <row r="43" spans="1:11">
      <c r="A43" s="75"/>
    </row>
  </sheetData>
  <phoneticPr fontId="3"/>
  <pageMargins left="0.25" right="0.25" top="0.75" bottom="0.75" header="0.3" footer="0.3"/>
  <pageSetup paperSize="9" scale="64"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1:AQ228"/>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8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35</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75" si="0">IF($AK$3="４週",SUM(F12:AG12),SUM(F12:AJ12))</f>
        <v>0</v>
      </c>
      <c r="AL12" s="82">
        <f t="shared" ref="AL12:AL160" si="1">IF($AK$3="４週",AK12/4,AK12/(DAY(EOMONTH($F$9,0))/7))</f>
        <v>0</v>
      </c>
      <c r="AM12" s="128"/>
      <c r="AN12" s="128"/>
    </row>
    <row r="13" spans="1:40" ht="18" customHeight="1">
      <c r="A13" s="72">
        <v>3</v>
      </c>
      <c r="B13" s="91" t="s">
        <v>24</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 t="shared" si="1"/>
        <v>0</v>
      </c>
      <c r="AM13" s="128"/>
      <c r="AN13" s="128"/>
    </row>
    <row r="14" spans="1:40" ht="18" customHeight="1">
      <c r="A14" s="72">
        <v>4</v>
      </c>
      <c r="B14" s="91" t="s">
        <v>25</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 t="shared" si="1"/>
        <v>0</v>
      </c>
      <c r="AM14" s="128"/>
      <c r="AN14" s="128"/>
    </row>
    <row r="15" spans="1:40" ht="18" customHeight="1">
      <c r="A15" s="72">
        <v>5</v>
      </c>
      <c r="B15" s="91" t="s">
        <v>26</v>
      </c>
      <c r="C15" s="77" t="s">
        <v>96</v>
      </c>
      <c r="D15" s="88"/>
      <c r="E15" s="89" t="s">
        <v>186</v>
      </c>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si="1"/>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ref="AL16:AL71" si="2">IF($AK$3="４週",AK16/4,AK16/(DAY(EOMONTH($F$9,0))/7))</f>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2"/>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2"/>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2"/>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2"/>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2"/>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2"/>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2"/>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2"/>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2"/>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2"/>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2"/>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2"/>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2"/>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2"/>
        <v>0</v>
      </c>
      <c r="AM30" s="128"/>
      <c r="AN30" s="128"/>
    </row>
    <row r="31" spans="1:40" ht="18" customHeight="1">
      <c r="A31" s="72">
        <v>21</v>
      </c>
      <c r="B31" s="91"/>
      <c r="C31" s="77"/>
      <c r="D31" s="88"/>
      <c r="E31" s="89"/>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1">
        <f t="shared" si="0"/>
        <v>0</v>
      </c>
      <c r="AL31" s="82">
        <f t="shared" si="2"/>
        <v>0</v>
      </c>
      <c r="AM31" s="128"/>
      <c r="AN31" s="128"/>
    </row>
    <row r="32" spans="1:40" ht="18" customHeight="1">
      <c r="A32" s="72">
        <v>22</v>
      </c>
      <c r="B32" s="91"/>
      <c r="C32" s="77"/>
      <c r="D32" s="88"/>
      <c r="E32" s="89"/>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1">
        <f t="shared" si="0"/>
        <v>0</v>
      </c>
      <c r="AL32" s="82">
        <f t="shared" si="2"/>
        <v>0</v>
      </c>
      <c r="AM32" s="128"/>
      <c r="AN32" s="128"/>
    </row>
    <row r="33" spans="1:40" ht="18" customHeight="1">
      <c r="A33" s="72">
        <v>23</v>
      </c>
      <c r="B33" s="91"/>
      <c r="C33" s="77"/>
      <c r="D33" s="88"/>
      <c r="E33" s="89"/>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1">
        <f t="shared" si="0"/>
        <v>0</v>
      </c>
      <c r="AL33" s="82">
        <f t="shared" si="2"/>
        <v>0</v>
      </c>
      <c r="AM33" s="128"/>
      <c r="AN33" s="128"/>
    </row>
    <row r="34" spans="1:40" ht="18" customHeight="1">
      <c r="A34" s="72">
        <v>24</v>
      </c>
      <c r="B34" s="91"/>
      <c r="C34" s="77"/>
      <c r="D34" s="88"/>
      <c r="E34" s="89"/>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1">
        <f t="shared" si="0"/>
        <v>0</v>
      </c>
      <c r="AL34" s="82">
        <f t="shared" si="2"/>
        <v>0</v>
      </c>
      <c r="AM34" s="128"/>
      <c r="AN34" s="128"/>
    </row>
    <row r="35" spans="1:40" ht="18" customHeight="1">
      <c r="A35" s="72">
        <v>25</v>
      </c>
      <c r="B35" s="91"/>
      <c r="C35" s="77"/>
      <c r="D35" s="88"/>
      <c r="E35" s="89"/>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1">
        <f t="shared" si="0"/>
        <v>0</v>
      </c>
      <c r="AL35" s="82">
        <f t="shared" si="2"/>
        <v>0</v>
      </c>
      <c r="AM35" s="128"/>
      <c r="AN35" s="128"/>
    </row>
    <row r="36" spans="1:40" ht="18" customHeight="1">
      <c r="A36" s="72">
        <v>26</v>
      </c>
      <c r="B36" s="91"/>
      <c r="C36" s="77"/>
      <c r="D36" s="88"/>
      <c r="E36" s="89"/>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1">
        <f t="shared" si="0"/>
        <v>0</v>
      </c>
      <c r="AL36" s="82">
        <f t="shared" si="2"/>
        <v>0</v>
      </c>
      <c r="AM36" s="128"/>
      <c r="AN36" s="128"/>
    </row>
    <row r="37" spans="1:40" ht="18" customHeight="1">
      <c r="A37" s="72">
        <v>27</v>
      </c>
      <c r="B37" s="91"/>
      <c r="C37" s="77"/>
      <c r="D37" s="88"/>
      <c r="E37" s="89"/>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1">
        <f t="shared" si="0"/>
        <v>0</v>
      </c>
      <c r="AL37" s="82">
        <f t="shared" si="2"/>
        <v>0</v>
      </c>
      <c r="AM37" s="128"/>
      <c r="AN37" s="128"/>
    </row>
    <row r="38" spans="1:40" ht="18" customHeight="1">
      <c r="A38" s="72">
        <v>28</v>
      </c>
      <c r="B38" s="91"/>
      <c r="C38" s="77"/>
      <c r="D38" s="88"/>
      <c r="E38" s="89"/>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1">
        <f t="shared" si="0"/>
        <v>0</v>
      </c>
      <c r="AL38" s="82">
        <f t="shared" si="2"/>
        <v>0</v>
      </c>
      <c r="AM38" s="128"/>
      <c r="AN38" s="128"/>
    </row>
    <row r="39" spans="1:40" ht="18" customHeight="1">
      <c r="A39" s="72">
        <v>29</v>
      </c>
      <c r="B39" s="91"/>
      <c r="C39" s="77"/>
      <c r="D39" s="88"/>
      <c r="E39" s="89"/>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1">
        <f t="shared" si="0"/>
        <v>0</v>
      </c>
      <c r="AL39" s="82">
        <f t="shared" si="2"/>
        <v>0</v>
      </c>
      <c r="AM39" s="128"/>
      <c r="AN39" s="128"/>
    </row>
    <row r="40" spans="1:40" ht="18" customHeight="1">
      <c r="A40" s="72">
        <v>30</v>
      </c>
      <c r="B40" s="91"/>
      <c r="C40" s="77"/>
      <c r="D40" s="88"/>
      <c r="E40" s="89"/>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1">
        <f t="shared" si="0"/>
        <v>0</v>
      </c>
      <c r="AL40" s="82">
        <f t="shared" si="2"/>
        <v>0</v>
      </c>
      <c r="AM40" s="128"/>
      <c r="AN40" s="128"/>
    </row>
    <row r="41" spans="1:40" ht="18" customHeight="1">
      <c r="A41" s="72">
        <v>31</v>
      </c>
      <c r="B41" s="91"/>
      <c r="C41" s="77"/>
      <c r="D41" s="88"/>
      <c r="E41" s="89"/>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1">
        <f t="shared" si="0"/>
        <v>0</v>
      </c>
      <c r="AL41" s="82">
        <f t="shared" si="2"/>
        <v>0</v>
      </c>
      <c r="AM41" s="128"/>
      <c r="AN41" s="128"/>
    </row>
    <row r="42" spans="1:40" ht="18" customHeight="1">
      <c r="A42" s="72">
        <v>32</v>
      </c>
      <c r="B42" s="91"/>
      <c r="C42" s="77"/>
      <c r="D42" s="88"/>
      <c r="E42" s="89"/>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1">
        <f t="shared" si="0"/>
        <v>0</v>
      </c>
      <c r="AL42" s="82">
        <f t="shared" si="2"/>
        <v>0</v>
      </c>
      <c r="AM42" s="128"/>
      <c r="AN42" s="128"/>
    </row>
    <row r="43" spans="1:40" ht="18" customHeight="1">
      <c r="A43" s="72">
        <v>33</v>
      </c>
      <c r="B43" s="91"/>
      <c r="C43" s="77"/>
      <c r="D43" s="88"/>
      <c r="E43" s="89"/>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1">
        <f t="shared" si="0"/>
        <v>0</v>
      </c>
      <c r="AL43" s="82">
        <f t="shared" si="2"/>
        <v>0</v>
      </c>
      <c r="AM43" s="128"/>
      <c r="AN43" s="128"/>
    </row>
    <row r="44" spans="1:40" ht="18" customHeight="1">
      <c r="A44" s="72">
        <v>34</v>
      </c>
      <c r="B44" s="91"/>
      <c r="C44" s="77"/>
      <c r="D44" s="88"/>
      <c r="E44" s="89"/>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1">
        <f t="shared" si="0"/>
        <v>0</v>
      </c>
      <c r="AL44" s="82">
        <f t="shared" si="2"/>
        <v>0</v>
      </c>
      <c r="AM44" s="128"/>
      <c r="AN44" s="128"/>
    </row>
    <row r="45" spans="1:40" ht="18" customHeight="1">
      <c r="A45" s="72">
        <v>35</v>
      </c>
      <c r="B45" s="91"/>
      <c r="C45" s="77"/>
      <c r="D45" s="88"/>
      <c r="E45" s="89"/>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1">
        <f t="shared" si="0"/>
        <v>0</v>
      </c>
      <c r="AL45" s="82">
        <f t="shared" si="2"/>
        <v>0</v>
      </c>
      <c r="AM45" s="128"/>
      <c r="AN45" s="128"/>
    </row>
    <row r="46" spans="1:40" ht="18" customHeight="1">
      <c r="A46" s="72">
        <v>36</v>
      </c>
      <c r="B46" s="91"/>
      <c r="C46" s="77"/>
      <c r="D46" s="88"/>
      <c r="E46" s="89"/>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1">
        <f t="shared" si="0"/>
        <v>0</v>
      </c>
      <c r="AL46" s="82">
        <f t="shared" si="2"/>
        <v>0</v>
      </c>
      <c r="AM46" s="128"/>
      <c r="AN46" s="128"/>
    </row>
    <row r="47" spans="1:40" ht="18" customHeight="1">
      <c r="A47" s="72">
        <v>37</v>
      </c>
      <c r="B47" s="91"/>
      <c r="C47" s="77"/>
      <c r="D47" s="88"/>
      <c r="E47" s="89"/>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1">
        <f t="shared" si="0"/>
        <v>0</v>
      </c>
      <c r="AL47" s="82">
        <f t="shared" si="2"/>
        <v>0</v>
      </c>
      <c r="AM47" s="128"/>
      <c r="AN47" s="128"/>
    </row>
    <row r="48" spans="1:40" ht="18" customHeight="1">
      <c r="A48" s="72">
        <v>38</v>
      </c>
      <c r="B48" s="91"/>
      <c r="C48" s="77"/>
      <c r="D48" s="88"/>
      <c r="E48" s="89"/>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1">
        <f t="shared" si="0"/>
        <v>0</v>
      </c>
      <c r="AL48" s="82">
        <f t="shared" si="2"/>
        <v>0</v>
      </c>
      <c r="AM48" s="128"/>
      <c r="AN48" s="128"/>
    </row>
    <row r="49" spans="1:40" ht="18" customHeight="1">
      <c r="A49" s="72">
        <v>39</v>
      </c>
      <c r="B49" s="91"/>
      <c r="C49" s="77"/>
      <c r="D49" s="88"/>
      <c r="E49" s="89"/>
      <c r="F49" s="80"/>
      <c r="G49" s="80"/>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1">
        <f t="shared" si="0"/>
        <v>0</v>
      </c>
      <c r="AL49" s="82">
        <f t="shared" si="2"/>
        <v>0</v>
      </c>
      <c r="AM49" s="128"/>
      <c r="AN49" s="128"/>
    </row>
    <row r="50" spans="1:40" ht="18" customHeight="1">
      <c r="A50" s="72">
        <v>40</v>
      </c>
      <c r="B50" s="91"/>
      <c r="C50" s="77"/>
      <c r="D50" s="88"/>
      <c r="E50" s="89"/>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1">
        <f t="shared" si="0"/>
        <v>0</v>
      </c>
      <c r="AL50" s="82">
        <f t="shared" si="2"/>
        <v>0</v>
      </c>
      <c r="AM50" s="128"/>
      <c r="AN50" s="128"/>
    </row>
    <row r="51" spans="1:40" ht="18" customHeight="1">
      <c r="A51" s="72">
        <v>41</v>
      </c>
      <c r="B51" s="91"/>
      <c r="C51" s="77"/>
      <c r="D51" s="88"/>
      <c r="E51" s="89"/>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1">
        <f t="shared" si="0"/>
        <v>0</v>
      </c>
      <c r="AL51" s="82">
        <f t="shared" si="2"/>
        <v>0</v>
      </c>
      <c r="AM51" s="128"/>
      <c r="AN51" s="128"/>
    </row>
    <row r="52" spans="1:40" ht="18" customHeight="1">
      <c r="A52" s="72">
        <v>42</v>
      </c>
      <c r="B52" s="91"/>
      <c r="C52" s="77"/>
      <c r="D52" s="88"/>
      <c r="E52" s="89"/>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1">
        <f t="shared" si="0"/>
        <v>0</v>
      </c>
      <c r="AL52" s="82">
        <f t="shared" si="2"/>
        <v>0</v>
      </c>
      <c r="AM52" s="128"/>
      <c r="AN52" s="128"/>
    </row>
    <row r="53" spans="1:40" ht="18" customHeight="1">
      <c r="A53" s="72">
        <v>43</v>
      </c>
      <c r="B53" s="91"/>
      <c r="C53" s="77"/>
      <c r="D53" s="88"/>
      <c r="E53" s="89"/>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1">
        <f t="shared" si="0"/>
        <v>0</v>
      </c>
      <c r="AL53" s="82">
        <f t="shared" si="2"/>
        <v>0</v>
      </c>
      <c r="AM53" s="128"/>
      <c r="AN53" s="128"/>
    </row>
    <row r="54" spans="1:40" ht="18" customHeight="1">
      <c r="A54" s="72">
        <v>44</v>
      </c>
      <c r="B54" s="91"/>
      <c r="C54" s="77"/>
      <c r="D54" s="88"/>
      <c r="E54" s="89"/>
      <c r="F54" s="80"/>
      <c r="G54" s="80"/>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1">
        <f t="shared" si="0"/>
        <v>0</v>
      </c>
      <c r="AL54" s="82">
        <f t="shared" si="2"/>
        <v>0</v>
      </c>
      <c r="AM54" s="128"/>
      <c r="AN54" s="128"/>
    </row>
    <row r="55" spans="1:40" ht="18" customHeight="1">
      <c r="A55" s="72">
        <v>45</v>
      </c>
      <c r="B55" s="91"/>
      <c r="C55" s="77"/>
      <c r="D55" s="88"/>
      <c r="E55" s="89"/>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1">
        <f t="shared" si="0"/>
        <v>0</v>
      </c>
      <c r="AL55" s="82">
        <f t="shared" si="2"/>
        <v>0</v>
      </c>
      <c r="AM55" s="128"/>
      <c r="AN55" s="128"/>
    </row>
    <row r="56" spans="1:40" ht="18" customHeight="1">
      <c r="A56" s="72">
        <v>46</v>
      </c>
      <c r="B56" s="91"/>
      <c r="C56" s="77"/>
      <c r="D56" s="88"/>
      <c r="E56" s="89"/>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1">
        <f t="shared" si="0"/>
        <v>0</v>
      </c>
      <c r="AL56" s="82">
        <f t="shared" si="2"/>
        <v>0</v>
      </c>
      <c r="AM56" s="128"/>
      <c r="AN56" s="128"/>
    </row>
    <row r="57" spans="1:40" ht="18" customHeight="1">
      <c r="A57" s="72">
        <v>47</v>
      </c>
      <c r="B57" s="91"/>
      <c r="C57" s="77"/>
      <c r="D57" s="88"/>
      <c r="E57" s="89"/>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1">
        <f t="shared" si="0"/>
        <v>0</v>
      </c>
      <c r="AL57" s="82">
        <f t="shared" si="2"/>
        <v>0</v>
      </c>
      <c r="AM57" s="128"/>
      <c r="AN57" s="128"/>
    </row>
    <row r="58" spans="1:40" ht="18" customHeight="1">
      <c r="A58" s="72">
        <v>48</v>
      </c>
      <c r="B58" s="91"/>
      <c r="C58" s="77"/>
      <c r="D58" s="88"/>
      <c r="E58" s="89"/>
      <c r="F58" s="80"/>
      <c r="G58" s="80"/>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1">
        <f t="shared" si="0"/>
        <v>0</v>
      </c>
      <c r="AL58" s="82">
        <f t="shared" si="2"/>
        <v>0</v>
      </c>
      <c r="AM58" s="128"/>
      <c r="AN58" s="128"/>
    </row>
    <row r="59" spans="1:40" ht="18" customHeight="1">
      <c r="A59" s="72">
        <v>49</v>
      </c>
      <c r="B59" s="91"/>
      <c r="C59" s="77"/>
      <c r="D59" s="88"/>
      <c r="E59" s="89"/>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1">
        <f t="shared" si="0"/>
        <v>0</v>
      </c>
      <c r="AL59" s="82">
        <f t="shared" si="2"/>
        <v>0</v>
      </c>
      <c r="AM59" s="128"/>
      <c r="AN59" s="128"/>
    </row>
    <row r="60" spans="1:40" ht="18" customHeight="1">
      <c r="A60" s="72">
        <v>50</v>
      </c>
      <c r="B60" s="91"/>
      <c r="C60" s="77"/>
      <c r="D60" s="88"/>
      <c r="E60" s="89"/>
      <c r="F60" s="80"/>
      <c r="G60" s="80"/>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1">
        <f t="shared" si="0"/>
        <v>0</v>
      </c>
      <c r="AL60" s="82">
        <f t="shared" si="2"/>
        <v>0</v>
      </c>
      <c r="AM60" s="128"/>
      <c r="AN60" s="128"/>
    </row>
    <row r="61" spans="1:40" ht="18" customHeight="1">
      <c r="A61" s="72">
        <v>51</v>
      </c>
      <c r="B61" s="91"/>
      <c r="C61" s="77"/>
      <c r="D61" s="88"/>
      <c r="E61" s="89"/>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1">
        <f t="shared" si="0"/>
        <v>0</v>
      </c>
      <c r="AL61" s="82">
        <f t="shared" si="2"/>
        <v>0</v>
      </c>
      <c r="AM61" s="128"/>
      <c r="AN61" s="128"/>
    </row>
    <row r="62" spans="1:40" ht="18" customHeight="1">
      <c r="A62" s="72">
        <v>52</v>
      </c>
      <c r="B62" s="91"/>
      <c r="C62" s="77"/>
      <c r="D62" s="88"/>
      <c r="E62" s="89"/>
      <c r="F62" s="80"/>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1">
        <f t="shared" si="0"/>
        <v>0</v>
      </c>
      <c r="AL62" s="82">
        <f t="shared" si="2"/>
        <v>0</v>
      </c>
      <c r="AM62" s="128"/>
      <c r="AN62" s="128"/>
    </row>
    <row r="63" spans="1:40" ht="18" customHeight="1">
      <c r="A63" s="72">
        <v>53</v>
      </c>
      <c r="B63" s="91"/>
      <c r="C63" s="77"/>
      <c r="D63" s="88"/>
      <c r="E63" s="89"/>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1">
        <f t="shared" si="0"/>
        <v>0</v>
      </c>
      <c r="AL63" s="82">
        <f t="shared" si="2"/>
        <v>0</v>
      </c>
      <c r="AM63" s="128"/>
      <c r="AN63" s="128"/>
    </row>
    <row r="64" spans="1:40" ht="18" customHeight="1">
      <c r="A64" s="72">
        <v>54</v>
      </c>
      <c r="B64" s="91"/>
      <c r="C64" s="77"/>
      <c r="D64" s="88"/>
      <c r="E64" s="89"/>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1">
        <f t="shared" si="0"/>
        <v>0</v>
      </c>
      <c r="AL64" s="82">
        <f t="shared" si="2"/>
        <v>0</v>
      </c>
      <c r="AM64" s="128"/>
      <c r="AN64" s="128"/>
    </row>
    <row r="65" spans="1:40" ht="18" customHeight="1">
      <c r="A65" s="72">
        <v>55</v>
      </c>
      <c r="B65" s="91"/>
      <c r="C65" s="77"/>
      <c r="D65" s="88"/>
      <c r="E65" s="89"/>
      <c r="F65" s="80"/>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1">
        <f t="shared" si="0"/>
        <v>0</v>
      </c>
      <c r="AL65" s="82">
        <f t="shared" si="2"/>
        <v>0</v>
      </c>
      <c r="AM65" s="128"/>
      <c r="AN65" s="128"/>
    </row>
    <row r="66" spans="1:40" ht="18" customHeight="1">
      <c r="A66" s="72">
        <v>56</v>
      </c>
      <c r="B66" s="91"/>
      <c r="C66" s="77"/>
      <c r="D66" s="88"/>
      <c r="E66" s="89"/>
      <c r="F66" s="80"/>
      <c r="G66" s="80"/>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1">
        <f t="shared" si="0"/>
        <v>0</v>
      </c>
      <c r="AL66" s="82">
        <f t="shared" si="2"/>
        <v>0</v>
      </c>
      <c r="AM66" s="128"/>
      <c r="AN66" s="128"/>
    </row>
    <row r="67" spans="1:40" ht="18" customHeight="1">
      <c r="A67" s="72">
        <v>57</v>
      </c>
      <c r="B67" s="91"/>
      <c r="C67" s="77"/>
      <c r="D67" s="88"/>
      <c r="E67" s="89"/>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1">
        <f t="shared" si="0"/>
        <v>0</v>
      </c>
      <c r="AL67" s="82">
        <f t="shared" si="2"/>
        <v>0</v>
      </c>
      <c r="AM67" s="128"/>
      <c r="AN67" s="128"/>
    </row>
    <row r="68" spans="1:40" ht="18" customHeight="1">
      <c r="A68" s="72">
        <v>58</v>
      </c>
      <c r="B68" s="91"/>
      <c r="C68" s="77"/>
      <c r="D68" s="88"/>
      <c r="E68" s="89"/>
      <c r="F68" s="80"/>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1">
        <f t="shared" si="0"/>
        <v>0</v>
      </c>
      <c r="AL68" s="82">
        <f t="shared" si="2"/>
        <v>0</v>
      </c>
      <c r="AM68" s="128"/>
      <c r="AN68" s="128"/>
    </row>
    <row r="69" spans="1:40" ht="18" customHeight="1">
      <c r="A69" s="72">
        <v>59</v>
      </c>
      <c r="B69" s="91"/>
      <c r="C69" s="77"/>
      <c r="D69" s="88"/>
      <c r="E69" s="89"/>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0"/>
      <c r="AJ69" s="80"/>
      <c r="AK69" s="81">
        <f t="shared" si="0"/>
        <v>0</v>
      </c>
      <c r="AL69" s="82">
        <f t="shared" si="2"/>
        <v>0</v>
      </c>
      <c r="AM69" s="128"/>
      <c r="AN69" s="128"/>
    </row>
    <row r="70" spans="1:40" ht="18" customHeight="1">
      <c r="A70" s="72">
        <v>60</v>
      </c>
      <c r="B70" s="91"/>
      <c r="C70" s="77"/>
      <c r="D70" s="88"/>
      <c r="E70" s="89"/>
      <c r="F70" s="80"/>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c r="AH70" s="80"/>
      <c r="AI70" s="80"/>
      <c r="AJ70" s="80"/>
      <c r="AK70" s="81">
        <f t="shared" si="0"/>
        <v>0</v>
      </c>
      <c r="AL70" s="82">
        <f t="shared" si="2"/>
        <v>0</v>
      </c>
      <c r="AM70" s="128"/>
      <c r="AN70" s="128"/>
    </row>
    <row r="71" spans="1:40" ht="18" customHeight="1">
      <c r="A71" s="72">
        <v>61</v>
      </c>
      <c r="B71" s="91"/>
      <c r="C71" s="77"/>
      <c r="D71" s="88"/>
      <c r="E71" s="89"/>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0"/>
      <c r="AK71" s="81">
        <f t="shared" si="0"/>
        <v>0</v>
      </c>
      <c r="AL71" s="82">
        <f t="shared" si="2"/>
        <v>0</v>
      </c>
      <c r="AM71" s="128"/>
      <c r="AN71" s="128"/>
    </row>
    <row r="72" spans="1:40" ht="18" customHeight="1">
      <c r="A72" s="72">
        <v>62</v>
      </c>
      <c r="B72" s="91"/>
      <c r="C72" s="77"/>
      <c r="D72" s="88"/>
      <c r="E72" s="89"/>
      <c r="F72" s="80"/>
      <c r="G72" s="80"/>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1">
        <f t="shared" si="0"/>
        <v>0</v>
      </c>
      <c r="AL72" s="82">
        <f t="shared" si="1"/>
        <v>0</v>
      </c>
      <c r="AM72" s="128"/>
      <c r="AN72" s="128"/>
    </row>
    <row r="73" spans="1:40" ht="18" customHeight="1">
      <c r="A73" s="72">
        <v>63</v>
      </c>
      <c r="B73" s="91"/>
      <c r="C73" s="77"/>
      <c r="D73" s="88"/>
      <c r="E73" s="89"/>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1">
        <f t="shared" si="0"/>
        <v>0</v>
      </c>
      <c r="AL73" s="82">
        <f t="shared" si="1"/>
        <v>0</v>
      </c>
      <c r="AM73" s="128"/>
      <c r="AN73" s="128"/>
    </row>
    <row r="74" spans="1:40" ht="18" customHeight="1">
      <c r="A74" s="72">
        <v>64</v>
      </c>
      <c r="B74" s="91"/>
      <c r="C74" s="77"/>
      <c r="D74" s="88"/>
      <c r="E74" s="89"/>
      <c r="F74" s="80"/>
      <c r="G74" s="80"/>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1">
        <f t="shared" si="0"/>
        <v>0</v>
      </c>
      <c r="AL74" s="82">
        <f t="shared" si="1"/>
        <v>0</v>
      </c>
      <c r="AM74" s="128"/>
      <c r="AN74" s="128"/>
    </row>
    <row r="75" spans="1:40" ht="18" customHeight="1">
      <c r="A75" s="72">
        <v>65</v>
      </c>
      <c r="B75" s="91"/>
      <c r="C75" s="77"/>
      <c r="D75" s="88"/>
      <c r="E75" s="89"/>
      <c r="F75" s="80"/>
      <c r="G75" s="80"/>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1">
        <f t="shared" si="0"/>
        <v>0</v>
      </c>
      <c r="AL75" s="82">
        <f t="shared" si="1"/>
        <v>0</v>
      </c>
      <c r="AM75" s="128"/>
      <c r="AN75" s="128"/>
    </row>
    <row r="76" spans="1:40" ht="18" customHeight="1">
      <c r="A76" s="72">
        <v>66</v>
      </c>
      <c r="B76" s="91"/>
      <c r="C76" s="77"/>
      <c r="D76" s="88"/>
      <c r="E76" s="89"/>
      <c r="F76" s="80"/>
      <c r="G76" s="80"/>
      <c r="H76" s="80"/>
      <c r="I76" s="80"/>
      <c r="J76" s="80"/>
      <c r="K76" s="80"/>
      <c r="L76" s="80"/>
      <c r="M76" s="80"/>
      <c r="N76" s="80"/>
      <c r="O76" s="80"/>
      <c r="P76" s="80"/>
      <c r="Q76" s="80"/>
      <c r="R76" s="80"/>
      <c r="S76" s="80"/>
      <c r="T76" s="80"/>
      <c r="U76" s="80"/>
      <c r="V76" s="80"/>
      <c r="W76" s="80"/>
      <c r="X76" s="80"/>
      <c r="Y76" s="80"/>
      <c r="Z76" s="80"/>
      <c r="AA76" s="80"/>
      <c r="AB76" s="80"/>
      <c r="AC76" s="80"/>
      <c r="AD76" s="80"/>
      <c r="AE76" s="80"/>
      <c r="AF76" s="80"/>
      <c r="AG76" s="80"/>
      <c r="AH76" s="80"/>
      <c r="AI76" s="80"/>
      <c r="AJ76" s="80"/>
      <c r="AK76" s="81">
        <f t="shared" ref="AK76:AK139" si="3">IF($AK$3="４週",SUM(F76:AG76),SUM(F76:AJ76))</f>
        <v>0</v>
      </c>
      <c r="AL76" s="82">
        <f t="shared" ref="AL76:AL100" si="4">IF($AK$3="４週",AK76/4,AK76/(DAY(EOMONTH($F$9,0))/7))</f>
        <v>0</v>
      </c>
      <c r="AM76" s="128"/>
      <c r="AN76" s="128"/>
    </row>
    <row r="77" spans="1:40" ht="18" customHeight="1">
      <c r="A77" s="72">
        <v>67</v>
      </c>
      <c r="B77" s="91"/>
      <c r="C77" s="77"/>
      <c r="D77" s="88"/>
      <c r="E77" s="89"/>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1">
        <f t="shared" si="3"/>
        <v>0</v>
      </c>
      <c r="AL77" s="82">
        <f t="shared" si="4"/>
        <v>0</v>
      </c>
      <c r="AM77" s="128"/>
      <c r="AN77" s="128"/>
    </row>
    <row r="78" spans="1:40" ht="18" customHeight="1">
      <c r="A78" s="72">
        <v>68</v>
      </c>
      <c r="B78" s="91"/>
      <c r="C78" s="77"/>
      <c r="D78" s="88"/>
      <c r="E78" s="89"/>
      <c r="F78" s="80"/>
      <c r="G78" s="80"/>
      <c r="H78" s="80"/>
      <c r="I78" s="80"/>
      <c r="J78" s="80"/>
      <c r="K78" s="80"/>
      <c r="L78" s="80"/>
      <c r="M78" s="80"/>
      <c r="N78" s="80"/>
      <c r="O78" s="80"/>
      <c r="P78" s="80"/>
      <c r="Q78" s="80"/>
      <c r="R78" s="80"/>
      <c r="S78" s="80"/>
      <c r="T78" s="80"/>
      <c r="U78" s="80"/>
      <c r="V78" s="80"/>
      <c r="W78" s="80"/>
      <c r="X78" s="80"/>
      <c r="Y78" s="80"/>
      <c r="Z78" s="80"/>
      <c r="AA78" s="80"/>
      <c r="AB78" s="80"/>
      <c r="AC78" s="80"/>
      <c r="AD78" s="80"/>
      <c r="AE78" s="80"/>
      <c r="AF78" s="80"/>
      <c r="AG78" s="80"/>
      <c r="AH78" s="80"/>
      <c r="AI78" s="80"/>
      <c r="AJ78" s="80"/>
      <c r="AK78" s="81">
        <f t="shared" si="3"/>
        <v>0</v>
      </c>
      <c r="AL78" s="82">
        <f t="shared" si="4"/>
        <v>0</v>
      </c>
      <c r="AM78" s="128"/>
      <c r="AN78" s="128"/>
    </row>
    <row r="79" spans="1:40" ht="18" customHeight="1">
      <c r="A79" s="72">
        <v>69</v>
      </c>
      <c r="B79" s="91"/>
      <c r="C79" s="77"/>
      <c r="D79" s="88"/>
      <c r="E79" s="89"/>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0"/>
      <c r="AK79" s="81">
        <f t="shared" si="3"/>
        <v>0</v>
      </c>
      <c r="AL79" s="82">
        <f t="shared" si="4"/>
        <v>0</v>
      </c>
      <c r="AM79" s="128"/>
      <c r="AN79" s="128"/>
    </row>
    <row r="80" spans="1:40" ht="18" customHeight="1">
      <c r="A80" s="72">
        <v>70</v>
      </c>
      <c r="B80" s="91"/>
      <c r="C80" s="77"/>
      <c r="D80" s="88"/>
      <c r="E80" s="89"/>
      <c r="F80" s="80"/>
      <c r="G80" s="80"/>
      <c r="H80" s="80"/>
      <c r="I80" s="80"/>
      <c r="J80" s="80"/>
      <c r="K80" s="80"/>
      <c r="L80" s="80"/>
      <c r="M80" s="80"/>
      <c r="N80" s="80"/>
      <c r="O80" s="80"/>
      <c r="P80" s="80"/>
      <c r="Q80" s="80"/>
      <c r="R80" s="80"/>
      <c r="S80" s="80"/>
      <c r="T80" s="80"/>
      <c r="U80" s="80"/>
      <c r="V80" s="80"/>
      <c r="W80" s="80"/>
      <c r="X80" s="80"/>
      <c r="Y80" s="80"/>
      <c r="Z80" s="80"/>
      <c r="AA80" s="80"/>
      <c r="AB80" s="80"/>
      <c r="AC80" s="80"/>
      <c r="AD80" s="80"/>
      <c r="AE80" s="80"/>
      <c r="AF80" s="80"/>
      <c r="AG80" s="80"/>
      <c r="AH80" s="80"/>
      <c r="AI80" s="80"/>
      <c r="AJ80" s="80"/>
      <c r="AK80" s="81">
        <f t="shared" si="3"/>
        <v>0</v>
      </c>
      <c r="AL80" s="82">
        <f t="shared" si="4"/>
        <v>0</v>
      </c>
      <c r="AM80" s="128"/>
      <c r="AN80" s="128"/>
    </row>
    <row r="81" spans="1:40" ht="18" customHeight="1">
      <c r="A81" s="72">
        <v>71</v>
      </c>
      <c r="B81" s="91"/>
      <c r="C81" s="77"/>
      <c r="D81" s="88"/>
      <c r="E81" s="89"/>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1">
        <f t="shared" si="3"/>
        <v>0</v>
      </c>
      <c r="AL81" s="82">
        <f t="shared" si="4"/>
        <v>0</v>
      </c>
      <c r="AM81" s="128"/>
      <c r="AN81" s="128"/>
    </row>
    <row r="82" spans="1:40" ht="18" customHeight="1">
      <c r="A82" s="72">
        <v>72</v>
      </c>
      <c r="B82" s="91"/>
      <c r="C82" s="77"/>
      <c r="D82" s="88"/>
      <c r="E82" s="89"/>
      <c r="F82" s="80"/>
      <c r="G82" s="80"/>
      <c r="H82" s="80"/>
      <c r="I82" s="80"/>
      <c r="J82" s="80"/>
      <c r="K82" s="80"/>
      <c r="L82" s="80"/>
      <c r="M82" s="80"/>
      <c r="N82" s="80"/>
      <c r="O82" s="80"/>
      <c r="P82" s="80"/>
      <c r="Q82" s="80"/>
      <c r="R82" s="80"/>
      <c r="S82" s="80"/>
      <c r="T82" s="80"/>
      <c r="U82" s="80"/>
      <c r="V82" s="80"/>
      <c r="W82" s="80"/>
      <c r="X82" s="80"/>
      <c r="Y82" s="80"/>
      <c r="Z82" s="80"/>
      <c r="AA82" s="80"/>
      <c r="AB82" s="80"/>
      <c r="AC82" s="80"/>
      <c r="AD82" s="80"/>
      <c r="AE82" s="80"/>
      <c r="AF82" s="80"/>
      <c r="AG82" s="80"/>
      <c r="AH82" s="80"/>
      <c r="AI82" s="80"/>
      <c r="AJ82" s="80"/>
      <c r="AK82" s="81">
        <f t="shared" si="3"/>
        <v>0</v>
      </c>
      <c r="AL82" s="82">
        <f t="shared" si="4"/>
        <v>0</v>
      </c>
      <c r="AM82" s="128"/>
      <c r="AN82" s="128"/>
    </row>
    <row r="83" spans="1:40" ht="18" customHeight="1">
      <c r="A83" s="72">
        <v>73</v>
      </c>
      <c r="B83" s="91"/>
      <c r="C83" s="77"/>
      <c r="D83" s="88"/>
      <c r="E83" s="89"/>
      <c r="F83" s="80"/>
      <c r="G83" s="80"/>
      <c r="H83" s="80"/>
      <c r="I83" s="80"/>
      <c r="J83" s="80"/>
      <c r="K83" s="80"/>
      <c r="L83" s="80"/>
      <c r="M83" s="80"/>
      <c r="N83" s="80"/>
      <c r="O83" s="80"/>
      <c r="P83" s="80"/>
      <c r="Q83" s="80"/>
      <c r="R83" s="80"/>
      <c r="S83" s="80"/>
      <c r="T83" s="80"/>
      <c r="U83" s="80"/>
      <c r="V83" s="80"/>
      <c r="W83" s="80"/>
      <c r="X83" s="80"/>
      <c r="Y83" s="80"/>
      <c r="Z83" s="80"/>
      <c r="AA83" s="80"/>
      <c r="AB83" s="80"/>
      <c r="AC83" s="80"/>
      <c r="AD83" s="80"/>
      <c r="AE83" s="80"/>
      <c r="AF83" s="80"/>
      <c r="AG83" s="80"/>
      <c r="AH83" s="80"/>
      <c r="AI83" s="80"/>
      <c r="AJ83" s="80"/>
      <c r="AK83" s="81">
        <f t="shared" si="3"/>
        <v>0</v>
      </c>
      <c r="AL83" s="82">
        <f t="shared" si="4"/>
        <v>0</v>
      </c>
      <c r="AM83" s="128"/>
      <c r="AN83" s="128"/>
    </row>
    <row r="84" spans="1:40" ht="18" customHeight="1">
      <c r="A84" s="72">
        <v>74</v>
      </c>
      <c r="B84" s="91"/>
      <c r="C84" s="77"/>
      <c r="D84" s="88"/>
      <c r="E84" s="89"/>
      <c r="F84" s="80"/>
      <c r="G84" s="80"/>
      <c r="H84" s="80"/>
      <c r="I84" s="80"/>
      <c r="J84" s="80"/>
      <c r="K84" s="80"/>
      <c r="L84" s="80"/>
      <c r="M84" s="80"/>
      <c r="N84" s="80"/>
      <c r="O84" s="80"/>
      <c r="P84" s="80"/>
      <c r="Q84" s="80"/>
      <c r="R84" s="80"/>
      <c r="S84" s="80"/>
      <c r="T84" s="80"/>
      <c r="U84" s="80"/>
      <c r="V84" s="80"/>
      <c r="W84" s="80"/>
      <c r="X84" s="80"/>
      <c r="Y84" s="80"/>
      <c r="Z84" s="80"/>
      <c r="AA84" s="80"/>
      <c r="AB84" s="80"/>
      <c r="AC84" s="80"/>
      <c r="AD84" s="80"/>
      <c r="AE84" s="80"/>
      <c r="AF84" s="80"/>
      <c r="AG84" s="80"/>
      <c r="AH84" s="80"/>
      <c r="AI84" s="80"/>
      <c r="AJ84" s="80"/>
      <c r="AK84" s="81">
        <f t="shared" si="3"/>
        <v>0</v>
      </c>
      <c r="AL84" s="82">
        <f t="shared" si="4"/>
        <v>0</v>
      </c>
      <c r="AM84" s="128"/>
      <c r="AN84" s="128"/>
    </row>
    <row r="85" spans="1:40" ht="18" customHeight="1">
      <c r="A85" s="72">
        <v>75</v>
      </c>
      <c r="B85" s="91"/>
      <c r="C85" s="77"/>
      <c r="D85" s="88"/>
      <c r="E85" s="89"/>
      <c r="F85" s="80"/>
      <c r="G85" s="80"/>
      <c r="H85" s="80"/>
      <c r="I85" s="80"/>
      <c r="J85" s="80"/>
      <c r="K85" s="80"/>
      <c r="L85" s="80"/>
      <c r="M85" s="80"/>
      <c r="N85" s="80"/>
      <c r="O85" s="80"/>
      <c r="P85" s="80"/>
      <c r="Q85" s="80"/>
      <c r="R85" s="80"/>
      <c r="S85" s="80"/>
      <c r="T85" s="80"/>
      <c r="U85" s="80"/>
      <c r="V85" s="80"/>
      <c r="W85" s="80"/>
      <c r="X85" s="80"/>
      <c r="Y85" s="80"/>
      <c r="Z85" s="80"/>
      <c r="AA85" s="80"/>
      <c r="AB85" s="80"/>
      <c r="AC85" s="80"/>
      <c r="AD85" s="80"/>
      <c r="AE85" s="80"/>
      <c r="AF85" s="80"/>
      <c r="AG85" s="80"/>
      <c r="AH85" s="80"/>
      <c r="AI85" s="80"/>
      <c r="AJ85" s="80"/>
      <c r="AK85" s="81">
        <f t="shared" si="3"/>
        <v>0</v>
      </c>
      <c r="AL85" s="82">
        <f t="shared" si="4"/>
        <v>0</v>
      </c>
      <c r="AM85" s="128"/>
      <c r="AN85" s="128"/>
    </row>
    <row r="86" spans="1:40" ht="18" customHeight="1">
      <c r="A86" s="72">
        <v>76</v>
      </c>
      <c r="B86" s="91"/>
      <c r="C86" s="77"/>
      <c r="D86" s="88"/>
      <c r="E86" s="89"/>
      <c r="F86" s="80"/>
      <c r="G86" s="80"/>
      <c r="H86" s="80"/>
      <c r="I86" s="80"/>
      <c r="J86" s="80"/>
      <c r="K86" s="80"/>
      <c r="L86" s="80"/>
      <c r="M86" s="80"/>
      <c r="N86" s="80"/>
      <c r="O86" s="80"/>
      <c r="P86" s="80"/>
      <c r="Q86" s="80"/>
      <c r="R86" s="80"/>
      <c r="S86" s="80"/>
      <c r="T86" s="80"/>
      <c r="U86" s="80"/>
      <c r="V86" s="80"/>
      <c r="W86" s="80"/>
      <c r="X86" s="80"/>
      <c r="Y86" s="80"/>
      <c r="Z86" s="80"/>
      <c r="AA86" s="80"/>
      <c r="AB86" s="80"/>
      <c r="AC86" s="80"/>
      <c r="AD86" s="80"/>
      <c r="AE86" s="80"/>
      <c r="AF86" s="80"/>
      <c r="AG86" s="80"/>
      <c r="AH86" s="80"/>
      <c r="AI86" s="80"/>
      <c r="AJ86" s="80"/>
      <c r="AK86" s="81">
        <f t="shared" si="3"/>
        <v>0</v>
      </c>
      <c r="AL86" s="82">
        <f t="shared" si="4"/>
        <v>0</v>
      </c>
      <c r="AM86" s="128"/>
      <c r="AN86" s="128"/>
    </row>
    <row r="87" spans="1:40" ht="18" customHeight="1">
      <c r="A87" s="72">
        <v>77</v>
      </c>
      <c r="B87" s="91"/>
      <c r="C87" s="77"/>
      <c r="D87" s="88"/>
      <c r="E87" s="89"/>
      <c r="F87" s="80"/>
      <c r="G87" s="80"/>
      <c r="H87" s="80"/>
      <c r="I87" s="80"/>
      <c r="J87" s="80"/>
      <c r="K87" s="80"/>
      <c r="L87" s="80"/>
      <c r="M87" s="80"/>
      <c r="N87" s="80"/>
      <c r="O87" s="80"/>
      <c r="P87" s="80"/>
      <c r="Q87" s="80"/>
      <c r="R87" s="80"/>
      <c r="S87" s="80"/>
      <c r="T87" s="80"/>
      <c r="U87" s="80"/>
      <c r="V87" s="80"/>
      <c r="W87" s="80"/>
      <c r="X87" s="80"/>
      <c r="Y87" s="80"/>
      <c r="Z87" s="80"/>
      <c r="AA87" s="80"/>
      <c r="AB87" s="80"/>
      <c r="AC87" s="80"/>
      <c r="AD87" s="80"/>
      <c r="AE87" s="80"/>
      <c r="AF87" s="80"/>
      <c r="AG87" s="80"/>
      <c r="AH87" s="80"/>
      <c r="AI87" s="80"/>
      <c r="AJ87" s="80"/>
      <c r="AK87" s="81">
        <f t="shared" si="3"/>
        <v>0</v>
      </c>
      <c r="AL87" s="82">
        <f t="shared" si="4"/>
        <v>0</v>
      </c>
      <c r="AM87" s="128"/>
      <c r="AN87" s="128"/>
    </row>
    <row r="88" spans="1:40" ht="18" customHeight="1">
      <c r="A88" s="72">
        <v>78</v>
      </c>
      <c r="B88" s="91"/>
      <c r="C88" s="77"/>
      <c r="D88" s="88"/>
      <c r="E88" s="89"/>
      <c r="F88" s="80"/>
      <c r="G88" s="80"/>
      <c r="H88" s="80"/>
      <c r="I88" s="80"/>
      <c r="J88" s="80"/>
      <c r="K88" s="80"/>
      <c r="L88" s="80"/>
      <c r="M88" s="80"/>
      <c r="N88" s="80"/>
      <c r="O88" s="80"/>
      <c r="P88" s="80"/>
      <c r="Q88" s="80"/>
      <c r="R88" s="80"/>
      <c r="S88" s="80"/>
      <c r="T88" s="80"/>
      <c r="U88" s="80"/>
      <c r="V88" s="80"/>
      <c r="W88" s="80"/>
      <c r="X88" s="80"/>
      <c r="Y88" s="80"/>
      <c r="Z88" s="80"/>
      <c r="AA88" s="80"/>
      <c r="AB88" s="80"/>
      <c r="AC88" s="80"/>
      <c r="AD88" s="80"/>
      <c r="AE88" s="80"/>
      <c r="AF88" s="80"/>
      <c r="AG88" s="80"/>
      <c r="AH88" s="80"/>
      <c r="AI88" s="80"/>
      <c r="AJ88" s="80"/>
      <c r="AK88" s="81">
        <f t="shared" si="3"/>
        <v>0</v>
      </c>
      <c r="AL88" s="82">
        <f t="shared" si="4"/>
        <v>0</v>
      </c>
      <c r="AM88" s="128"/>
      <c r="AN88" s="128"/>
    </row>
    <row r="89" spans="1:40" ht="18" customHeight="1">
      <c r="A89" s="72">
        <v>79</v>
      </c>
      <c r="B89" s="91"/>
      <c r="C89" s="77"/>
      <c r="D89" s="88"/>
      <c r="E89" s="89"/>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0"/>
      <c r="AJ89" s="80"/>
      <c r="AK89" s="81">
        <f t="shared" si="3"/>
        <v>0</v>
      </c>
      <c r="AL89" s="82">
        <f t="shared" si="4"/>
        <v>0</v>
      </c>
      <c r="AM89" s="128"/>
      <c r="AN89" s="128"/>
    </row>
    <row r="90" spans="1:40" ht="18" customHeight="1">
      <c r="A90" s="72">
        <v>80</v>
      </c>
      <c r="B90" s="91"/>
      <c r="C90" s="77"/>
      <c r="D90" s="88"/>
      <c r="E90" s="89"/>
      <c r="F90" s="80"/>
      <c r="G90" s="80"/>
      <c r="H90" s="80"/>
      <c r="I90" s="80"/>
      <c r="J90" s="80"/>
      <c r="K90" s="80"/>
      <c r="L90" s="80"/>
      <c r="M90" s="80"/>
      <c r="N90" s="80"/>
      <c r="O90" s="80"/>
      <c r="P90" s="80"/>
      <c r="Q90" s="80"/>
      <c r="R90" s="80"/>
      <c r="S90" s="80"/>
      <c r="T90" s="80"/>
      <c r="U90" s="80"/>
      <c r="V90" s="80"/>
      <c r="W90" s="80"/>
      <c r="X90" s="80"/>
      <c r="Y90" s="80"/>
      <c r="Z90" s="80"/>
      <c r="AA90" s="80"/>
      <c r="AB90" s="80"/>
      <c r="AC90" s="80"/>
      <c r="AD90" s="80"/>
      <c r="AE90" s="80"/>
      <c r="AF90" s="80"/>
      <c r="AG90" s="80"/>
      <c r="AH90" s="80"/>
      <c r="AI90" s="80"/>
      <c r="AJ90" s="80"/>
      <c r="AK90" s="81">
        <f t="shared" si="3"/>
        <v>0</v>
      </c>
      <c r="AL90" s="82">
        <f t="shared" si="4"/>
        <v>0</v>
      </c>
      <c r="AM90" s="128"/>
      <c r="AN90" s="128"/>
    </row>
    <row r="91" spans="1:40" ht="18" customHeight="1">
      <c r="A91" s="72">
        <v>81</v>
      </c>
      <c r="B91" s="91"/>
      <c r="C91" s="77"/>
      <c r="D91" s="88"/>
      <c r="E91" s="89"/>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0"/>
      <c r="AJ91" s="80"/>
      <c r="AK91" s="81">
        <f t="shared" si="3"/>
        <v>0</v>
      </c>
      <c r="AL91" s="82">
        <f t="shared" si="4"/>
        <v>0</v>
      </c>
      <c r="AM91" s="128"/>
      <c r="AN91" s="128"/>
    </row>
    <row r="92" spans="1:40" ht="18" customHeight="1">
      <c r="A92" s="72">
        <v>82</v>
      </c>
      <c r="B92" s="91"/>
      <c r="C92" s="77"/>
      <c r="D92" s="88"/>
      <c r="E92" s="89"/>
      <c r="F92" s="80"/>
      <c r="G92" s="80"/>
      <c r="H92" s="80"/>
      <c r="I92" s="80"/>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1">
        <f t="shared" si="3"/>
        <v>0</v>
      </c>
      <c r="AL92" s="82">
        <f t="shared" si="4"/>
        <v>0</v>
      </c>
      <c r="AM92" s="128"/>
      <c r="AN92" s="128"/>
    </row>
    <row r="93" spans="1:40" ht="18" customHeight="1">
      <c r="A93" s="72">
        <v>83</v>
      </c>
      <c r="B93" s="91"/>
      <c r="C93" s="77"/>
      <c r="D93" s="88"/>
      <c r="E93" s="89"/>
      <c r="F93" s="80"/>
      <c r="G93" s="80"/>
      <c r="H93" s="80"/>
      <c r="I93" s="80"/>
      <c r="J93" s="80"/>
      <c r="K93" s="80"/>
      <c r="L93" s="80"/>
      <c r="M93" s="80"/>
      <c r="N93" s="80"/>
      <c r="O93" s="80"/>
      <c r="P93" s="80"/>
      <c r="Q93" s="80"/>
      <c r="R93" s="80"/>
      <c r="S93" s="80"/>
      <c r="T93" s="80"/>
      <c r="U93" s="80"/>
      <c r="V93" s="80"/>
      <c r="W93" s="80"/>
      <c r="X93" s="80"/>
      <c r="Y93" s="80"/>
      <c r="Z93" s="80"/>
      <c r="AA93" s="80"/>
      <c r="AB93" s="80"/>
      <c r="AC93" s="80"/>
      <c r="AD93" s="80"/>
      <c r="AE93" s="80"/>
      <c r="AF93" s="80"/>
      <c r="AG93" s="80"/>
      <c r="AH93" s="80"/>
      <c r="AI93" s="80"/>
      <c r="AJ93" s="80"/>
      <c r="AK93" s="81">
        <f t="shared" si="3"/>
        <v>0</v>
      </c>
      <c r="AL93" s="82">
        <f t="shared" si="4"/>
        <v>0</v>
      </c>
      <c r="AM93" s="128"/>
      <c r="AN93" s="128"/>
    </row>
    <row r="94" spans="1:40" ht="18" customHeight="1">
      <c r="A94" s="72">
        <v>84</v>
      </c>
      <c r="B94" s="91"/>
      <c r="C94" s="77"/>
      <c r="D94" s="88"/>
      <c r="E94" s="89"/>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80"/>
      <c r="AG94" s="80"/>
      <c r="AH94" s="80"/>
      <c r="AI94" s="80"/>
      <c r="AJ94" s="80"/>
      <c r="AK94" s="81">
        <f t="shared" si="3"/>
        <v>0</v>
      </c>
      <c r="AL94" s="82">
        <f t="shared" si="4"/>
        <v>0</v>
      </c>
      <c r="AM94" s="128"/>
      <c r="AN94" s="128"/>
    </row>
    <row r="95" spans="1:40" ht="18" customHeight="1">
      <c r="A95" s="72">
        <v>85</v>
      </c>
      <c r="B95" s="91"/>
      <c r="C95" s="77"/>
      <c r="D95" s="88"/>
      <c r="E95" s="89"/>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0"/>
      <c r="AI95" s="80"/>
      <c r="AJ95" s="80"/>
      <c r="AK95" s="81">
        <f t="shared" si="3"/>
        <v>0</v>
      </c>
      <c r="AL95" s="82">
        <f t="shared" si="4"/>
        <v>0</v>
      </c>
      <c r="AM95" s="128"/>
      <c r="AN95" s="128"/>
    </row>
    <row r="96" spans="1:40" ht="18" customHeight="1">
      <c r="A96" s="72">
        <v>86</v>
      </c>
      <c r="B96" s="91"/>
      <c r="C96" s="77"/>
      <c r="D96" s="88"/>
      <c r="E96" s="89"/>
      <c r="F96" s="80"/>
      <c r="G96" s="80"/>
      <c r="H96" s="80"/>
      <c r="I96" s="80"/>
      <c r="J96" s="80"/>
      <c r="K96" s="80"/>
      <c r="L96" s="80"/>
      <c r="M96" s="80"/>
      <c r="N96" s="80"/>
      <c r="O96" s="80"/>
      <c r="P96" s="80"/>
      <c r="Q96" s="80"/>
      <c r="R96" s="80"/>
      <c r="S96" s="80"/>
      <c r="T96" s="80"/>
      <c r="U96" s="80"/>
      <c r="V96" s="80"/>
      <c r="W96" s="80"/>
      <c r="X96" s="80"/>
      <c r="Y96" s="80"/>
      <c r="Z96" s="80"/>
      <c r="AA96" s="80"/>
      <c r="AB96" s="80"/>
      <c r="AC96" s="80"/>
      <c r="AD96" s="80"/>
      <c r="AE96" s="80"/>
      <c r="AF96" s="80"/>
      <c r="AG96" s="80"/>
      <c r="AH96" s="80"/>
      <c r="AI96" s="80"/>
      <c r="AJ96" s="80"/>
      <c r="AK96" s="81">
        <f t="shared" si="3"/>
        <v>0</v>
      </c>
      <c r="AL96" s="82">
        <f t="shared" si="4"/>
        <v>0</v>
      </c>
      <c r="AM96" s="128"/>
      <c r="AN96" s="128"/>
    </row>
    <row r="97" spans="1:40" ht="18" customHeight="1">
      <c r="A97" s="72">
        <v>87</v>
      </c>
      <c r="B97" s="91"/>
      <c r="C97" s="77"/>
      <c r="D97" s="88"/>
      <c r="E97" s="89"/>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c r="AI97" s="80"/>
      <c r="AJ97" s="80"/>
      <c r="AK97" s="81">
        <f t="shared" si="3"/>
        <v>0</v>
      </c>
      <c r="AL97" s="82">
        <f t="shared" si="4"/>
        <v>0</v>
      </c>
      <c r="AM97" s="128"/>
      <c r="AN97" s="128"/>
    </row>
    <row r="98" spans="1:40" ht="18" customHeight="1">
      <c r="A98" s="72">
        <v>88</v>
      </c>
      <c r="B98" s="91"/>
      <c r="C98" s="77"/>
      <c r="D98" s="88"/>
      <c r="E98" s="89"/>
      <c r="F98" s="80"/>
      <c r="G98" s="80"/>
      <c r="H98" s="80"/>
      <c r="I98" s="80"/>
      <c r="J98" s="80"/>
      <c r="K98" s="80"/>
      <c r="L98" s="80"/>
      <c r="M98" s="80"/>
      <c r="N98" s="80"/>
      <c r="O98" s="80"/>
      <c r="P98" s="80"/>
      <c r="Q98" s="80"/>
      <c r="R98" s="80"/>
      <c r="S98" s="80"/>
      <c r="T98" s="80"/>
      <c r="U98" s="80"/>
      <c r="V98" s="80"/>
      <c r="W98" s="80"/>
      <c r="X98" s="80"/>
      <c r="Y98" s="80"/>
      <c r="Z98" s="80"/>
      <c r="AA98" s="80"/>
      <c r="AB98" s="80"/>
      <c r="AC98" s="80"/>
      <c r="AD98" s="80"/>
      <c r="AE98" s="80"/>
      <c r="AF98" s="80"/>
      <c r="AG98" s="80"/>
      <c r="AH98" s="80"/>
      <c r="AI98" s="80"/>
      <c r="AJ98" s="80"/>
      <c r="AK98" s="81">
        <f t="shared" si="3"/>
        <v>0</v>
      </c>
      <c r="AL98" s="82">
        <f t="shared" si="4"/>
        <v>0</v>
      </c>
      <c r="AM98" s="128"/>
      <c r="AN98" s="128"/>
    </row>
    <row r="99" spans="1:40" ht="18" customHeight="1">
      <c r="A99" s="72">
        <v>89</v>
      </c>
      <c r="B99" s="91"/>
      <c r="C99" s="77"/>
      <c r="D99" s="88"/>
      <c r="E99" s="89"/>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80"/>
      <c r="AG99" s="80"/>
      <c r="AH99" s="80"/>
      <c r="AI99" s="80"/>
      <c r="AJ99" s="80"/>
      <c r="AK99" s="81">
        <f t="shared" si="3"/>
        <v>0</v>
      </c>
      <c r="AL99" s="82">
        <f t="shared" si="4"/>
        <v>0</v>
      </c>
      <c r="AM99" s="128"/>
      <c r="AN99" s="128"/>
    </row>
    <row r="100" spans="1:40" ht="18" customHeight="1">
      <c r="A100" s="72">
        <v>90</v>
      </c>
      <c r="B100" s="91"/>
      <c r="C100" s="77"/>
      <c r="D100" s="88"/>
      <c r="E100" s="89"/>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80"/>
      <c r="AI100" s="80"/>
      <c r="AJ100" s="80"/>
      <c r="AK100" s="81">
        <f t="shared" si="3"/>
        <v>0</v>
      </c>
      <c r="AL100" s="82">
        <f t="shared" si="4"/>
        <v>0</v>
      </c>
      <c r="AM100" s="128"/>
      <c r="AN100" s="128"/>
    </row>
    <row r="101" spans="1:40" ht="18" customHeight="1">
      <c r="A101" s="72">
        <v>91</v>
      </c>
      <c r="B101" s="91"/>
      <c r="C101" s="77"/>
      <c r="D101" s="88"/>
      <c r="E101" s="89"/>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1">
        <f t="shared" si="3"/>
        <v>0</v>
      </c>
      <c r="AL101" s="82">
        <f t="shared" si="1"/>
        <v>0</v>
      </c>
      <c r="AM101" s="128"/>
      <c r="AN101" s="128"/>
    </row>
    <row r="102" spans="1:40" ht="18" customHeight="1">
      <c r="A102" s="72">
        <v>92</v>
      </c>
      <c r="B102" s="91"/>
      <c r="C102" s="77"/>
      <c r="D102" s="88"/>
      <c r="E102" s="89"/>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80"/>
      <c r="AI102" s="80"/>
      <c r="AJ102" s="80"/>
      <c r="AK102" s="81">
        <f t="shared" si="3"/>
        <v>0</v>
      </c>
      <c r="AL102" s="82">
        <f t="shared" si="1"/>
        <v>0</v>
      </c>
      <c r="AM102" s="128"/>
      <c r="AN102" s="128"/>
    </row>
    <row r="103" spans="1:40" ht="18" customHeight="1">
      <c r="A103" s="72">
        <v>93</v>
      </c>
      <c r="B103" s="91"/>
      <c r="C103" s="77"/>
      <c r="D103" s="88"/>
      <c r="E103" s="89"/>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80"/>
      <c r="AI103" s="80"/>
      <c r="AJ103" s="80"/>
      <c r="AK103" s="81">
        <f t="shared" si="3"/>
        <v>0</v>
      </c>
      <c r="AL103" s="82">
        <f t="shared" si="1"/>
        <v>0</v>
      </c>
      <c r="AM103" s="128"/>
      <c r="AN103" s="128"/>
    </row>
    <row r="104" spans="1:40" ht="18" customHeight="1">
      <c r="A104" s="72">
        <v>94</v>
      </c>
      <c r="B104" s="91"/>
      <c r="C104" s="77"/>
      <c r="D104" s="88"/>
      <c r="E104" s="89"/>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80"/>
      <c r="AI104" s="80"/>
      <c r="AJ104" s="80"/>
      <c r="AK104" s="81">
        <f t="shared" si="3"/>
        <v>0</v>
      </c>
      <c r="AL104" s="82">
        <f t="shared" si="1"/>
        <v>0</v>
      </c>
      <c r="AM104" s="128"/>
      <c r="AN104" s="128"/>
    </row>
    <row r="105" spans="1:40" ht="18" customHeight="1">
      <c r="A105" s="72">
        <v>95</v>
      </c>
      <c r="B105" s="91"/>
      <c r="C105" s="77"/>
      <c r="D105" s="88"/>
      <c r="E105" s="89"/>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80"/>
      <c r="AI105" s="80"/>
      <c r="AJ105" s="80"/>
      <c r="AK105" s="81">
        <f t="shared" si="3"/>
        <v>0</v>
      </c>
      <c r="AL105" s="82">
        <f t="shared" si="1"/>
        <v>0</v>
      </c>
      <c r="AM105" s="128"/>
      <c r="AN105" s="128"/>
    </row>
    <row r="106" spans="1:40" ht="18" customHeight="1">
      <c r="A106" s="72">
        <v>96</v>
      </c>
      <c r="B106" s="91"/>
      <c r="C106" s="77"/>
      <c r="D106" s="88"/>
      <c r="E106" s="89"/>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80"/>
      <c r="AI106" s="80"/>
      <c r="AJ106" s="80"/>
      <c r="AK106" s="81">
        <f t="shared" si="3"/>
        <v>0</v>
      </c>
      <c r="AL106" s="82">
        <f t="shared" si="1"/>
        <v>0</v>
      </c>
      <c r="AM106" s="128"/>
      <c r="AN106" s="128"/>
    </row>
    <row r="107" spans="1:40" ht="18" customHeight="1">
      <c r="A107" s="72">
        <v>97</v>
      </c>
      <c r="B107" s="91"/>
      <c r="C107" s="77"/>
      <c r="D107" s="88"/>
      <c r="E107" s="89"/>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80"/>
      <c r="AI107" s="80"/>
      <c r="AJ107" s="80"/>
      <c r="AK107" s="81">
        <f t="shared" si="3"/>
        <v>0</v>
      </c>
      <c r="AL107" s="82">
        <f t="shared" si="1"/>
        <v>0</v>
      </c>
      <c r="AM107" s="128"/>
      <c r="AN107" s="128"/>
    </row>
    <row r="108" spans="1:40" ht="18" customHeight="1">
      <c r="A108" s="72">
        <v>98</v>
      </c>
      <c r="B108" s="91"/>
      <c r="C108" s="77"/>
      <c r="D108" s="88"/>
      <c r="E108" s="89"/>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80"/>
      <c r="AI108" s="80"/>
      <c r="AJ108" s="80"/>
      <c r="AK108" s="81">
        <f t="shared" si="3"/>
        <v>0</v>
      </c>
      <c r="AL108" s="82">
        <f t="shared" si="1"/>
        <v>0</v>
      </c>
      <c r="AM108" s="128"/>
      <c r="AN108" s="128"/>
    </row>
    <row r="109" spans="1:40" ht="18" customHeight="1">
      <c r="A109" s="72">
        <v>99</v>
      </c>
      <c r="B109" s="91"/>
      <c r="C109" s="77"/>
      <c r="D109" s="88"/>
      <c r="E109" s="89"/>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80"/>
      <c r="AI109" s="80"/>
      <c r="AJ109" s="80"/>
      <c r="AK109" s="81">
        <f t="shared" si="3"/>
        <v>0</v>
      </c>
      <c r="AL109" s="82">
        <f t="shared" si="1"/>
        <v>0</v>
      </c>
      <c r="AM109" s="128"/>
      <c r="AN109" s="128"/>
    </row>
    <row r="110" spans="1:40" ht="18" customHeight="1">
      <c r="A110" s="72">
        <v>100</v>
      </c>
      <c r="B110" s="91"/>
      <c r="C110" s="77"/>
      <c r="D110" s="88"/>
      <c r="E110" s="89"/>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80"/>
      <c r="AI110" s="80"/>
      <c r="AJ110" s="80"/>
      <c r="AK110" s="81">
        <f t="shared" si="3"/>
        <v>0</v>
      </c>
      <c r="AL110" s="82">
        <f t="shared" si="1"/>
        <v>0</v>
      </c>
      <c r="AM110" s="128"/>
      <c r="AN110" s="128"/>
    </row>
    <row r="111" spans="1:40" ht="18" customHeight="1">
      <c r="A111" s="72">
        <v>101</v>
      </c>
      <c r="B111" s="91"/>
      <c r="C111" s="77"/>
      <c r="D111" s="88"/>
      <c r="E111" s="89"/>
      <c r="F111" s="80"/>
      <c r="G111" s="80"/>
      <c r="H111" s="80"/>
      <c r="I111" s="80"/>
      <c r="J111" s="80"/>
      <c r="K111" s="80"/>
      <c r="L111" s="80"/>
      <c r="M111" s="80"/>
      <c r="N111" s="80"/>
      <c r="O111" s="80"/>
      <c r="P111" s="80"/>
      <c r="Q111" s="80"/>
      <c r="R111" s="80"/>
      <c r="S111" s="80"/>
      <c r="T111" s="80"/>
      <c r="U111" s="80"/>
      <c r="V111" s="80"/>
      <c r="W111" s="80"/>
      <c r="X111" s="80"/>
      <c r="Y111" s="80"/>
      <c r="Z111" s="80"/>
      <c r="AA111" s="80"/>
      <c r="AB111" s="80"/>
      <c r="AC111" s="80"/>
      <c r="AD111" s="80"/>
      <c r="AE111" s="80"/>
      <c r="AF111" s="80"/>
      <c r="AG111" s="80"/>
      <c r="AH111" s="80"/>
      <c r="AI111" s="80"/>
      <c r="AJ111" s="80"/>
      <c r="AK111" s="81">
        <f t="shared" si="3"/>
        <v>0</v>
      </c>
      <c r="AL111" s="82">
        <f t="shared" ref="AL111:AL131" si="5">IF($AK$3="４週",AK111/4,AK111/(DAY(EOMONTH($F$9,0))/7))</f>
        <v>0</v>
      </c>
      <c r="AM111" s="128"/>
      <c r="AN111" s="128"/>
    </row>
    <row r="112" spans="1:40" ht="18" customHeight="1">
      <c r="A112" s="72">
        <v>102</v>
      </c>
      <c r="B112" s="91"/>
      <c r="C112" s="77"/>
      <c r="D112" s="88"/>
      <c r="E112" s="89"/>
      <c r="F112" s="80"/>
      <c r="G112" s="80"/>
      <c r="H112" s="80"/>
      <c r="I112" s="80"/>
      <c r="J112" s="80"/>
      <c r="K112" s="80"/>
      <c r="L112" s="80"/>
      <c r="M112" s="80"/>
      <c r="N112" s="80"/>
      <c r="O112" s="80"/>
      <c r="P112" s="80"/>
      <c r="Q112" s="80"/>
      <c r="R112" s="80"/>
      <c r="S112" s="80"/>
      <c r="T112" s="80"/>
      <c r="U112" s="80"/>
      <c r="V112" s="80"/>
      <c r="W112" s="80"/>
      <c r="X112" s="80"/>
      <c r="Y112" s="80"/>
      <c r="Z112" s="80"/>
      <c r="AA112" s="80"/>
      <c r="AB112" s="80"/>
      <c r="AC112" s="80"/>
      <c r="AD112" s="80"/>
      <c r="AE112" s="80"/>
      <c r="AF112" s="80"/>
      <c r="AG112" s="80"/>
      <c r="AH112" s="80"/>
      <c r="AI112" s="80"/>
      <c r="AJ112" s="80"/>
      <c r="AK112" s="81">
        <f t="shared" si="3"/>
        <v>0</v>
      </c>
      <c r="AL112" s="82">
        <f t="shared" si="5"/>
        <v>0</v>
      </c>
      <c r="AM112" s="128"/>
      <c r="AN112" s="128"/>
    </row>
    <row r="113" spans="1:40" ht="18" customHeight="1">
      <c r="A113" s="72">
        <v>103</v>
      </c>
      <c r="B113" s="91"/>
      <c r="C113" s="77"/>
      <c r="D113" s="88"/>
      <c r="E113" s="89"/>
      <c r="F113" s="80"/>
      <c r="G113" s="80"/>
      <c r="H113" s="80"/>
      <c r="I113" s="80"/>
      <c r="J113" s="80"/>
      <c r="K113" s="80"/>
      <c r="L113" s="80"/>
      <c r="M113" s="80"/>
      <c r="N113" s="80"/>
      <c r="O113" s="80"/>
      <c r="P113" s="80"/>
      <c r="Q113" s="80"/>
      <c r="R113" s="80"/>
      <c r="S113" s="80"/>
      <c r="T113" s="80"/>
      <c r="U113" s="80"/>
      <c r="V113" s="80"/>
      <c r="W113" s="80"/>
      <c r="X113" s="80"/>
      <c r="Y113" s="80"/>
      <c r="Z113" s="80"/>
      <c r="AA113" s="80"/>
      <c r="AB113" s="80"/>
      <c r="AC113" s="80"/>
      <c r="AD113" s="80"/>
      <c r="AE113" s="80"/>
      <c r="AF113" s="80"/>
      <c r="AG113" s="80"/>
      <c r="AH113" s="80"/>
      <c r="AI113" s="80"/>
      <c r="AJ113" s="80"/>
      <c r="AK113" s="81">
        <f t="shared" si="3"/>
        <v>0</v>
      </c>
      <c r="AL113" s="82">
        <f t="shared" si="5"/>
        <v>0</v>
      </c>
      <c r="AM113" s="128"/>
      <c r="AN113" s="128"/>
    </row>
    <row r="114" spans="1:40" ht="18" customHeight="1">
      <c r="A114" s="72">
        <v>104</v>
      </c>
      <c r="B114" s="91"/>
      <c r="C114" s="77"/>
      <c r="D114" s="88"/>
      <c r="E114" s="89"/>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1">
        <f t="shared" si="3"/>
        <v>0</v>
      </c>
      <c r="AL114" s="82">
        <f t="shared" si="5"/>
        <v>0</v>
      </c>
      <c r="AM114" s="128"/>
      <c r="AN114" s="128"/>
    </row>
    <row r="115" spans="1:40" ht="18" customHeight="1">
      <c r="A115" s="72">
        <v>105</v>
      </c>
      <c r="B115" s="91"/>
      <c r="C115" s="77"/>
      <c r="D115" s="88"/>
      <c r="E115" s="89"/>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1">
        <f t="shared" si="3"/>
        <v>0</v>
      </c>
      <c r="AL115" s="82">
        <f t="shared" si="5"/>
        <v>0</v>
      </c>
      <c r="AM115" s="128"/>
      <c r="AN115" s="128"/>
    </row>
    <row r="116" spans="1:40" ht="18" customHeight="1">
      <c r="A116" s="72">
        <v>106</v>
      </c>
      <c r="B116" s="91"/>
      <c r="C116" s="77"/>
      <c r="D116" s="88"/>
      <c r="E116" s="89"/>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1">
        <f t="shared" si="3"/>
        <v>0</v>
      </c>
      <c r="AL116" s="82">
        <f t="shared" si="5"/>
        <v>0</v>
      </c>
      <c r="AM116" s="128"/>
      <c r="AN116" s="128"/>
    </row>
    <row r="117" spans="1:40" ht="18" customHeight="1">
      <c r="A117" s="72">
        <v>107</v>
      </c>
      <c r="B117" s="91"/>
      <c r="C117" s="77"/>
      <c r="D117" s="88"/>
      <c r="E117" s="89"/>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1">
        <f t="shared" si="3"/>
        <v>0</v>
      </c>
      <c r="AL117" s="82">
        <f t="shared" si="5"/>
        <v>0</v>
      </c>
      <c r="AM117" s="128"/>
      <c r="AN117" s="128"/>
    </row>
    <row r="118" spans="1:40" ht="18" customHeight="1">
      <c r="A118" s="72">
        <v>108</v>
      </c>
      <c r="B118" s="91"/>
      <c r="C118" s="77"/>
      <c r="D118" s="88"/>
      <c r="E118" s="89"/>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1">
        <f t="shared" si="3"/>
        <v>0</v>
      </c>
      <c r="AL118" s="82">
        <f t="shared" si="5"/>
        <v>0</v>
      </c>
      <c r="AM118" s="128"/>
      <c r="AN118" s="128"/>
    </row>
    <row r="119" spans="1:40" ht="18" customHeight="1">
      <c r="A119" s="72">
        <v>109</v>
      </c>
      <c r="B119" s="91"/>
      <c r="C119" s="77"/>
      <c r="D119" s="88"/>
      <c r="E119" s="89"/>
      <c r="F119" s="80"/>
      <c r="G119" s="80"/>
      <c r="H119" s="80"/>
      <c r="I119" s="80"/>
      <c r="J119" s="80"/>
      <c r="K119" s="80"/>
      <c r="L119" s="80"/>
      <c r="M119" s="80"/>
      <c r="N119" s="80"/>
      <c r="O119" s="80"/>
      <c r="P119" s="80"/>
      <c r="Q119" s="80"/>
      <c r="R119" s="80"/>
      <c r="S119" s="80"/>
      <c r="T119" s="80"/>
      <c r="U119" s="80"/>
      <c r="V119" s="80"/>
      <c r="W119" s="80"/>
      <c r="X119" s="80"/>
      <c r="Y119" s="80"/>
      <c r="Z119" s="80"/>
      <c r="AA119" s="80"/>
      <c r="AB119" s="80"/>
      <c r="AC119" s="80"/>
      <c r="AD119" s="80"/>
      <c r="AE119" s="80"/>
      <c r="AF119" s="80"/>
      <c r="AG119" s="80"/>
      <c r="AH119" s="80"/>
      <c r="AI119" s="80"/>
      <c r="AJ119" s="80"/>
      <c r="AK119" s="81">
        <f t="shared" si="3"/>
        <v>0</v>
      </c>
      <c r="AL119" s="82">
        <f t="shared" si="5"/>
        <v>0</v>
      </c>
      <c r="AM119" s="128"/>
      <c r="AN119" s="128"/>
    </row>
    <row r="120" spans="1:40" ht="18" customHeight="1">
      <c r="A120" s="72">
        <v>110</v>
      </c>
      <c r="B120" s="91"/>
      <c r="C120" s="77"/>
      <c r="D120" s="88"/>
      <c r="E120" s="89"/>
      <c r="F120" s="80"/>
      <c r="G120" s="80"/>
      <c r="H120" s="80"/>
      <c r="I120" s="80"/>
      <c r="J120" s="80"/>
      <c r="K120" s="80"/>
      <c r="L120" s="80"/>
      <c r="M120" s="80"/>
      <c r="N120" s="80"/>
      <c r="O120" s="80"/>
      <c r="P120" s="80"/>
      <c r="Q120" s="80"/>
      <c r="R120" s="80"/>
      <c r="S120" s="80"/>
      <c r="T120" s="80"/>
      <c r="U120" s="80"/>
      <c r="V120" s="80"/>
      <c r="W120" s="80"/>
      <c r="X120" s="80"/>
      <c r="Y120" s="80"/>
      <c r="Z120" s="80"/>
      <c r="AA120" s="80"/>
      <c r="AB120" s="80"/>
      <c r="AC120" s="80"/>
      <c r="AD120" s="80"/>
      <c r="AE120" s="80"/>
      <c r="AF120" s="80"/>
      <c r="AG120" s="80"/>
      <c r="AH120" s="80"/>
      <c r="AI120" s="80"/>
      <c r="AJ120" s="80"/>
      <c r="AK120" s="81">
        <f t="shared" si="3"/>
        <v>0</v>
      </c>
      <c r="AL120" s="82">
        <f t="shared" si="5"/>
        <v>0</v>
      </c>
      <c r="AM120" s="128"/>
      <c r="AN120" s="128"/>
    </row>
    <row r="121" spans="1:40" ht="18" customHeight="1">
      <c r="A121" s="72">
        <v>111</v>
      </c>
      <c r="B121" s="91"/>
      <c r="C121" s="77"/>
      <c r="D121" s="88"/>
      <c r="E121" s="89"/>
      <c r="F121" s="80"/>
      <c r="G121" s="80"/>
      <c r="H121" s="80"/>
      <c r="I121" s="80"/>
      <c r="J121" s="80"/>
      <c r="K121" s="80"/>
      <c r="L121" s="80"/>
      <c r="M121" s="80"/>
      <c r="N121" s="80"/>
      <c r="O121" s="80"/>
      <c r="P121" s="80"/>
      <c r="Q121" s="80"/>
      <c r="R121" s="80"/>
      <c r="S121" s="80"/>
      <c r="T121" s="80"/>
      <c r="U121" s="80"/>
      <c r="V121" s="80"/>
      <c r="W121" s="80"/>
      <c r="X121" s="80"/>
      <c r="Y121" s="80"/>
      <c r="Z121" s="80"/>
      <c r="AA121" s="80"/>
      <c r="AB121" s="80"/>
      <c r="AC121" s="80"/>
      <c r="AD121" s="80"/>
      <c r="AE121" s="80"/>
      <c r="AF121" s="80"/>
      <c r="AG121" s="80"/>
      <c r="AH121" s="80"/>
      <c r="AI121" s="80"/>
      <c r="AJ121" s="80"/>
      <c r="AK121" s="81">
        <f t="shared" si="3"/>
        <v>0</v>
      </c>
      <c r="AL121" s="82">
        <f t="shared" ref="AL121:AL127" si="6">IF($AK$3="４週",AK121/4,AK121/(DAY(EOMONTH($F$9,0))/7))</f>
        <v>0</v>
      </c>
      <c r="AM121" s="128"/>
      <c r="AN121" s="128"/>
    </row>
    <row r="122" spans="1:40" ht="18" customHeight="1">
      <c r="A122" s="72">
        <v>112</v>
      </c>
      <c r="B122" s="91"/>
      <c r="C122" s="77"/>
      <c r="D122" s="88"/>
      <c r="E122" s="89"/>
      <c r="F122" s="80"/>
      <c r="G122" s="80"/>
      <c r="H122" s="80"/>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G122" s="80"/>
      <c r="AH122" s="80"/>
      <c r="AI122" s="80"/>
      <c r="AJ122" s="80"/>
      <c r="AK122" s="81">
        <f t="shared" si="3"/>
        <v>0</v>
      </c>
      <c r="AL122" s="82">
        <f t="shared" si="6"/>
        <v>0</v>
      </c>
      <c r="AM122" s="128"/>
      <c r="AN122" s="128"/>
    </row>
    <row r="123" spans="1:40" ht="18" customHeight="1">
      <c r="A123" s="72">
        <v>113</v>
      </c>
      <c r="B123" s="91"/>
      <c r="C123" s="77"/>
      <c r="D123" s="88"/>
      <c r="E123" s="89"/>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1">
        <f t="shared" si="3"/>
        <v>0</v>
      </c>
      <c r="AL123" s="82">
        <f t="shared" si="6"/>
        <v>0</v>
      </c>
      <c r="AM123" s="128"/>
      <c r="AN123" s="128"/>
    </row>
    <row r="124" spans="1:40" ht="18" customHeight="1">
      <c r="A124" s="72">
        <v>114</v>
      </c>
      <c r="B124" s="91"/>
      <c r="C124" s="77"/>
      <c r="D124" s="88"/>
      <c r="E124" s="89"/>
      <c r="F124" s="80"/>
      <c r="G124" s="80"/>
      <c r="H124" s="80"/>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1">
        <f t="shared" si="3"/>
        <v>0</v>
      </c>
      <c r="AL124" s="82">
        <f t="shared" si="6"/>
        <v>0</v>
      </c>
      <c r="AM124" s="128"/>
      <c r="AN124" s="128"/>
    </row>
    <row r="125" spans="1:40" ht="18" customHeight="1">
      <c r="A125" s="72">
        <v>115</v>
      </c>
      <c r="B125" s="91"/>
      <c r="C125" s="77"/>
      <c r="D125" s="88"/>
      <c r="E125" s="89"/>
      <c r="F125" s="80"/>
      <c r="G125" s="80"/>
      <c r="H125" s="80"/>
      <c r="I125" s="80"/>
      <c r="J125" s="80"/>
      <c r="K125" s="80"/>
      <c r="L125" s="80"/>
      <c r="M125" s="80"/>
      <c r="N125" s="80"/>
      <c r="O125" s="80"/>
      <c r="P125" s="80"/>
      <c r="Q125" s="80"/>
      <c r="R125" s="80"/>
      <c r="S125" s="80"/>
      <c r="T125" s="80"/>
      <c r="U125" s="80"/>
      <c r="V125" s="80"/>
      <c r="W125" s="80"/>
      <c r="X125" s="80"/>
      <c r="Y125" s="80"/>
      <c r="Z125" s="80"/>
      <c r="AA125" s="80"/>
      <c r="AB125" s="80"/>
      <c r="AC125" s="80"/>
      <c r="AD125" s="80"/>
      <c r="AE125" s="80"/>
      <c r="AF125" s="80"/>
      <c r="AG125" s="80"/>
      <c r="AH125" s="80"/>
      <c r="AI125" s="80"/>
      <c r="AJ125" s="80"/>
      <c r="AK125" s="81">
        <f t="shared" si="3"/>
        <v>0</v>
      </c>
      <c r="AL125" s="82">
        <f t="shared" si="6"/>
        <v>0</v>
      </c>
      <c r="AM125" s="128"/>
      <c r="AN125" s="128"/>
    </row>
    <row r="126" spans="1:40" ht="18" customHeight="1">
      <c r="A126" s="72">
        <v>116</v>
      </c>
      <c r="B126" s="91"/>
      <c r="C126" s="77"/>
      <c r="D126" s="88"/>
      <c r="E126" s="89"/>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1">
        <f t="shared" si="3"/>
        <v>0</v>
      </c>
      <c r="AL126" s="82">
        <f t="shared" si="6"/>
        <v>0</v>
      </c>
      <c r="AM126" s="128"/>
      <c r="AN126" s="128"/>
    </row>
    <row r="127" spans="1:40" ht="18" customHeight="1">
      <c r="A127" s="72">
        <v>117</v>
      </c>
      <c r="B127" s="91"/>
      <c r="C127" s="77"/>
      <c r="D127" s="88"/>
      <c r="E127" s="89"/>
      <c r="F127" s="80"/>
      <c r="G127" s="80"/>
      <c r="H127" s="80"/>
      <c r="I127" s="80"/>
      <c r="J127" s="80"/>
      <c r="K127" s="80"/>
      <c r="L127" s="80"/>
      <c r="M127" s="80"/>
      <c r="N127" s="80"/>
      <c r="O127" s="80"/>
      <c r="P127" s="80"/>
      <c r="Q127" s="80"/>
      <c r="R127" s="80"/>
      <c r="S127" s="80"/>
      <c r="T127" s="80"/>
      <c r="U127" s="80"/>
      <c r="V127" s="80"/>
      <c r="W127" s="80"/>
      <c r="X127" s="80"/>
      <c r="Y127" s="80"/>
      <c r="Z127" s="80"/>
      <c r="AA127" s="80"/>
      <c r="AB127" s="80"/>
      <c r="AC127" s="80"/>
      <c r="AD127" s="80"/>
      <c r="AE127" s="80"/>
      <c r="AF127" s="80"/>
      <c r="AG127" s="80"/>
      <c r="AH127" s="80"/>
      <c r="AI127" s="80"/>
      <c r="AJ127" s="80"/>
      <c r="AK127" s="81">
        <f t="shared" si="3"/>
        <v>0</v>
      </c>
      <c r="AL127" s="82">
        <f t="shared" si="6"/>
        <v>0</v>
      </c>
      <c r="AM127" s="128"/>
      <c r="AN127" s="128"/>
    </row>
    <row r="128" spans="1:40" ht="18" customHeight="1">
      <c r="A128" s="72">
        <v>118</v>
      </c>
      <c r="B128" s="91"/>
      <c r="C128" s="77"/>
      <c r="D128" s="88"/>
      <c r="E128" s="89"/>
      <c r="F128" s="80"/>
      <c r="G128" s="80"/>
      <c r="H128" s="80"/>
      <c r="I128" s="80"/>
      <c r="J128" s="80"/>
      <c r="K128" s="80"/>
      <c r="L128" s="80"/>
      <c r="M128" s="80"/>
      <c r="N128" s="80"/>
      <c r="O128" s="80"/>
      <c r="P128" s="80"/>
      <c r="Q128" s="80"/>
      <c r="R128" s="80"/>
      <c r="S128" s="80"/>
      <c r="T128" s="80"/>
      <c r="U128" s="80"/>
      <c r="V128" s="80"/>
      <c r="W128" s="80"/>
      <c r="X128" s="80"/>
      <c r="Y128" s="80"/>
      <c r="Z128" s="80"/>
      <c r="AA128" s="80"/>
      <c r="AB128" s="80"/>
      <c r="AC128" s="80"/>
      <c r="AD128" s="80"/>
      <c r="AE128" s="80"/>
      <c r="AF128" s="80"/>
      <c r="AG128" s="80"/>
      <c r="AH128" s="80"/>
      <c r="AI128" s="80"/>
      <c r="AJ128" s="80"/>
      <c r="AK128" s="81">
        <f t="shared" si="3"/>
        <v>0</v>
      </c>
      <c r="AL128" s="82">
        <f t="shared" si="5"/>
        <v>0</v>
      </c>
      <c r="AM128" s="128"/>
      <c r="AN128" s="128"/>
    </row>
    <row r="129" spans="1:40" ht="18" customHeight="1">
      <c r="A129" s="72">
        <v>119</v>
      </c>
      <c r="B129" s="91"/>
      <c r="C129" s="77"/>
      <c r="D129" s="88"/>
      <c r="E129" s="89"/>
      <c r="F129" s="80"/>
      <c r="G129" s="80"/>
      <c r="H129" s="80"/>
      <c r="I129" s="80"/>
      <c r="J129" s="80"/>
      <c r="K129" s="80"/>
      <c r="L129" s="80"/>
      <c r="M129" s="80"/>
      <c r="N129" s="80"/>
      <c r="O129" s="80"/>
      <c r="P129" s="80"/>
      <c r="Q129" s="80"/>
      <c r="R129" s="80"/>
      <c r="S129" s="80"/>
      <c r="T129" s="80"/>
      <c r="U129" s="80"/>
      <c r="V129" s="80"/>
      <c r="W129" s="80"/>
      <c r="X129" s="80"/>
      <c r="Y129" s="80"/>
      <c r="Z129" s="80"/>
      <c r="AA129" s="80"/>
      <c r="AB129" s="80"/>
      <c r="AC129" s="80"/>
      <c r="AD129" s="80"/>
      <c r="AE129" s="80"/>
      <c r="AF129" s="80"/>
      <c r="AG129" s="80"/>
      <c r="AH129" s="80"/>
      <c r="AI129" s="80"/>
      <c r="AJ129" s="80"/>
      <c r="AK129" s="81">
        <f t="shared" si="3"/>
        <v>0</v>
      </c>
      <c r="AL129" s="82">
        <f t="shared" si="5"/>
        <v>0</v>
      </c>
      <c r="AM129" s="128"/>
      <c r="AN129" s="128"/>
    </row>
    <row r="130" spans="1:40" ht="18" customHeight="1">
      <c r="A130" s="72">
        <v>120</v>
      </c>
      <c r="B130" s="91"/>
      <c r="C130" s="77"/>
      <c r="D130" s="88"/>
      <c r="E130" s="89"/>
      <c r="F130" s="80"/>
      <c r="G130" s="80"/>
      <c r="H130" s="80"/>
      <c r="I130" s="80"/>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G130" s="80"/>
      <c r="AH130" s="80"/>
      <c r="AI130" s="80"/>
      <c r="AJ130" s="80"/>
      <c r="AK130" s="81">
        <f t="shared" si="3"/>
        <v>0</v>
      </c>
      <c r="AL130" s="82">
        <f t="shared" si="5"/>
        <v>0</v>
      </c>
      <c r="AM130" s="128"/>
      <c r="AN130" s="128"/>
    </row>
    <row r="131" spans="1:40" ht="18" customHeight="1">
      <c r="A131" s="72">
        <v>121</v>
      </c>
      <c r="B131" s="91"/>
      <c r="C131" s="77"/>
      <c r="D131" s="88"/>
      <c r="E131" s="89"/>
      <c r="F131" s="80"/>
      <c r="G131" s="80"/>
      <c r="H131" s="80"/>
      <c r="I131" s="80"/>
      <c r="J131" s="80"/>
      <c r="K131" s="80"/>
      <c r="L131" s="80"/>
      <c r="M131" s="80"/>
      <c r="N131" s="80"/>
      <c r="O131" s="80"/>
      <c r="P131" s="80"/>
      <c r="Q131" s="80"/>
      <c r="R131" s="80"/>
      <c r="S131" s="80"/>
      <c r="T131" s="80"/>
      <c r="U131" s="80"/>
      <c r="V131" s="80"/>
      <c r="W131" s="80"/>
      <c r="X131" s="80"/>
      <c r="Y131" s="80"/>
      <c r="Z131" s="80"/>
      <c r="AA131" s="80"/>
      <c r="AB131" s="80"/>
      <c r="AC131" s="80"/>
      <c r="AD131" s="80"/>
      <c r="AE131" s="80"/>
      <c r="AF131" s="80"/>
      <c r="AG131" s="80"/>
      <c r="AH131" s="80"/>
      <c r="AI131" s="80"/>
      <c r="AJ131" s="80"/>
      <c r="AK131" s="81">
        <f t="shared" si="3"/>
        <v>0</v>
      </c>
      <c r="AL131" s="82">
        <f t="shared" si="5"/>
        <v>0</v>
      </c>
      <c r="AM131" s="128"/>
      <c r="AN131" s="128"/>
    </row>
    <row r="132" spans="1:40" ht="18" customHeight="1">
      <c r="A132" s="72">
        <v>122</v>
      </c>
      <c r="B132" s="91"/>
      <c r="C132" s="77"/>
      <c r="D132" s="88"/>
      <c r="E132" s="89"/>
      <c r="F132" s="80"/>
      <c r="G132" s="80"/>
      <c r="H132" s="80"/>
      <c r="I132" s="80"/>
      <c r="J132" s="80"/>
      <c r="K132" s="80"/>
      <c r="L132" s="80"/>
      <c r="M132" s="80"/>
      <c r="N132" s="80"/>
      <c r="O132" s="80"/>
      <c r="P132" s="80"/>
      <c r="Q132" s="80"/>
      <c r="R132" s="80"/>
      <c r="S132" s="80"/>
      <c r="T132" s="80"/>
      <c r="U132" s="80"/>
      <c r="V132" s="80"/>
      <c r="W132" s="80"/>
      <c r="X132" s="80"/>
      <c r="Y132" s="80"/>
      <c r="Z132" s="80"/>
      <c r="AA132" s="80"/>
      <c r="AB132" s="80"/>
      <c r="AC132" s="80"/>
      <c r="AD132" s="80"/>
      <c r="AE132" s="80"/>
      <c r="AF132" s="80"/>
      <c r="AG132" s="80"/>
      <c r="AH132" s="80"/>
      <c r="AI132" s="80"/>
      <c r="AJ132" s="80"/>
      <c r="AK132" s="81">
        <f t="shared" si="3"/>
        <v>0</v>
      </c>
      <c r="AL132" s="82">
        <f t="shared" ref="AL132:AL145" si="7">IF($AK$3="４週",AK132/4,AK132/(DAY(EOMONTH($F$9,0))/7))</f>
        <v>0</v>
      </c>
      <c r="AM132" s="128"/>
      <c r="AN132" s="128"/>
    </row>
    <row r="133" spans="1:40" ht="18" customHeight="1">
      <c r="A133" s="72">
        <v>123</v>
      </c>
      <c r="B133" s="91"/>
      <c r="C133" s="77"/>
      <c r="D133" s="88"/>
      <c r="E133" s="89"/>
      <c r="F133" s="80"/>
      <c r="G133" s="80"/>
      <c r="H133" s="80"/>
      <c r="I133" s="80"/>
      <c r="J133" s="80"/>
      <c r="K133" s="80"/>
      <c r="L133" s="80"/>
      <c r="M133" s="80"/>
      <c r="N133" s="80"/>
      <c r="O133" s="80"/>
      <c r="P133" s="80"/>
      <c r="Q133" s="80"/>
      <c r="R133" s="80"/>
      <c r="S133" s="80"/>
      <c r="T133" s="80"/>
      <c r="U133" s="80"/>
      <c r="V133" s="80"/>
      <c r="W133" s="80"/>
      <c r="X133" s="80"/>
      <c r="Y133" s="80"/>
      <c r="Z133" s="80"/>
      <c r="AA133" s="80"/>
      <c r="AB133" s="80"/>
      <c r="AC133" s="80"/>
      <c r="AD133" s="80"/>
      <c r="AE133" s="80"/>
      <c r="AF133" s="80"/>
      <c r="AG133" s="80"/>
      <c r="AH133" s="80"/>
      <c r="AI133" s="80"/>
      <c r="AJ133" s="80"/>
      <c r="AK133" s="81">
        <f t="shared" si="3"/>
        <v>0</v>
      </c>
      <c r="AL133" s="82">
        <f t="shared" si="7"/>
        <v>0</v>
      </c>
      <c r="AM133" s="128"/>
      <c r="AN133" s="128"/>
    </row>
    <row r="134" spans="1:40" ht="18" customHeight="1">
      <c r="A134" s="72">
        <v>124</v>
      </c>
      <c r="B134" s="91"/>
      <c r="C134" s="77"/>
      <c r="D134" s="88"/>
      <c r="E134" s="89"/>
      <c r="F134" s="80"/>
      <c r="G134" s="80"/>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1">
        <f t="shared" si="3"/>
        <v>0</v>
      </c>
      <c r="AL134" s="82">
        <f t="shared" si="7"/>
        <v>0</v>
      </c>
      <c r="AM134" s="128"/>
      <c r="AN134" s="128"/>
    </row>
    <row r="135" spans="1:40" ht="18" customHeight="1">
      <c r="A135" s="72">
        <v>125</v>
      </c>
      <c r="B135" s="91"/>
      <c r="C135" s="77"/>
      <c r="D135" s="88"/>
      <c r="E135" s="89"/>
      <c r="F135" s="80"/>
      <c r="G135" s="80"/>
      <c r="H135" s="80"/>
      <c r="I135" s="80"/>
      <c r="J135" s="80"/>
      <c r="K135" s="80"/>
      <c r="L135" s="80"/>
      <c r="M135" s="80"/>
      <c r="N135" s="80"/>
      <c r="O135" s="80"/>
      <c r="P135" s="80"/>
      <c r="Q135" s="80"/>
      <c r="R135" s="80"/>
      <c r="S135" s="80"/>
      <c r="T135" s="80"/>
      <c r="U135" s="80"/>
      <c r="V135" s="80"/>
      <c r="W135" s="80"/>
      <c r="X135" s="80"/>
      <c r="Y135" s="80"/>
      <c r="Z135" s="80"/>
      <c r="AA135" s="80"/>
      <c r="AB135" s="80"/>
      <c r="AC135" s="80"/>
      <c r="AD135" s="80"/>
      <c r="AE135" s="80"/>
      <c r="AF135" s="80"/>
      <c r="AG135" s="80"/>
      <c r="AH135" s="80"/>
      <c r="AI135" s="80"/>
      <c r="AJ135" s="80"/>
      <c r="AK135" s="81">
        <f t="shared" si="3"/>
        <v>0</v>
      </c>
      <c r="AL135" s="82">
        <f t="shared" si="7"/>
        <v>0</v>
      </c>
      <c r="AM135" s="128"/>
      <c r="AN135" s="128"/>
    </row>
    <row r="136" spans="1:40" ht="18" customHeight="1">
      <c r="A136" s="72">
        <v>126</v>
      </c>
      <c r="B136" s="91"/>
      <c r="C136" s="77"/>
      <c r="D136" s="88"/>
      <c r="E136" s="89"/>
      <c r="F136" s="80"/>
      <c r="G136" s="80"/>
      <c r="H136" s="80"/>
      <c r="I136" s="80"/>
      <c r="J136" s="80"/>
      <c r="K136" s="80"/>
      <c r="L136" s="80"/>
      <c r="M136" s="80"/>
      <c r="N136" s="80"/>
      <c r="O136" s="80"/>
      <c r="P136" s="80"/>
      <c r="Q136" s="80"/>
      <c r="R136" s="80"/>
      <c r="S136" s="80"/>
      <c r="T136" s="80"/>
      <c r="U136" s="80"/>
      <c r="V136" s="80"/>
      <c r="W136" s="80"/>
      <c r="X136" s="80"/>
      <c r="Y136" s="80"/>
      <c r="Z136" s="80"/>
      <c r="AA136" s="80"/>
      <c r="AB136" s="80"/>
      <c r="AC136" s="80"/>
      <c r="AD136" s="80"/>
      <c r="AE136" s="80"/>
      <c r="AF136" s="80"/>
      <c r="AG136" s="80"/>
      <c r="AH136" s="80"/>
      <c r="AI136" s="80"/>
      <c r="AJ136" s="80"/>
      <c r="AK136" s="81">
        <f t="shared" si="3"/>
        <v>0</v>
      </c>
      <c r="AL136" s="82">
        <f t="shared" si="7"/>
        <v>0</v>
      </c>
      <c r="AM136" s="128"/>
      <c r="AN136" s="128"/>
    </row>
    <row r="137" spans="1:40" ht="18" customHeight="1">
      <c r="A137" s="72">
        <v>127</v>
      </c>
      <c r="B137" s="91"/>
      <c r="C137" s="77"/>
      <c r="D137" s="88"/>
      <c r="E137" s="89"/>
      <c r="F137" s="80"/>
      <c r="G137" s="80"/>
      <c r="H137" s="80"/>
      <c r="I137" s="80"/>
      <c r="J137" s="80"/>
      <c r="K137" s="80"/>
      <c r="L137" s="80"/>
      <c r="M137" s="80"/>
      <c r="N137" s="80"/>
      <c r="O137" s="80"/>
      <c r="P137" s="80"/>
      <c r="Q137" s="80"/>
      <c r="R137" s="80"/>
      <c r="S137" s="80"/>
      <c r="T137" s="80"/>
      <c r="U137" s="80"/>
      <c r="V137" s="80"/>
      <c r="W137" s="80"/>
      <c r="X137" s="80"/>
      <c r="Y137" s="80"/>
      <c r="Z137" s="80"/>
      <c r="AA137" s="80"/>
      <c r="AB137" s="80"/>
      <c r="AC137" s="80"/>
      <c r="AD137" s="80"/>
      <c r="AE137" s="80"/>
      <c r="AF137" s="80"/>
      <c r="AG137" s="80"/>
      <c r="AH137" s="80"/>
      <c r="AI137" s="80"/>
      <c r="AJ137" s="80"/>
      <c r="AK137" s="81">
        <f t="shared" si="3"/>
        <v>0</v>
      </c>
      <c r="AL137" s="82">
        <f t="shared" si="7"/>
        <v>0</v>
      </c>
      <c r="AM137" s="128"/>
      <c r="AN137" s="128"/>
    </row>
    <row r="138" spans="1:40" ht="18" customHeight="1">
      <c r="A138" s="72">
        <v>128</v>
      </c>
      <c r="B138" s="91"/>
      <c r="C138" s="77"/>
      <c r="D138" s="88"/>
      <c r="E138" s="89"/>
      <c r="F138" s="80"/>
      <c r="G138" s="80"/>
      <c r="H138" s="80"/>
      <c r="I138" s="80"/>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1">
        <f t="shared" si="3"/>
        <v>0</v>
      </c>
      <c r="AL138" s="82">
        <f t="shared" si="7"/>
        <v>0</v>
      </c>
      <c r="AM138" s="128"/>
      <c r="AN138" s="128"/>
    </row>
    <row r="139" spans="1:40" ht="18" customHeight="1">
      <c r="A139" s="72">
        <v>129</v>
      </c>
      <c r="B139" s="91"/>
      <c r="C139" s="77"/>
      <c r="D139" s="88"/>
      <c r="E139" s="89"/>
      <c r="F139" s="80"/>
      <c r="G139" s="80"/>
      <c r="H139" s="80"/>
      <c r="I139" s="80"/>
      <c r="J139" s="80"/>
      <c r="K139" s="80"/>
      <c r="L139" s="80"/>
      <c r="M139" s="80"/>
      <c r="N139" s="80"/>
      <c r="O139" s="80"/>
      <c r="P139" s="80"/>
      <c r="Q139" s="80"/>
      <c r="R139" s="80"/>
      <c r="S139" s="80"/>
      <c r="T139" s="80"/>
      <c r="U139" s="80"/>
      <c r="V139" s="80"/>
      <c r="W139" s="80"/>
      <c r="X139" s="80"/>
      <c r="Y139" s="80"/>
      <c r="Z139" s="80"/>
      <c r="AA139" s="80"/>
      <c r="AB139" s="80"/>
      <c r="AC139" s="80"/>
      <c r="AD139" s="80"/>
      <c r="AE139" s="80"/>
      <c r="AF139" s="80"/>
      <c r="AG139" s="80"/>
      <c r="AH139" s="80"/>
      <c r="AI139" s="80"/>
      <c r="AJ139" s="80"/>
      <c r="AK139" s="81">
        <f t="shared" si="3"/>
        <v>0</v>
      </c>
      <c r="AL139" s="82">
        <f t="shared" si="7"/>
        <v>0</v>
      </c>
      <c r="AM139" s="128"/>
      <c r="AN139" s="128"/>
    </row>
    <row r="140" spans="1:40" ht="18" customHeight="1">
      <c r="A140" s="72">
        <v>130</v>
      </c>
      <c r="B140" s="91"/>
      <c r="C140" s="77"/>
      <c r="D140" s="88"/>
      <c r="E140" s="89"/>
      <c r="F140" s="80"/>
      <c r="G140" s="80"/>
      <c r="H140" s="80"/>
      <c r="I140" s="80"/>
      <c r="J140" s="80"/>
      <c r="K140" s="80"/>
      <c r="L140" s="80"/>
      <c r="M140" s="80"/>
      <c r="N140" s="80"/>
      <c r="O140" s="80"/>
      <c r="P140" s="80"/>
      <c r="Q140" s="80"/>
      <c r="R140" s="80"/>
      <c r="S140" s="80"/>
      <c r="T140" s="80"/>
      <c r="U140" s="80"/>
      <c r="V140" s="80"/>
      <c r="W140" s="80"/>
      <c r="X140" s="80"/>
      <c r="Y140" s="80"/>
      <c r="Z140" s="80"/>
      <c r="AA140" s="80"/>
      <c r="AB140" s="80"/>
      <c r="AC140" s="80"/>
      <c r="AD140" s="80"/>
      <c r="AE140" s="80"/>
      <c r="AF140" s="80"/>
      <c r="AG140" s="80"/>
      <c r="AH140" s="80"/>
      <c r="AI140" s="80"/>
      <c r="AJ140" s="80"/>
      <c r="AK140" s="81">
        <f t="shared" ref="AK140:AK161" si="8">IF($AK$3="４週",SUM(F140:AG140),SUM(F140:AJ140))</f>
        <v>0</v>
      </c>
      <c r="AL140" s="82">
        <f t="shared" si="7"/>
        <v>0</v>
      </c>
      <c r="AM140" s="128"/>
      <c r="AN140" s="128"/>
    </row>
    <row r="141" spans="1:40" ht="18" customHeight="1">
      <c r="A141" s="72">
        <v>131</v>
      </c>
      <c r="B141" s="91"/>
      <c r="C141" s="77"/>
      <c r="D141" s="88"/>
      <c r="E141" s="89"/>
      <c r="F141" s="80"/>
      <c r="G141" s="80"/>
      <c r="H141" s="80"/>
      <c r="I141" s="80"/>
      <c r="J141" s="80"/>
      <c r="K141" s="80"/>
      <c r="L141" s="80"/>
      <c r="M141" s="80"/>
      <c r="N141" s="80"/>
      <c r="O141" s="80"/>
      <c r="P141" s="80"/>
      <c r="Q141" s="80"/>
      <c r="R141" s="80"/>
      <c r="S141" s="80"/>
      <c r="T141" s="80"/>
      <c r="U141" s="80"/>
      <c r="V141" s="80"/>
      <c r="W141" s="80"/>
      <c r="X141" s="80"/>
      <c r="Y141" s="80"/>
      <c r="Z141" s="80"/>
      <c r="AA141" s="80"/>
      <c r="AB141" s="80"/>
      <c r="AC141" s="80"/>
      <c r="AD141" s="80"/>
      <c r="AE141" s="80"/>
      <c r="AF141" s="80"/>
      <c r="AG141" s="80"/>
      <c r="AH141" s="80"/>
      <c r="AI141" s="80"/>
      <c r="AJ141" s="80"/>
      <c r="AK141" s="81">
        <f t="shared" si="8"/>
        <v>0</v>
      </c>
      <c r="AL141" s="82">
        <f t="shared" si="7"/>
        <v>0</v>
      </c>
      <c r="AM141" s="128"/>
      <c r="AN141" s="128"/>
    </row>
    <row r="142" spans="1:40" ht="18" customHeight="1">
      <c r="A142" s="72">
        <v>132</v>
      </c>
      <c r="B142" s="91"/>
      <c r="C142" s="77"/>
      <c r="D142" s="88"/>
      <c r="E142" s="89"/>
      <c r="F142" s="80"/>
      <c r="G142" s="80"/>
      <c r="H142" s="80"/>
      <c r="I142" s="80"/>
      <c r="J142" s="80"/>
      <c r="K142" s="80"/>
      <c r="L142" s="80"/>
      <c r="M142" s="80"/>
      <c r="N142" s="80"/>
      <c r="O142" s="80"/>
      <c r="P142" s="80"/>
      <c r="Q142" s="80"/>
      <c r="R142" s="80"/>
      <c r="S142" s="80"/>
      <c r="T142" s="80"/>
      <c r="U142" s="80"/>
      <c r="V142" s="80"/>
      <c r="W142" s="80"/>
      <c r="X142" s="80"/>
      <c r="Y142" s="80"/>
      <c r="Z142" s="80"/>
      <c r="AA142" s="80"/>
      <c r="AB142" s="80"/>
      <c r="AC142" s="80"/>
      <c r="AD142" s="80"/>
      <c r="AE142" s="80"/>
      <c r="AF142" s="80"/>
      <c r="AG142" s="80"/>
      <c r="AH142" s="80"/>
      <c r="AI142" s="80"/>
      <c r="AJ142" s="80"/>
      <c r="AK142" s="81">
        <f t="shared" si="8"/>
        <v>0</v>
      </c>
      <c r="AL142" s="82">
        <f t="shared" si="7"/>
        <v>0</v>
      </c>
      <c r="AM142" s="128"/>
      <c r="AN142" s="128"/>
    </row>
    <row r="143" spans="1:40" ht="18" customHeight="1">
      <c r="A143" s="72">
        <v>133</v>
      </c>
      <c r="B143" s="91"/>
      <c r="C143" s="77"/>
      <c r="D143" s="88"/>
      <c r="E143" s="89"/>
      <c r="F143" s="80"/>
      <c r="G143" s="80"/>
      <c r="H143" s="80"/>
      <c r="I143" s="80"/>
      <c r="J143" s="80"/>
      <c r="K143" s="80"/>
      <c r="L143" s="80"/>
      <c r="M143" s="80"/>
      <c r="N143" s="80"/>
      <c r="O143" s="80"/>
      <c r="P143" s="80"/>
      <c r="Q143" s="80"/>
      <c r="R143" s="80"/>
      <c r="S143" s="80"/>
      <c r="T143" s="80"/>
      <c r="U143" s="80"/>
      <c r="V143" s="80"/>
      <c r="W143" s="80"/>
      <c r="X143" s="80"/>
      <c r="Y143" s="80"/>
      <c r="Z143" s="80"/>
      <c r="AA143" s="80"/>
      <c r="AB143" s="80"/>
      <c r="AC143" s="80"/>
      <c r="AD143" s="80"/>
      <c r="AE143" s="80"/>
      <c r="AF143" s="80"/>
      <c r="AG143" s="80"/>
      <c r="AH143" s="80"/>
      <c r="AI143" s="80"/>
      <c r="AJ143" s="80"/>
      <c r="AK143" s="81">
        <f t="shared" si="8"/>
        <v>0</v>
      </c>
      <c r="AL143" s="82">
        <f t="shared" si="7"/>
        <v>0</v>
      </c>
      <c r="AM143" s="128"/>
      <c r="AN143" s="128"/>
    </row>
    <row r="144" spans="1:40" ht="18" customHeight="1">
      <c r="A144" s="72">
        <v>134</v>
      </c>
      <c r="B144" s="91"/>
      <c r="C144" s="77"/>
      <c r="D144" s="88"/>
      <c r="E144" s="89"/>
      <c r="F144" s="80"/>
      <c r="G144" s="80"/>
      <c r="H144" s="80"/>
      <c r="I144" s="80"/>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1">
        <f t="shared" si="8"/>
        <v>0</v>
      </c>
      <c r="AL144" s="82">
        <f t="shared" si="7"/>
        <v>0</v>
      </c>
      <c r="AM144" s="128"/>
      <c r="AN144" s="128"/>
    </row>
    <row r="145" spans="1:40" ht="18" customHeight="1">
      <c r="A145" s="72">
        <v>135</v>
      </c>
      <c r="B145" s="91"/>
      <c r="C145" s="77"/>
      <c r="D145" s="88"/>
      <c r="E145" s="89"/>
      <c r="F145" s="80"/>
      <c r="G145" s="80"/>
      <c r="H145" s="80"/>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G145" s="80"/>
      <c r="AH145" s="80"/>
      <c r="AI145" s="80"/>
      <c r="AJ145" s="80"/>
      <c r="AK145" s="81">
        <f t="shared" si="8"/>
        <v>0</v>
      </c>
      <c r="AL145" s="82">
        <f t="shared" si="7"/>
        <v>0</v>
      </c>
      <c r="AM145" s="128"/>
      <c r="AN145" s="128"/>
    </row>
    <row r="146" spans="1:40" ht="18" customHeight="1">
      <c r="A146" s="72">
        <v>136</v>
      </c>
      <c r="B146" s="91"/>
      <c r="C146" s="77"/>
      <c r="D146" s="88"/>
      <c r="E146" s="89"/>
      <c r="F146" s="80"/>
      <c r="G146" s="80"/>
      <c r="H146" s="80"/>
      <c r="I146" s="80"/>
      <c r="J146" s="80"/>
      <c r="K146" s="80"/>
      <c r="L146" s="80"/>
      <c r="M146" s="80"/>
      <c r="N146" s="80"/>
      <c r="O146" s="80"/>
      <c r="P146" s="80"/>
      <c r="Q146" s="80"/>
      <c r="R146" s="80"/>
      <c r="S146" s="80"/>
      <c r="T146" s="80"/>
      <c r="U146" s="80"/>
      <c r="V146" s="80"/>
      <c r="W146" s="80"/>
      <c r="X146" s="80"/>
      <c r="Y146" s="80"/>
      <c r="Z146" s="80"/>
      <c r="AA146" s="80"/>
      <c r="AB146" s="80"/>
      <c r="AC146" s="80"/>
      <c r="AD146" s="80"/>
      <c r="AE146" s="80"/>
      <c r="AF146" s="80"/>
      <c r="AG146" s="80"/>
      <c r="AH146" s="80"/>
      <c r="AI146" s="80"/>
      <c r="AJ146" s="80"/>
      <c r="AK146" s="81">
        <f t="shared" si="8"/>
        <v>0</v>
      </c>
      <c r="AL146" s="82">
        <f t="shared" si="1"/>
        <v>0</v>
      </c>
      <c r="AM146" s="128"/>
      <c r="AN146" s="128"/>
    </row>
    <row r="147" spans="1:40" ht="18" customHeight="1">
      <c r="A147" s="72">
        <v>137</v>
      </c>
      <c r="B147" s="91"/>
      <c r="C147" s="77"/>
      <c r="D147" s="88"/>
      <c r="E147" s="89"/>
      <c r="F147" s="80"/>
      <c r="G147" s="80"/>
      <c r="H147" s="80"/>
      <c r="I147" s="80"/>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1">
        <f t="shared" si="8"/>
        <v>0</v>
      </c>
      <c r="AL147" s="82">
        <f t="shared" si="1"/>
        <v>0</v>
      </c>
      <c r="AM147" s="128"/>
      <c r="AN147" s="128"/>
    </row>
    <row r="148" spans="1:40" ht="18" customHeight="1">
      <c r="A148" s="72">
        <v>138</v>
      </c>
      <c r="B148" s="91"/>
      <c r="C148" s="77"/>
      <c r="D148" s="88"/>
      <c r="E148" s="89"/>
      <c r="F148" s="80"/>
      <c r="G148" s="80"/>
      <c r="H148" s="80"/>
      <c r="I148" s="80"/>
      <c r="J148" s="80"/>
      <c r="K148" s="80"/>
      <c r="L148" s="80"/>
      <c r="M148" s="80"/>
      <c r="N148" s="80"/>
      <c r="O148" s="80"/>
      <c r="P148" s="80"/>
      <c r="Q148" s="80"/>
      <c r="R148" s="80"/>
      <c r="S148" s="80"/>
      <c r="T148" s="80"/>
      <c r="U148" s="80"/>
      <c r="V148" s="80"/>
      <c r="W148" s="80"/>
      <c r="X148" s="80"/>
      <c r="Y148" s="80"/>
      <c r="Z148" s="80"/>
      <c r="AA148" s="80"/>
      <c r="AB148" s="80"/>
      <c r="AC148" s="80"/>
      <c r="AD148" s="80"/>
      <c r="AE148" s="80"/>
      <c r="AF148" s="80"/>
      <c r="AG148" s="80"/>
      <c r="AH148" s="80"/>
      <c r="AI148" s="80"/>
      <c r="AJ148" s="80"/>
      <c r="AK148" s="81">
        <f t="shared" si="8"/>
        <v>0</v>
      </c>
      <c r="AL148" s="82">
        <f t="shared" si="1"/>
        <v>0</v>
      </c>
      <c r="AM148" s="128"/>
      <c r="AN148" s="128"/>
    </row>
    <row r="149" spans="1:40" ht="18" customHeight="1">
      <c r="A149" s="72">
        <v>139</v>
      </c>
      <c r="B149" s="91"/>
      <c r="C149" s="77"/>
      <c r="D149" s="88"/>
      <c r="E149" s="89"/>
      <c r="F149" s="80"/>
      <c r="G149" s="80"/>
      <c r="H149" s="80"/>
      <c r="I149" s="80"/>
      <c r="J149" s="80"/>
      <c r="K149" s="80"/>
      <c r="L149" s="80"/>
      <c r="M149" s="80"/>
      <c r="N149" s="80"/>
      <c r="O149" s="80"/>
      <c r="P149" s="80"/>
      <c r="Q149" s="80"/>
      <c r="R149" s="80"/>
      <c r="S149" s="80"/>
      <c r="T149" s="80"/>
      <c r="U149" s="80"/>
      <c r="V149" s="80"/>
      <c r="W149" s="80"/>
      <c r="X149" s="80"/>
      <c r="Y149" s="80"/>
      <c r="Z149" s="80"/>
      <c r="AA149" s="80"/>
      <c r="AB149" s="80"/>
      <c r="AC149" s="80"/>
      <c r="AD149" s="80"/>
      <c r="AE149" s="80"/>
      <c r="AF149" s="80"/>
      <c r="AG149" s="80"/>
      <c r="AH149" s="80"/>
      <c r="AI149" s="80"/>
      <c r="AJ149" s="80"/>
      <c r="AK149" s="81">
        <f t="shared" si="8"/>
        <v>0</v>
      </c>
      <c r="AL149" s="82">
        <f t="shared" si="1"/>
        <v>0</v>
      </c>
      <c r="AM149" s="128"/>
      <c r="AN149" s="128"/>
    </row>
    <row r="150" spans="1:40" ht="18" customHeight="1">
      <c r="A150" s="72">
        <v>140</v>
      </c>
      <c r="B150" s="91"/>
      <c r="C150" s="77"/>
      <c r="D150" s="88"/>
      <c r="E150" s="89"/>
      <c r="F150" s="80"/>
      <c r="G150" s="80"/>
      <c r="H150" s="80"/>
      <c r="I150" s="80"/>
      <c r="J150" s="80"/>
      <c r="K150" s="80"/>
      <c r="L150" s="80"/>
      <c r="M150" s="80"/>
      <c r="N150" s="80"/>
      <c r="O150" s="80"/>
      <c r="P150" s="80"/>
      <c r="Q150" s="80"/>
      <c r="R150" s="80"/>
      <c r="S150" s="80"/>
      <c r="T150" s="80"/>
      <c r="U150" s="80"/>
      <c r="V150" s="80"/>
      <c r="W150" s="80"/>
      <c r="X150" s="80"/>
      <c r="Y150" s="80"/>
      <c r="Z150" s="80"/>
      <c r="AA150" s="80"/>
      <c r="AB150" s="80"/>
      <c r="AC150" s="80"/>
      <c r="AD150" s="80"/>
      <c r="AE150" s="80"/>
      <c r="AF150" s="80"/>
      <c r="AG150" s="80"/>
      <c r="AH150" s="80"/>
      <c r="AI150" s="80"/>
      <c r="AJ150" s="80"/>
      <c r="AK150" s="81">
        <f t="shared" si="8"/>
        <v>0</v>
      </c>
      <c r="AL150" s="82">
        <f t="shared" si="1"/>
        <v>0</v>
      </c>
      <c r="AM150" s="128"/>
      <c r="AN150" s="128"/>
    </row>
    <row r="151" spans="1:40" ht="18" customHeight="1">
      <c r="A151" s="72">
        <v>141</v>
      </c>
      <c r="B151" s="91"/>
      <c r="C151" s="77"/>
      <c r="D151" s="88"/>
      <c r="E151" s="89"/>
      <c r="F151" s="80"/>
      <c r="G151" s="80"/>
      <c r="H151" s="80"/>
      <c r="I151" s="80"/>
      <c r="J151" s="80"/>
      <c r="K151" s="80"/>
      <c r="L151" s="80"/>
      <c r="M151" s="80"/>
      <c r="N151" s="80"/>
      <c r="O151" s="80"/>
      <c r="P151" s="80"/>
      <c r="Q151" s="80"/>
      <c r="R151" s="80"/>
      <c r="S151" s="80"/>
      <c r="T151" s="80"/>
      <c r="U151" s="80"/>
      <c r="V151" s="80"/>
      <c r="W151" s="80"/>
      <c r="X151" s="80"/>
      <c r="Y151" s="80"/>
      <c r="Z151" s="80"/>
      <c r="AA151" s="80"/>
      <c r="AB151" s="80"/>
      <c r="AC151" s="80"/>
      <c r="AD151" s="80"/>
      <c r="AE151" s="80"/>
      <c r="AF151" s="80"/>
      <c r="AG151" s="80"/>
      <c r="AH151" s="80"/>
      <c r="AI151" s="80"/>
      <c r="AJ151" s="80"/>
      <c r="AK151" s="81">
        <f t="shared" si="8"/>
        <v>0</v>
      </c>
      <c r="AL151" s="82">
        <f t="shared" si="1"/>
        <v>0</v>
      </c>
      <c r="AM151" s="128"/>
      <c r="AN151" s="128"/>
    </row>
    <row r="152" spans="1:40" ht="18" customHeight="1">
      <c r="A152" s="72">
        <v>142</v>
      </c>
      <c r="B152" s="91"/>
      <c r="C152" s="77"/>
      <c r="D152" s="88"/>
      <c r="E152" s="89"/>
      <c r="F152" s="80"/>
      <c r="G152" s="80"/>
      <c r="H152" s="80"/>
      <c r="I152" s="80"/>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1">
        <f t="shared" si="8"/>
        <v>0</v>
      </c>
      <c r="AL152" s="82">
        <f t="shared" si="1"/>
        <v>0</v>
      </c>
      <c r="AM152" s="128"/>
      <c r="AN152" s="128"/>
    </row>
    <row r="153" spans="1:40" ht="18" customHeight="1">
      <c r="A153" s="72">
        <v>143</v>
      </c>
      <c r="B153" s="91"/>
      <c r="C153" s="77"/>
      <c r="D153" s="88"/>
      <c r="E153" s="89"/>
      <c r="F153" s="80"/>
      <c r="G153" s="80"/>
      <c r="H153" s="80"/>
      <c r="I153" s="80"/>
      <c r="J153" s="80"/>
      <c r="K153" s="80"/>
      <c r="L153" s="80"/>
      <c r="M153" s="80"/>
      <c r="N153" s="80"/>
      <c r="O153" s="80"/>
      <c r="P153" s="80"/>
      <c r="Q153" s="80"/>
      <c r="R153" s="80"/>
      <c r="S153" s="80"/>
      <c r="T153" s="80"/>
      <c r="U153" s="80"/>
      <c r="V153" s="80"/>
      <c r="W153" s="80"/>
      <c r="X153" s="80"/>
      <c r="Y153" s="80"/>
      <c r="Z153" s="80"/>
      <c r="AA153" s="80"/>
      <c r="AB153" s="80"/>
      <c r="AC153" s="80"/>
      <c r="AD153" s="80"/>
      <c r="AE153" s="80"/>
      <c r="AF153" s="80"/>
      <c r="AG153" s="80"/>
      <c r="AH153" s="80"/>
      <c r="AI153" s="80"/>
      <c r="AJ153" s="80"/>
      <c r="AK153" s="81">
        <f t="shared" si="8"/>
        <v>0</v>
      </c>
      <c r="AL153" s="82">
        <f t="shared" si="1"/>
        <v>0</v>
      </c>
      <c r="AM153" s="128"/>
      <c r="AN153" s="128"/>
    </row>
    <row r="154" spans="1:40" ht="18" customHeight="1">
      <c r="A154" s="72">
        <v>144</v>
      </c>
      <c r="B154" s="91"/>
      <c r="C154" s="77"/>
      <c r="D154" s="88"/>
      <c r="E154" s="89"/>
      <c r="F154" s="80"/>
      <c r="G154" s="80"/>
      <c r="H154" s="80"/>
      <c r="I154" s="80"/>
      <c r="J154" s="80"/>
      <c r="K154" s="80"/>
      <c r="L154" s="80"/>
      <c r="M154" s="80"/>
      <c r="N154" s="80"/>
      <c r="O154" s="80"/>
      <c r="P154" s="80"/>
      <c r="Q154" s="80"/>
      <c r="R154" s="80"/>
      <c r="S154" s="80"/>
      <c r="T154" s="80"/>
      <c r="U154" s="80"/>
      <c r="V154" s="80"/>
      <c r="W154" s="80"/>
      <c r="X154" s="80"/>
      <c r="Y154" s="80"/>
      <c r="Z154" s="80"/>
      <c r="AA154" s="80"/>
      <c r="AB154" s="80"/>
      <c r="AC154" s="80"/>
      <c r="AD154" s="80"/>
      <c r="AE154" s="80"/>
      <c r="AF154" s="80"/>
      <c r="AG154" s="80"/>
      <c r="AH154" s="80"/>
      <c r="AI154" s="80"/>
      <c r="AJ154" s="80"/>
      <c r="AK154" s="81">
        <f t="shared" si="8"/>
        <v>0</v>
      </c>
      <c r="AL154" s="82">
        <f t="shared" si="1"/>
        <v>0</v>
      </c>
      <c r="AM154" s="128"/>
      <c r="AN154" s="128"/>
    </row>
    <row r="155" spans="1:40" ht="18" customHeight="1">
      <c r="A155" s="72">
        <v>145</v>
      </c>
      <c r="B155" s="91"/>
      <c r="C155" s="77"/>
      <c r="D155" s="88"/>
      <c r="E155" s="89"/>
      <c r="F155" s="80"/>
      <c r="G155" s="80"/>
      <c r="H155" s="80"/>
      <c r="I155" s="80"/>
      <c r="J155" s="80"/>
      <c r="K155" s="80"/>
      <c r="L155" s="80"/>
      <c r="M155" s="80"/>
      <c r="N155" s="80"/>
      <c r="O155" s="80"/>
      <c r="P155" s="80"/>
      <c r="Q155" s="80"/>
      <c r="R155" s="80"/>
      <c r="S155" s="80"/>
      <c r="T155" s="80"/>
      <c r="U155" s="80"/>
      <c r="V155" s="80"/>
      <c r="W155" s="80"/>
      <c r="X155" s="80"/>
      <c r="Y155" s="80"/>
      <c r="Z155" s="80"/>
      <c r="AA155" s="80"/>
      <c r="AB155" s="80"/>
      <c r="AC155" s="80"/>
      <c r="AD155" s="80"/>
      <c r="AE155" s="80"/>
      <c r="AF155" s="80"/>
      <c r="AG155" s="80"/>
      <c r="AH155" s="80"/>
      <c r="AI155" s="80"/>
      <c r="AJ155" s="80"/>
      <c r="AK155" s="81">
        <f t="shared" si="8"/>
        <v>0</v>
      </c>
      <c r="AL155" s="82">
        <f t="shared" si="1"/>
        <v>0</v>
      </c>
      <c r="AM155" s="128"/>
      <c r="AN155" s="128"/>
    </row>
    <row r="156" spans="1:40" ht="18" customHeight="1">
      <c r="A156" s="72">
        <v>146</v>
      </c>
      <c r="B156" s="91"/>
      <c r="C156" s="77"/>
      <c r="D156" s="88"/>
      <c r="E156" s="89"/>
      <c r="F156" s="80"/>
      <c r="G156" s="80"/>
      <c r="H156" s="80"/>
      <c r="I156" s="80"/>
      <c r="J156" s="80"/>
      <c r="K156" s="80"/>
      <c r="L156" s="80"/>
      <c r="M156" s="80"/>
      <c r="N156" s="80"/>
      <c r="O156" s="80"/>
      <c r="P156" s="80"/>
      <c r="Q156" s="80"/>
      <c r="R156" s="80"/>
      <c r="S156" s="80"/>
      <c r="T156" s="80"/>
      <c r="U156" s="80"/>
      <c r="V156" s="80"/>
      <c r="W156" s="80"/>
      <c r="X156" s="80"/>
      <c r="Y156" s="80"/>
      <c r="Z156" s="80"/>
      <c r="AA156" s="80"/>
      <c r="AB156" s="80"/>
      <c r="AC156" s="80"/>
      <c r="AD156" s="80"/>
      <c r="AE156" s="80"/>
      <c r="AF156" s="80"/>
      <c r="AG156" s="80"/>
      <c r="AH156" s="80"/>
      <c r="AI156" s="80"/>
      <c r="AJ156" s="80"/>
      <c r="AK156" s="81">
        <f t="shared" si="8"/>
        <v>0</v>
      </c>
      <c r="AL156" s="82">
        <f t="shared" si="1"/>
        <v>0</v>
      </c>
      <c r="AM156" s="128"/>
      <c r="AN156" s="128"/>
    </row>
    <row r="157" spans="1:40" ht="18" customHeight="1">
      <c r="A157" s="72">
        <v>147</v>
      </c>
      <c r="B157" s="91"/>
      <c r="C157" s="77"/>
      <c r="D157" s="88"/>
      <c r="E157" s="89"/>
      <c r="F157" s="80"/>
      <c r="G157" s="80"/>
      <c r="H157" s="80"/>
      <c r="I157" s="80"/>
      <c r="J157" s="80"/>
      <c r="K157" s="80"/>
      <c r="L157" s="80"/>
      <c r="M157" s="80"/>
      <c r="N157" s="80"/>
      <c r="O157" s="80"/>
      <c r="P157" s="80"/>
      <c r="Q157" s="80"/>
      <c r="R157" s="80"/>
      <c r="S157" s="80"/>
      <c r="T157" s="80"/>
      <c r="U157" s="80"/>
      <c r="V157" s="80"/>
      <c r="W157" s="80"/>
      <c r="X157" s="80"/>
      <c r="Y157" s="80"/>
      <c r="Z157" s="80"/>
      <c r="AA157" s="80"/>
      <c r="AB157" s="80"/>
      <c r="AC157" s="80"/>
      <c r="AD157" s="80"/>
      <c r="AE157" s="80"/>
      <c r="AF157" s="80"/>
      <c r="AG157" s="80"/>
      <c r="AH157" s="80"/>
      <c r="AI157" s="80"/>
      <c r="AJ157" s="80"/>
      <c r="AK157" s="81">
        <f t="shared" si="8"/>
        <v>0</v>
      </c>
      <c r="AL157" s="82">
        <f t="shared" si="1"/>
        <v>0</v>
      </c>
      <c r="AM157" s="128"/>
      <c r="AN157" s="128"/>
    </row>
    <row r="158" spans="1:40" ht="18" customHeight="1">
      <c r="A158" s="72">
        <v>148</v>
      </c>
      <c r="B158" s="91"/>
      <c r="C158" s="77"/>
      <c r="D158" s="88"/>
      <c r="E158" s="89"/>
      <c r="F158" s="80"/>
      <c r="G158" s="80"/>
      <c r="H158" s="80"/>
      <c r="I158" s="80"/>
      <c r="J158" s="80"/>
      <c r="K158" s="80"/>
      <c r="L158" s="80"/>
      <c r="M158" s="80"/>
      <c r="N158" s="80"/>
      <c r="O158" s="80"/>
      <c r="P158" s="80"/>
      <c r="Q158" s="80"/>
      <c r="R158" s="80"/>
      <c r="S158" s="80"/>
      <c r="T158" s="80"/>
      <c r="U158" s="80"/>
      <c r="V158" s="80"/>
      <c r="W158" s="80"/>
      <c r="X158" s="80"/>
      <c r="Y158" s="80"/>
      <c r="Z158" s="80"/>
      <c r="AA158" s="80"/>
      <c r="AB158" s="80"/>
      <c r="AC158" s="80"/>
      <c r="AD158" s="80"/>
      <c r="AE158" s="80"/>
      <c r="AF158" s="80"/>
      <c r="AG158" s="80"/>
      <c r="AH158" s="80"/>
      <c r="AI158" s="80"/>
      <c r="AJ158" s="80"/>
      <c r="AK158" s="81">
        <f t="shared" si="8"/>
        <v>0</v>
      </c>
      <c r="AL158" s="82">
        <f t="shared" si="1"/>
        <v>0</v>
      </c>
      <c r="AM158" s="128"/>
      <c r="AN158" s="128"/>
    </row>
    <row r="159" spans="1:40" ht="18" customHeight="1">
      <c r="A159" s="72">
        <v>149</v>
      </c>
      <c r="B159" s="91"/>
      <c r="C159" s="77"/>
      <c r="D159" s="88"/>
      <c r="E159" s="89"/>
      <c r="F159" s="80"/>
      <c r="G159" s="80"/>
      <c r="H159" s="80"/>
      <c r="I159" s="80"/>
      <c r="J159" s="80"/>
      <c r="K159" s="80"/>
      <c r="L159" s="80"/>
      <c r="M159" s="80"/>
      <c r="N159" s="80"/>
      <c r="O159" s="80"/>
      <c r="P159" s="80"/>
      <c r="Q159" s="80"/>
      <c r="R159" s="80"/>
      <c r="S159" s="80"/>
      <c r="T159" s="80"/>
      <c r="U159" s="80"/>
      <c r="V159" s="80"/>
      <c r="W159" s="80"/>
      <c r="X159" s="80"/>
      <c r="Y159" s="80"/>
      <c r="Z159" s="80"/>
      <c r="AA159" s="80"/>
      <c r="AB159" s="80"/>
      <c r="AC159" s="80"/>
      <c r="AD159" s="80"/>
      <c r="AE159" s="80"/>
      <c r="AF159" s="80"/>
      <c r="AG159" s="80"/>
      <c r="AH159" s="80"/>
      <c r="AI159" s="80"/>
      <c r="AJ159" s="80"/>
      <c r="AK159" s="81">
        <f t="shared" si="8"/>
        <v>0</v>
      </c>
      <c r="AL159" s="82">
        <f t="shared" si="1"/>
        <v>0</v>
      </c>
      <c r="AM159" s="128"/>
      <c r="AN159" s="128"/>
    </row>
    <row r="160" spans="1:40" ht="18" customHeight="1">
      <c r="A160" s="72">
        <v>150</v>
      </c>
      <c r="B160" s="91"/>
      <c r="C160" s="77"/>
      <c r="D160" s="88"/>
      <c r="E160" s="89"/>
      <c r="F160" s="80"/>
      <c r="G160" s="80"/>
      <c r="H160" s="80"/>
      <c r="I160" s="80"/>
      <c r="J160" s="80"/>
      <c r="K160" s="80"/>
      <c r="L160" s="80"/>
      <c r="M160" s="80"/>
      <c r="N160" s="80"/>
      <c r="O160" s="80"/>
      <c r="P160" s="80"/>
      <c r="Q160" s="80"/>
      <c r="R160" s="80"/>
      <c r="S160" s="80"/>
      <c r="T160" s="80"/>
      <c r="U160" s="80"/>
      <c r="V160" s="80"/>
      <c r="W160" s="80"/>
      <c r="X160" s="80"/>
      <c r="Y160" s="80"/>
      <c r="Z160" s="80"/>
      <c r="AA160" s="80"/>
      <c r="AB160" s="80"/>
      <c r="AC160" s="80"/>
      <c r="AD160" s="80"/>
      <c r="AE160" s="80"/>
      <c r="AF160" s="80"/>
      <c r="AG160" s="80"/>
      <c r="AH160" s="80"/>
      <c r="AI160" s="80"/>
      <c r="AJ160" s="80"/>
      <c r="AK160" s="81">
        <f t="shared" si="8"/>
        <v>0</v>
      </c>
      <c r="AL160" s="82">
        <f t="shared" si="1"/>
        <v>0</v>
      </c>
      <c r="AM160" s="128"/>
      <c r="AN160" s="128"/>
    </row>
    <row r="161" spans="1:43" ht="18" customHeight="1">
      <c r="A161" s="124" t="s">
        <v>4</v>
      </c>
      <c r="B161" s="125"/>
      <c r="C161" s="125"/>
      <c r="D161" s="125"/>
      <c r="E161" s="125"/>
      <c r="F161" s="83">
        <f>+SUM(F11:F160)</f>
        <v>0</v>
      </c>
      <c r="G161" s="83">
        <f t="shared" ref="G161:AJ161" si="9">+SUM(G11:G160)</f>
        <v>0</v>
      </c>
      <c r="H161" s="83">
        <f t="shared" si="9"/>
        <v>0</v>
      </c>
      <c r="I161" s="83">
        <f t="shared" si="9"/>
        <v>0</v>
      </c>
      <c r="J161" s="83">
        <f t="shared" si="9"/>
        <v>0</v>
      </c>
      <c r="K161" s="83">
        <f t="shared" si="9"/>
        <v>0</v>
      </c>
      <c r="L161" s="83">
        <f t="shared" si="9"/>
        <v>0</v>
      </c>
      <c r="M161" s="83">
        <f t="shared" si="9"/>
        <v>0</v>
      </c>
      <c r="N161" s="83">
        <f t="shared" si="9"/>
        <v>0</v>
      </c>
      <c r="O161" s="83">
        <f t="shared" si="9"/>
        <v>0</v>
      </c>
      <c r="P161" s="83">
        <f t="shared" si="9"/>
        <v>0</v>
      </c>
      <c r="Q161" s="83">
        <f t="shared" si="9"/>
        <v>0</v>
      </c>
      <c r="R161" s="83">
        <f t="shared" si="9"/>
        <v>0</v>
      </c>
      <c r="S161" s="83">
        <f t="shared" si="9"/>
        <v>0</v>
      </c>
      <c r="T161" s="83">
        <f t="shared" si="9"/>
        <v>0</v>
      </c>
      <c r="U161" s="83">
        <f t="shared" si="9"/>
        <v>0</v>
      </c>
      <c r="V161" s="83">
        <f t="shared" si="9"/>
        <v>0</v>
      </c>
      <c r="W161" s="83">
        <f t="shared" si="9"/>
        <v>0</v>
      </c>
      <c r="X161" s="83">
        <f t="shared" si="9"/>
        <v>0</v>
      </c>
      <c r="Y161" s="83">
        <f t="shared" si="9"/>
        <v>0</v>
      </c>
      <c r="Z161" s="83">
        <f t="shared" si="9"/>
        <v>0</v>
      </c>
      <c r="AA161" s="83">
        <f t="shared" si="9"/>
        <v>0</v>
      </c>
      <c r="AB161" s="83">
        <f t="shared" si="9"/>
        <v>0</v>
      </c>
      <c r="AC161" s="83">
        <f t="shared" si="9"/>
        <v>0</v>
      </c>
      <c r="AD161" s="83">
        <f t="shared" si="9"/>
        <v>0</v>
      </c>
      <c r="AE161" s="83">
        <f t="shared" si="9"/>
        <v>0</v>
      </c>
      <c r="AF161" s="83">
        <f t="shared" si="9"/>
        <v>0</v>
      </c>
      <c r="AG161" s="83">
        <f t="shared" si="9"/>
        <v>0</v>
      </c>
      <c r="AH161" s="83">
        <f t="shared" si="9"/>
        <v>0</v>
      </c>
      <c r="AI161" s="83">
        <f t="shared" si="9"/>
        <v>0</v>
      </c>
      <c r="AJ161" s="83">
        <f t="shared" si="9"/>
        <v>0</v>
      </c>
      <c r="AK161" s="81">
        <f t="shared" si="8"/>
        <v>0</v>
      </c>
      <c r="AL161" s="82">
        <f>IF($AK$3="４週",AK161/4,AK161/(DAY(EOMONTH($F$9,0))/7))</f>
        <v>0</v>
      </c>
      <c r="AM161" s="129"/>
      <c r="AN161" s="129"/>
    </row>
    <row r="162" spans="1:43" ht="18" customHeight="1">
      <c r="A162" s="125" t="s">
        <v>6</v>
      </c>
      <c r="B162" s="125"/>
      <c r="C162" s="125"/>
      <c r="D162" s="125"/>
      <c r="E162" s="126"/>
      <c r="F162" s="85"/>
      <c r="G162" s="85"/>
      <c r="H162" s="85"/>
      <c r="I162" s="85"/>
      <c r="J162" s="85"/>
      <c r="K162" s="85"/>
      <c r="L162" s="85"/>
      <c r="M162" s="85"/>
      <c r="N162" s="85"/>
      <c r="O162" s="85"/>
      <c r="P162" s="85"/>
      <c r="Q162" s="85"/>
      <c r="R162" s="85"/>
      <c r="S162" s="85"/>
      <c r="T162" s="85"/>
      <c r="U162" s="85"/>
      <c r="V162" s="85"/>
      <c r="W162" s="85"/>
      <c r="X162" s="85"/>
      <c r="Y162" s="85"/>
      <c r="Z162" s="85"/>
      <c r="AA162" s="85"/>
      <c r="AB162" s="85"/>
      <c r="AC162" s="85"/>
      <c r="AD162" s="85"/>
      <c r="AE162" s="85"/>
      <c r="AF162" s="85"/>
      <c r="AG162" s="85"/>
      <c r="AH162" s="85"/>
      <c r="AI162" s="85"/>
      <c r="AJ162" s="85"/>
      <c r="AK162" s="85"/>
      <c r="AL162" s="85"/>
      <c r="AM162" s="129"/>
      <c r="AN162" s="129"/>
    </row>
    <row r="163" spans="1:43" ht="15" customHeight="1">
      <c r="A163" s="8"/>
      <c r="B163" s="8"/>
      <c r="C163" s="8"/>
      <c r="D163" s="8"/>
      <c r="E163" s="8"/>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8"/>
      <c r="AL163" s="8"/>
      <c r="AM163" s="4"/>
    </row>
    <row r="164" spans="1:43" ht="15" customHeight="1">
      <c r="A164" s="8"/>
      <c r="B164" s="8"/>
      <c r="C164" s="8"/>
      <c r="D164" s="8"/>
      <c r="E164" s="8"/>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8"/>
      <c r="AL164" s="8"/>
      <c r="AM164" s="4"/>
    </row>
    <row r="165" spans="1:43" ht="15" customHeight="1">
      <c r="A165" s="8"/>
      <c r="B165" s="8"/>
      <c r="C165" s="8"/>
      <c r="D165" s="8"/>
      <c r="E165" s="8"/>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8"/>
      <c r="AL165" s="8"/>
      <c r="AM165" s="4"/>
    </row>
    <row r="166" spans="1:43" ht="21" customHeight="1">
      <c r="A166" s="9" t="s">
        <v>137</v>
      </c>
      <c r="B166" s="8"/>
      <c r="C166" s="8"/>
      <c r="D166" s="8"/>
      <c r="E166" s="8"/>
      <c r="F166" s="8"/>
      <c r="G166" s="2"/>
      <c r="H166" s="2"/>
      <c r="I166" s="2"/>
      <c r="J166" s="2"/>
      <c r="K166" s="2"/>
      <c r="L166" s="2"/>
      <c r="M166" s="2"/>
      <c r="N166" s="2"/>
      <c r="O166" s="2"/>
      <c r="AM166" s="8"/>
      <c r="AN166" s="4"/>
    </row>
    <row r="167" spans="1:43" ht="24.95" customHeight="1">
      <c r="A167"/>
      <c r="B167" s="127" t="s">
        <v>147</v>
      </c>
      <c r="C167" s="134"/>
      <c r="D167" s="127" t="s">
        <v>138</v>
      </c>
      <c r="E167" s="134"/>
      <c r="F167" s="228" t="s">
        <v>146</v>
      </c>
      <c r="G167" s="229"/>
      <c r="H167" s="229"/>
      <c r="I167" s="229"/>
      <c r="J167" s="229"/>
      <c r="K167" s="230"/>
      <c r="L167" s="228" t="s">
        <v>139</v>
      </c>
      <c r="M167" s="229"/>
      <c r="N167" s="229"/>
      <c r="O167" s="229"/>
      <c r="P167" s="229"/>
      <c r="Q167" s="230"/>
      <c r="R167" s="228" t="s">
        <v>140</v>
      </c>
      <c r="S167" s="229"/>
      <c r="T167" s="229"/>
      <c r="U167" s="229"/>
      <c r="V167" s="229"/>
      <c r="W167" s="230"/>
      <c r="X167" s="228" t="s">
        <v>141</v>
      </c>
      <c r="Y167" s="229"/>
      <c r="Z167" s="229"/>
      <c r="AA167" s="229"/>
      <c r="AB167" s="229"/>
      <c r="AC167" s="230"/>
      <c r="AD167"/>
      <c r="AE167"/>
      <c r="AF167"/>
      <c r="AG167"/>
      <c r="AH167"/>
      <c r="AI167"/>
      <c r="AJ167"/>
      <c r="AK167"/>
      <c r="AL167"/>
      <c r="AM167"/>
      <c r="AN167"/>
      <c r="AO167"/>
      <c r="AP167"/>
      <c r="AQ167"/>
    </row>
    <row r="168" spans="1:43" ht="18" customHeight="1">
      <c r="A168"/>
      <c r="B168" s="127" t="s">
        <v>148</v>
      </c>
      <c r="C168" s="134"/>
      <c r="D168" s="231" t="s">
        <v>184</v>
      </c>
      <c r="E168" s="232"/>
      <c r="F168" s="231" t="s">
        <v>184</v>
      </c>
      <c r="G168" s="233"/>
      <c r="H168" s="233"/>
      <c r="I168" s="233"/>
      <c r="J168" s="233"/>
      <c r="K168" s="232"/>
      <c r="L168" s="231"/>
      <c r="M168" s="233"/>
      <c r="N168" s="233"/>
      <c r="O168" s="233"/>
      <c r="P168" s="233"/>
      <c r="Q168" s="232"/>
      <c r="R168" s="231"/>
      <c r="S168" s="233"/>
      <c r="T168" s="233"/>
      <c r="U168" s="233"/>
      <c r="V168" s="233"/>
      <c r="W168" s="232"/>
      <c r="X168" s="231"/>
      <c r="Y168" s="233"/>
      <c r="Z168" s="233"/>
      <c r="AA168" s="233"/>
      <c r="AB168" s="233"/>
      <c r="AC168" s="232"/>
      <c r="AD168"/>
      <c r="AE168"/>
      <c r="AF168"/>
      <c r="AG168"/>
      <c r="AH168"/>
      <c r="AI168"/>
      <c r="AJ168"/>
      <c r="AK168"/>
      <c r="AL168"/>
      <c r="AM168"/>
      <c r="AN168"/>
      <c r="AO168"/>
      <c r="AP168"/>
      <c r="AQ168"/>
    </row>
    <row r="169" spans="1:43" ht="24.95" customHeight="1">
      <c r="A169"/>
      <c r="B169" s="114" t="s">
        <v>149</v>
      </c>
      <c r="C169" s="114"/>
      <c r="D169" s="236"/>
      <c r="E169" s="236"/>
      <c r="F169" s="237"/>
      <c r="G169" s="237"/>
      <c r="H169" s="237"/>
      <c r="I169" s="237"/>
      <c r="J169" s="237"/>
      <c r="K169" s="237"/>
      <c r="L169" s="237"/>
      <c r="M169" s="237"/>
      <c r="N169" s="237"/>
      <c r="O169" s="237"/>
      <c r="P169" s="237"/>
      <c r="Q169" s="237"/>
      <c r="R169" s="237"/>
      <c r="S169" s="237"/>
      <c r="T169" s="237"/>
      <c r="U169" s="237"/>
      <c r="V169" s="237"/>
      <c r="W169" s="237"/>
      <c r="X169" s="237"/>
      <c r="Y169" s="237"/>
      <c r="Z169" s="237"/>
      <c r="AA169" s="237"/>
      <c r="AB169" s="237"/>
      <c r="AC169" s="237"/>
      <c r="AD169"/>
      <c r="AE169"/>
      <c r="AF169"/>
      <c r="AG169"/>
      <c r="AH169"/>
      <c r="AI169"/>
      <c r="AJ169"/>
      <c r="AK169"/>
      <c r="AL169"/>
      <c r="AM169"/>
      <c r="AN169"/>
      <c r="AO169"/>
      <c r="AP169"/>
      <c r="AQ169"/>
    </row>
    <row r="170" spans="1:43" ht="5.0999999999999996" customHeight="1">
      <c r="A170"/>
      <c r="B170" s="20"/>
      <c r="C170" s="20"/>
      <c r="D170" s="20"/>
      <c r="E170" s="20"/>
      <c r="F170" s="43"/>
      <c r="G170" s="43"/>
      <c r="H170" s="43"/>
      <c r="I170" s="43"/>
      <c r="J170" s="43"/>
      <c r="K170" s="43"/>
      <c r="L170" s="43"/>
      <c r="M170" s="43"/>
      <c r="N170" s="43"/>
      <c r="O170" s="43"/>
      <c r="P170" s="43"/>
      <c r="Q170" s="43"/>
      <c r="R170" s="43"/>
      <c r="S170" s="43"/>
      <c r="T170" s="43"/>
      <c r="U170" s="43"/>
      <c r="V170" s="43"/>
      <c r="W170" s="43"/>
      <c r="X170"/>
      <c r="Y170"/>
      <c r="Z170"/>
      <c r="AA170"/>
      <c r="AB170"/>
      <c r="AC170"/>
      <c r="AD170"/>
      <c r="AE170"/>
      <c r="AF170"/>
      <c r="AG170"/>
      <c r="AH170"/>
      <c r="AI170"/>
      <c r="AJ170"/>
      <c r="AK170"/>
      <c r="AL170"/>
      <c r="AM170"/>
      <c r="AN170"/>
      <c r="AO170"/>
      <c r="AP170"/>
      <c r="AQ170"/>
    </row>
    <row r="171" spans="1:43" ht="21" customHeight="1">
      <c r="A171" s="9" t="s">
        <v>194</v>
      </c>
      <c r="B171" s="8"/>
      <c r="C171" s="8"/>
      <c r="D171" s="8"/>
      <c r="E171" s="8"/>
      <c r="F171" s="8"/>
      <c r="G171" s="2"/>
      <c r="H171" s="2"/>
      <c r="I171" s="2"/>
      <c r="J171" s="2"/>
      <c r="K171" s="2"/>
      <c r="L171" s="2"/>
      <c r="M171" s="2"/>
      <c r="N171" s="2"/>
      <c r="O171" s="2"/>
      <c r="AM171" s="8"/>
      <c r="AN171" s="4"/>
    </row>
    <row r="172" spans="1:43" ht="24.95" customHeight="1">
      <c r="A172" s="115"/>
      <c r="B172" s="115"/>
      <c r="C172" s="115"/>
      <c r="D172" s="30">
        <v>4</v>
      </c>
      <c r="E172" s="30">
        <v>5</v>
      </c>
      <c r="F172" s="185">
        <v>6</v>
      </c>
      <c r="G172" s="185"/>
      <c r="H172" s="185"/>
      <c r="I172" s="185">
        <v>7</v>
      </c>
      <c r="J172" s="185"/>
      <c r="K172" s="185"/>
      <c r="L172" s="185">
        <v>8</v>
      </c>
      <c r="M172" s="185"/>
      <c r="N172" s="185"/>
      <c r="O172" s="185">
        <v>9</v>
      </c>
      <c r="P172" s="185"/>
      <c r="Q172" s="185"/>
      <c r="R172" s="185">
        <v>10</v>
      </c>
      <c r="S172" s="185"/>
      <c r="T172" s="185"/>
      <c r="U172" s="185">
        <v>11</v>
      </c>
      <c r="V172" s="185"/>
      <c r="W172" s="185"/>
      <c r="X172" s="185">
        <v>12</v>
      </c>
      <c r="Y172" s="185"/>
      <c r="Z172" s="185"/>
      <c r="AA172" s="185">
        <v>1</v>
      </c>
      <c r="AB172" s="185"/>
      <c r="AC172" s="185"/>
      <c r="AD172" s="185">
        <v>2</v>
      </c>
      <c r="AE172" s="185"/>
      <c r="AF172" s="185"/>
      <c r="AG172" s="185">
        <v>3</v>
      </c>
      <c r="AH172" s="185"/>
      <c r="AI172" s="185"/>
      <c r="AJ172" s="115" t="s">
        <v>60</v>
      </c>
      <c r="AK172" s="115"/>
      <c r="AL172" s="17" t="s">
        <v>116</v>
      </c>
      <c r="AM172" s="17" t="s">
        <v>128</v>
      </c>
      <c r="AN172"/>
      <c r="AO172"/>
      <c r="AP172"/>
      <c r="AQ172"/>
    </row>
    <row r="173" spans="1:43" ht="18" customHeight="1">
      <c r="A173" s="182" t="s">
        <v>122</v>
      </c>
      <c r="B173" s="182"/>
      <c r="C173" s="182"/>
      <c r="D173" s="40">
        <f>SUM(D174:D178)</f>
        <v>0</v>
      </c>
      <c r="E173" s="40">
        <f>SUM(E174:E178)</f>
        <v>0</v>
      </c>
      <c r="F173" s="178">
        <f>SUM(F174:H178)</f>
        <v>0</v>
      </c>
      <c r="G173" s="178"/>
      <c r="H173" s="178"/>
      <c r="I173" s="178">
        <f>SUM(I174:K178)</f>
        <v>0</v>
      </c>
      <c r="J173" s="178"/>
      <c r="K173" s="178"/>
      <c r="L173" s="178">
        <f>SUM(L174:N178)</f>
        <v>0</v>
      </c>
      <c r="M173" s="178"/>
      <c r="N173" s="178"/>
      <c r="O173" s="178">
        <f>SUM(O174:Q178)</f>
        <v>0</v>
      </c>
      <c r="P173" s="178"/>
      <c r="Q173" s="178"/>
      <c r="R173" s="178">
        <f>SUM(R174:T178)</f>
        <v>0</v>
      </c>
      <c r="S173" s="178"/>
      <c r="T173" s="178"/>
      <c r="U173" s="178">
        <f>SUM(U174:W178)</f>
        <v>0</v>
      </c>
      <c r="V173" s="178"/>
      <c r="W173" s="178"/>
      <c r="X173" s="178">
        <f>SUM(X174:Z178)</f>
        <v>0</v>
      </c>
      <c r="Y173" s="178"/>
      <c r="Z173" s="178"/>
      <c r="AA173" s="178">
        <f>SUM(AA174:AC178)</f>
        <v>0</v>
      </c>
      <c r="AB173" s="178"/>
      <c r="AC173" s="178"/>
      <c r="AD173" s="178">
        <f>SUM(AD174:AF178)</f>
        <v>0</v>
      </c>
      <c r="AE173" s="178"/>
      <c r="AF173" s="178"/>
      <c r="AG173" s="178">
        <f>SUM(AG174:AI178)</f>
        <v>0</v>
      </c>
      <c r="AH173" s="178"/>
      <c r="AI173" s="178"/>
      <c r="AJ173" s="130">
        <f t="shared" ref="AJ173:AJ178" si="10">SUM(D173:AI173)</f>
        <v>0</v>
      </c>
      <c r="AK173" s="130"/>
      <c r="AL173" s="183" t="e">
        <f>ROUNDUP(((AJ173-AJ179-AJ180)+AJ179*0.5+AJ180*0.75)/AJ181,1)</f>
        <v>#DIV/0!</v>
      </c>
      <c r="AM173" s="183" t="e">
        <f>ROUND((2*AJ174+3*AJ175+4*AJ176+5*AJ177+6*AJ178)/AJ173,1)</f>
        <v>#DIV/0!</v>
      </c>
      <c r="AN173"/>
      <c r="AO173"/>
      <c r="AP173"/>
      <c r="AQ173"/>
    </row>
    <row r="174" spans="1:43" ht="18" customHeight="1">
      <c r="A174" s="151" t="s">
        <v>123</v>
      </c>
      <c r="B174" s="152"/>
      <c r="C174" s="153"/>
      <c r="D174" s="31"/>
      <c r="E174" s="31"/>
      <c r="F174" s="181"/>
      <c r="G174" s="181"/>
      <c r="H174" s="181"/>
      <c r="I174" s="181"/>
      <c r="J174" s="181"/>
      <c r="K174" s="181"/>
      <c r="L174" s="181"/>
      <c r="M174" s="181"/>
      <c r="N174" s="181"/>
      <c r="O174" s="181"/>
      <c r="P174" s="181"/>
      <c r="Q174" s="181"/>
      <c r="R174" s="181"/>
      <c r="S174" s="181"/>
      <c r="T174" s="181"/>
      <c r="U174" s="181"/>
      <c r="V174" s="181"/>
      <c r="W174" s="181"/>
      <c r="X174" s="181"/>
      <c r="Y174" s="181"/>
      <c r="Z174" s="181"/>
      <c r="AA174" s="181"/>
      <c r="AB174" s="181"/>
      <c r="AC174" s="181"/>
      <c r="AD174" s="181"/>
      <c r="AE174" s="181"/>
      <c r="AF174" s="181"/>
      <c r="AG174" s="181"/>
      <c r="AH174" s="181"/>
      <c r="AI174" s="181"/>
      <c r="AJ174" s="130">
        <f t="shared" si="10"/>
        <v>0</v>
      </c>
      <c r="AK174" s="130"/>
      <c r="AL174" s="235"/>
      <c r="AM174" s="235"/>
      <c r="AN174"/>
      <c r="AO174"/>
      <c r="AP174"/>
      <c r="AQ174"/>
    </row>
    <row r="175" spans="1:43" ht="18" customHeight="1">
      <c r="A175" s="151" t="s">
        <v>124</v>
      </c>
      <c r="B175" s="152"/>
      <c r="C175" s="153"/>
      <c r="D175" s="31"/>
      <c r="E175" s="31"/>
      <c r="F175" s="181"/>
      <c r="G175" s="181"/>
      <c r="H175" s="181"/>
      <c r="I175" s="181"/>
      <c r="J175" s="181"/>
      <c r="K175" s="181"/>
      <c r="L175" s="181"/>
      <c r="M175" s="181"/>
      <c r="N175" s="181"/>
      <c r="O175" s="181"/>
      <c r="P175" s="181"/>
      <c r="Q175" s="181"/>
      <c r="R175" s="181"/>
      <c r="S175" s="181"/>
      <c r="T175" s="181"/>
      <c r="U175" s="181"/>
      <c r="V175" s="181"/>
      <c r="W175" s="181"/>
      <c r="X175" s="181"/>
      <c r="Y175" s="181"/>
      <c r="Z175" s="181"/>
      <c r="AA175" s="181"/>
      <c r="AB175" s="181"/>
      <c r="AC175" s="181"/>
      <c r="AD175" s="181"/>
      <c r="AE175" s="181"/>
      <c r="AF175" s="181"/>
      <c r="AG175" s="181"/>
      <c r="AH175" s="181"/>
      <c r="AI175" s="181"/>
      <c r="AJ175" s="130">
        <f t="shared" si="10"/>
        <v>0</v>
      </c>
      <c r="AK175" s="130"/>
      <c r="AL175" s="235"/>
      <c r="AM175" s="235"/>
      <c r="AN175"/>
      <c r="AO175"/>
      <c r="AP175"/>
      <c r="AQ175"/>
    </row>
    <row r="176" spans="1:43" ht="18" customHeight="1">
      <c r="A176" s="151" t="s">
        <v>125</v>
      </c>
      <c r="B176" s="152"/>
      <c r="C176" s="153"/>
      <c r="D176" s="31"/>
      <c r="E176" s="31"/>
      <c r="F176" s="181"/>
      <c r="G176" s="181"/>
      <c r="H176" s="181"/>
      <c r="I176" s="181"/>
      <c r="J176" s="181"/>
      <c r="K176" s="181"/>
      <c r="L176" s="181"/>
      <c r="M176" s="181"/>
      <c r="N176" s="181"/>
      <c r="O176" s="181"/>
      <c r="P176" s="181"/>
      <c r="Q176" s="181"/>
      <c r="R176" s="181"/>
      <c r="S176" s="181"/>
      <c r="T176" s="181"/>
      <c r="U176" s="181"/>
      <c r="V176" s="181"/>
      <c r="W176" s="181"/>
      <c r="X176" s="181"/>
      <c r="Y176" s="181"/>
      <c r="Z176" s="181"/>
      <c r="AA176" s="181"/>
      <c r="AB176" s="181"/>
      <c r="AC176" s="181"/>
      <c r="AD176" s="181"/>
      <c r="AE176" s="181"/>
      <c r="AF176" s="181"/>
      <c r="AG176" s="181"/>
      <c r="AH176" s="181"/>
      <c r="AI176" s="181"/>
      <c r="AJ176" s="130">
        <f t="shared" si="10"/>
        <v>0</v>
      </c>
      <c r="AK176" s="130"/>
      <c r="AL176" s="235"/>
      <c r="AM176" s="235"/>
      <c r="AN176"/>
      <c r="AO176"/>
      <c r="AP176"/>
      <c r="AQ176"/>
    </row>
    <row r="177" spans="1:43" ht="18" customHeight="1">
      <c r="A177" s="151" t="s">
        <v>126</v>
      </c>
      <c r="B177" s="152"/>
      <c r="C177" s="153"/>
      <c r="D177" s="31"/>
      <c r="E177" s="31"/>
      <c r="F177" s="181"/>
      <c r="G177" s="181"/>
      <c r="H177" s="181"/>
      <c r="I177" s="181"/>
      <c r="J177" s="181"/>
      <c r="K177" s="181"/>
      <c r="L177" s="181"/>
      <c r="M177" s="181"/>
      <c r="N177" s="181"/>
      <c r="O177" s="181"/>
      <c r="P177" s="181"/>
      <c r="Q177" s="181"/>
      <c r="R177" s="181"/>
      <c r="S177" s="181"/>
      <c r="T177" s="181"/>
      <c r="U177" s="181"/>
      <c r="V177" s="181"/>
      <c r="W177" s="181"/>
      <c r="X177" s="181"/>
      <c r="Y177" s="181"/>
      <c r="Z177" s="181"/>
      <c r="AA177" s="181"/>
      <c r="AB177" s="181"/>
      <c r="AC177" s="181"/>
      <c r="AD177" s="181"/>
      <c r="AE177" s="181"/>
      <c r="AF177" s="181"/>
      <c r="AG177" s="181"/>
      <c r="AH177" s="181"/>
      <c r="AI177" s="181"/>
      <c r="AJ177" s="130">
        <f t="shared" si="10"/>
        <v>0</v>
      </c>
      <c r="AK177" s="130"/>
      <c r="AL177" s="235"/>
      <c r="AM177" s="235"/>
      <c r="AN177"/>
      <c r="AO177"/>
      <c r="AP177"/>
      <c r="AQ177"/>
    </row>
    <row r="178" spans="1:43" ht="18" customHeight="1">
      <c r="A178" s="151" t="s">
        <v>127</v>
      </c>
      <c r="B178" s="152"/>
      <c r="C178" s="153"/>
      <c r="D178" s="31"/>
      <c r="E178" s="31"/>
      <c r="F178" s="181"/>
      <c r="G178" s="181"/>
      <c r="H178" s="181"/>
      <c r="I178" s="181"/>
      <c r="J178" s="181"/>
      <c r="K178" s="181"/>
      <c r="L178" s="181"/>
      <c r="M178" s="181"/>
      <c r="N178" s="181"/>
      <c r="O178" s="181"/>
      <c r="P178" s="181"/>
      <c r="Q178" s="181"/>
      <c r="R178" s="181"/>
      <c r="S178" s="181"/>
      <c r="T178" s="181"/>
      <c r="U178" s="181"/>
      <c r="V178" s="181"/>
      <c r="W178" s="181"/>
      <c r="X178" s="181"/>
      <c r="Y178" s="181"/>
      <c r="Z178" s="181"/>
      <c r="AA178" s="181"/>
      <c r="AB178" s="181"/>
      <c r="AC178" s="181"/>
      <c r="AD178" s="181"/>
      <c r="AE178" s="181"/>
      <c r="AF178" s="181"/>
      <c r="AG178" s="181"/>
      <c r="AH178" s="181"/>
      <c r="AI178" s="181"/>
      <c r="AJ178" s="130">
        <f t="shared" si="10"/>
        <v>0</v>
      </c>
      <c r="AK178" s="130"/>
      <c r="AL178" s="235"/>
      <c r="AM178" s="235"/>
      <c r="AN178"/>
      <c r="AO178"/>
      <c r="AP178"/>
      <c r="AQ178"/>
    </row>
    <row r="179" spans="1:43" ht="18" customHeight="1">
      <c r="A179" s="52"/>
      <c r="B179" s="59" t="s">
        <v>199</v>
      </c>
      <c r="C179" s="54"/>
      <c r="D179" s="31"/>
      <c r="E179" s="31"/>
      <c r="F179" s="181"/>
      <c r="G179" s="181"/>
      <c r="H179" s="181"/>
      <c r="I179" s="181"/>
      <c r="J179" s="181"/>
      <c r="K179" s="181"/>
      <c r="L179" s="181"/>
      <c r="M179" s="181"/>
      <c r="N179" s="181"/>
      <c r="O179" s="181"/>
      <c r="P179" s="181"/>
      <c r="Q179" s="181"/>
      <c r="R179" s="181"/>
      <c r="S179" s="181"/>
      <c r="T179" s="181"/>
      <c r="U179" s="181"/>
      <c r="V179" s="181"/>
      <c r="W179" s="181"/>
      <c r="X179" s="181"/>
      <c r="Y179" s="181"/>
      <c r="Z179" s="181"/>
      <c r="AA179" s="181"/>
      <c r="AB179" s="181"/>
      <c r="AC179" s="181"/>
      <c r="AD179" s="181"/>
      <c r="AE179" s="181"/>
      <c r="AF179" s="181"/>
      <c r="AG179" s="181"/>
      <c r="AH179" s="181"/>
      <c r="AI179" s="181"/>
      <c r="AJ179" s="130">
        <f>SUM(D179:AI179)</f>
        <v>0</v>
      </c>
      <c r="AK179" s="130"/>
      <c r="AL179" s="235"/>
      <c r="AM179" s="235"/>
      <c r="AN179"/>
      <c r="AO179"/>
      <c r="AP179"/>
      <c r="AQ179"/>
    </row>
    <row r="180" spans="1:43" ht="18" customHeight="1">
      <c r="A180" s="52"/>
      <c r="B180" s="238" t="s">
        <v>200</v>
      </c>
      <c r="C180" s="239"/>
      <c r="D180" s="31"/>
      <c r="E180" s="31"/>
      <c r="F180" s="181"/>
      <c r="G180" s="181"/>
      <c r="H180" s="181"/>
      <c r="I180" s="181"/>
      <c r="J180" s="181"/>
      <c r="K180" s="181"/>
      <c r="L180" s="181"/>
      <c r="M180" s="181"/>
      <c r="N180" s="181"/>
      <c r="O180" s="181"/>
      <c r="P180" s="181"/>
      <c r="Q180" s="181"/>
      <c r="R180" s="181"/>
      <c r="S180" s="181"/>
      <c r="T180" s="181"/>
      <c r="U180" s="181"/>
      <c r="V180" s="181"/>
      <c r="W180" s="181"/>
      <c r="X180" s="181"/>
      <c r="Y180" s="181"/>
      <c r="Z180" s="181"/>
      <c r="AA180" s="181"/>
      <c r="AB180" s="181"/>
      <c r="AC180" s="181"/>
      <c r="AD180" s="181"/>
      <c r="AE180" s="181"/>
      <c r="AF180" s="181"/>
      <c r="AG180" s="181"/>
      <c r="AH180" s="181"/>
      <c r="AI180" s="181"/>
      <c r="AJ180" s="130">
        <f>SUM(D180:AI180)</f>
        <v>0</v>
      </c>
      <c r="AK180" s="130"/>
      <c r="AL180" s="235"/>
      <c r="AM180" s="235"/>
      <c r="AN180"/>
      <c r="AO180"/>
      <c r="AP180"/>
      <c r="AQ180"/>
    </row>
    <row r="181" spans="1:43" ht="18" customHeight="1">
      <c r="A181" s="182" t="s">
        <v>113</v>
      </c>
      <c r="B181" s="182"/>
      <c r="C181" s="182"/>
      <c r="D181" s="31"/>
      <c r="E181" s="31"/>
      <c r="F181" s="181"/>
      <c r="G181" s="181"/>
      <c r="H181" s="181"/>
      <c r="I181" s="181"/>
      <c r="J181" s="181"/>
      <c r="K181" s="181"/>
      <c r="L181" s="181"/>
      <c r="M181" s="181"/>
      <c r="N181" s="181"/>
      <c r="O181" s="181"/>
      <c r="P181" s="181"/>
      <c r="Q181" s="181"/>
      <c r="R181" s="181"/>
      <c r="S181" s="181"/>
      <c r="T181" s="181"/>
      <c r="U181" s="181"/>
      <c r="V181" s="181"/>
      <c r="W181" s="181"/>
      <c r="X181" s="181"/>
      <c r="Y181" s="181"/>
      <c r="Z181" s="181"/>
      <c r="AA181" s="181"/>
      <c r="AB181" s="181"/>
      <c r="AC181" s="181"/>
      <c r="AD181" s="181"/>
      <c r="AE181" s="181"/>
      <c r="AF181" s="181"/>
      <c r="AG181" s="181"/>
      <c r="AH181" s="181"/>
      <c r="AI181" s="181"/>
      <c r="AJ181" s="130">
        <f>+SUM(D181:AI181)</f>
        <v>0</v>
      </c>
      <c r="AK181" s="130"/>
      <c r="AL181" s="184"/>
      <c r="AM181" s="184"/>
      <c r="AN181"/>
      <c r="AO181"/>
      <c r="AP181"/>
      <c r="AQ181"/>
    </row>
    <row r="182" spans="1:43" ht="21" customHeight="1">
      <c r="A182" s="20" t="s">
        <v>201</v>
      </c>
      <c r="B182" s="20"/>
      <c r="C182" s="20"/>
      <c r="D182"/>
      <c r="E182"/>
      <c r="F182"/>
      <c r="G182"/>
      <c r="H18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39"/>
      <c r="AK182" s="2"/>
      <c r="AL182" s="8"/>
      <c r="AM182" s="8"/>
      <c r="AN182" s="4"/>
    </row>
    <row r="183" spans="1:43" ht="5.0999999999999996" customHeight="1">
      <c r="A183" s="20"/>
      <c r="B183" s="20"/>
      <c r="C183" s="20"/>
      <c r="D183"/>
      <c r="E183"/>
      <c r="F183"/>
      <c r="G183"/>
      <c r="H183"/>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39"/>
      <c r="AK183" s="2"/>
      <c r="AL183" s="8"/>
      <c r="AM183" s="8"/>
      <c r="AN183" s="4"/>
    </row>
    <row r="184" spans="1:43" ht="18" customHeight="1">
      <c r="A184" s="9" t="s">
        <v>114</v>
      </c>
      <c r="B184" s="2"/>
      <c r="D184" s="2"/>
      <c r="E184" s="2"/>
      <c r="F184" s="2"/>
      <c r="G184" s="2"/>
      <c r="H184" s="2"/>
      <c r="I184" s="2"/>
      <c r="J184" s="2"/>
      <c r="K184" s="2"/>
      <c r="L184" s="2"/>
      <c r="M184" s="2"/>
      <c r="N184" s="2"/>
      <c r="O184" s="2"/>
      <c r="P184" s="2"/>
      <c r="Q184" s="2"/>
      <c r="R184" s="2"/>
      <c r="S184" s="2"/>
      <c r="T184" s="2"/>
      <c r="U184" s="2"/>
      <c r="V184" s="2"/>
      <c r="W184" s="8"/>
      <c r="X184" s="2"/>
      <c r="Y184" s="2"/>
      <c r="Z184" s="2"/>
      <c r="AA184" s="2"/>
      <c r="AB184" s="2"/>
      <c r="AC184" s="2"/>
      <c r="AD184" s="2"/>
      <c r="AE184" s="2"/>
      <c r="AF184" s="2"/>
      <c r="AG184" s="2"/>
      <c r="AH184" s="2"/>
      <c r="AI184" s="2"/>
      <c r="AJ184" s="39"/>
      <c r="AK184" s="2"/>
      <c r="AL184" s="8"/>
      <c r="AM184" s="8"/>
      <c r="AN184" s="4"/>
    </row>
    <row r="185" spans="1:43" ht="54.95" customHeight="1">
      <c r="A185" s="115" t="s">
        <v>108</v>
      </c>
      <c r="B185" s="115"/>
      <c r="C185" s="115" t="s">
        <v>23</v>
      </c>
      <c r="D185" s="115"/>
      <c r="E185" s="114" t="s">
        <v>195</v>
      </c>
      <c r="F185" s="114"/>
      <c r="G185" s="114"/>
      <c r="H185" s="114"/>
      <c r="I185" s="135" t="s">
        <v>196</v>
      </c>
      <c r="J185" s="234"/>
      <c r="K185" s="234"/>
      <c r="L185" s="234"/>
      <c r="M185" s="234"/>
      <c r="N185" s="113"/>
      <c r="O185" s="135" t="s">
        <v>150</v>
      </c>
      <c r="P185" s="234"/>
      <c r="Q185" s="234"/>
      <c r="R185" s="234"/>
      <c r="S185" s="234"/>
      <c r="T185" s="113"/>
      <c r="U185" s="135" t="s">
        <v>151</v>
      </c>
      <c r="V185" s="234"/>
      <c r="W185" s="234"/>
      <c r="X185" s="234"/>
      <c r="Y185" s="234"/>
      <c r="Z185" s="113"/>
      <c r="AA185" s="135" t="s">
        <v>152</v>
      </c>
      <c r="AB185" s="234"/>
      <c r="AC185" s="234"/>
      <c r="AD185" s="234"/>
      <c r="AE185" s="234"/>
      <c r="AF185" s="113"/>
      <c r="AG185" s="114" t="s">
        <v>153</v>
      </c>
      <c r="AH185" s="114"/>
      <c r="AI185" s="114"/>
      <c r="AJ185" s="114"/>
      <c r="AK185" s="114"/>
      <c r="AL185"/>
      <c r="AM185" s="8"/>
      <c r="AN185" s="4"/>
    </row>
    <row r="186" spans="1:43" ht="18" customHeight="1">
      <c r="A186" s="114" t="s">
        <v>117</v>
      </c>
      <c r="B186" s="114"/>
      <c r="C186" s="178" t="e">
        <f>ROUNDDOWN(IF(AL173&lt;=60,1,1+ROUNDUP((AL173-60)/40,0)),1)</f>
        <v>#DIV/0!</v>
      </c>
      <c r="D186" s="178"/>
      <c r="E186" s="178" t="e">
        <f>IF(D168="○",ROUNDDOWN(IF(AM173&lt;4,AL173/6,IF(AM173&lt;5,AL173/5,AL173/3)),1),"-")</f>
        <v>#DIV/0!</v>
      </c>
      <c r="F186" s="178"/>
      <c r="G186" s="178"/>
      <c r="H186" s="178"/>
      <c r="I186" s="178">
        <f>IF(F168="○",ROUNDDOWN(F169/6,1),"-")</f>
        <v>0</v>
      </c>
      <c r="J186" s="178"/>
      <c r="K186" s="178"/>
      <c r="L186" s="178"/>
      <c r="M186" s="178"/>
      <c r="N186" s="178"/>
      <c r="O186" s="178" t="str">
        <f>IF(L168="○",ROUNDDOWN(L169/6,1),"-")</f>
        <v>-</v>
      </c>
      <c r="P186" s="178"/>
      <c r="Q186" s="178"/>
      <c r="R186" s="178"/>
      <c r="S186" s="178"/>
      <c r="T186" s="178"/>
      <c r="U186" s="178" t="str">
        <f>IF(R168="○",ROUNDDOWN(R169/6,1),"-")</f>
        <v>-</v>
      </c>
      <c r="V186" s="178"/>
      <c r="W186" s="178"/>
      <c r="X186" s="178"/>
      <c r="Y186" s="178"/>
      <c r="Z186" s="178"/>
      <c r="AA186" s="178" t="str">
        <f>IF(R168="○",ROUNDDOWN(R169/15,1),"-")</f>
        <v>-</v>
      </c>
      <c r="AB186" s="178"/>
      <c r="AC186" s="178"/>
      <c r="AD186" s="178"/>
      <c r="AE186" s="178"/>
      <c r="AF186" s="178"/>
      <c r="AG186" s="178" t="str">
        <f>IF(X168="○",ROUNDDOWN(X169/10,1),"-")</f>
        <v>-</v>
      </c>
      <c r="AH186" s="178"/>
      <c r="AI186" s="178"/>
      <c r="AJ186" s="178"/>
      <c r="AK186" s="178"/>
      <c r="AL186"/>
      <c r="AM186" s="8"/>
      <c r="AN186" s="4"/>
    </row>
    <row r="187" spans="1:43" ht="5.0999999999999996" customHeight="1">
      <c r="A187" s="20"/>
      <c r="B187" s="20"/>
      <c r="C187" s="20"/>
      <c r="D187" s="20"/>
      <c r="E187" s="20"/>
      <c r="F187" s="20"/>
      <c r="G187" s="20"/>
      <c r="H187" s="20"/>
      <c r="I187" s="20"/>
      <c r="J187" s="2"/>
      <c r="K187" s="2"/>
      <c r="L187" s="2"/>
      <c r="M187" s="39"/>
      <c r="N187" s="2"/>
      <c r="O187" s="2"/>
      <c r="P187" s="2"/>
      <c r="Q187"/>
      <c r="W187" s="8"/>
      <c r="X187" s="2"/>
      <c r="Y187" s="2"/>
      <c r="Z187" s="2"/>
      <c r="AA187" s="2"/>
      <c r="AB187" s="2"/>
      <c r="AC187" s="2"/>
      <c r="AD187" s="2"/>
      <c r="AE187" s="2"/>
      <c r="AF187" s="2"/>
      <c r="AG187" s="2"/>
      <c r="AH187" s="2"/>
      <c r="AI187" s="2"/>
      <c r="AJ187" s="39"/>
      <c r="AK187" s="2"/>
      <c r="AL187" s="8"/>
      <c r="AM187" s="8"/>
      <c r="AN187" s="4"/>
    </row>
    <row r="188" spans="1:43" ht="21" customHeight="1">
      <c r="A188" s="9" t="s">
        <v>118</v>
      </c>
      <c r="B188" s="1"/>
      <c r="C188" s="5"/>
      <c r="D188" s="5"/>
      <c r="E188" s="5"/>
      <c r="F188" s="5"/>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5"/>
      <c r="AM188" s="5"/>
      <c r="AN188" s="4"/>
    </row>
    <row r="189" spans="1:43" ht="24.95" customHeight="1">
      <c r="A189" s="4"/>
      <c r="B189" s="8"/>
      <c r="C189" s="157" t="str">
        <f>IF(VLOOKUP($AK$1,選択肢!$A$1:$J$41,C194,FALSE)=0,"-",VLOOKUP($AK$1,選択肢!$A$1:$J$41,C194,FALSE))</f>
        <v>管理者</v>
      </c>
      <c r="D189" s="158"/>
      <c r="E189" s="163" t="str">
        <f>IF(VLOOKUP($AK$1,選択肢!$A$1:$J$41,E194,FALSE)=0,"-",VLOOKUP($AK$1,選択肢!$A$1:$J$41,E194,FALSE))</f>
        <v>サービス管理責任者</v>
      </c>
      <c r="F189" s="163"/>
      <c r="G189" s="163"/>
      <c r="H189" s="163"/>
      <c r="I189" s="157" t="str">
        <f>IF(VLOOKUP($AK$1,選択肢!$A$1:$J$41,I194,FALSE)=0,"-",VLOOKUP($AK$1,選択肢!$A$1:$J$41,I194,FALSE))</f>
        <v>医師</v>
      </c>
      <c r="J189" s="158"/>
      <c r="K189" s="158"/>
      <c r="L189" s="158"/>
      <c r="M189" s="158"/>
      <c r="N189" s="164"/>
      <c r="O189" s="157" t="str">
        <f>IF(VLOOKUP($AK$1,選択肢!$A$1:$J$41,O194,FALSE)=0,"-",VLOOKUP($AK$1,選択肢!$A$1:$J$41,O194,FALSE))</f>
        <v>看護職員</v>
      </c>
      <c r="P189" s="158"/>
      <c r="Q189" s="158"/>
      <c r="R189" s="158"/>
      <c r="S189" s="158"/>
      <c r="T189" s="164"/>
      <c r="U189" s="157" t="str">
        <f>IF(VLOOKUP($AK$1,選択肢!$A$1:$J$41,U194,FALSE)=0,"-",VLOOKUP($AK$1,選択肢!$A$1:$J$41,U194,FALSE))</f>
        <v>理学療法士</v>
      </c>
      <c r="V189" s="158"/>
      <c r="W189" s="158"/>
      <c r="X189" s="158"/>
      <c r="Y189" s="158"/>
      <c r="Z189" s="164"/>
      <c r="AA189" s="157" t="str">
        <f>IF(VLOOKUP($AK$1,選択肢!$A$1:$J$41,AA194,FALSE)=0,"-",VLOOKUP($AK$1,選択肢!$A$1:$J$41,AA194,FALSE))</f>
        <v>作業療法士</v>
      </c>
      <c r="AB189" s="158"/>
      <c r="AC189" s="158"/>
      <c r="AD189" s="158"/>
      <c r="AE189" s="158"/>
      <c r="AF189" s="164"/>
      <c r="AG189" s="163" t="str">
        <f>IF(VLOOKUP($AK$1,選択肢!$A$1:$J$41,AG194,FALSE)=0,"-",VLOOKUP($AK$1,選択肢!$A$1:$J$41,AG194,FALSE))</f>
        <v>言語聴覚士</v>
      </c>
      <c r="AH189" s="163"/>
      <c r="AI189" s="163"/>
      <c r="AJ189" s="163"/>
      <c r="AK189" s="163"/>
      <c r="AL189" s="163" t="str">
        <f>IF(VLOOKUP($AK$1,選択肢!$A$1:$J$41,AL194,FALSE)=0,"-",VLOOKUP($AK$1,選択肢!$A$1:$J$41,AL194,FALSE))</f>
        <v>生活支援員</v>
      </c>
      <c r="AM189" s="163"/>
      <c r="AN189" s="4"/>
    </row>
    <row r="190" spans="1:43" ht="18" customHeight="1">
      <c r="A190" s="4"/>
      <c r="B190" s="8"/>
      <c r="C190" s="35" t="s">
        <v>2</v>
      </c>
      <c r="D190" s="35" t="s">
        <v>3</v>
      </c>
      <c r="E190" s="34" t="s">
        <v>2</v>
      </c>
      <c r="F190" s="171" t="s">
        <v>3</v>
      </c>
      <c r="G190" s="171"/>
      <c r="H190" s="171"/>
      <c r="I190" s="160" t="s">
        <v>2</v>
      </c>
      <c r="J190" s="161"/>
      <c r="K190" s="162"/>
      <c r="L190" s="160" t="s">
        <v>3</v>
      </c>
      <c r="M190" s="161"/>
      <c r="N190" s="162"/>
      <c r="O190" s="160" t="s">
        <v>2</v>
      </c>
      <c r="P190" s="161"/>
      <c r="Q190" s="162"/>
      <c r="R190" s="160" t="s">
        <v>3</v>
      </c>
      <c r="S190" s="161"/>
      <c r="T190" s="162"/>
      <c r="U190" s="160" t="s">
        <v>2</v>
      </c>
      <c r="V190" s="161"/>
      <c r="W190" s="162"/>
      <c r="X190" s="160" t="s">
        <v>3</v>
      </c>
      <c r="Y190" s="161"/>
      <c r="Z190" s="162"/>
      <c r="AA190" s="160" t="s">
        <v>2</v>
      </c>
      <c r="AB190" s="161"/>
      <c r="AC190" s="162"/>
      <c r="AD190" s="160" t="s">
        <v>3</v>
      </c>
      <c r="AE190" s="161"/>
      <c r="AF190" s="162"/>
      <c r="AG190" s="160" t="s">
        <v>2</v>
      </c>
      <c r="AH190" s="161"/>
      <c r="AI190" s="162"/>
      <c r="AJ190" s="160" t="s">
        <v>3</v>
      </c>
      <c r="AK190" s="162"/>
      <c r="AL190" s="34" t="s">
        <v>1</v>
      </c>
      <c r="AM190" s="34" t="s">
        <v>0</v>
      </c>
      <c r="AN190" s="4"/>
    </row>
    <row r="191" spans="1:43" ht="18" customHeight="1">
      <c r="A191" s="4"/>
      <c r="B191" s="11" t="s">
        <v>16</v>
      </c>
      <c r="C191" s="34">
        <f>COUNTIFS($B$11:$B$160,C$189,$C$11:$C$160,"A",$E$11:$E$160,"*")</f>
        <v>1</v>
      </c>
      <c r="D191" s="34">
        <f>COUNTIFS($B$11:$B$160,C$189,$C$11:$C$160,"B",$E$11:$E$160,"*")</f>
        <v>0</v>
      </c>
      <c r="E191" s="34">
        <f>COUNTIFS($B$11:$B$160,E$189,$C$11:$C$160,"A",$E$11:$E$160,"*")</f>
        <v>0</v>
      </c>
      <c r="F191" s="160">
        <f>COUNTIFS($B$11:$B$160,E$189,$C$11:$C$160,"B",$E$11:$E$160,"*")</f>
        <v>1</v>
      </c>
      <c r="G191" s="161"/>
      <c r="H191" s="162"/>
      <c r="I191" s="160">
        <f>COUNTIFS($B$11:$B$160,I$189,$C$11:$C$160,"A",$E$11:$E$160,"*")</f>
        <v>0</v>
      </c>
      <c r="J191" s="161"/>
      <c r="K191" s="162"/>
      <c r="L191" s="160">
        <f>COUNTIFS($B$11:$B$160,I$189,$C$11:$C$160,"B",$E$11:$E$160,"*")</f>
        <v>0</v>
      </c>
      <c r="M191" s="161"/>
      <c r="N191" s="162"/>
      <c r="O191" s="160">
        <f>COUNTIFS($B$11:$B$160,O$189,$C$11:$C$160,"A",$E$11:$E$160,"*")</f>
        <v>0</v>
      </c>
      <c r="P191" s="161"/>
      <c r="Q191" s="162"/>
      <c r="R191" s="160">
        <f>COUNTIFS($B$11:$B$160,O$189,$C$11:$C$160,"B",$E$11:$E$160,"*")</f>
        <v>0</v>
      </c>
      <c r="S191" s="161"/>
      <c r="T191" s="162"/>
      <c r="U191" s="160">
        <f>COUNTIFS($B$11:$B$160,U$189,$C$11:$C$160,"A",$E$11:$E$160,"*")</f>
        <v>0</v>
      </c>
      <c r="V191" s="161"/>
      <c r="W191" s="162"/>
      <c r="X191" s="160">
        <f>COUNTIFS($B$11:$B$160,U$189,$C$11:$C$160,"B",$E$11:$E$160,"*")</f>
        <v>0</v>
      </c>
      <c r="Y191" s="161"/>
      <c r="Z191" s="162"/>
      <c r="AA191" s="160">
        <f>COUNTIFS($B$11:$B$160,AA$189,$C$11:$C$160,"A",$E$11:$E$160,"*")</f>
        <v>0</v>
      </c>
      <c r="AB191" s="161"/>
      <c r="AC191" s="162"/>
      <c r="AD191" s="160">
        <f>COUNTIFS($B$11:$B$160,AA$189,$C$11:$C$160,"B",$E$11:$E$160,"*")</f>
        <v>0</v>
      </c>
      <c r="AE191" s="161"/>
      <c r="AF191" s="162"/>
      <c r="AG191" s="160">
        <f>COUNTIFS($B$11:$B$160,AG$189,$C$11:$C$160,"A",$E$11:$E$160,"*")</f>
        <v>0</v>
      </c>
      <c r="AH191" s="161"/>
      <c r="AI191" s="162"/>
      <c r="AJ191" s="160">
        <f>COUNTIFS($B$11:$B$160,AG$189,$C$11:$C$160,"B",$E$11:$E$160,"*")</f>
        <v>0</v>
      </c>
      <c r="AK191" s="162"/>
      <c r="AL191" s="34">
        <f>COUNTIFS($B$11:$B$160,AL$189,$C$11:$C$160,"A",$E$11:$E$160,"*")</f>
        <v>1</v>
      </c>
      <c r="AM191" s="34">
        <f>COUNTIFS($B$11:$B$160,AL$189,$C$11:$C$160,"B",$E$11:$E$160,"*")</f>
        <v>0</v>
      </c>
      <c r="AN191" s="4"/>
    </row>
    <row r="192" spans="1:43" ht="18" customHeight="1">
      <c r="A192" s="4"/>
      <c r="B192" s="17" t="s">
        <v>17</v>
      </c>
      <c r="C192" s="34">
        <f>COUNTIFS($B$11:$B$160,C$189,$C$11:$C$160,"C",$E$11:$E$160,"*")</f>
        <v>0</v>
      </c>
      <c r="D192" s="34">
        <f>COUNTIFS($B$11:$B$160,C$189,$C$11:$C$160,"D",$E$11:$E$160,"*")</f>
        <v>0</v>
      </c>
      <c r="E192" s="34">
        <f>COUNTIFS($B$11:$B$160,E$189,$C$11:$C$160,"C",$E$11:$E$160,"*")</f>
        <v>0</v>
      </c>
      <c r="F192" s="160">
        <f>COUNTIFS($B$11:$B$160,E$189,$C$11:$C$160,"D",$E$11:$E$160,"*")</f>
        <v>0</v>
      </c>
      <c r="G192" s="161"/>
      <c r="H192" s="162"/>
      <c r="I192" s="160">
        <f>COUNTIFS($B$11:$B$160,I$189,$C$11:$C$160,"C",$E$11:$E$160,"*")</f>
        <v>1</v>
      </c>
      <c r="J192" s="161"/>
      <c r="K192" s="162"/>
      <c r="L192" s="160">
        <f>COUNTIFS($B$11:$B$160,I$189,$C$11:$C$160,"D",$E$11:$E$160,"*")</f>
        <v>0</v>
      </c>
      <c r="M192" s="161"/>
      <c r="N192" s="162"/>
      <c r="O192" s="160">
        <f>COUNTIFS($B$11:$B$160,O$189,$C$11:$C$160,"C",$E$11:$E$160,"*")</f>
        <v>0</v>
      </c>
      <c r="P192" s="161"/>
      <c r="Q192" s="162"/>
      <c r="R192" s="160">
        <f>COUNTIFS($B$11:$B$160,O$189,$C$11:$C$160,"D",$E$11:$E$160,"*")</f>
        <v>1</v>
      </c>
      <c r="S192" s="161"/>
      <c r="T192" s="162"/>
      <c r="U192" s="160">
        <f>COUNTIFS($B$11:$B$160,U$189,$C$11:$C$160,"C",$E$11:$E$160,"*")</f>
        <v>0</v>
      </c>
      <c r="V192" s="161"/>
      <c r="W192" s="162"/>
      <c r="X192" s="160">
        <f>COUNTIFS($B$11:$B$160,U$189,$C$11:$C$160,"D",$E$11:$E$160,"*")</f>
        <v>0</v>
      </c>
      <c r="Y192" s="161"/>
      <c r="Z192" s="162"/>
      <c r="AA192" s="160">
        <f>COUNTIFS($B$11:$B$160,AA$189,$C$11:$C$160,"C",$E$11:$E$160,"*")</f>
        <v>0</v>
      </c>
      <c r="AB192" s="161"/>
      <c r="AC192" s="162"/>
      <c r="AD192" s="160">
        <f>COUNTIFS($B$11:$B$160,AA$189,$C$11:$C$160,"D",$E$11:$E$160,"*")</f>
        <v>0</v>
      </c>
      <c r="AE192" s="161"/>
      <c r="AF192" s="162"/>
      <c r="AG192" s="160">
        <f>COUNTIFS($B$11:$B$160,AG$189,$C$11:$C$160,"C",$E$11:$E$160,"*")</f>
        <v>0</v>
      </c>
      <c r="AH192" s="161"/>
      <c r="AI192" s="162"/>
      <c r="AJ192" s="160">
        <f>COUNTIFS($B$11:$B$160,AG$189,$C$11:$C$160,"D",$E$11:$E$160,"*")</f>
        <v>0</v>
      </c>
      <c r="AK192" s="162"/>
      <c r="AL192" s="34">
        <f>COUNTIFS($B$11:$B$160,AL$189,$C$11:$C$160,"C",$E$11:$E$160,"*")</f>
        <v>0</v>
      </c>
      <c r="AM192" s="34">
        <f>COUNTIFS($B$11:$B$160,AL$189,$C$11:$C$160,"D",$E$11:$E$160,"*")</f>
        <v>0</v>
      </c>
      <c r="AN192" s="4"/>
    </row>
    <row r="193" spans="1:40" ht="24.75" customHeight="1">
      <c r="A193" s="4"/>
      <c r="B193" s="17" t="s">
        <v>107</v>
      </c>
      <c r="C193" s="157" t="e">
        <f>IF($AK$3="４週",SUMIFS($AK$11:$AK$160,$B$11:$B$160,C189)/4/$AH$5,IF($AK$3="歴月",SUMIFS($AK$11:$AK$160,$B$11:$B$160,C189)/$AL$5,"記載する期間を選択してください"))</f>
        <v>#DIV/0!</v>
      </c>
      <c r="D193" s="164"/>
      <c r="E193" s="157" t="e">
        <f>IF($AK$3="４週",SUMIFS($AK$11:$AK$160,$B$11:$B$160,E189)/4/$AH$5,IF($AK$3="歴月",SUMIFS($AK$11:$AK$160,$B$11:$B$160,E189)/$AL$5,"記載する期間を選択してください"))</f>
        <v>#DIV/0!</v>
      </c>
      <c r="F193" s="158"/>
      <c r="G193" s="158"/>
      <c r="H193" s="164"/>
      <c r="I193" s="157" t="e">
        <f>IF($AK$3="４週",SUMIFS($AK$11:$AK$160,$B$11:$B$160,I189)/4/$AH$5,IF($AK$3="歴月",SUMIFS($AK$11:$AK$160,$B$11:$B$160,I189)/$AL$5,"記載する期間を選択してください"))</f>
        <v>#DIV/0!</v>
      </c>
      <c r="J193" s="158"/>
      <c r="K193" s="158"/>
      <c r="L193" s="158"/>
      <c r="M193" s="158"/>
      <c r="N193" s="164"/>
      <c r="O193" s="157" t="e">
        <f>IF($AK$3="４週",SUMIFS($AK$11:$AK$160,$B$11:$B$160,O189)/4/$AH$5,IF($AK$3="歴月",SUMIFS($AK$11:$AK$160,$B$11:$B$160,O189)/$AL$5,"記載する期間を選択してください"))</f>
        <v>#DIV/0!</v>
      </c>
      <c r="P193" s="158"/>
      <c r="Q193" s="158"/>
      <c r="R193" s="158"/>
      <c r="S193" s="158"/>
      <c r="T193" s="164"/>
      <c r="U193" s="157" t="e">
        <f>IF($AK$3="４週",SUMIFS($AK$11:$AK$160,$B$11:$B$160,U189)/4/$AH$5,IF($AK$3="歴月",SUMIFS($AK$11:$AK$160,$B$11:$B$160,U189)/$AL$5,"記載する期間を選択してください"))</f>
        <v>#DIV/0!</v>
      </c>
      <c r="V193" s="158"/>
      <c r="W193" s="158"/>
      <c r="X193" s="158"/>
      <c r="Y193" s="158"/>
      <c r="Z193" s="164"/>
      <c r="AA193" s="157" t="e">
        <f>IF($AK$3="４週",SUMIFS($AK$11:$AK$160,$B$11:$B$160,AA189)/4/$AH$5,IF($AK$3="歴月",SUMIFS($AK$11:$AK$160,$B$11:$B$160,AA189)/$AL$5,"記載する期間を選択してください"))</f>
        <v>#DIV/0!</v>
      </c>
      <c r="AB193" s="158"/>
      <c r="AC193" s="158"/>
      <c r="AD193" s="158"/>
      <c r="AE193" s="158"/>
      <c r="AF193" s="164"/>
      <c r="AG193" s="157" t="e">
        <f>IF($AK$3="４週",SUMIFS($AK$11:$AK$160,$B$11:$B$160,AG189)/4/$AH$5,IF($AK$3="歴月",SUMIFS($AK$11:$AK$160,$B$11:$B$160,AG189)/$AL$5,"記載する期間を選択してください"))</f>
        <v>#DIV/0!</v>
      </c>
      <c r="AH193" s="158"/>
      <c r="AI193" s="158"/>
      <c r="AJ193" s="158"/>
      <c r="AK193" s="164"/>
      <c r="AL193" s="157" t="e">
        <f>IF($AK$3="４週",SUMIFS($AK$11:$AK$160,$B$11:$B$160,AL189)/4/$AH$5,IF($AK$3="歴月",SUMIFS($AK$11:$AK$160,$B$11:$B$160,AL189)/$AL$5,"記載する期間を選択してください"))</f>
        <v>#DIV/0!</v>
      </c>
      <c r="AM193" s="164"/>
      <c r="AN193" s="4"/>
    </row>
    <row r="194" spans="1:40" ht="4.5" customHeight="1">
      <c r="A194" s="4"/>
      <c r="B194" s="1"/>
      <c r="C194" s="13">
        <v>2</v>
      </c>
      <c r="D194" s="13"/>
      <c r="E194" s="13">
        <v>3</v>
      </c>
      <c r="F194" s="13"/>
      <c r="G194" s="13"/>
      <c r="H194" s="13"/>
      <c r="I194" s="13">
        <v>4</v>
      </c>
      <c r="J194" s="13"/>
      <c r="K194" s="13"/>
      <c r="L194" s="13"/>
      <c r="M194" s="13"/>
      <c r="N194" s="13"/>
      <c r="O194" s="13">
        <v>5</v>
      </c>
      <c r="P194" s="13"/>
      <c r="Q194" s="13"/>
      <c r="R194" s="13"/>
      <c r="S194" s="13"/>
      <c r="T194" s="13"/>
      <c r="U194" s="13">
        <v>6</v>
      </c>
      <c r="V194" s="13"/>
      <c r="W194" s="13"/>
      <c r="X194" s="13"/>
      <c r="Y194" s="13"/>
      <c r="Z194" s="13"/>
      <c r="AA194" s="13">
        <v>7</v>
      </c>
      <c r="AB194" s="13"/>
      <c r="AC194" s="13"/>
      <c r="AD194" s="13"/>
      <c r="AE194" s="13"/>
      <c r="AF194" s="13"/>
      <c r="AG194" s="13">
        <v>8</v>
      </c>
      <c r="AH194" s="13"/>
      <c r="AI194" s="13"/>
      <c r="AJ194" s="13"/>
      <c r="AK194" s="13"/>
      <c r="AL194" s="13">
        <v>9</v>
      </c>
      <c r="AM194" s="33"/>
      <c r="AN194" s="4"/>
    </row>
    <row r="195" spans="1:40" ht="19.5" customHeight="1">
      <c r="A195" s="4"/>
      <c r="B195" s="8"/>
      <c r="C195" s="163" t="str">
        <f>IF(VLOOKUP($AK$1,選択肢!$A$1:$J$41,C200,FALSE)=0,"-",VLOOKUP($AK$1,選択肢!$A$1:$J$41,C200,FALSE))</f>
        <v>職業指導員</v>
      </c>
      <c r="D195" s="16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33"/>
      <c r="AN195" s="4"/>
    </row>
    <row r="196" spans="1:40" ht="19.5" customHeight="1">
      <c r="A196" s="4"/>
      <c r="B196" s="8"/>
      <c r="C196" s="34" t="s">
        <v>2</v>
      </c>
      <c r="D196" s="34" t="s">
        <v>3</v>
      </c>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33"/>
      <c r="AN196" s="4"/>
    </row>
    <row r="197" spans="1:40" ht="19.5" customHeight="1">
      <c r="A197" s="4"/>
      <c r="B197" s="11" t="s">
        <v>16</v>
      </c>
      <c r="C197" s="34">
        <f>COUNTIFS($B$11:$B$160,C$195,$C$11:$C$160,"A",$E$11:$E$160,"*")</f>
        <v>0</v>
      </c>
      <c r="D197" s="34">
        <f>COUNTIFS($B$11:$B$160,C$195,$C$11:$C$160,"B",$E$11:$E$160,"*")</f>
        <v>0</v>
      </c>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33"/>
      <c r="AN197" s="4"/>
    </row>
    <row r="198" spans="1:40" ht="19.5" customHeight="1">
      <c r="A198" s="4"/>
      <c r="B198" s="17" t="s">
        <v>17</v>
      </c>
      <c r="C198" s="34">
        <f>COUNTIFS($B$11:$B$160,C$195,$C$11:$C$160,"C",$E$11:$E$160,"*")</f>
        <v>0</v>
      </c>
      <c r="D198" s="34">
        <f>COUNTIFS($B$11:$B$160,C$195,$C$11:$C$160,"D",$E$11:$E$160,"*")</f>
        <v>0</v>
      </c>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33"/>
      <c r="AN198" s="4"/>
    </row>
    <row r="199" spans="1:40" ht="19.5" customHeight="1">
      <c r="A199" s="4"/>
      <c r="B199" s="17" t="s">
        <v>107</v>
      </c>
      <c r="C199" s="157" t="e">
        <f>IF($AK$3="４週",SUMIFS($AK$11:$AK$160,$B$11:$B$160,C195)/4/$AH$5,IF($AK$3="歴月",SUMIFS($AK$11:$AK$160,$B$11:$B$160,C195)/$AL$5,"記載する期間を選択してください"))</f>
        <v>#DIV/0!</v>
      </c>
      <c r="D199" s="164"/>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33"/>
      <c r="AN199" s="4"/>
    </row>
    <row r="200" spans="1:40" ht="3" customHeight="1">
      <c r="A200" s="4"/>
      <c r="B200" s="1"/>
      <c r="C200" s="13">
        <v>10</v>
      </c>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33"/>
      <c r="AN200" s="4"/>
    </row>
    <row r="201" spans="1:40" ht="15" customHeight="1">
      <c r="A201" s="2" t="s">
        <v>72</v>
      </c>
      <c r="B201" s="24"/>
      <c r="C201" s="25"/>
      <c r="D201" s="25"/>
      <c r="E201" s="25"/>
      <c r="F201" s="26"/>
      <c r="G201" s="25"/>
      <c r="H201" s="13"/>
      <c r="I201" s="13"/>
      <c r="J201" s="13"/>
      <c r="K201" s="13"/>
      <c r="L201" s="13"/>
      <c r="M201" s="13"/>
      <c r="N201" s="13"/>
      <c r="O201" s="13"/>
      <c r="P201" s="13"/>
      <c r="Q201" s="13"/>
      <c r="R201" s="13">
        <v>6</v>
      </c>
      <c r="S201" s="13"/>
      <c r="T201" s="13"/>
      <c r="U201" s="13"/>
      <c r="V201" s="13"/>
      <c r="W201" s="13"/>
      <c r="X201" s="13">
        <v>7</v>
      </c>
      <c r="Y201" s="13"/>
      <c r="Z201" s="13"/>
      <c r="AA201" s="13"/>
      <c r="AB201" s="13"/>
      <c r="AC201" s="13"/>
      <c r="AD201" s="13">
        <v>8</v>
      </c>
      <c r="AE201" s="13"/>
      <c r="AF201" s="13"/>
      <c r="AG201" s="14"/>
      <c r="AH201" s="14"/>
      <c r="AI201" s="14"/>
      <c r="AJ201" s="14">
        <v>9</v>
      </c>
      <c r="AK201" s="12"/>
      <c r="AL201" s="12"/>
      <c r="AM201" s="4"/>
    </row>
    <row r="202" spans="1:40" s="2" customFormat="1" ht="15" customHeight="1">
      <c r="A202" s="2" t="s">
        <v>73</v>
      </c>
      <c r="B202" s="20"/>
      <c r="C202" s="20"/>
      <c r="D202" s="20"/>
      <c r="E202" s="20"/>
      <c r="F202" s="20"/>
      <c r="G202" s="20"/>
      <c r="H202" s="9"/>
      <c r="I202" s="9"/>
      <c r="J202" s="9"/>
      <c r="K202" s="9"/>
      <c r="L202" s="9"/>
      <c r="M202" s="9"/>
      <c r="N202" s="9"/>
      <c r="O202" s="9"/>
      <c r="P202" s="9"/>
      <c r="Q202" s="9"/>
      <c r="R202" s="9"/>
      <c r="S202" s="9"/>
      <c r="T202" s="9"/>
      <c r="U202" s="9"/>
      <c r="V202" s="9"/>
      <c r="W202" s="9"/>
      <c r="X202" s="9"/>
      <c r="Y202" s="9"/>
      <c r="Z202" s="9"/>
      <c r="AA202" s="9"/>
      <c r="AB202" s="9"/>
      <c r="AC202" s="9"/>
      <c r="AD202" s="9"/>
      <c r="AE202" s="9"/>
      <c r="AF202" s="9"/>
      <c r="AG202" s="9"/>
      <c r="AH202" s="9"/>
      <c r="AI202" s="9"/>
      <c r="AJ202" s="9"/>
      <c r="AK202" s="9"/>
      <c r="AL202" s="9"/>
      <c r="AM202" s="9"/>
    </row>
    <row r="203" spans="1:40" s="2" customFormat="1" ht="15" customHeight="1">
      <c r="A203" s="2" t="s">
        <v>121</v>
      </c>
      <c r="B203" s="20"/>
      <c r="C203" s="20"/>
      <c r="D203" s="20"/>
      <c r="E203" s="20"/>
      <c r="F203" s="20"/>
      <c r="G203" s="20"/>
      <c r="H203" s="9"/>
      <c r="I203" s="9"/>
      <c r="J203" s="9"/>
      <c r="K203" s="9"/>
      <c r="L203" s="9"/>
      <c r="M203" s="9"/>
      <c r="N203" s="9"/>
      <c r="O203" s="9"/>
      <c r="P203" s="9"/>
      <c r="Q203" s="9"/>
      <c r="R203" s="9"/>
      <c r="S203" s="9"/>
      <c r="T203" s="9"/>
      <c r="U203" s="9"/>
      <c r="V203" s="9"/>
      <c r="W203" s="9"/>
      <c r="X203" s="9"/>
      <c r="Y203" s="9"/>
      <c r="Z203" s="9"/>
      <c r="AA203" s="9"/>
      <c r="AB203" s="9"/>
      <c r="AC203" s="9"/>
      <c r="AD203" s="9"/>
      <c r="AE203" s="9"/>
      <c r="AF203" s="9"/>
      <c r="AG203" s="9"/>
      <c r="AH203" s="9"/>
      <c r="AI203" s="9"/>
      <c r="AJ203" s="9"/>
      <c r="AK203" s="9"/>
      <c r="AL203" s="9"/>
      <c r="AM203" s="9"/>
    </row>
    <row r="204" spans="1:40" s="2" customFormat="1" ht="15" customHeight="1">
      <c r="A204" s="2" t="s">
        <v>74</v>
      </c>
      <c r="B204" s="20"/>
      <c r="C204" s="20"/>
      <c r="D204" s="20"/>
      <c r="E204" s="20"/>
      <c r="F204" s="20"/>
      <c r="G204" s="20"/>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c r="AJ204" s="9"/>
      <c r="AK204" s="9"/>
      <c r="AL204" s="9"/>
      <c r="AM204" s="9"/>
    </row>
    <row r="205" spans="1:40" s="2" customFormat="1" ht="15" customHeight="1">
      <c r="A205" s="2" t="s">
        <v>75</v>
      </c>
      <c r="B205" s="20"/>
      <c r="C205" s="20"/>
      <c r="D205" s="20"/>
      <c r="E205" s="20"/>
      <c r="F205" s="20"/>
      <c r="G205" s="20"/>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AI205" s="9"/>
      <c r="AJ205" s="9"/>
      <c r="AK205" s="9"/>
      <c r="AL205" s="9"/>
      <c r="AM205" s="9"/>
    </row>
    <row r="206" spans="1:40" ht="15" customHeight="1">
      <c r="A206" s="2" t="s">
        <v>76</v>
      </c>
      <c r="B206" s="27"/>
      <c r="C206" s="2"/>
      <c r="D206" s="2"/>
      <c r="E206" s="2"/>
      <c r="F206" s="2"/>
      <c r="G206" s="2"/>
    </row>
    <row r="207" spans="1:40" ht="15" customHeight="1">
      <c r="A207" s="2" t="s">
        <v>77</v>
      </c>
      <c r="B207" s="27"/>
      <c r="C207" s="2"/>
      <c r="D207" s="2"/>
      <c r="E207" s="2"/>
      <c r="F207" s="2"/>
      <c r="G207" s="2"/>
    </row>
    <row r="208" spans="1:40" ht="15" customHeight="1">
      <c r="A208" s="2"/>
      <c r="B208" s="11" t="s">
        <v>78</v>
      </c>
      <c r="C208" s="115" t="s">
        <v>79</v>
      </c>
      <c r="D208" s="115"/>
      <c r="E208" s="115"/>
      <c r="F208" s="2"/>
      <c r="G208" s="2"/>
    </row>
    <row r="209" spans="1:7" ht="15" customHeight="1">
      <c r="A209" s="2"/>
      <c r="B209" s="29" t="s">
        <v>96</v>
      </c>
      <c r="C209" s="130" t="s">
        <v>80</v>
      </c>
      <c r="D209" s="130"/>
      <c r="E209" s="130"/>
      <c r="F209" s="2"/>
      <c r="G209" s="2"/>
    </row>
    <row r="210" spans="1:7" ht="15" customHeight="1">
      <c r="A210" s="2"/>
      <c r="B210" s="29" t="s">
        <v>97</v>
      </c>
      <c r="C210" s="130" t="s">
        <v>81</v>
      </c>
      <c r="D210" s="130"/>
      <c r="E210" s="130"/>
      <c r="F210" s="2"/>
      <c r="G210" s="2"/>
    </row>
    <row r="211" spans="1:7" ht="15" customHeight="1">
      <c r="A211" s="2"/>
      <c r="B211" s="29" t="s">
        <v>98</v>
      </c>
      <c r="C211" s="130" t="s">
        <v>82</v>
      </c>
      <c r="D211" s="130"/>
      <c r="E211" s="130"/>
      <c r="F211" s="2"/>
      <c r="G211" s="2"/>
    </row>
    <row r="212" spans="1:7" ht="15" customHeight="1">
      <c r="A212" s="2"/>
      <c r="B212" s="29" t="s">
        <v>99</v>
      </c>
      <c r="C212" s="130" t="s">
        <v>83</v>
      </c>
      <c r="D212" s="130"/>
      <c r="E212" s="130"/>
      <c r="F212" s="2"/>
      <c r="G212" s="2"/>
    </row>
    <row r="213" spans="1:7" ht="15" customHeight="1">
      <c r="A213" s="2"/>
      <c r="B213" s="2" t="s">
        <v>84</v>
      </c>
      <c r="C213" s="2"/>
      <c r="D213" s="2"/>
      <c r="E213" s="2"/>
      <c r="F213" s="2"/>
      <c r="G213" s="2"/>
    </row>
    <row r="214" spans="1:7" ht="15" customHeight="1">
      <c r="A214" s="2"/>
      <c r="B214" s="2" t="s">
        <v>101</v>
      </c>
      <c r="C214" s="2"/>
      <c r="D214" s="2"/>
      <c r="E214" s="2"/>
      <c r="F214" s="2"/>
      <c r="G214" s="2"/>
    </row>
    <row r="215" spans="1:7" ht="15" customHeight="1">
      <c r="A215" s="2"/>
      <c r="B215" s="2" t="s">
        <v>85</v>
      </c>
      <c r="C215" s="2"/>
      <c r="D215" s="2"/>
      <c r="E215" s="2"/>
      <c r="F215" s="2"/>
      <c r="G215" s="2"/>
    </row>
    <row r="216" spans="1:7" ht="15" customHeight="1">
      <c r="A216" s="2" t="s">
        <v>86</v>
      </c>
      <c r="B216" s="27"/>
      <c r="C216" s="2"/>
      <c r="D216" s="2"/>
      <c r="E216" s="2"/>
      <c r="F216" s="2"/>
      <c r="G216" s="2"/>
    </row>
    <row r="217" spans="1:7" ht="15" customHeight="1">
      <c r="A217" s="2" t="s">
        <v>219</v>
      </c>
      <c r="B217" s="27"/>
      <c r="C217" s="2"/>
      <c r="D217" s="2"/>
      <c r="E217" s="2"/>
      <c r="F217" s="2"/>
      <c r="G217" s="2"/>
    </row>
    <row r="218" spans="1:7" ht="15" customHeight="1">
      <c r="A218" s="2" t="s">
        <v>102</v>
      </c>
      <c r="B218" s="27"/>
      <c r="C218" s="2"/>
      <c r="D218" s="2"/>
      <c r="E218" s="2"/>
      <c r="F218" s="2"/>
      <c r="G218" s="2"/>
    </row>
    <row r="219" spans="1:7" ht="15" customHeight="1">
      <c r="A219" s="2" t="s">
        <v>88</v>
      </c>
      <c r="B219" s="27"/>
      <c r="C219" s="2"/>
      <c r="D219" s="2"/>
      <c r="E219" s="2"/>
      <c r="F219" s="2"/>
      <c r="G219" s="2"/>
    </row>
    <row r="220" spans="1:7" ht="15" customHeight="1">
      <c r="A220" s="2" t="s">
        <v>203</v>
      </c>
      <c r="B220" s="27"/>
      <c r="C220" s="2"/>
      <c r="D220" s="2"/>
      <c r="E220" s="2"/>
      <c r="F220" s="2"/>
      <c r="G220" s="2"/>
    </row>
    <row r="221" spans="1:7" ht="15" customHeight="1">
      <c r="A221" s="2" t="s">
        <v>89</v>
      </c>
      <c r="B221" s="27"/>
      <c r="C221" s="2"/>
      <c r="D221" s="2"/>
      <c r="E221" s="2"/>
      <c r="F221" s="2"/>
      <c r="G221" s="2"/>
    </row>
    <row r="222" spans="1:7" ht="15" customHeight="1">
      <c r="A222" s="2" t="s">
        <v>90</v>
      </c>
      <c r="B222" s="27"/>
      <c r="C222" s="2"/>
      <c r="D222" s="2"/>
      <c r="E222" s="2"/>
      <c r="F222" s="2"/>
      <c r="G222" s="2"/>
    </row>
    <row r="223" spans="1:7" ht="15" customHeight="1">
      <c r="A223" s="2" t="s">
        <v>91</v>
      </c>
      <c r="B223" s="27"/>
      <c r="C223" s="2"/>
      <c r="D223" s="2"/>
      <c r="E223" s="2"/>
      <c r="F223" s="2"/>
      <c r="G223" s="2"/>
    </row>
    <row r="224" spans="1:7" ht="15" customHeight="1">
      <c r="A224" s="2" t="s">
        <v>92</v>
      </c>
      <c r="B224" s="27"/>
      <c r="C224" s="2"/>
      <c r="D224" s="2"/>
      <c r="E224" s="2"/>
      <c r="F224" s="2"/>
      <c r="G224" s="2"/>
    </row>
    <row r="225" spans="1:7" ht="15" customHeight="1">
      <c r="A225" s="2" t="s">
        <v>93</v>
      </c>
      <c r="B225" s="27"/>
      <c r="C225" s="2"/>
      <c r="D225" s="2"/>
      <c r="E225" s="2"/>
      <c r="F225" s="2"/>
      <c r="G225" s="2"/>
    </row>
    <row r="226" spans="1:7" ht="15" customHeight="1">
      <c r="A226" s="2" t="s">
        <v>94</v>
      </c>
      <c r="B226" s="27"/>
      <c r="C226" s="2"/>
      <c r="D226" s="2"/>
      <c r="E226" s="2"/>
      <c r="F226" s="2"/>
      <c r="G226" s="2"/>
    </row>
    <row r="227" spans="1:7" ht="15" customHeight="1">
      <c r="A227" s="2" t="s">
        <v>95</v>
      </c>
      <c r="B227" s="27"/>
      <c r="C227" s="2"/>
      <c r="D227" s="2"/>
      <c r="E227" s="2"/>
      <c r="F227" s="2"/>
      <c r="G227" s="2"/>
    </row>
    <row r="228" spans="1:7" ht="15" customHeight="1">
      <c r="A228" s="2" t="s">
        <v>100</v>
      </c>
      <c r="B228" s="27"/>
      <c r="C228" s="2"/>
      <c r="D228" s="2"/>
      <c r="E228" s="2"/>
      <c r="F228" s="2"/>
      <c r="G228" s="2"/>
    </row>
  </sheetData>
  <mergeCells count="387">
    <mergeCell ref="B180:C180"/>
    <mergeCell ref="F180:H180"/>
    <mergeCell ref="I180:K180"/>
    <mergeCell ref="L180:N180"/>
    <mergeCell ref="O180:Q180"/>
    <mergeCell ref="R180:T180"/>
    <mergeCell ref="U180:W180"/>
    <mergeCell ref="X180:Z180"/>
    <mergeCell ref="AA180:AC180"/>
    <mergeCell ref="F179:H179"/>
    <mergeCell ref="I179:K179"/>
    <mergeCell ref="L179:N179"/>
    <mergeCell ref="O179:Q179"/>
    <mergeCell ref="R179:T179"/>
    <mergeCell ref="U179:W179"/>
    <mergeCell ref="X179:Z179"/>
    <mergeCell ref="AA179:AC179"/>
    <mergeCell ref="AD179:AF179"/>
    <mergeCell ref="AK1:AN1"/>
    <mergeCell ref="M2:P2"/>
    <mergeCell ref="Q2:R2"/>
    <mergeCell ref="S2:T2"/>
    <mergeCell ref="U2:V2"/>
    <mergeCell ref="AK2:AN2"/>
    <mergeCell ref="AM13:AN13"/>
    <mergeCell ref="AM14:AN14"/>
    <mergeCell ref="AM15:AN1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56:AN156"/>
    <mergeCell ref="AM157:AN157"/>
    <mergeCell ref="AM158:AN158"/>
    <mergeCell ref="AJ172:AK172"/>
    <mergeCell ref="R172:T172"/>
    <mergeCell ref="U172:W172"/>
    <mergeCell ref="X172:Z172"/>
    <mergeCell ref="AM146:AN146"/>
    <mergeCell ref="AK3:AN3"/>
    <mergeCell ref="AK4:AN4"/>
    <mergeCell ref="AH5:AJ5"/>
    <mergeCell ref="AM11:AN11"/>
    <mergeCell ref="AM12:AN12"/>
    <mergeCell ref="AM147:AN147"/>
    <mergeCell ref="AM148:AN148"/>
    <mergeCell ref="AM149:AN149"/>
    <mergeCell ref="AM150:AN150"/>
    <mergeCell ref="AM151:AN151"/>
    <mergeCell ref="AM152:AN152"/>
    <mergeCell ref="AM153:AN153"/>
    <mergeCell ref="AM154:AN154"/>
    <mergeCell ref="AM155:AN155"/>
    <mergeCell ref="AA172:AC172"/>
    <mergeCell ref="AD172:AF172"/>
    <mergeCell ref="AG172:AI172"/>
    <mergeCell ref="AM159:AN159"/>
    <mergeCell ref="AM160:AN160"/>
    <mergeCell ref="B169:C169"/>
    <mergeCell ref="D169:E169"/>
    <mergeCell ref="F169:K169"/>
    <mergeCell ref="L169:Q169"/>
    <mergeCell ref="R169:W169"/>
    <mergeCell ref="X167:AC167"/>
    <mergeCell ref="X168:AC168"/>
    <mergeCell ref="X169:AC169"/>
    <mergeCell ref="R168:W168"/>
    <mergeCell ref="A161:E161"/>
    <mergeCell ref="AM161:AN162"/>
    <mergeCell ref="A162:E162"/>
    <mergeCell ref="A172:C172"/>
    <mergeCell ref="F172:H172"/>
    <mergeCell ref="I172:K172"/>
    <mergeCell ref="L172:N172"/>
    <mergeCell ref="O172:Q172"/>
    <mergeCell ref="A173:C173"/>
    <mergeCell ref="F173:H173"/>
    <mergeCell ref="I173:K173"/>
    <mergeCell ref="L173:N173"/>
    <mergeCell ref="O173:Q173"/>
    <mergeCell ref="AJ173:AK173"/>
    <mergeCell ref="AL173:AL181"/>
    <mergeCell ref="AM173:AM181"/>
    <mergeCell ref="A174:C174"/>
    <mergeCell ref="F174:H174"/>
    <mergeCell ref="I174:K174"/>
    <mergeCell ref="L174:N174"/>
    <mergeCell ref="O174:Q174"/>
    <mergeCell ref="AJ174:AK174"/>
    <mergeCell ref="A175:C175"/>
    <mergeCell ref="R173:T173"/>
    <mergeCell ref="U173:W173"/>
    <mergeCell ref="X173:Z173"/>
    <mergeCell ref="AA173:AC173"/>
    <mergeCell ref="AD173:AF173"/>
    <mergeCell ref="AG173:AI173"/>
    <mergeCell ref="AD174:AF174"/>
    <mergeCell ref="AG174:AI174"/>
    <mergeCell ref="AD175:AF175"/>
    <mergeCell ref="AG175:AI175"/>
    <mergeCell ref="AJ175:AK175"/>
    <mergeCell ref="A176:C176"/>
    <mergeCell ref="F176:H176"/>
    <mergeCell ref="I176:K176"/>
    <mergeCell ref="L176:N176"/>
    <mergeCell ref="O176:Q176"/>
    <mergeCell ref="X175:Z175"/>
    <mergeCell ref="AA175:AC175"/>
    <mergeCell ref="R174:T174"/>
    <mergeCell ref="U174:W174"/>
    <mergeCell ref="X174:Z174"/>
    <mergeCell ref="AA174:AC174"/>
    <mergeCell ref="F175:H175"/>
    <mergeCell ref="I175:K175"/>
    <mergeCell ref="L175:N175"/>
    <mergeCell ref="O175:Q175"/>
    <mergeCell ref="R175:T175"/>
    <mergeCell ref="U175:W175"/>
    <mergeCell ref="A177:C177"/>
    <mergeCell ref="F177:H177"/>
    <mergeCell ref="I177:K177"/>
    <mergeCell ref="L177:N177"/>
    <mergeCell ref="O177:Q177"/>
    <mergeCell ref="A178:C178"/>
    <mergeCell ref="F178:H178"/>
    <mergeCell ref="I178:K178"/>
    <mergeCell ref="L178:N178"/>
    <mergeCell ref="O178:Q178"/>
    <mergeCell ref="A181:C181"/>
    <mergeCell ref="F181:H181"/>
    <mergeCell ref="I181:K181"/>
    <mergeCell ref="U189:Z189"/>
    <mergeCell ref="AA189:AF189"/>
    <mergeCell ref="AA186:AF186"/>
    <mergeCell ref="AD181:AF181"/>
    <mergeCell ref="U181:W181"/>
    <mergeCell ref="AA185:AF185"/>
    <mergeCell ref="U186:Z186"/>
    <mergeCell ref="C189:D189"/>
    <mergeCell ref="E189:H189"/>
    <mergeCell ref="I189:N189"/>
    <mergeCell ref="X181:Z181"/>
    <mergeCell ref="AA181:AC181"/>
    <mergeCell ref="O189:T189"/>
    <mergeCell ref="AL189:AM189"/>
    <mergeCell ref="F190:H190"/>
    <mergeCell ref="I190:K190"/>
    <mergeCell ref="L190:N190"/>
    <mergeCell ref="O190:Q190"/>
    <mergeCell ref="R190:T190"/>
    <mergeCell ref="A185:B185"/>
    <mergeCell ref="C185:D185"/>
    <mergeCell ref="E185:H185"/>
    <mergeCell ref="A186:B186"/>
    <mergeCell ref="C186:D186"/>
    <mergeCell ref="E186:H186"/>
    <mergeCell ref="AG185:AK185"/>
    <mergeCell ref="AG186:AK186"/>
    <mergeCell ref="AG189:AK189"/>
    <mergeCell ref="I186:N186"/>
    <mergeCell ref="O185:T185"/>
    <mergeCell ref="O186:T186"/>
    <mergeCell ref="U185:Z185"/>
    <mergeCell ref="I185:N185"/>
    <mergeCell ref="AG193:AK193"/>
    <mergeCell ref="AL193:AM193"/>
    <mergeCell ref="C208:E208"/>
    <mergeCell ref="C209:E209"/>
    <mergeCell ref="C210:E210"/>
    <mergeCell ref="AA193:AF193"/>
    <mergeCell ref="U192:W192"/>
    <mergeCell ref="F192:H192"/>
    <mergeCell ref="I192:K192"/>
    <mergeCell ref="AA192:AC192"/>
    <mergeCell ref="AD192:AF192"/>
    <mergeCell ref="AG192:AI192"/>
    <mergeCell ref="AJ192:AK192"/>
    <mergeCell ref="X192:Z192"/>
    <mergeCell ref="L192:N192"/>
    <mergeCell ref="O192:Q192"/>
    <mergeCell ref="R192:T192"/>
    <mergeCell ref="C212:E212"/>
    <mergeCell ref="B167:C167"/>
    <mergeCell ref="D167:E167"/>
    <mergeCell ref="F167:K167"/>
    <mergeCell ref="L167:Q167"/>
    <mergeCell ref="R167:W167"/>
    <mergeCell ref="B168:C168"/>
    <mergeCell ref="D168:E168"/>
    <mergeCell ref="F168:K168"/>
    <mergeCell ref="L168:Q168"/>
    <mergeCell ref="C211:E211"/>
    <mergeCell ref="C193:D193"/>
    <mergeCell ref="E193:H193"/>
    <mergeCell ref="I193:N193"/>
    <mergeCell ref="O193:T193"/>
    <mergeCell ref="U193:Z193"/>
    <mergeCell ref="C195:D195"/>
    <mergeCell ref="C199:D199"/>
    <mergeCell ref="O191:Q191"/>
    <mergeCell ref="R191:T191"/>
    <mergeCell ref="U191:W191"/>
    <mergeCell ref="U190:W190"/>
    <mergeCell ref="X190:Z190"/>
    <mergeCell ref="X191:Z191"/>
    <mergeCell ref="F191:H191"/>
    <mergeCell ref="I191:K191"/>
    <mergeCell ref="L191:N191"/>
    <mergeCell ref="AJ191:AK191"/>
    <mergeCell ref="AD190:AF190"/>
    <mergeCell ref="AG190:AI190"/>
    <mergeCell ref="AJ190:AK190"/>
    <mergeCell ref="AA191:AC191"/>
    <mergeCell ref="AD191:AF191"/>
    <mergeCell ref="AG191:AI191"/>
    <mergeCell ref="AA190:AC190"/>
    <mergeCell ref="R177:T177"/>
    <mergeCell ref="L181:N181"/>
    <mergeCell ref="O181:Q181"/>
    <mergeCell ref="R181:T181"/>
    <mergeCell ref="R178:T178"/>
    <mergeCell ref="U178:W178"/>
    <mergeCell ref="X178:Z178"/>
    <mergeCell ref="AA178:AC178"/>
    <mergeCell ref="R176:T176"/>
    <mergeCell ref="U176:W176"/>
    <mergeCell ref="AA176:AC176"/>
    <mergeCell ref="U177:W177"/>
    <mergeCell ref="X177:Z177"/>
    <mergeCell ref="AA177:AC177"/>
    <mergeCell ref="AD177:AF177"/>
    <mergeCell ref="AG177:AI177"/>
    <mergeCell ref="X176:Z176"/>
    <mergeCell ref="AG181:AI181"/>
    <mergeCell ref="AJ181:AK181"/>
    <mergeCell ref="AD178:AF178"/>
    <mergeCell ref="AG178:AI178"/>
    <mergeCell ref="AJ178:AK178"/>
    <mergeCell ref="AJ177:AK177"/>
    <mergeCell ref="AD176:AF176"/>
    <mergeCell ref="AG176:AI176"/>
    <mergeCell ref="AJ176:AK176"/>
    <mergeCell ref="AG179:AI179"/>
    <mergeCell ref="AJ179:AK179"/>
    <mergeCell ref="AD180:AF180"/>
    <mergeCell ref="AG180:AI180"/>
    <mergeCell ref="AJ180:AK180"/>
    <mergeCell ref="AM132:AN132"/>
    <mergeCell ref="AM133:AN133"/>
    <mergeCell ref="AM134:AN134"/>
    <mergeCell ref="AM135:AN135"/>
    <mergeCell ref="AM136:AN136"/>
    <mergeCell ref="AM137:AN137"/>
    <mergeCell ref="AM138:AN138"/>
    <mergeCell ref="AM139:AN139"/>
    <mergeCell ref="AM140:AN140"/>
    <mergeCell ref="AM141:AN141"/>
    <mergeCell ref="AM142:AN142"/>
    <mergeCell ref="AM143:AN143"/>
    <mergeCell ref="AM144:AN144"/>
    <mergeCell ref="AM145:AN145"/>
    <mergeCell ref="AM72:AN72"/>
    <mergeCell ref="AM73:AN73"/>
    <mergeCell ref="AM74:AN74"/>
    <mergeCell ref="AM75:AN75"/>
    <mergeCell ref="AM101:AN101"/>
    <mergeCell ref="AM102:AN102"/>
    <mergeCell ref="AM103:AN103"/>
    <mergeCell ref="AM104:AN104"/>
    <mergeCell ref="AM105:AN105"/>
    <mergeCell ref="AM106:AN106"/>
    <mergeCell ref="AM107:AN107"/>
    <mergeCell ref="AM108:AN108"/>
    <mergeCell ref="AM109:AN109"/>
    <mergeCell ref="AM110:AN110"/>
    <mergeCell ref="AM111:AN111"/>
    <mergeCell ref="AM112:AN112"/>
    <mergeCell ref="AM113:AN113"/>
    <mergeCell ref="AM114:AN114"/>
    <mergeCell ref="AM115:AN115"/>
    <mergeCell ref="AM116:AN116"/>
    <mergeCell ref="AM117:AN117"/>
    <mergeCell ref="AM118:AN118"/>
    <mergeCell ref="AM119:AN119"/>
    <mergeCell ref="AM120:AN120"/>
    <mergeCell ref="AM128:AN128"/>
    <mergeCell ref="AM129:AN129"/>
    <mergeCell ref="AM130:AN130"/>
    <mergeCell ref="AM131:AN131"/>
    <mergeCell ref="AM121:AN121"/>
    <mergeCell ref="AM122:AN122"/>
    <mergeCell ref="AM123:AN123"/>
    <mergeCell ref="AM124:AN124"/>
    <mergeCell ref="AM125:AN125"/>
    <mergeCell ref="AM126:AN126"/>
    <mergeCell ref="AM127:AN127"/>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2"/>
    <mergeCell ref="AM33:AN33"/>
    <mergeCell ref="AM34:AN34"/>
    <mergeCell ref="AM35:AN35"/>
    <mergeCell ref="AM36:AN36"/>
    <mergeCell ref="AM37:AN37"/>
    <mergeCell ref="AM38:AN38"/>
    <mergeCell ref="AM39:AN39"/>
    <mergeCell ref="AM40:AN40"/>
    <mergeCell ref="AM41:AN41"/>
    <mergeCell ref="AM42:AN42"/>
    <mergeCell ref="AM43:AN43"/>
    <mergeCell ref="AM44:AN44"/>
    <mergeCell ref="AM45:AN45"/>
    <mergeCell ref="AM46:AN46"/>
    <mergeCell ref="AM47:AN47"/>
    <mergeCell ref="AM48:AN48"/>
    <mergeCell ref="AM49:AN49"/>
    <mergeCell ref="AM50:AN50"/>
    <mergeCell ref="AM51:AN51"/>
    <mergeCell ref="AM52:AN52"/>
    <mergeCell ref="AM53:AN53"/>
    <mergeCell ref="AM54:AN54"/>
    <mergeCell ref="AM55:AN55"/>
    <mergeCell ref="AM56:AN56"/>
    <mergeCell ref="AM57:AN57"/>
    <mergeCell ref="AM58:AN58"/>
    <mergeCell ref="AM59:AN59"/>
    <mergeCell ref="AM60:AN60"/>
    <mergeCell ref="AM61:AN61"/>
    <mergeCell ref="AM62:AN62"/>
    <mergeCell ref="AM63:AN63"/>
    <mergeCell ref="AM64:AN64"/>
    <mergeCell ref="AM65:AN65"/>
    <mergeCell ref="AM66:AN66"/>
    <mergeCell ref="AM67:AN67"/>
    <mergeCell ref="AM68:AN68"/>
    <mergeCell ref="AM69:AN69"/>
    <mergeCell ref="AM70:AN70"/>
    <mergeCell ref="AM71:AN71"/>
    <mergeCell ref="AM76:AN76"/>
    <mergeCell ref="AM77:AN77"/>
    <mergeCell ref="AM78:AN78"/>
    <mergeCell ref="AM79:AN79"/>
    <mergeCell ref="AM80:AN80"/>
    <mergeCell ref="AM81:AN81"/>
    <mergeCell ref="AM82:AN82"/>
    <mergeCell ref="AM83:AN83"/>
    <mergeCell ref="AM84:AN84"/>
    <mergeCell ref="AM85:AN85"/>
    <mergeCell ref="AM86:AN86"/>
    <mergeCell ref="AM87:AN87"/>
    <mergeCell ref="AM88:AN88"/>
    <mergeCell ref="AM89:AN89"/>
    <mergeCell ref="AM90:AN90"/>
    <mergeCell ref="AM91:AN91"/>
    <mergeCell ref="AM92:AN92"/>
    <mergeCell ref="AM93:AN93"/>
    <mergeCell ref="AM94:AN94"/>
    <mergeCell ref="AM95:AN95"/>
    <mergeCell ref="AM96:AN96"/>
    <mergeCell ref="AM97:AN97"/>
    <mergeCell ref="AM98:AN98"/>
    <mergeCell ref="AM99:AN99"/>
    <mergeCell ref="AM100:AN100"/>
  </mergeCells>
  <phoneticPr fontId="3"/>
  <conditionalFormatting sqref="AH11:AJ162">
    <cfRule type="expression" dxfId="19" priority="3">
      <formula>$AK$3="４週"</formula>
    </cfRule>
  </conditionalFormatting>
  <conditionalFormatting sqref="AL11:AL160">
    <cfRule type="cellIs" dxfId="18" priority="1" operator="greaterThan">
      <formula>$AH$5</formula>
    </cfRule>
  </conditionalFormatting>
  <dataValidations count="8">
    <dataValidation type="list" allowBlank="1" showInputMessage="1" showErrorMessage="1" sqref="AK3:AN3" xr:uid="{00000000-0002-0000-1200-000000000000}">
      <formula1>"４週,歴月"</formula1>
    </dataValidation>
    <dataValidation type="list" allowBlank="1" showInputMessage="1" showErrorMessage="1" sqref="AK4:AN4" xr:uid="{00000000-0002-0000-1200-000001000000}">
      <formula1>"予定,実績"</formula1>
    </dataValidation>
    <dataValidation type="whole" operator="greaterThanOrEqual" allowBlank="1" showInputMessage="1" showErrorMessage="1" sqref="AG173:AG181 I173:I181 AD173:AD181 AA173:AA181 X173:X181 U173:U181 R173:R181 O173:O181 L173:L181 D173:F181" xr:uid="{00000000-0002-0000-1200-000002000000}">
      <formula1>0</formula1>
    </dataValidation>
    <dataValidation operator="greaterThanOrEqual" allowBlank="1" showInputMessage="1" showErrorMessage="1" sqref="I182:I184 AL173:AM180 I187 L182:L184 L187 AJ173:AJ181" xr:uid="{00000000-0002-0000-1200-000003000000}"/>
    <dataValidation type="list" allowBlank="1" showInputMessage="1" showErrorMessage="1" sqref="C11:C160" xr:uid="{00000000-0002-0000-1200-000004000000}">
      <formula1>"A,B,C,D"</formula1>
    </dataValidation>
    <dataValidation type="list" allowBlank="1" showInputMessage="1" showErrorMessage="1" sqref="B170:E170 D168:E168" xr:uid="{00000000-0002-0000-1200-000005000000}">
      <formula1>"○"</formula1>
    </dataValidation>
    <dataValidation type="list" operator="greaterThanOrEqual" allowBlank="1" showInputMessage="1" showErrorMessage="1" sqref="F168:AC168 F170:W170" xr:uid="{00000000-0002-0000-1200-000006000000}">
      <formula1>"○"</formula1>
    </dataValidation>
    <dataValidation type="list" allowBlank="1" showInputMessage="1" showErrorMessage="1" sqref="B11:B160" xr:uid="{00000000-0002-0000-12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165" max="39" man="1"/>
    <brk id="200"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dimension ref="A1:AN70"/>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224</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38</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2" si="0">IF($AK$3="４週",SUM(F12:AG12),SUM(F12:AJ12))</f>
        <v>0</v>
      </c>
      <c r="AL12" s="82">
        <f>IF($AK$3="４週",AK12/4,AK12/(DAY(EOMONTH($F$9,0))/7))</f>
        <v>0</v>
      </c>
      <c r="AM12" s="128"/>
      <c r="AN12" s="128"/>
    </row>
    <row r="13" spans="1:40" ht="18" customHeight="1">
      <c r="A13" s="72">
        <v>3</v>
      </c>
      <c r="B13" s="91" t="s">
        <v>172</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IF($AK$3="４週",AK13/4,AK13/(DAY(EOMONTH($F$9,0))/7))</f>
        <v>0</v>
      </c>
      <c r="AM13" s="128"/>
      <c r="AN13" s="128"/>
    </row>
    <row r="14" spans="1:40" ht="18" customHeight="1">
      <c r="A14" s="72">
        <v>4</v>
      </c>
      <c r="B14" s="91" t="s">
        <v>172</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IF($AK$3="４週",AK14/4,AK14/(DAY(EOMONTH($F$9,0))/7))</f>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30" si="1">IF($AK$3="４週",AK15/4,AK15/(DAY(EOMONTH($F$9,0))/7))</f>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1">
        <f t="shared" si="0"/>
        <v>0</v>
      </c>
      <c r="AL32" s="85"/>
      <c r="AM32" s="129"/>
      <c r="AN32" s="129"/>
    </row>
    <row r="33" spans="1:40"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0"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0"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0" ht="21" customHeight="1">
      <c r="A36" s="9" t="s">
        <v>118</v>
      </c>
      <c r="B36" s="1"/>
      <c r="C36" s="5"/>
      <c r="D36" s="5"/>
      <c r="E36" s="5"/>
      <c r="F36" s="5"/>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5"/>
      <c r="AM36" s="5"/>
      <c r="AN36" s="4"/>
    </row>
    <row r="37" spans="1:40" ht="24.95" customHeight="1">
      <c r="A37" s="4"/>
      <c r="B37" s="8"/>
      <c r="C37" s="157" t="str">
        <f>IF(VLOOKUP($AK$1,選択肢!$A$1:$J$41,C42,FALSE)=0,"-",VLOOKUP($AK$1,選択肢!$A$1:$J$41,C42,FALSE))</f>
        <v>管理者</v>
      </c>
      <c r="D37" s="158"/>
      <c r="E37" s="163" t="str">
        <f>IF(VLOOKUP($AK$1,選択肢!$A$1:$J$41,E42,FALSE)=0,"-",VLOOKUP($AK$1,選択肢!$A$1:$J$41,E42,FALSE))</f>
        <v>相談支援専門員</v>
      </c>
      <c r="F37" s="163"/>
      <c r="G37" s="163"/>
      <c r="H37" s="163"/>
      <c r="I37" s="157" t="str">
        <f>IF(VLOOKUP($AK$1,選択肢!$A$1:$J$41,I42,FALSE)=0,"-",VLOOKUP($AK$1,選択肢!$A$1:$J$41,I42,FALSE))</f>
        <v>相談支援員</v>
      </c>
      <c r="J37" s="158"/>
      <c r="K37" s="158"/>
      <c r="L37" s="158"/>
      <c r="M37" s="158"/>
      <c r="N37" s="164"/>
      <c r="O37" s="157" t="str">
        <f>IF(VLOOKUP($AK$1,選択肢!$A$1:$J$41,O42,FALSE)=0,"-",VLOOKUP($AK$1,選択肢!$A$1:$J$41,O42,FALSE))</f>
        <v>-</v>
      </c>
      <c r="P37" s="158"/>
      <c r="Q37" s="158"/>
      <c r="R37" s="158"/>
      <c r="S37" s="158"/>
      <c r="T37" s="164"/>
      <c r="U37" s="157" t="str">
        <f>IF(VLOOKUP($AK$1,選択肢!$A$1:$J$41,U42,FALSE)=0,"-",VLOOKUP($AK$1,選択肢!$A$1:$J$41,U42,FALSE))</f>
        <v>-</v>
      </c>
      <c r="V37" s="158"/>
      <c r="W37" s="158"/>
      <c r="X37" s="158"/>
      <c r="Y37" s="158"/>
      <c r="Z37" s="164"/>
      <c r="AA37" s="157" t="str">
        <f>IF(VLOOKUP($AK$1,選択肢!$A$1:$J$41,AA42,FALSE)=0,"-",VLOOKUP($AK$1,選択肢!$A$1:$J$41,AA42,FALSE))</f>
        <v>-</v>
      </c>
      <c r="AB37" s="158"/>
      <c r="AC37" s="158"/>
      <c r="AD37" s="158"/>
      <c r="AE37" s="158"/>
      <c r="AF37" s="164"/>
      <c r="AG37" s="163" t="str">
        <f>IF(VLOOKUP($AK$1,選択肢!$A$1:$J$41,AG42,FALSE)=0,"-",VLOOKUP($AK$1,選択肢!$A$1:$J$41,AG42,FALSE))</f>
        <v>-</v>
      </c>
      <c r="AH37" s="163"/>
      <c r="AI37" s="163"/>
      <c r="AJ37" s="163"/>
      <c r="AK37" s="163"/>
      <c r="AL37" s="163" t="str">
        <f>IF(VLOOKUP($AK$1,選択肢!$A$1:$J$41,AL42,FALSE)=0,"-",VLOOKUP($AK$1,選択肢!$A$1:$J$41,AL42,FALSE))</f>
        <v>-</v>
      </c>
      <c r="AM37" s="163"/>
      <c r="AN37" s="4"/>
    </row>
    <row r="38" spans="1:40" ht="18" customHeight="1">
      <c r="A38" s="4"/>
      <c r="B38" s="8"/>
      <c r="C38" s="35" t="s">
        <v>2</v>
      </c>
      <c r="D38" s="35" t="s">
        <v>3</v>
      </c>
      <c r="E38" s="34" t="s">
        <v>2</v>
      </c>
      <c r="F38" s="171" t="s">
        <v>3</v>
      </c>
      <c r="G38" s="171"/>
      <c r="H38" s="171"/>
      <c r="I38" s="160" t="s">
        <v>2</v>
      </c>
      <c r="J38" s="161"/>
      <c r="K38" s="162"/>
      <c r="L38" s="160" t="s">
        <v>3</v>
      </c>
      <c r="M38" s="161"/>
      <c r="N38" s="162"/>
      <c r="O38" s="160" t="s">
        <v>2</v>
      </c>
      <c r="P38" s="161"/>
      <c r="Q38" s="162"/>
      <c r="R38" s="160" t="s">
        <v>3</v>
      </c>
      <c r="S38" s="161"/>
      <c r="T38" s="162"/>
      <c r="U38" s="160" t="s">
        <v>2</v>
      </c>
      <c r="V38" s="161"/>
      <c r="W38" s="162"/>
      <c r="X38" s="160" t="s">
        <v>3</v>
      </c>
      <c r="Y38" s="161"/>
      <c r="Z38" s="162"/>
      <c r="AA38" s="160" t="s">
        <v>2</v>
      </c>
      <c r="AB38" s="161"/>
      <c r="AC38" s="162"/>
      <c r="AD38" s="160" t="s">
        <v>3</v>
      </c>
      <c r="AE38" s="161"/>
      <c r="AF38" s="162"/>
      <c r="AG38" s="160" t="s">
        <v>2</v>
      </c>
      <c r="AH38" s="161"/>
      <c r="AI38" s="162"/>
      <c r="AJ38" s="160" t="s">
        <v>3</v>
      </c>
      <c r="AK38" s="162"/>
      <c r="AL38" s="34" t="s">
        <v>1</v>
      </c>
      <c r="AM38" s="34" t="s">
        <v>0</v>
      </c>
      <c r="AN38" s="4"/>
    </row>
    <row r="39" spans="1:40" ht="18" customHeight="1">
      <c r="A39" s="4"/>
      <c r="B39" s="11" t="s">
        <v>16</v>
      </c>
      <c r="C39" s="34">
        <f>COUNTIFS($B$11:$B$30,C$37,$C$11:$C$30,"A",$E$11:$E$30,"*")</f>
        <v>1</v>
      </c>
      <c r="D39" s="34">
        <f>COUNTIFS($B$11:$B$30,C$37,$C$11:$C$30,"B",$E$11:$E$30,"*")</f>
        <v>0</v>
      </c>
      <c r="E39" s="34">
        <f>COUNTIFS($B$11:$B$30,E$37,$C$11:$C$30,"A",$E$11:$E$30,"*")</f>
        <v>0</v>
      </c>
      <c r="F39" s="160">
        <f>COUNTIFS($B$11:$B$30,E$37,$C$11:$C$30,"B",$E$11:$E$30,"*")</f>
        <v>1</v>
      </c>
      <c r="G39" s="161"/>
      <c r="H39" s="162"/>
      <c r="I39" s="160">
        <f>COUNTIFS($B$11:$B$30,I$37,$C$11:$C$30,"A",$E$11:$E$30,"*")</f>
        <v>0</v>
      </c>
      <c r="J39" s="161"/>
      <c r="K39" s="162"/>
      <c r="L39" s="160">
        <f>COUNTIFS($B$11:$B$30,I$37,$C$11:$C$30,"B",$E$11:$E$30,"*")</f>
        <v>0</v>
      </c>
      <c r="M39" s="161"/>
      <c r="N39" s="162"/>
      <c r="O39" s="160">
        <f>COUNTIFS($B$11:$B$30,O$37,$C$11:$C$30,"A",$E$11:$E$30,"*")</f>
        <v>0</v>
      </c>
      <c r="P39" s="161"/>
      <c r="Q39" s="162"/>
      <c r="R39" s="160">
        <f>COUNTIFS($B$11:$B$30,O$37,$C$11:$C$30,"B",$E$11:$E$30,"*")</f>
        <v>0</v>
      </c>
      <c r="S39" s="161"/>
      <c r="T39" s="162"/>
      <c r="U39" s="160">
        <f>COUNTIFS($B$11:$B$30,U$37,$C$11:$C$30,"A",$E$11:$E$30,"*")</f>
        <v>0</v>
      </c>
      <c r="V39" s="161"/>
      <c r="W39" s="162"/>
      <c r="X39" s="160">
        <f>COUNTIFS($B$11:$B$30,U$37,$C$11:$C$30,"B",$E$11:$E$30,"*")</f>
        <v>0</v>
      </c>
      <c r="Y39" s="161"/>
      <c r="Z39" s="162"/>
      <c r="AA39" s="160">
        <f>COUNTIFS($B$11:$B$30,AA$37,$C$11:$C$30,"A",$E$11:$E$30,"*")</f>
        <v>0</v>
      </c>
      <c r="AB39" s="161"/>
      <c r="AC39" s="162"/>
      <c r="AD39" s="160">
        <f>COUNTIFS($B$11:$B$30,AA$37,$C$11:$C$30,"B",$E$11:$E$30,"*")</f>
        <v>0</v>
      </c>
      <c r="AE39" s="161"/>
      <c r="AF39" s="162"/>
      <c r="AG39" s="160">
        <f>COUNTIFS($B$11:$B$30,AG$37,$C$11:$C$30,"A",$E$11:$E$30,"*")</f>
        <v>0</v>
      </c>
      <c r="AH39" s="161"/>
      <c r="AI39" s="162"/>
      <c r="AJ39" s="160">
        <f>COUNTIFS($B$11:$B$30,AG$37,$C$11:$C$30,"B",$E$11:$E$30,"*")</f>
        <v>0</v>
      </c>
      <c r="AK39" s="162"/>
      <c r="AL39" s="34">
        <f>COUNTIFS($B$11:$B$30,AL$37,$C$11:$C$30,"A",$E$11:$E$30,"*")</f>
        <v>0</v>
      </c>
      <c r="AM39" s="34">
        <f>COUNTIFS($B$11:$B$30,AL$37,$C$11:$C$30,"B",$E$11:$E$30,"*")</f>
        <v>0</v>
      </c>
      <c r="AN39" s="4"/>
    </row>
    <row r="40" spans="1:40" ht="18" customHeight="1">
      <c r="A40" s="4"/>
      <c r="B40" s="17" t="s">
        <v>17</v>
      </c>
      <c r="C40" s="34">
        <f>COUNTIFS($B$11:$B$30,C$37,$C$11:$C$30,"C",$E$11:$E$30,"*")</f>
        <v>0</v>
      </c>
      <c r="D40" s="34">
        <f>COUNTIFS($B$11:$B$30,C$37,$C$11:$C$30,"D",$E$11:$E$30,"*")</f>
        <v>0</v>
      </c>
      <c r="E40" s="34">
        <f>COUNTIFS($B$11:$B$30,E$37,$C$11:$C$30,"C",$E$11:$E$30,"*")</f>
        <v>0</v>
      </c>
      <c r="F40" s="160">
        <f>COUNTIFS($B$11:$B$30,E$37,$C$11:$C$30,"D",$E$11:$E$30,"*")</f>
        <v>0</v>
      </c>
      <c r="G40" s="161"/>
      <c r="H40" s="162"/>
      <c r="I40" s="160">
        <f>COUNTIFS($B$11:$B$30,I$37,$C$11:$C$30,"C",$E$11:$E$30,"*")</f>
        <v>1</v>
      </c>
      <c r="J40" s="161"/>
      <c r="K40" s="162"/>
      <c r="L40" s="160">
        <f>COUNTIFS($B$11:$B$30,I$37,$C$11:$C$30,"D",$E$11:$E$30,"*")</f>
        <v>1</v>
      </c>
      <c r="M40" s="161"/>
      <c r="N40" s="162"/>
      <c r="O40" s="160">
        <f>COUNTIFS($B$11:$B$30,O$37,$C$11:$C$30,"C",$E$11:$E$30,"*")</f>
        <v>0</v>
      </c>
      <c r="P40" s="161"/>
      <c r="Q40" s="162"/>
      <c r="R40" s="160">
        <f>COUNTIFS($B$11:$B$30,O$37,$C$11:$C$30,"D",$E$11:$E$30,"*")</f>
        <v>0</v>
      </c>
      <c r="S40" s="161"/>
      <c r="T40" s="162"/>
      <c r="U40" s="160">
        <f>COUNTIFS($B$11:$B$30,U$37,$C$11:$C$30,"C",$E$11:$E$30,"*")</f>
        <v>0</v>
      </c>
      <c r="V40" s="161"/>
      <c r="W40" s="162"/>
      <c r="X40" s="160">
        <f>COUNTIFS($B$11:$B$30,U$37,$C$11:$C$30,"D",$E$11:$E$30,"*")</f>
        <v>0</v>
      </c>
      <c r="Y40" s="161"/>
      <c r="Z40" s="162"/>
      <c r="AA40" s="160">
        <f>COUNTIFS($B$11:$B$30,AA$37,$C$11:$C$30,"C",$E$11:$E$30,"*")</f>
        <v>0</v>
      </c>
      <c r="AB40" s="161"/>
      <c r="AC40" s="162"/>
      <c r="AD40" s="160">
        <f>COUNTIFS($B$11:$B$30,AA$37,$C$11:$C$30,"D",$E$11:$E$30,"*")</f>
        <v>0</v>
      </c>
      <c r="AE40" s="161"/>
      <c r="AF40" s="162"/>
      <c r="AG40" s="160">
        <f>COUNTIFS($B$11:$B$30,AG$37,$C$11:$C$30,"C",$E$11:$E$30,"*")</f>
        <v>0</v>
      </c>
      <c r="AH40" s="161"/>
      <c r="AI40" s="162"/>
      <c r="AJ40" s="160">
        <f>COUNTIFS($B$11:$B$30,AG$37,$C$11:$C$30,"D",$E$11:$E$30,"*")</f>
        <v>0</v>
      </c>
      <c r="AK40" s="162"/>
      <c r="AL40" s="34">
        <f>COUNTIFS($B$11:$B$30,AL$37,$C$11:$C$30,"C",$E$11:$E$30,"*")</f>
        <v>0</v>
      </c>
      <c r="AM40" s="34">
        <f>COUNTIFS($B$11:$B$30,AL$37,$C$11:$C$30,"D",$E$11:$E$30,"*")</f>
        <v>0</v>
      </c>
      <c r="AN40" s="4"/>
    </row>
    <row r="41" spans="1:40" ht="24.95" customHeight="1">
      <c r="A41" s="4"/>
      <c r="B41" s="17" t="s">
        <v>107</v>
      </c>
      <c r="C41" s="157" t="e">
        <f>IF($AK$3="４週",SUMIFS($AK$11:$AK$30,$B$11:$B$30,C37)/4/$AH$5,IF($AK$3="歴月",SUMIFS($AK$11:$AK$30,$B$11:$B$30,C37)/$AL$5,"記載する期間を選択してください"))</f>
        <v>#DIV/0!</v>
      </c>
      <c r="D41" s="164"/>
      <c r="E41" s="157" t="e">
        <f>IF($AK$3="４週",SUMIFS($AK$11:$AK$30,$B$11:$B$30,E37)/4/$AH$5,IF($AK$3="歴月",SUMIFS($AK$11:$AK$30,$B$11:$B$30,E37)/$AL$5,"記載する期間を選択してください"))</f>
        <v>#DIV/0!</v>
      </c>
      <c r="F41" s="158"/>
      <c r="G41" s="158"/>
      <c r="H41" s="164"/>
      <c r="I41" s="157" t="e">
        <f>IF($AK$3="４週",SUMIFS($AK$11:$AK$30,$B$11:$B$30,I37)/4/$AH$5,IF($AK$3="歴月",SUMIFS($AK$11:$AK$30,$B$11:$B$30,I37)/$AL$5,"記載する期間を選択してください"))</f>
        <v>#DIV/0!</v>
      </c>
      <c r="J41" s="158"/>
      <c r="K41" s="158"/>
      <c r="L41" s="158"/>
      <c r="M41" s="158"/>
      <c r="N41" s="164"/>
      <c r="O41" s="157" t="e">
        <f>IF($AK$3="４週",SUMIFS($AK$11:$AK$30,$B$11:$B$30,O37)/4/$AH$5,IF($AK$3="歴月",SUMIFS($AK$11:$AK$30,$B$11:$B$30,O37)/$AL$5,"記載する期間を選択してください"))</f>
        <v>#DIV/0!</v>
      </c>
      <c r="P41" s="158"/>
      <c r="Q41" s="158"/>
      <c r="R41" s="158"/>
      <c r="S41" s="158"/>
      <c r="T41" s="164"/>
      <c r="U41" s="157" t="e">
        <f>IF($AK$3="４週",SUMIFS($AK$11:$AK$30,$B$11:$B$30,U37)/4/$AH$5,IF($AK$3="歴月",SUMIFS($AK$11:$AK$30,$B$11:$B$30,U37)/$AL$5,"記載する期間を選択してください"))</f>
        <v>#DIV/0!</v>
      </c>
      <c r="V41" s="158"/>
      <c r="W41" s="158"/>
      <c r="X41" s="158"/>
      <c r="Y41" s="158"/>
      <c r="Z41" s="164"/>
      <c r="AA41" s="157" t="e">
        <f>IF($AK$3="４週",SUMIFS($AK$11:$AK$30,$B$11:$B$30,AA37)/4/$AH$5,IF($AK$3="歴月",SUMIFS($AK$11:$AK$30,$B$11:$B$30,AA37)/$AL$5,"記載する期間を選択してください"))</f>
        <v>#DIV/0!</v>
      </c>
      <c r="AB41" s="158"/>
      <c r="AC41" s="158"/>
      <c r="AD41" s="158"/>
      <c r="AE41" s="158"/>
      <c r="AF41" s="164"/>
      <c r="AG41" s="157" t="e">
        <f>IF($AK$3="４週",SUMIFS($AK$11:$AK$30,$B$11:$B$30,AG37)/4/$AH$5,IF($AK$3="歴月",SUMIFS($AK$11:$AK$30,$B$11:$B$30,AG37)/$AL$5,"記載する期間を選択してください"))</f>
        <v>#DIV/0!</v>
      </c>
      <c r="AH41" s="158"/>
      <c r="AI41" s="158"/>
      <c r="AJ41" s="158"/>
      <c r="AK41" s="164"/>
      <c r="AL41" s="157" t="e">
        <f>IF($AK$3="４週",SUMIFS($AK$11:$AK$30,$B$11:$B$30,AL37)/4/$AH$5,IF($AK$3="歴月",SUMIFS($AK$11:$AK$30,$B$11:$B$30,AL37)/$AL$5,"記載する期間を選択してください"))</f>
        <v>#DIV/0!</v>
      </c>
      <c r="AM41" s="164"/>
      <c r="AN41" s="4"/>
    </row>
    <row r="42" spans="1:40" ht="5.0999999999999996" customHeight="1">
      <c r="A42" s="4"/>
      <c r="B42" s="1"/>
      <c r="C42" s="13">
        <v>2</v>
      </c>
      <c r="D42" s="13"/>
      <c r="E42" s="13">
        <v>3</v>
      </c>
      <c r="F42" s="13"/>
      <c r="G42" s="13"/>
      <c r="H42" s="13"/>
      <c r="I42" s="13">
        <v>4</v>
      </c>
      <c r="J42" s="13"/>
      <c r="K42" s="13"/>
      <c r="L42" s="13"/>
      <c r="M42" s="13"/>
      <c r="N42" s="13"/>
      <c r="O42" s="13">
        <v>5</v>
      </c>
      <c r="P42" s="13"/>
      <c r="Q42" s="13"/>
      <c r="R42" s="13"/>
      <c r="S42" s="13"/>
      <c r="T42" s="13"/>
      <c r="U42" s="13">
        <v>6</v>
      </c>
      <c r="V42" s="13"/>
      <c r="W42" s="13"/>
      <c r="X42" s="13"/>
      <c r="Y42" s="13"/>
      <c r="Z42" s="13"/>
      <c r="AA42" s="13">
        <v>7</v>
      </c>
      <c r="AB42" s="13"/>
      <c r="AC42" s="13"/>
      <c r="AD42" s="13"/>
      <c r="AE42" s="13"/>
      <c r="AF42" s="13"/>
      <c r="AG42" s="13">
        <v>8</v>
      </c>
      <c r="AH42" s="13"/>
      <c r="AI42" s="13"/>
      <c r="AJ42" s="13"/>
      <c r="AK42" s="13"/>
      <c r="AL42" s="13">
        <v>9</v>
      </c>
      <c r="AM42" s="33"/>
      <c r="AN42" s="4"/>
    </row>
    <row r="43" spans="1:40" ht="15" customHeight="1">
      <c r="A43" s="2" t="s">
        <v>72</v>
      </c>
      <c r="B43" s="24"/>
      <c r="C43" s="25"/>
      <c r="D43" s="25"/>
      <c r="E43" s="25"/>
      <c r="F43" s="26"/>
      <c r="G43" s="25"/>
      <c r="H43" s="13"/>
      <c r="I43" s="13"/>
      <c r="J43" s="13"/>
      <c r="K43" s="13"/>
      <c r="L43" s="13"/>
      <c r="M43" s="13"/>
      <c r="N43" s="13"/>
      <c r="O43" s="13"/>
      <c r="P43" s="13"/>
      <c r="Q43" s="13"/>
      <c r="R43" s="13">
        <v>6</v>
      </c>
      <c r="S43" s="13"/>
      <c r="T43" s="13"/>
      <c r="U43" s="13"/>
      <c r="V43" s="13"/>
      <c r="W43" s="13"/>
      <c r="X43" s="13">
        <v>7</v>
      </c>
      <c r="Y43" s="13"/>
      <c r="Z43" s="13"/>
      <c r="AA43" s="13"/>
      <c r="AB43" s="13"/>
      <c r="AC43" s="13"/>
      <c r="AD43" s="13">
        <v>8</v>
      </c>
      <c r="AE43" s="13"/>
      <c r="AF43" s="13"/>
      <c r="AG43" s="14"/>
      <c r="AH43" s="14"/>
      <c r="AI43" s="14"/>
      <c r="AJ43" s="14">
        <v>9</v>
      </c>
      <c r="AK43" s="12"/>
      <c r="AL43" s="12"/>
      <c r="AM43" s="4"/>
    </row>
    <row r="44" spans="1:40" s="2" customFormat="1" ht="15" customHeight="1">
      <c r="A44" s="2" t="s">
        <v>73</v>
      </c>
      <c r="B44" s="20"/>
      <c r="C44" s="20"/>
      <c r="D44" s="20"/>
      <c r="E44" s="20"/>
      <c r="F44" s="20"/>
      <c r="G44" s="20"/>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row>
    <row r="45" spans="1:40" s="2" customFormat="1" ht="15" customHeight="1">
      <c r="A45" s="2" t="s">
        <v>121</v>
      </c>
      <c r="B45" s="20"/>
      <c r="C45" s="20"/>
      <c r="D45" s="20"/>
      <c r="E45" s="20"/>
      <c r="F45" s="20"/>
      <c r="G45" s="20"/>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row>
    <row r="46" spans="1:40" s="2" customFormat="1" ht="15" customHeight="1">
      <c r="A46" s="2" t="s">
        <v>74</v>
      </c>
      <c r="B46" s="20"/>
      <c r="C46" s="20"/>
      <c r="D46" s="20"/>
      <c r="E46" s="20"/>
      <c r="F46" s="20"/>
      <c r="G46" s="20"/>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row>
    <row r="47" spans="1:40" s="2" customFormat="1" ht="15" customHeight="1">
      <c r="A47" s="2" t="s">
        <v>75</v>
      </c>
      <c r="B47" s="20"/>
      <c r="C47" s="20"/>
      <c r="D47" s="20"/>
      <c r="E47" s="20"/>
      <c r="F47" s="20"/>
      <c r="G47" s="20"/>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row>
    <row r="48" spans="1:40" ht="15" customHeight="1">
      <c r="A48" s="2" t="s">
        <v>76</v>
      </c>
      <c r="B48" s="27"/>
      <c r="C48" s="2"/>
      <c r="D48" s="2"/>
      <c r="E48" s="2"/>
      <c r="F48" s="2"/>
      <c r="G48" s="2"/>
    </row>
    <row r="49" spans="1:7" ht="15" customHeight="1">
      <c r="A49" s="2" t="s">
        <v>77</v>
      </c>
      <c r="B49" s="27"/>
      <c r="C49" s="2"/>
      <c r="D49" s="2"/>
      <c r="E49" s="2"/>
      <c r="F49" s="2"/>
      <c r="G49" s="2"/>
    </row>
    <row r="50" spans="1:7" ht="15" customHeight="1">
      <c r="A50" s="2"/>
      <c r="B50" s="11" t="s">
        <v>78</v>
      </c>
      <c r="C50" s="115" t="s">
        <v>79</v>
      </c>
      <c r="D50" s="115"/>
      <c r="E50" s="115"/>
      <c r="F50" s="2"/>
      <c r="G50" s="2"/>
    </row>
    <row r="51" spans="1:7" ht="15" customHeight="1">
      <c r="A51" s="2"/>
      <c r="B51" s="29" t="s">
        <v>96</v>
      </c>
      <c r="C51" s="130" t="s">
        <v>80</v>
      </c>
      <c r="D51" s="130"/>
      <c r="E51" s="130"/>
      <c r="F51" s="2"/>
      <c r="G51" s="2"/>
    </row>
    <row r="52" spans="1:7" ht="15" customHeight="1">
      <c r="A52" s="2"/>
      <c r="B52" s="29" t="s">
        <v>97</v>
      </c>
      <c r="C52" s="130" t="s">
        <v>81</v>
      </c>
      <c r="D52" s="130"/>
      <c r="E52" s="130"/>
      <c r="F52" s="2"/>
      <c r="G52" s="2"/>
    </row>
    <row r="53" spans="1:7" ht="15" customHeight="1">
      <c r="A53" s="2"/>
      <c r="B53" s="29" t="s">
        <v>98</v>
      </c>
      <c r="C53" s="130" t="s">
        <v>82</v>
      </c>
      <c r="D53" s="130"/>
      <c r="E53" s="130"/>
      <c r="F53" s="2"/>
      <c r="G53" s="2"/>
    </row>
    <row r="54" spans="1:7" ht="15" customHeight="1">
      <c r="A54" s="2"/>
      <c r="B54" s="29" t="s">
        <v>99</v>
      </c>
      <c r="C54" s="130" t="s">
        <v>83</v>
      </c>
      <c r="D54" s="130"/>
      <c r="E54" s="130"/>
      <c r="F54" s="2"/>
      <c r="G54" s="2"/>
    </row>
    <row r="55" spans="1:7" ht="15" customHeight="1">
      <c r="A55" s="2"/>
      <c r="B55" s="2" t="s">
        <v>84</v>
      </c>
      <c r="C55" s="2"/>
      <c r="D55" s="2"/>
      <c r="E55" s="2"/>
      <c r="F55" s="2"/>
      <c r="G55" s="2"/>
    </row>
    <row r="56" spans="1:7" ht="15" customHeight="1">
      <c r="A56" s="2"/>
      <c r="B56" s="2" t="s">
        <v>101</v>
      </c>
      <c r="C56" s="2"/>
      <c r="D56" s="2"/>
      <c r="E56" s="2"/>
      <c r="F56" s="2"/>
      <c r="G56" s="2"/>
    </row>
    <row r="57" spans="1:7" ht="15" customHeight="1">
      <c r="A57" s="2"/>
      <c r="B57" s="2" t="s">
        <v>85</v>
      </c>
      <c r="C57" s="2"/>
      <c r="D57" s="2"/>
      <c r="E57" s="2"/>
      <c r="F57" s="2"/>
      <c r="G57" s="2"/>
    </row>
    <row r="58" spans="1:7" ht="15" customHeight="1">
      <c r="A58" s="2" t="s">
        <v>86</v>
      </c>
      <c r="B58" s="27"/>
      <c r="C58" s="2"/>
      <c r="D58" s="2"/>
      <c r="E58" s="2"/>
      <c r="F58" s="2"/>
      <c r="G58" s="2"/>
    </row>
    <row r="59" spans="1:7" ht="15" customHeight="1">
      <c r="A59" s="2" t="s">
        <v>87</v>
      </c>
      <c r="B59" s="27"/>
      <c r="C59" s="2"/>
      <c r="D59" s="2"/>
      <c r="E59" s="2"/>
      <c r="F59" s="2"/>
      <c r="G59" s="2"/>
    </row>
    <row r="60" spans="1:7" ht="15" customHeight="1">
      <c r="A60" s="2" t="s">
        <v>102</v>
      </c>
      <c r="B60" s="27"/>
      <c r="C60" s="2"/>
      <c r="D60" s="2"/>
      <c r="E60" s="2"/>
      <c r="F60" s="2"/>
      <c r="G60" s="2"/>
    </row>
    <row r="61" spans="1:7" ht="15" customHeight="1">
      <c r="A61" s="2" t="s">
        <v>88</v>
      </c>
      <c r="B61" s="27"/>
      <c r="C61" s="2"/>
      <c r="D61" s="2"/>
      <c r="E61" s="2"/>
      <c r="F61" s="2"/>
      <c r="G61" s="2"/>
    </row>
    <row r="62" spans="1:7" ht="15" customHeight="1">
      <c r="A62" s="2" t="s">
        <v>203</v>
      </c>
      <c r="B62" s="27"/>
      <c r="C62" s="2"/>
      <c r="D62" s="2"/>
      <c r="E62" s="2"/>
      <c r="F62" s="2"/>
      <c r="G62" s="2"/>
    </row>
    <row r="63" spans="1:7" ht="15" customHeight="1">
      <c r="A63" s="2" t="s">
        <v>89</v>
      </c>
      <c r="B63" s="27"/>
      <c r="C63" s="2"/>
      <c r="D63" s="2"/>
      <c r="E63" s="2"/>
      <c r="F63" s="2"/>
      <c r="G63" s="2"/>
    </row>
    <row r="64" spans="1:7" ht="15" customHeight="1">
      <c r="A64" s="2" t="s">
        <v>90</v>
      </c>
      <c r="B64" s="27"/>
      <c r="C64" s="2"/>
      <c r="D64" s="2"/>
      <c r="E64" s="2"/>
      <c r="F64" s="2"/>
      <c r="G64" s="2"/>
    </row>
    <row r="65" spans="1:7" ht="15" customHeight="1">
      <c r="A65" s="2" t="s">
        <v>91</v>
      </c>
      <c r="B65" s="27"/>
      <c r="C65" s="2"/>
      <c r="D65" s="2"/>
      <c r="E65" s="2"/>
      <c r="F65" s="2"/>
      <c r="G65" s="2"/>
    </row>
    <row r="66" spans="1:7" ht="15" customHeight="1">
      <c r="A66" s="2" t="s">
        <v>92</v>
      </c>
      <c r="B66" s="27"/>
      <c r="C66" s="2"/>
      <c r="D66" s="2"/>
      <c r="E66" s="2"/>
      <c r="F66" s="2"/>
      <c r="G66" s="2"/>
    </row>
    <row r="67" spans="1:7" ht="15" customHeight="1">
      <c r="A67" s="2" t="s">
        <v>93</v>
      </c>
      <c r="B67" s="27"/>
      <c r="C67" s="2"/>
      <c r="D67" s="2"/>
      <c r="E67" s="2"/>
      <c r="F67" s="2"/>
      <c r="G67" s="2"/>
    </row>
    <row r="68" spans="1:7" ht="15" customHeight="1">
      <c r="A68" s="2" t="s">
        <v>94</v>
      </c>
      <c r="B68" s="27"/>
      <c r="C68" s="2"/>
      <c r="D68" s="2"/>
      <c r="E68" s="2"/>
      <c r="F68" s="2"/>
      <c r="G68" s="2"/>
    </row>
    <row r="69" spans="1:7" ht="15" customHeight="1">
      <c r="A69" s="2" t="s">
        <v>95</v>
      </c>
      <c r="B69" s="27"/>
      <c r="C69" s="2"/>
      <c r="D69" s="2"/>
      <c r="E69" s="2"/>
      <c r="F69" s="2"/>
      <c r="G69" s="2"/>
    </row>
    <row r="70" spans="1:7" ht="15" customHeight="1">
      <c r="A70" s="2" t="s">
        <v>100</v>
      </c>
      <c r="B70" s="27"/>
      <c r="C70" s="2"/>
      <c r="D70" s="2"/>
      <c r="E70" s="2"/>
      <c r="F70" s="2"/>
      <c r="G70" s="2"/>
    </row>
  </sheetData>
  <mergeCells count="100">
    <mergeCell ref="AK1:AN1"/>
    <mergeCell ref="M2:P2"/>
    <mergeCell ref="Q2:R2"/>
    <mergeCell ref="S2:T2"/>
    <mergeCell ref="U2:V2"/>
    <mergeCell ref="AK2:AN2"/>
    <mergeCell ref="A7:A10"/>
    <mergeCell ref="B7:B10"/>
    <mergeCell ref="C7:C10"/>
    <mergeCell ref="D7:D10"/>
    <mergeCell ref="E7:E10"/>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30:AN30"/>
    <mergeCell ref="A31:E31"/>
    <mergeCell ref="AM31:AN32"/>
    <mergeCell ref="A32:E32"/>
    <mergeCell ref="AM29:AN29"/>
    <mergeCell ref="C37:D37"/>
    <mergeCell ref="E37:H37"/>
    <mergeCell ref="I37:N37"/>
    <mergeCell ref="O37:T37"/>
    <mergeCell ref="U37:Z37"/>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F39:H39"/>
    <mergeCell ref="I39:K39"/>
    <mergeCell ref="L39:N39"/>
    <mergeCell ref="O39:Q39"/>
    <mergeCell ref="R39:T39"/>
    <mergeCell ref="AJ39:AK39"/>
    <mergeCell ref="AG40:AI40"/>
    <mergeCell ref="AJ40:AK40"/>
    <mergeCell ref="U39:W39"/>
    <mergeCell ref="X39:Z39"/>
    <mergeCell ref="AA39:AC39"/>
    <mergeCell ref="AD39:AF39"/>
    <mergeCell ref="AG39:AI39"/>
    <mergeCell ref="U40:W40"/>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AG41:AK41"/>
    <mergeCell ref="AL41:AM41"/>
    <mergeCell ref="C50:E50"/>
    <mergeCell ref="C51:E51"/>
    <mergeCell ref="C53:E53"/>
  </mergeCells>
  <phoneticPr fontId="3"/>
  <conditionalFormatting sqref="AH11:AJ32">
    <cfRule type="expression" dxfId="17" priority="3">
      <formula>$AK$3="４週"</formula>
    </cfRule>
  </conditionalFormatting>
  <conditionalFormatting sqref="AL11:AL30">
    <cfRule type="cellIs" dxfId="16" priority="1" operator="greaterThan">
      <formula>$AH$5</formula>
    </cfRule>
  </conditionalFormatting>
  <dataValidations count="4">
    <dataValidation type="list" allowBlank="1" showInputMessage="1" showErrorMessage="1" sqref="C11:C30" xr:uid="{00000000-0002-0000-1300-000000000000}">
      <formula1>"A,B,C,D"</formula1>
    </dataValidation>
    <dataValidation type="list" allowBlank="1" showInputMessage="1" showErrorMessage="1" sqref="AK3:AN3" xr:uid="{00000000-0002-0000-1300-000001000000}">
      <formula1>"４週,歴月"</formula1>
    </dataValidation>
    <dataValidation type="list" allowBlank="1" showInputMessage="1" showErrorMessage="1" sqref="AK4:AN4" xr:uid="{00000000-0002-0000-1300-000002000000}">
      <formula1>"予定,実績"</formula1>
    </dataValidation>
    <dataValidation type="list" allowBlank="1" showInputMessage="1" showErrorMessage="1" sqref="B11:B30" xr:uid="{00000000-0002-0000-13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4000000}">
          <x14:formula1>
            <xm:f>選択肢!$A$25:$A$27</xm:f>
          </x14:formula1>
          <xm:sqref>AK1:AN1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AN73"/>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2.1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225</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38</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2" si="0">IF($AK$3="４週",SUM(F12:AG12),SUM(F12:AJ12))</f>
        <v>0</v>
      </c>
      <c r="AL12" s="82">
        <f>IF($AK$3="４週",AK12/4,AK12/(DAY(EOMONTH($F$9,0))/7))</f>
        <v>0</v>
      </c>
      <c r="AM12" s="128"/>
      <c r="AN12" s="128"/>
    </row>
    <row r="13" spans="1:40" ht="18" customHeight="1">
      <c r="A13" s="72">
        <v>3</v>
      </c>
      <c r="B13" s="91" t="s">
        <v>172</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IF($AK$3="４週",AK13/4,AK13/(DAY(EOMONTH($F$9,0))/7))</f>
        <v>0</v>
      </c>
      <c r="AM13" s="128"/>
      <c r="AN13" s="128"/>
    </row>
    <row r="14" spans="1:40" ht="18" customHeight="1">
      <c r="A14" s="72">
        <v>4</v>
      </c>
      <c r="B14" s="91" t="s">
        <v>172</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IF($AK$3="４週",AK14/4,AK14/(DAY(EOMONTH($F$9,0))/7))</f>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30" si="1">IF($AK$3="４週",AK15/4,AK15/(DAY(EOMONTH($F$9,0))/7))</f>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1">
        <f t="shared" si="0"/>
        <v>0</v>
      </c>
      <c r="AL32" s="85"/>
      <c r="AM32" s="129"/>
      <c r="AN32" s="129"/>
    </row>
    <row r="33" spans="1:40"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0"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0" ht="21" customHeight="1">
      <c r="A35" s="9" t="s">
        <v>154</v>
      </c>
      <c r="B35" s="8"/>
      <c r="C35" s="8"/>
      <c r="D35" s="8"/>
      <c r="E35" s="8"/>
      <c r="F35" s="8"/>
      <c r="G35" s="2"/>
      <c r="H35" s="2"/>
      <c r="I35" s="2"/>
      <c r="J35" s="2"/>
      <c r="K35" s="2"/>
      <c r="L35" s="2"/>
      <c r="M35" s="2"/>
      <c r="N35" s="2"/>
      <c r="O35" s="2"/>
      <c r="Y35" s="9"/>
      <c r="AM35" s="8"/>
      <c r="AN35" s="4"/>
    </row>
    <row r="36" spans="1:40" ht="24.95" customHeight="1">
      <c r="A36" s="115"/>
      <c r="B36" s="115"/>
      <c r="C36" s="115"/>
      <c r="D36" s="30">
        <f>IF(MONTH($F$9)&lt;7,MONTH($F$9)+6,MONTH($F$9)-6)</f>
        <v>6</v>
      </c>
      <c r="E36" s="30">
        <f>IF(MONTH($F$9)&lt;6,MONTH($F$9)+7,MONTH($F$9)-5)</f>
        <v>7</v>
      </c>
      <c r="F36" s="185">
        <f>IF(MONTH($F$9)&lt;5,MONTH($F$9)+8,MONTH($F$9)-4)</f>
        <v>8</v>
      </c>
      <c r="G36" s="185"/>
      <c r="H36" s="185"/>
      <c r="I36" s="185">
        <f>IF(MONTH($F$9)&lt;4,MONTH($F$9)+9,MONTH($F$9)-3)</f>
        <v>9</v>
      </c>
      <c r="J36" s="185"/>
      <c r="K36" s="185"/>
      <c r="L36" s="185">
        <f>IF(MONTH($F$9)&lt;3,MONTH($F$9)+10,MONTH($F$9)-2)</f>
        <v>10</v>
      </c>
      <c r="M36" s="185"/>
      <c r="N36" s="185"/>
      <c r="O36" s="185">
        <f>IF(MONTH($F$9)&lt;2,MONTH($F$9)+11,MONTH($F$9)-1)</f>
        <v>11</v>
      </c>
      <c r="P36" s="185"/>
      <c r="Q36" s="185"/>
      <c r="R36" s="115" t="s">
        <v>60</v>
      </c>
      <c r="S36" s="115"/>
      <c r="T36" s="115"/>
      <c r="U36" s="115"/>
      <c r="V36" s="114" t="s">
        <v>116</v>
      </c>
      <c r="W36" s="114"/>
      <c r="X36" s="114"/>
      <c r="Y36" s="114"/>
      <c r="Z36" s="114" t="s">
        <v>157</v>
      </c>
      <c r="AA36" s="114"/>
      <c r="AB36" s="114"/>
      <c r="AC36" s="114"/>
    </row>
    <row r="37" spans="1:40" ht="18" customHeight="1">
      <c r="A37" s="182" t="s">
        <v>155</v>
      </c>
      <c r="B37" s="182"/>
      <c r="C37" s="182"/>
      <c r="D37" s="31">
        <v>85</v>
      </c>
      <c r="E37" s="31">
        <v>86</v>
      </c>
      <c r="F37" s="181">
        <v>86</v>
      </c>
      <c r="G37" s="181"/>
      <c r="H37" s="181"/>
      <c r="I37" s="181">
        <v>86</v>
      </c>
      <c r="J37" s="181"/>
      <c r="K37" s="181"/>
      <c r="L37" s="181">
        <v>88</v>
      </c>
      <c r="M37" s="181"/>
      <c r="N37" s="181"/>
      <c r="O37" s="181">
        <v>90</v>
      </c>
      <c r="P37" s="181"/>
      <c r="Q37" s="181"/>
      <c r="R37" s="130">
        <f>SUM(D37:Q37)</f>
        <v>521</v>
      </c>
      <c r="S37" s="130"/>
      <c r="T37" s="130"/>
      <c r="U37" s="130"/>
      <c r="V37" s="240">
        <f>ROUNDUP((R37+R38)/6,1)</f>
        <v>106.69999999999999</v>
      </c>
      <c r="W37" s="240"/>
      <c r="X37" s="240"/>
      <c r="Y37" s="240"/>
      <c r="Z37" s="240">
        <f>ROUNDDOWN(V37/35,1)</f>
        <v>3</v>
      </c>
      <c r="AA37" s="240"/>
      <c r="AB37" s="240"/>
      <c r="AC37" s="240"/>
    </row>
    <row r="38" spans="1:40" ht="18" customHeight="1">
      <c r="A38" s="182" t="s">
        <v>156</v>
      </c>
      <c r="B38" s="182"/>
      <c r="C38" s="182"/>
      <c r="D38" s="31">
        <v>20</v>
      </c>
      <c r="E38" s="31">
        <v>21</v>
      </c>
      <c r="F38" s="181">
        <v>21</v>
      </c>
      <c r="G38" s="181"/>
      <c r="H38" s="181"/>
      <c r="I38" s="181">
        <v>21</v>
      </c>
      <c r="J38" s="181"/>
      <c r="K38" s="181"/>
      <c r="L38" s="181">
        <v>19</v>
      </c>
      <c r="M38" s="181"/>
      <c r="N38" s="181"/>
      <c r="O38" s="181">
        <v>17</v>
      </c>
      <c r="P38" s="181"/>
      <c r="Q38" s="181"/>
      <c r="R38" s="130">
        <f>+SUM(D38:Q38)</f>
        <v>119</v>
      </c>
      <c r="S38" s="130"/>
      <c r="T38" s="130"/>
      <c r="U38" s="130"/>
      <c r="V38" s="240"/>
      <c r="W38" s="240"/>
      <c r="X38" s="240"/>
      <c r="Y38" s="240"/>
      <c r="Z38" s="240"/>
      <c r="AA38" s="240"/>
      <c r="AB38" s="240"/>
      <c r="AC38" s="240"/>
    </row>
    <row r="39" spans="1:40" ht="21" customHeight="1">
      <c r="A39" s="9" t="s">
        <v>118</v>
      </c>
      <c r="B39" s="1"/>
      <c r="C39" s="5"/>
      <c r="D39" s="5"/>
      <c r="E39" s="5"/>
      <c r="F39" s="5"/>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5"/>
      <c r="AM39" s="5"/>
      <c r="AN39" s="4"/>
    </row>
    <row r="40" spans="1:40" ht="24.95" customHeight="1">
      <c r="A40" s="4"/>
      <c r="B40" s="8"/>
      <c r="C40" s="157" t="str">
        <f>IF(VLOOKUP($AK$1,選択肢!$A$1:$J$41,C45,FALSE)=0,"-",VLOOKUP($AK$1,選択肢!$A$1:$J$41,C45,FALSE))</f>
        <v>管理者</v>
      </c>
      <c r="D40" s="158"/>
      <c r="E40" s="163" t="str">
        <f>IF(VLOOKUP($AK$1,選択肢!$A$1:$J$41,E45,FALSE)=0,"-",VLOOKUP($AK$1,選択肢!$A$1:$J$41,E45,FALSE))</f>
        <v>相談支援専門員</v>
      </c>
      <c r="F40" s="163"/>
      <c r="G40" s="163"/>
      <c r="H40" s="163"/>
      <c r="I40" s="157" t="str">
        <f>IF(VLOOKUP($AK$1,選択肢!$A$1:$J$41,I45,FALSE)=0,"-",VLOOKUP($AK$1,選択肢!$A$1:$J$41,I45,FALSE))</f>
        <v>相談支援員</v>
      </c>
      <c r="J40" s="158"/>
      <c r="K40" s="158"/>
      <c r="L40" s="158"/>
      <c r="M40" s="158"/>
      <c r="N40" s="164"/>
      <c r="O40" s="157" t="str">
        <f>IF(VLOOKUP($AK$1,選択肢!$A$1:$J$41,O45,FALSE)=0,"-",VLOOKUP($AK$1,選択肢!$A$1:$J$41,O45,FALSE))</f>
        <v>-</v>
      </c>
      <c r="P40" s="158"/>
      <c r="Q40" s="158"/>
      <c r="R40" s="158"/>
      <c r="S40" s="158"/>
      <c r="T40" s="164"/>
      <c r="U40" s="157" t="str">
        <f>IF(VLOOKUP($AK$1,選択肢!$A$1:$J$41,U45,FALSE)=0,"-",VLOOKUP($AK$1,選択肢!$A$1:$J$41,U45,FALSE))</f>
        <v>-</v>
      </c>
      <c r="V40" s="158"/>
      <c r="W40" s="158"/>
      <c r="X40" s="158"/>
      <c r="Y40" s="158"/>
      <c r="Z40" s="164"/>
      <c r="AA40" s="157" t="str">
        <f>IF(VLOOKUP($AK$1,選択肢!$A$1:$J$41,AA45,FALSE)=0,"-",VLOOKUP($AK$1,選択肢!$A$1:$J$41,AA45,FALSE))</f>
        <v>-</v>
      </c>
      <c r="AB40" s="158"/>
      <c r="AC40" s="158"/>
      <c r="AD40" s="158"/>
      <c r="AE40" s="158"/>
      <c r="AF40" s="164"/>
      <c r="AG40" s="163" t="str">
        <f>IF(VLOOKUP($AK$1,選択肢!$A$1:$J$41,AG45,FALSE)=0,"-",VLOOKUP($AK$1,選択肢!$A$1:$J$41,AG45,FALSE))</f>
        <v>-</v>
      </c>
      <c r="AH40" s="163"/>
      <c r="AI40" s="163"/>
      <c r="AJ40" s="163"/>
      <c r="AK40" s="163"/>
      <c r="AL40" s="163" t="str">
        <f>IF(VLOOKUP($AK$1,選択肢!$A$1:$J$41,AL45,FALSE)=0,"-",VLOOKUP($AK$1,選択肢!$A$1:$J$41,AL45,FALSE))</f>
        <v>-</v>
      </c>
      <c r="AM40" s="163"/>
      <c r="AN40" s="4"/>
    </row>
    <row r="41" spans="1:40" ht="18" customHeight="1">
      <c r="A41" s="4"/>
      <c r="B41" s="8"/>
      <c r="C41" s="35" t="s">
        <v>2</v>
      </c>
      <c r="D41" s="35" t="s">
        <v>3</v>
      </c>
      <c r="E41" s="34" t="s">
        <v>2</v>
      </c>
      <c r="F41" s="171" t="s">
        <v>3</v>
      </c>
      <c r="G41" s="171"/>
      <c r="H41" s="171"/>
      <c r="I41" s="160" t="s">
        <v>2</v>
      </c>
      <c r="J41" s="161"/>
      <c r="K41" s="162"/>
      <c r="L41" s="160" t="s">
        <v>3</v>
      </c>
      <c r="M41" s="161"/>
      <c r="N41" s="162"/>
      <c r="O41" s="160" t="s">
        <v>2</v>
      </c>
      <c r="P41" s="161"/>
      <c r="Q41" s="162"/>
      <c r="R41" s="160" t="s">
        <v>3</v>
      </c>
      <c r="S41" s="161"/>
      <c r="T41" s="162"/>
      <c r="U41" s="160" t="s">
        <v>2</v>
      </c>
      <c r="V41" s="161"/>
      <c r="W41" s="162"/>
      <c r="X41" s="160" t="s">
        <v>3</v>
      </c>
      <c r="Y41" s="161"/>
      <c r="Z41" s="162"/>
      <c r="AA41" s="160" t="s">
        <v>2</v>
      </c>
      <c r="AB41" s="161"/>
      <c r="AC41" s="162"/>
      <c r="AD41" s="160" t="s">
        <v>3</v>
      </c>
      <c r="AE41" s="161"/>
      <c r="AF41" s="162"/>
      <c r="AG41" s="160" t="s">
        <v>2</v>
      </c>
      <c r="AH41" s="161"/>
      <c r="AI41" s="162"/>
      <c r="AJ41" s="160" t="s">
        <v>3</v>
      </c>
      <c r="AK41" s="162"/>
      <c r="AL41" s="34" t="s">
        <v>1</v>
      </c>
      <c r="AM41" s="34" t="s">
        <v>0</v>
      </c>
      <c r="AN41" s="4"/>
    </row>
    <row r="42" spans="1:40" ht="18" customHeight="1">
      <c r="A42" s="4"/>
      <c r="B42" s="11" t="s">
        <v>16</v>
      </c>
      <c r="C42" s="34">
        <f>COUNTIFS($B$11:$B$30,C$40,$C$11:$C$30,"A",$E$11:$E$30,"*")</f>
        <v>1</v>
      </c>
      <c r="D42" s="34">
        <f>COUNTIFS($B$11:$B$30,C$40,$C$11:$C$30,"B",$E$11:$E$30,"*")</f>
        <v>0</v>
      </c>
      <c r="E42" s="34">
        <f>COUNTIFS($B$11:$B$30,E$40,$C$11:$C$30,"A",$E$11:$E$30,"*")</f>
        <v>0</v>
      </c>
      <c r="F42" s="160">
        <f>COUNTIFS($B$11:$B$30,E$40,$C$11:$C$30,"B",$E$11:$E$30,"*")</f>
        <v>1</v>
      </c>
      <c r="G42" s="161"/>
      <c r="H42" s="162"/>
      <c r="I42" s="160">
        <f>COUNTIFS($B$11:$B$30,I$40,$C$11:$C$30,"A",$E$11:$E$30,"*")</f>
        <v>0</v>
      </c>
      <c r="J42" s="161"/>
      <c r="K42" s="162"/>
      <c r="L42" s="160">
        <f>COUNTIFS($B$11:$B$30,I$40,$C$11:$C$30,"B",$E$11:$E$30,"*")</f>
        <v>0</v>
      </c>
      <c r="M42" s="161"/>
      <c r="N42" s="162"/>
      <c r="O42" s="160">
        <f>COUNTIFS($B$11:$B$30,O$40,$C$11:$C$30,"A",$E$11:$E$30,"*")</f>
        <v>0</v>
      </c>
      <c r="P42" s="161"/>
      <c r="Q42" s="162"/>
      <c r="R42" s="160">
        <f>COUNTIFS($B$11:$B$30,O$40,$C$11:$C$30,"B",$E$11:$E$30,"*")</f>
        <v>0</v>
      </c>
      <c r="S42" s="161"/>
      <c r="T42" s="162"/>
      <c r="U42" s="160">
        <f>COUNTIFS($B$11:$B$30,U$40,$C$11:$C$30,"A",$E$11:$E$30,"*")</f>
        <v>0</v>
      </c>
      <c r="V42" s="161"/>
      <c r="W42" s="162"/>
      <c r="X42" s="160">
        <f>COUNTIFS($B$11:$B$30,U$40,$C$11:$C$30,"B",$E$11:$E$30,"*")</f>
        <v>0</v>
      </c>
      <c r="Y42" s="161"/>
      <c r="Z42" s="162"/>
      <c r="AA42" s="160">
        <f>COUNTIFS($B$11:$B$30,AA$40,$C$11:$C$30,"A",$E$11:$E$30,"*")</f>
        <v>0</v>
      </c>
      <c r="AB42" s="161"/>
      <c r="AC42" s="162"/>
      <c r="AD42" s="160">
        <f>COUNTIFS($B$11:$B$30,AA$40,$C$11:$C$30,"B",$E$11:$E$30,"*")</f>
        <v>0</v>
      </c>
      <c r="AE42" s="161"/>
      <c r="AF42" s="162"/>
      <c r="AG42" s="160">
        <f>COUNTIFS($B$11:$B$30,AG$40,$C$11:$C$30,"A",$E$11:$E$30,"*")</f>
        <v>0</v>
      </c>
      <c r="AH42" s="161"/>
      <c r="AI42" s="162"/>
      <c r="AJ42" s="160">
        <f>COUNTIFS($B$11:$B$30,AG$40,$C$11:$C$30,"B",$E$11:$E$30,"*")</f>
        <v>0</v>
      </c>
      <c r="AK42" s="162"/>
      <c r="AL42" s="34">
        <f>COUNTIFS($B$11:$B$30,AL$40,$C$11:$C$30,"A",$E$11:$E$30,"*")</f>
        <v>0</v>
      </c>
      <c r="AM42" s="34">
        <f>COUNTIFS($B$11:$B$30,AL$40,$C$11:$C$30,"B",$E$11:$E$30,"*")</f>
        <v>0</v>
      </c>
      <c r="AN42" s="4"/>
    </row>
    <row r="43" spans="1:40" ht="18" customHeight="1">
      <c r="A43" s="4"/>
      <c r="B43" s="17" t="s">
        <v>17</v>
      </c>
      <c r="C43" s="34">
        <f>COUNTIFS($B$11:$B$30,C$40,$C$11:$C$30,"C",$E$11:$E$30,"*")</f>
        <v>0</v>
      </c>
      <c r="D43" s="34">
        <f>COUNTIFS($B$11:$B$30,C$40,$C$11:$C$30,"D",$E$11:$E$30,"*")</f>
        <v>0</v>
      </c>
      <c r="E43" s="34">
        <f>COUNTIFS($B$11:$B$30,E$40,$C$11:$C$30,"C",$E$11:$E$30,"*")</f>
        <v>0</v>
      </c>
      <c r="F43" s="160">
        <f>COUNTIFS($B$11:$B$30,E$40,$C$11:$C$30,"D",$E$11:$E$30,"*")</f>
        <v>0</v>
      </c>
      <c r="G43" s="161"/>
      <c r="H43" s="162"/>
      <c r="I43" s="160">
        <f>COUNTIFS($B$11:$B$30,I$40,$C$11:$C$30,"C",$E$11:$E$30,"*")</f>
        <v>1</v>
      </c>
      <c r="J43" s="161"/>
      <c r="K43" s="162"/>
      <c r="L43" s="160">
        <f>COUNTIFS($B$11:$B$30,I$40,$C$11:$C$30,"D",$E$11:$E$30,"*")</f>
        <v>1</v>
      </c>
      <c r="M43" s="161"/>
      <c r="N43" s="162"/>
      <c r="O43" s="160">
        <f>COUNTIFS($B$11:$B$30,O$40,$C$11:$C$30,"C",$E$11:$E$30,"*")</f>
        <v>0</v>
      </c>
      <c r="P43" s="161"/>
      <c r="Q43" s="162"/>
      <c r="R43" s="160">
        <f>COUNTIFS($B$11:$B$30,O$40,$C$11:$C$30,"D",$E$11:$E$30,"*")</f>
        <v>0</v>
      </c>
      <c r="S43" s="161"/>
      <c r="T43" s="162"/>
      <c r="U43" s="160">
        <f>COUNTIFS($B$11:$B$30,U$40,$C$11:$C$30,"C",$E$11:$E$30,"*")</f>
        <v>0</v>
      </c>
      <c r="V43" s="161"/>
      <c r="W43" s="162"/>
      <c r="X43" s="160">
        <f>COUNTIFS($B$11:$B$30,U$40,$C$11:$C$30,"D",$E$11:$E$30,"*")</f>
        <v>0</v>
      </c>
      <c r="Y43" s="161"/>
      <c r="Z43" s="162"/>
      <c r="AA43" s="160">
        <f>COUNTIFS($B$11:$B$30,AA$40,$C$11:$C$30,"C",$E$11:$E$30,"*")</f>
        <v>0</v>
      </c>
      <c r="AB43" s="161"/>
      <c r="AC43" s="162"/>
      <c r="AD43" s="160">
        <f>COUNTIFS($B$11:$B$30,AA$40,$C$11:$C$30,"D",$E$11:$E$30,"*")</f>
        <v>0</v>
      </c>
      <c r="AE43" s="161"/>
      <c r="AF43" s="162"/>
      <c r="AG43" s="160">
        <f>COUNTIFS($B$11:$B$30,AG$40,$C$11:$C$30,"C",$E$11:$E$30,"*")</f>
        <v>0</v>
      </c>
      <c r="AH43" s="161"/>
      <c r="AI43" s="162"/>
      <c r="AJ43" s="160">
        <f>COUNTIFS($B$11:$B$30,AG$40,$C$11:$C$30,"D",$E$11:$E$30,"*")</f>
        <v>0</v>
      </c>
      <c r="AK43" s="162"/>
      <c r="AL43" s="34">
        <f>COUNTIFS($B$11:$B$30,AL$40,$C$11:$C$30,"C",$E$11:$E$30,"*")</f>
        <v>0</v>
      </c>
      <c r="AM43" s="34">
        <f>COUNTIFS($B$11:$B$30,AL$40,$C$11:$C$30,"D",$E$11:$E$30,"*")</f>
        <v>0</v>
      </c>
      <c r="AN43" s="4"/>
    </row>
    <row r="44" spans="1:40" ht="24.95" customHeight="1">
      <c r="A44" s="4"/>
      <c r="B44" s="17" t="s">
        <v>107</v>
      </c>
      <c r="C44" s="157" t="e">
        <f>IF($AK$3="４週",SUMIFS($AK$11:$AK$30,$B$11:$B$30,C40)/4/$AH$5,IF($AK$3="歴月",SUMIFS($AK$11:$AK$30,$B$11:$B$30,C40)/$AL$5,"記載する期間を選択してください"))</f>
        <v>#DIV/0!</v>
      </c>
      <c r="D44" s="164"/>
      <c r="E44" s="157" t="e">
        <f>IF($AK$3="４週",SUMIFS($AK$11:$AK$30,$B$11:$B$30,E40)/4/$AH$5,IF($AK$3="歴月",SUMIFS($AK$11:$AK$30,$B$11:$B$30,E40)/$AL$5,"記載する期間を選択してください"))</f>
        <v>#DIV/0!</v>
      </c>
      <c r="F44" s="158"/>
      <c r="G44" s="158"/>
      <c r="H44" s="164"/>
      <c r="I44" s="157" t="e">
        <f>IF($AK$3="４週",SUMIFS($AK$11:$AK$30,$B$11:$B$30,I40)/4/$AH$5,IF($AK$3="歴月",SUMIFS($AK$11:$AK$30,$B$11:$B$30,I40)/$AL$5,"記載する期間を選択してください"))</f>
        <v>#DIV/0!</v>
      </c>
      <c r="J44" s="158"/>
      <c r="K44" s="158"/>
      <c r="L44" s="158"/>
      <c r="M44" s="158"/>
      <c r="N44" s="164"/>
      <c r="O44" s="157" t="e">
        <f>IF($AK$3="４週",SUMIFS($AK$11:$AK$30,$B$11:$B$30,O40)/4/$AH$5,IF($AK$3="歴月",SUMIFS($AK$11:$AK$30,$B$11:$B$30,O40)/$AL$5,"記載する期間を選択してください"))</f>
        <v>#DIV/0!</v>
      </c>
      <c r="P44" s="158"/>
      <c r="Q44" s="158"/>
      <c r="R44" s="158"/>
      <c r="S44" s="158"/>
      <c r="T44" s="164"/>
      <c r="U44" s="157" t="e">
        <f>IF($AK$3="４週",SUMIFS($AK$11:$AK$30,$B$11:$B$30,U40)/4/$AH$5,IF($AK$3="歴月",SUMIFS($AK$11:$AK$30,$B$11:$B$30,U40)/$AL$5,"記載する期間を選択してください"))</f>
        <v>#DIV/0!</v>
      </c>
      <c r="V44" s="158"/>
      <c r="W44" s="158"/>
      <c r="X44" s="158"/>
      <c r="Y44" s="158"/>
      <c r="Z44" s="164"/>
      <c r="AA44" s="157" t="e">
        <f>IF($AK$3="４週",SUMIFS($AK$11:$AK$30,$B$11:$B$30,AA40)/4/$AH$5,IF($AK$3="歴月",SUMIFS($AK$11:$AK$30,$B$11:$B$30,AA40)/$AL$5,"記載する期間を選択してください"))</f>
        <v>#DIV/0!</v>
      </c>
      <c r="AB44" s="158"/>
      <c r="AC44" s="158"/>
      <c r="AD44" s="158"/>
      <c r="AE44" s="158"/>
      <c r="AF44" s="164"/>
      <c r="AG44" s="157" t="e">
        <f>IF($AK$3="４週",SUMIFS($AK$11:$AK$30,$B$11:$B$30,AG40)/4/$AH$5,IF($AK$3="歴月",SUMIFS($AK$11:$AK$30,$B$11:$B$30,AG40)/$AL$5,"記載する期間を選択してください"))</f>
        <v>#DIV/0!</v>
      </c>
      <c r="AH44" s="158"/>
      <c r="AI44" s="158"/>
      <c r="AJ44" s="158"/>
      <c r="AK44" s="164"/>
      <c r="AL44" s="157" t="e">
        <f>IF($AK$3="４週",SUMIFS($AK$11:$AK$30,$B$11:$B$30,AL40)/4/$AH$5,IF($AK$3="歴月",SUMIFS($AK$11:$AK$30,$B$11:$B$30,AL40)/$AL$5,"記載する期間を選択してください"))</f>
        <v>#DIV/0!</v>
      </c>
      <c r="AM44" s="164"/>
      <c r="AN44" s="4"/>
    </row>
    <row r="45" spans="1:40" ht="5.0999999999999996" customHeight="1">
      <c r="A45" s="4"/>
      <c r="B45" s="1"/>
      <c r="C45" s="13">
        <v>2</v>
      </c>
      <c r="D45" s="13"/>
      <c r="E45" s="13">
        <v>3</v>
      </c>
      <c r="F45" s="13"/>
      <c r="G45" s="13"/>
      <c r="H45" s="13"/>
      <c r="I45" s="13">
        <v>4</v>
      </c>
      <c r="J45" s="13"/>
      <c r="K45" s="13"/>
      <c r="L45" s="13"/>
      <c r="M45" s="13"/>
      <c r="N45" s="13"/>
      <c r="O45" s="13">
        <v>5</v>
      </c>
      <c r="P45" s="13"/>
      <c r="Q45" s="13"/>
      <c r="R45" s="13"/>
      <c r="S45" s="13"/>
      <c r="T45" s="13"/>
      <c r="U45" s="13">
        <v>6</v>
      </c>
      <c r="V45" s="13"/>
      <c r="W45" s="13"/>
      <c r="X45" s="13"/>
      <c r="Y45" s="13"/>
      <c r="Z45" s="13"/>
      <c r="AA45" s="13">
        <v>7</v>
      </c>
      <c r="AB45" s="13"/>
      <c r="AC45" s="13"/>
      <c r="AD45" s="13"/>
      <c r="AE45" s="13"/>
      <c r="AF45" s="13"/>
      <c r="AG45" s="13">
        <v>8</v>
      </c>
      <c r="AH45" s="13"/>
      <c r="AI45" s="13"/>
      <c r="AJ45" s="13"/>
      <c r="AK45" s="13"/>
      <c r="AL45" s="13">
        <v>9</v>
      </c>
      <c r="AM45" s="33"/>
      <c r="AN45" s="4"/>
    </row>
    <row r="46" spans="1:40" ht="15" customHeight="1">
      <c r="A46" s="2" t="s">
        <v>72</v>
      </c>
      <c r="B46" s="24"/>
      <c r="C46" s="25"/>
      <c r="D46" s="25"/>
      <c r="E46" s="25"/>
      <c r="F46" s="26"/>
      <c r="G46" s="25"/>
      <c r="H46" s="13"/>
      <c r="I46" s="13"/>
      <c r="J46" s="13"/>
      <c r="K46" s="13"/>
      <c r="L46" s="13"/>
      <c r="M46" s="13"/>
      <c r="N46" s="13"/>
      <c r="O46" s="13"/>
      <c r="P46" s="13"/>
      <c r="Q46" s="13"/>
      <c r="R46" s="13">
        <v>6</v>
      </c>
      <c r="S46" s="13"/>
      <c r="T46" s="13"/>
      <c r="U46" s="13"/>
      <c r="V46" s="13"/>
      <c r="W46" s="13"/>
      <c r="X46" s="13">
        <v>7</v>
      </c>
      <c r="Y46" s="13"/>
      <c r="Z46" s="13"/>
      <c r="AA46" s="13"/>
      <c r="AB46" s="13"/>
      <c r="AC46" s="13"/>
      <c r="AD46" s="13">
        <v>8</v>
      </c>
      <c r="AE46" s="13"/>
      <c r="AF46" s="13"/>
      <c r="AG46" s="14"/>
      <c r="AH46" s="14"/>
      <c r="AI46" s="14"/>
      <c r="AJ46" s="14">
        <v>9</v>
      </c>
      <c r="AK46" s="12"/>
      <c r="AL46" s="12"/>
      <c r="AM46" s="4"/>
    </row>
    <row r="47" spans="1:40" s="2" customFormat="1" ht="15" customHeight="1">
      <c r="A47" s="2" t="s">
        <v>73</v>
      </c>
      <c r="B47" s="20"/>
      <c r="C47" s="20"/>
      <c r="D47" s="20"/>
      <c r="E47" s="20"/>
      <c r="F47" s="20"/>
      <c r="G47" s="20"/>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row>
    <row r="48" spans="1:40" s="2" customFormat="1" ht="15" customHeight="1">
      <c r="A48" s="2" t="s">
        <v>121</v>
      </c>
      <c r="B48" s="20"/>
      <c r="C48" s="20"/>
      <c r="D48" s="20"/>
      <c r="E48" s="20"/>
      <c r="F48" s="20"/>
      <c r="G48" s="20"/>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row>
    <row r="49" spans="1:39" s="2" customFormat="1" ht="15" customHeight="1">
      <c r="A49" s="2" t="s">
        <v>74</v>
      </c>
      <c r="B49" s="20"/>
      <c r="C49" s="20"/>
      <c r="D49" s="20"/>
      <c r="E49" s="20"/>
      <c r="F49" s="20"/>
      <c r="G49" s="20"/>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row>
    <row r="50" spans="1:39" s="2" customFormat="1" ht="15" customHeight="1">
      <c r="A50" s="2" t="s">
        <v>75</v>
      </c>
      <c r="B50" s="20"/>
      <c r="C50" s="20"/>
      <c r="D50" s="20"/>
      <c r="E50" s="20"/>
      <c r="F50" s="20"/>
      <c r="G50" s="20"/>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row>
    <row r="51" spans="1:39" ht="15" customHeight="1">
      <c r="A51" s="2" t="s">
        <v>76</v>
      </c>
      <c r="B51" s="27"/>
      <c r="C51" s="2"/>
      <c r="D51" s="2"/>
      <c r="E51" s="2"/>
      <c r="F51" s="2"/>
      <c r="G51" s="2"/>
    </row>
    <row r="52" spans="1:39" ht="15" customHeight="1">
      <c r="A52" s="2" t="s">
        <v>77</v>
      </c>
      <c r="B52" s="27"/>
      <c r="C52" s="2"/>
      <c r="D52" s="2"/>
      <c r="E52" s="2"/>
      <c r="F52" s="2"/>
      <c r="G52" s="2"/>
    </row>
    <row r="53" spans="1:39" ht="15" customHeight="1">
      <c r="A53" s="2"/>
      <c r="B53" s="11" t="s">
        <v>78</v>
      </c>
      <c r="C53" s="115" t="s">
        <v>79</v>
      </c>
      <c r="D53" s="115"/>
      <c r="E53" s="115"/>
      <c r="F53" s="2"/>
      <c r="G53" s="2"/>
    </row>
    <row r="54" spans="1:39" ht="15" customHeight="1">
      <c r="A54" s="2"/>
      <c r="B54" s="29" t="s">
        <v>96</v>
      </c>
      <c r="C54" s="130" t="s">
        <v>80</v>
      </c>
      <c r="D54" s="130"/>
      <c r="E54" s="130"/>
      <c r="F54" s="2"/>
      <c r="G54" s="2"/>
    </row>
    <row r="55" spans="1:39" ht="15" customHeight="1">
      <c r="A55" s="2"/>
      <c r="B55" s="29" t="s">
        <v>97</v>
      </c>
      <c r="C55" s="130" t="s">
        <v>81</v>
      </c>
      <c r="D55" s="130"/>
      <c r="E55" s="130"/>
      <c r="F55" s="2"/>
      <c r="G55" s="2"/>
    </row>
    <row r="56" spans="1:39" ht="15" customHeight="1">
      <c r="A56" s="2"/>
      <c r="B56" s="29" t="s">
        <v>98</v>
      </c>
      <c r="C56" s="130" t="s">
        <v>82</v>
      </c>
      <c r="D56" s="130"/>
      <c r="E56" s="130"/>
      <c r="F56" s="2"/>
      <c r="G56" s="2"/>
    </row>
    <row r="57" spans="1:39" ht="15" customHeight="1">
      <c r="A57" s="2"/>
      <c r="B57" s="29" t="s">
        <v>99</v>
      </c>
      <c r="C57" s="130" t="s">
        <v>83</v>
      </c>
      <c r="D57" s="130"/>
      <c r="E57" s="130"/>
      <c r="F57" s="2"/>
      <c r="G57" s="2"/>
    </row>
    <row r="58" spans="1:39" ht="15" customHeight="1">
      <c r="A58" s="2"/>
      <c r="B58" s="2" t="s">
        <v>84</v>
      </c>
      <c r="C58" s="2"/>
      <c r="D58" s="2"/>
      <c r="E58" s="2"/>
      <c r="F58" s="2"/>
      <c r="G58" s="2"/>
    </row>
    <row r="59" spans="1:39" ht="15" customHeight="1">
      <c r="A59" s="2"/>
      <c r="B59" s="2" t="s">
        <v>101</v>
      </c>
      <c r="C59" s="2"/>
      <c r="D59" s="2"/>
      <c r="E59" s="2"/>
      <c r="F59" s="2"/>
      <c r="G59" s="2"/>
    </row>
    <row r="60" spans="1:39" ht="15" customHeight="1">
      <c r="A60" s="2"/>
      <c r="B60" s="2" t="s">
        <v>85</v>
      </c>
      <c r="C60" s="2"/>
      <c r="D60" s="2"/>
      <c r="E60" s="2"/>
      <c r="F60" s="2"/>
      <c r="G60" s="2"/>
    </row>
    <row r="61" spans="1:39" ht="15" customHeight="1">
      <c r="A61" s="2" t="s">
        <v>86</v>
      </c>
      <c r="B61" s="27"/>
      <c r="C61" s="2"/>
      <c r="D61" s="2"/>
      <c r="E61" s="2"/>
      <c r="F61" s="2"/>
      <c r="G61" s="2"/>
    </row>
    <row r="62" spans="1:39" ht="15" customHeight="1">
      <c r="A62" s="2" t="s">
        <v>87</v>
      </c>
      <c r="B62" s="27"/>
      <c r="C62" s="2"/>
      <c r="D62" s="2"/>
      <c r="E62" s="2"/>
      <c r="F62" s="2"/>
      <c r="G62" s="2"/>
    </row>
    <row r="63" spans="1:39" ht="15" customHeight="1">
      <c r="A63" s="2" t="s">
        <v>102</v>
      </c>
      <c r="B63" s="27"/>
      <c r="C63" s="2"/>
      <c r="D63" s="2"/>
      <c r="E63" s="2"/>
      <c r="F63" s="2"/>
      <c r="G63" s="2"/>
    </row>
    <row r="64" spans="1:39" ht="15" customHeight="1">
      <c r="A64" s="2" t="s">
        <v>88</v>
      </c>
      <c r="B64" s="27"/>
      <c r="C64" s="2"/>
      <c r="D64" s="2"/>
      <c r="E64" s="2"/>
      <c r="F64" s="2"/>
      <c r="G64" s="2"/>
    </row>
    <row r="65" spans="1:7" ht="15" customHeight="1">
      <c r="A65" s="2" t="s">
        <v>203</v>
      </c>
      <c r="B65" s="27"/>
      <c r="C65" s="2"/>
      <c r="D65" s="2"/>
      <c r="E65" s="2"/>
      <c r="F65" s="2"/>
      <c r="G65" s="2"/>
    </row>
    <row r="66" spans="1:7" ht="15" customHeight="1">
      <c r="A66" s="2" t="s">
        <v>89</v>
      </c>
      <c r="B66" s="27"/>
      <c r="C66" s="2"/>
      <c r="D66" s="2"/>
      <c r="E66" s="2"/>
      <c r="F66" s="2"/>
      <c r="G66" s="2"/>
    </row>
    <row r="67" spans="1:7" ht="15" customHeight="1">
      <c r="A67" s="2" t="s">
        <v>90</v>
      </c>
      <c r="B67" s="27"/>
      <c r="C67" s="2"/>
      <c r="D67" s="2"/>
      <c r="E67" s="2"/>
      <c r="F67" s="2"/>
      <c r="G67" s="2"/>
    </row>
    <row r="68" spans="1:7" ht="15" customHeight="1">
      <c r="A68" s="2" t="s">
        <v>91</v>
      </c>
      <c r="B68" s="27"/>
      <c r="C68" s="2"/>
      <c r="D68" s="2"/>
      <c r="E68" s="2"/>
      <c r="F68" s="2"/>
      <c r="G68" s="2"/>
    </row>
    <row r="69" spans="1:7" ht="15" customHeight="1">
      <c r="A69" s="2" t="s">
        <v>92</v>
      </c>
      <c r="B69" s="27"/>
      <c r="C69" s="2"/>
      <c r="D69" s="2"/>
      <c r="E69" s="2"/>
      <c r="F69" s="2"/>
      <c r="G69" s="2"/>
    </row>
    <row r="70" spans="1:7" ht="15" customHeight="1">
      <c r="A70" s="2" t="s">
        <v>93</v>
      </c>
      <c r="B70" s="27"/>
      <c r="C70" s="2"/>
      <c r="D70" s="2"/>
      <c r="E70" s="2"/>
      <c r="F70" s="2"/>
      <c r="G70" s="2"/>
    </row>
    <row r="71" spans="1:7" ht="15" customHeight="1">
      <c r="A71" s="2" t="s">
        <v>94</v>
      </c>
      <c r="B71" s="27"/>
      <c r="C71" s="2"/>
      <c r="D71" s="2"/>
      <c r="E71" s="2"/>
      <c r="F71" s="2"/>
      <c r="G71" s="2"/>
    </row>
    <row r="72" spans="1:7" ht="15" customHeight="1">
      <c r="A72" s="2" t="s">
        <v>95</v>
      </c>
      <c r="B72" s="27"/>
      <c r="C72" s="2"/>
      <c r="D72" s="2"/>
      <c r="E72" s="2"/>
      <c r="F72" s="2"/>
      <c r="G72" s="2"/>
    </row>
    <row r="73" spans="1:7" ht="15" customHeight="1">
      <c r="A73" s="2" t="s">
        <v>100</v>
      </c>
      <c r="B73" s="27"/>
      <c r="C73" s="2"/>
      <c r="D73" s="2"/>
      <c r="E73" s="2"/>
      <c r="F73" s="2"/>
      <c r="G73" s="2"/>
    </row>
  </sheetData>
  <mergeCells count="122">
    <mergeCell ref="AM13:AN1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X42:Z42"/>
    <mergeCell ref="AA42:AC42"/>
  </mergeCells>
  <phoneticPr fontId="3"/>
  <conditionalFormatting sqref="AH11:AJ32">
    <cfRule type="expression" dxfId="15" priority="3">
      <formula>$AK$3="４週"</formula>
    </cfRule>
  </conditionalFormatting>
  <conditionalFormatting sqref="AL11:AL30">
    <cfRule type="cellIs" dxfId="14" priority="1" operator="greaterThan">
      <formula>$AH$5</formula>
    </cfRule>
  </conditionalFormatting>
  <dataValidations count="6">
    <dataValidation type="list" allowBlank="1" showInputMessage="1" showErrorMessage="1" sqref="AK4:AN4" xr:uid="{00000000-0002-0000-1400-000000000000}">
      <formula1>"予定,実績"</formula1>
    </dataValidation>
    <dataValidation type="list" allowBlank="1" showInputMessage="1" showErrorMessage="1" sqref="AK3:AN3" xr:uid="{00000000-0002-0000-1400-000001000000}">
      <formula1>"４週,歴月"</formula1>
    </dataValidation>
    <dataValidation type="list" allowBlank="1" showInputMessage="1" showErrorMessage="1" sqref="C11:C30" xr:uid="{00000000-0002-0000-1400-000002000000}">
      <formula1>"A,B,C,D"</formula1>
    </dataValidation>
    <dataValidation type="whole" operator="greaterThanOrEqual" allowBlank="1" showInputMessage="1" showErrorMessage="1" sqref="I37:I38 D37:F38 O37:O38 L37:L38" xr:uid="{00000000-0002-0000-1400-000003000000}">
      <formula1>0</formula1>
    </dataValidation>
    <dataValidation operator="greaterThanOrEqual" allowBlank="1" showInputMessage="1" showErrorMessage="1" sqref="R37:R38 V37 Z37" xr:uid="{00000000-0002-0000-1400-000004000000}"/>
    <dataValidation type="list" allowBlank="1" showInputMessage="1" showErrorMessage="1" sqref="B11:B30" xr:uid="{00000000-0002-0000-14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4" max="3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6000000}">
          <x14:formula1>
            <xm:f>選択肢!$A$28:$A$30</xm:f>
          </x14:formula1>
          <xm:sqref>AK1:AN1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N80"/>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3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252</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T5" s="19"/>
      <c r="U5" s="19"/>
      <c r="V5" s="19"/>
      <c r="W5" s="19"/>
      <c r="Y5" s="22"/>
      <c r="Z5" s="22"/>
      <c r="AA5" s="22"/>
      <c r="AB5" s="4"/>
      <c r="AC5" s="22"/>
      <c r="AD5" s="22"/>
      <c r="AE5" s="22"/>
      <c r="AF5" s="70"/>
      <c r="AG5" s="70"/>
      <c r="AH5" s="70"/>
      <c r="AI5" s="71" t="s">
        <v>214</v>
      </c>
      <c r="AJ5" s="16"/>
      <c r="AK5" s="174"/>
      <c r="AL5" s="174"/>
      <c r="AM5" s="174"/>
      <c r="AN5" s="174"/>
    </row>
    <row r="6" spans="1:40" ht="18" customHeight="1">
      <c r="A6" s="19"/>
      <c r="B6" s="19"/>
      <c r="C6" s="19"/>
      <c r="D6" s="19"/>
      <c r="E6" s="19"/>
      <c r="F6" s="19"/>
      <c r="G6" s="19"/>
      <c r="H6" s="19"/>
      <c r="I6" s="19"/>
      <c r="J6" s="19"/>
      <c r="K6" s="19"/>
      <c r="L6" s="19"/>
      <c r="M6" s="19"/>
      <c r="N6" s="19"/>
      <c r="O6" s="19"/>
      <c r="P6" s="19"/>
      <c r="Q6" s="19"/>
      <c r="R6" s="19"/>
      <c r="S6" s="19"/>
      <c r="U6" s="19"/>
      <c r="V6" s="19"/>
      <c r="W6" s="19"/>
      <c r="Y6" s="22"/>
      <c r="Z6" s="22"/>
      <c r="AA6" s="22"/>
      <c r="AB6" s="4"/>
      <c r="AC6" s="22"/>
      <c r="AD6" s="22"/>
      <c r="AE6" s="22"/>
      <c r="AF6" s="22"/>
      <c r="AG6" s="23" t="s">
        <v>67</v>
      </c>
      <c r="AH6" s="187"/>
      <c r="AI6" s="187"/>
      <c r="AJ6" s="187"/>
      <c r="AK6" s="22" t="s">
        <v>63</v>
      </c>
      <c r="AL6" s="32"/>
      <c r="AM6" s="22" t="s">
        <v>64</v>
      </c>
      <c r="AN6" s="4"/>
    </row>
    <row r="7" spans="1:40" ht="9.9499999999999993" customHeight="1">
      <c r="A7" s="4"/>
      <c r="B7" s="8"/>
      <c r="C7" s="8"/>
      <c r="D7" s="8"/>
      <c r="E7" s="8"/>
      <c r="F7" s="8"/>
      <c r="G7" s="8"/>
      <c r="H7" s="8"/>
      <c r="I7" s="8"/>
      <c r="J7" s="8"/>
      <c r="K7" s="8"/>
      <c r="L7" s="8"/>
      <c r="M7" s="8"/>
      <c r="N7" s="8"/>
      <c r="O7" s="8"/>
      <c r="P7" s="8"/>
      <c r="Q7" s="8"/>
      <c r="R7" s="8"/>
      <c r="S7" s="8"/>
      <c r="T7" s="8"/>
      <c r="U7" s="8"/>
      <c r="V7" s="8"/>
      <c r="W7" s="8"/>
      <c r="X7" s="5"/>
      <c r="Y7" s="5"/>
      <c r="Z7" s="5"/>
      <c r="AA7" s="5"/>
      <c r="AB7" s="5"/>
      <c r="AC7" s="5"/>
      <c r="AD7" s="5"/>
      <c r="AE7" s="5"/>
      <c r="AF7" s="5"/>
      <c r="AG7" s="5"/>
      <c r="AH7" s="5"/>
      <c r="AI7" s="5"/>
      <c r="AJ7" s="5"/>
      <c r="AK7" s="5"/>
      <c r="AL7" s="5"/>
      <c r="AM7" s="4"/>
      <c r="AN7" s="4"/>
    </row>
    <row r="8" spans="1:40" ht="15" customHeight="1">
      <c r="A8" s="123" t="s">
        <v>59</v>
      </c>
      <c r="B8" s="115" t="s">
        <v>68</v>
      </c>
      <c r="C8" s="120" t="s">
        <v>69</v>
      </c>
      <c r="D8" s="115" t="s">
        <v>70</v>
      </c>
      <c r="E8" s="127" t="s">
        <v>71</v>
      </c>
      <c r="F8" s="119" t="s">
        <v>103</v>
      </c>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3" t="s">
        <v>104</v>
      </c>
      <c r="AL8" s="114" t="s">
        <v>105</v>
      </c>
      <c r="AM8" s="109" t="s">
        <v>106</v>
      </c>
      <c r="AN8" s="109"/>
    </row>
    <row r="9" spans="1:40" ht="15" customHeight="1">
      <c r="A9" s="123"/>
      <c r="B9" s="115"/>
      <c r="C9" s="121"/>
      <c r="D9" s="115"/>
      <c r="E9" s="127"/>
      <c r="F9" s="115" t="s">
        <v>12</v>
      </c>
      <c r="G9" s="115"/>
      <c r="H9" s="115"/>
      <c r="I9" s="115"/>
      <c r="J9" s="115"/>
      <c r="K9" s="115"/>
      <c r="L9" s="115"/>
      <c r="M9" s="115" t="s">
        <v>13</v>
      </c>
      <c r="N9" s="115"/>
      <c r="O9" s="115"/>
      <c r="P9" s="115"/>
      <c r="Q9" s="115"/>
      <c r="R9" s="115"/>
      <c r="S9" s="115"/>
      <c r="T9" s="115" t="s">
        <v>14</v>
      </c>
      <c r="U9" s="115"/>
      <c r="V9" s="115"/>
      <c r="W9" s="115"/>
      <c r="X9" s="115"/>
      <c r="Y9" s="115"/>
      <c r="Z9" s="115"/>
      <c r="AA9" s="115" t="s">
        <v>15</v>
      </c>
      <c r="AB9" s="115"/>
      <c r="AC9" s="115"/>
      <c r="AD9" s="115"/>
      <c r="AE9" s="115"/>
      <c r="AF9" s="115"/>
      <c r="AG9" s="115"/>
      <c r="AH9" s="115" t="s">
        <v>18</v>
      </c>
      <c r="AI9" s="115"/>
      <c r="AJ9" s="115"/>
      <c r="AK9" s="113"/>
      <c r="AL9" s="114"/>
      <c r="AM9" s="109"/>
      <c r="AN9" s="109"/>
    </row>
    <row r="10" spans="1:40" ht="15" customHeight="1">
      <c r="A10" s="123"/>
      <c r="B10" s="115"/>
      <c r="C10" s="121"/>
      <c r="D10" s="115"/>
      <c r="E10" s="127"/>
      <c r="F10" s="6">
        <f>DATE($M$2,$S$2,1)</f>
        <v>45627</v>
      </c>
      <c r="G10" s="6">
        <f>DATE($M$2,$S$2,2)</f>
        <v>45628</v>
      </c>
      <c r="H10" s="6">
        <f>DATE($M$2,$S$2,3)</f>
        <v>45629</v>
      </c>
      <c r="I10" s="6">
        <f>DATE($M$2,$S$2,4)</f>
        <v>45630</v>
      </c>
      <c r="J10" s="6">
        <f>DATE($M$2,$S$2,5)</f>
        <v>45631</v>
      </c>
      <c r="K10" s="6">
        <f>DATE($M$2,$S$2,6)</f>
        <v>45632</v>
      </c>
      <c r="L10" s="6">
        <f>DATE($M$2,$S$2,7)</f>
        <v>45633</v>
      </c>
      <c r="M10" s="6">
        <f>DATE($M$2,$S$2,8)</f>
        <v>45634</v>
      </c>
      <c r="N10" s="6">
        <f>DATE($M$2,$S$2,9)</f>
        <v>45635</v>
      </c>
      <c r="O10" s="6">
        <f>DATE($M$2,$S$2,10)</f>
        <v>45636</v>
      </c>
      <c r="P10" s="6">
        <f>DATE($M$2,$S$2,11)</f>
        <v>45637</v>
      </c>
      <c r="Q10" s="6">
        <f>DATE($M$2,$S$2,12)</f>
        <v>45638</v>
      </c>
      <c r="R10" s="6">
        <f>DATE($M$2,$S$2,13)</f>
        <v>45639</v>
      </c>
      <c r="S10" s="6">
        <f>DATE($M$2,$S$2,14)</f>
        <v>45640</v>
      </c>
      <c r="T10" s="6">
        <f>DATE($M$2,$S$2,15)</f>
        <v>45641</v>
      </c>
      <c r="U10" s="6">
        <f>DATE($M$2,$S$2,16)</f>
        <v>45642</v>
      </c>
      <c r="V10" s="6">
        <f>DATE($M$2,$S$2,17)</f>
        <v>45643</v>
      </c>
      <c r="W10" s="6">
        <f>DATE($M$2,$S$2,18)</f>
        <v>45644</v>
      </c>
      <c r="X10" s="6">
        <f>DATE($M$2,$S$2,19)</f>
        <v>45645</v>
      </c>
      <c r="Y10" s="6">
        <f>DATE($M$2,$S$2,20)</f>
        <v>45646</v>
      </c>
      <c r="Z10" s="6">
        <f>DATE($M$2,$S$2,21)</f>
        <v>45647</v>
      </c>
      <c r="AA10" s="6">
        <f>DATE($M$2,$S$2,22)</f>
        <v>45648</v>
      </c>
      <c r="AB10" s="6">
        <f>DATE($M$2,$S$2,23)</f>
        <v>45649</v>
      </c>
      <c r="AC10" s="6">
        <f>DATE($M$2,$S$2,24)</f>
        <v>45650</v>
      </c>
      <c r="AD10" s="6">
        <f>DATE($M$2,$S$2,25)</f>
        <v>45651</v>
      </c>
      <c r="AE10" s="6">
        <f>DATE($M$2,$S$2,26)</f>
        <v>45652</v>
      </c>
      <c r="AF10" s="6">
        <f>DATE($M$2,$S$2,27)</f>
        <v>45653</v>
      </c>
      <c r="AG10" s="6">
        <f>DATE($M$2,$S$2,28)</f>
        <v>45654</v>
      </c>
      <c r="AH10" s="6">
        <f>IF(DAY(EOMONTH(F10,0))&lt;29,"",DATE($M$2,$S$2,29))</f>
        <v>45655</v>
      </c>
      <c r="AI10" s="6">
        <f>IF(DAY(EOMONTH(F10,0))&lt;30,"",DATE($M$2,$S$2,30))</f>
        <v>45656</v>
      </c>
      <c r="AJ10" s="6">
        <f>IF(DAY(EOMONTH(F10,0))&lt;31,"",DATE($M$2,$S$2,31))</f>
        <v>45657</v>
      </c>
      <c r="AK10" s="113"/>
      <c r="AL10" s="114"/>
      <c r="AM10" s="109"/>
      <c r="AN10" s="109"/>
    </row>
    <row r="11" spans="1:40" ht="15" customHeight="1">
      <c r="A11" s="123"/>
      <c r="B11" s="115"/>
      <c r="C11" s="122"/>
      <c r="D11" s="115"/>
      <c r="E11" s="127"/>
      <c r="F11" s="7">
        <f>DATE($M$2,$S$2,1)</f>
        <v>45627</v>
      </c>
      <c r="G11" s="7">
        <f>DATE($M$2,$S$2,2)</f>
        <v>45628</v>
      </c>
      <c r="H11" s="7">
        <f>DATE($M$2,$S$2,3)</f>
        <v>45629</v>
      </c>
      <c r="I11" s="7">
        <f>DATE($M$2,$S$2,4)</f>
        <v>45630</v>
      </c>
      <c r="J11" s="7">
        <f>DATE($M$2,$S$2,5)</f>
        <v>45631</v>
      </c>
      <c r="K11" s="7">
        <f>DATE($M$2,$S$2,6)</f>
        <v>45632</v>
      </c>
      <c r="L11" s="7">
        <f>DATE($M$2,$S$2,7)</f>
        <v>45633</v>
      </c>
      <c r="M11" s="7">
        <f>DATE($M$2,$S$2,8)</f>
        <v>45634</v>
      </c>
      <c r="N11" s="7">
        <f>DATE($M$2,$S$2,9)</f>
        <v>45635</v>
      </c>
      <c r="O11" s="7">
        <f>DATE($M$2,$S$2,10)</f>
        <v>45636</v>
      </c>
      <c r="P11" s="7">
        <f>DATE($M$2,$S$2,11)</f>
        <v>45637</v>
      </c>
      <c r="Q11" s="7">
        <f>DATE($M$2,$S$2,12)</f>
        <v>45638</v>
      </c>
      <c r="R11" s="7">
        <f>DATE($M$2,$S$2,13)</f>
        <v>45639</v>
      </c>
      <c r="S11" s="7">
        <f>DATE($M$2,$S$2,14)</f>
        <v>45640</v>
      </c>
      <c r="T11" s="7">
        <f>DATE($M$2,$S$2,15)</f>
        <v>45641</v>
      </c>
      <c r="U11" s="7">
        <f>DATE($M$2,$S$2,16)</f>
        <v>45642</v>
      </c>
      <c r="V11" s="7">
        <f>DATE($M$2,$S$2,17)</f>
        <v>45643</v>
      </c>
      <c r="W11" s="7">
        <f>DATE($M$2,$S$2,18)</f>
        <v>45644</v>
      </c>
      <c r="X11" s="7">
        <f>DATE($M$2,$S$2,19)</f>
        <v>45645</v>
      </c>
      <c r="Y11" s="7">
        <f>DATE($M$2,$S$2,20)</f>
        <v>45646</v>
      </c>
      <c r="Z11" s="7">
        <f>DATE($M$2,$S$2,21)</f>
        <v>45647</v>
      </c>
      <c r="AA11" s="7">
        <f>DATE($M$2,$S$2,22)</f>
        <v>45648</v>
      </c>
      <c r="AB11" s="7">
        <f>DATE($M$2,$S$2,23)</f>
        <v>45649</v>
      </c>
      <c r="AC11" s="7">
        <f>DATE($M$2,$S$2,24)</f>
        <v>45650</v>
      </c>
      <c r="AD11" s="7">
        <f>DATE($M$2,$S$2,25)</f>
        <v>45651</v>
      </c>
      <c r="AE11" s="7">
        <f>DATE($M$2,$S$2,26)</f>
        <v>45652</v>
      </c>
      <c r="AF11" s="7">
        <f>DATE($M$2,$S$2,27)</f>
        <v>45653</v>
      </c>
      <c r="AG11" s="7">
        <f>DATE($M$2,$S$2,28)</f>
        <v>45654</v>
      </c>
      <c r="AH11" s="7">
        <f>IF(DAY(EOMONTH(F11,0))&lt;29,"",DATE($M$2,$S$2,29))</f>
        <v>45655</v>
      </c>
      <c r="AI11" s="7">
        <f>IF(DAY(EOMONTH(F11,0))&lt;30,"",DATE($M$2,$S$2,30))</f>
        <v>45656</v>
      </c>
      <c r="AJ11" s="7">
        <f>IF(DAY(EOMONTH(F11,0))&lt;31,"",DATE($M$2,$S$2,31))</f>
        <v>45657</v>
      </c>
      <c r="AK11" s="113"/>
      <c r="AL11" s="114"/>
      <c r="AM11" s="109"/>
      <c r="AN11" s="109"/>
    </row>
    <row r="12" spans="1:40" ht="18" customHeight="1">
      <c r="A12" s="72">
        <v>1</v>
      </c>
      <c r="B12" s="91" t="s">
        <v>20</v>
      </c>
      <c r="C12" s="77" t="s">
        <v>96</v>
      </c>
      <c r="D12" s="88"/>
      <c r="E12" s="89" t="s">
        <v>96</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IF($AK$3="４週",SUM(F12:AG12),SUM(F12:AJ12))</f>
        <v>0</v>
      </c>
      <c r="AL12" s="82">
        <f t="shared" ref="AL12:AL42" si="0">IF($AK$3="４週",AK12/4,AK12/(DAY(EOMONTH($F$10,0))/7))</f>
        <v>0</v>
      </c>
      <c r="AM12" s="128"/>
      <c r="AN12" s="128"/>
    </row>
    <row r="13" spans="1:40" ht="18" customHeight="1">
      <c r="A13" s="72">
        <v>2</v>
      </c>
      <c r="B13" s="91" t="s">
        <v>42</v>
      </c>
      <c r="C13" s="77" t="s">
        <v>97</v>
      </c>
      <c r="D13" s="88"/>
      <c r="E13" s="89" t="s">
        <v>97</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ref="AK13:AK43" si="1">IF($AK$3="４週",SUM(F13:AG13),SUM(F13:AJ13))</f>
        <v>0</v>
      </c>
      <c r="AL13" s="82">
        <f t="shared" si="0"/>
        <v>0</v>
      </c>
      <c r="AM13" s="128"/>
      <c r="AN13" s="128"/>
    </row>
    <row r="14" spans="1:40" ht="18" customHeight="1">
      <c r="A14" s="72">
        <v>3</v>
      </c>
      <c r="B14" s="91" t="s">
        <v>43</v>
      </c>
      <c r="C14" s="77" t="s">
        <v>98</v>
      </c>
      <c r="D14" s="88"/>
      <c r="E14" s="89" t="s">
        <v>98</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1"/>
        <v>0</v>
      </c>
      <c r="AL14" s="82">
        <f t="shared" si="0"/>
        <v>0</v>
      </c>
      <c r="AM14" s="128"/>
      <c r="AN14" s="128"/>
    </row>
    <row r="15" spans="1:40" ht="18" customHeight="1">
      <c r="A15" s="72">
        <v>4</v>
      </c>
      <c r="B15" s="91" t="s">
        <v>44</v>
      </c>
      <c r="C15" s="77" t="s">
        <v>99</v>
      </c>
      <c r="D15" s="88"/>
      <c r="E15" s="89" t="s">
        <v>99</v>
      </c>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1"/>
        <v>0</v>
      </c>
      <c r="AL15" s="82">
        <f t="shared" si="0"/>
        <v>0</v>
      </c>
      <c r="AM15" s="128"/>
      <c r="AN15" s="128"/>
    </row>
    <row r="16" spans="1:40" ht="18" customHeight="1">
      <c r="A16" s="72">
        <v>5</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1"/>
        <v>0</v>
      </c>
      <c r="AL16" s="82">
        <f t="shared" si="0"/>
        <v>0</v>
      </c>
      <c r="AM16" s="128"/>
      <c r="AN16" s="128"/>
    </row>
    <row r="17" spans="1:40" ht="18" customHeight="1">
      <c r="A17" s="72">
        <v>6</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1"/>
        <v>0</v>
      </c>
      <c r="AL17" s="82">
        <f t="shared" si="0"/>
        <v>0</v>
      </c>
      <c r="AM17" s="128"/>
      <c r="AN17" s="128"/>
    </row>
    <row r="18" spans="1:40" ht="18" customHeight="1">
      <c r="A18" s="72">
        <v>7</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1"/>
        <v>0</v>
      </c>
      <c r="AL18" s="82">
        <f t="shared" si="0"/>
        <v>0</v>
      </c>
      <c r="AM18" s="128"/>
      <c r="AN18" s="128"/>
    </row>
    <row r="19" spans="1:40" ht="18" customHeight="1">
      <c r="A19" s="72">
        <v>8</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1"/>
        <v>0</v>
      </c>
      <c r="AL19" s="82">
        <f t="shared" si="0"/>
        <v>0</v>
      </c>
      <c r="AM19" s="128"/>
      <c r="AN19" s="128"/>
    </row>
    <row r="20" spans="1:40" ht="18" customHeight="1">
      <c r="A20" s="72">
        <v>9</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1"/>
        <v>0</v>
      </c>
      <c r="AL20" s="82">
        <f t="shared" si="0"/>
        <v>0</v>
      </c>
      <c r="AM20" s="128"/>
      <c r="AN20" s="128"/>
    </row>
    <row r="21" spans="1:40" ht="18" customHeight="1">
      <c r="A21" s="72">
        <v>10</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1"/>
        <v>0</v>
      </c>
      <c r="AL21" s="82">
        <f t="shared" si="0"/>
        <v>0</v>
      </c>
      <c r="AM21" s="128"/>
      <c r="AN21" s="128"/>
    </row>
    <row r="22" spans="1:40" ht="18" customHeight="1">
      <c r="A22" s="72">
        <v>11</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1"/>
        <v>0</v>
      </c>
      <c r="AL22" s="82">
        <f t="shared" si="0"/>
        <v>0</v>
      </c>
      <c r="AM22" s="128"/>
      <c r="AN22" s="128"/>
    </row>
    <row r="23" spans="1:40" ht="18" customHeight="1">
      <c r="A23" s="72">
        <v>12</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1"/>
        <v>0</v>
      </c>
      <c r="AL23" s="82">
        <f t="shared" si="0"/>
        <v>0</v>
      </c>
      <c r="AM23" s="128"/>
      <c r="AN23" s="128"/>
    </row>
    <row r="24" spans="1:40" ht="18" customHeight="1">
      <c r="A24" s="72">
        <v>13</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1"/>
        <v>0</v>
      </c>
      <c r="AL24" s="82">
        <f t="shared" si="0"/>
        <v>0</v>
      </c>
      <c r="AM24" s="128"/>
      <c r="AN24" s="128"/>
    </row>
    <row r="25" spans="1:40" ht="18" customHeight="1">
      <c r="A25" s="72">
        <v>14</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1"/>
        <v>0</v>
      </c>
      <c r="AL25" s="82">
        <f t="shared" si="0"/>
        <v>0</v>
      </c>
      <c r="AM25" s="128"/>
      <c r="AN25" s="128"/>
    </row>
    <row r="26" spans="1:40" ht="18" customHeight="1">
      <c r="A26" s="72">
        <v>15</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1"/>
        <v>0</v>
      </c>
      <c r="AL26" s="82">
        <f t="shared" si="0"/>
        <v>0</v>
      </c>
      <c r="AM26" s="128"/>
      <c r="AN26" s="128"/>
    </row>
    <row r="27" spans="1:40" ht="18" customHeight="1">
      <c r="A27" s="72">
        <v>16</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1"/>
        <v>0</v>
      </c>
      <c r="AL27" s="82">
        <f t="shared" ref="AL27:AL36" si="2">IF($AK$3="４週",AK27/4,AK27/(DAY(EOMONTH($F$10,0))/7))</f>
        <v>0</v>
      </c>
      <c r="AM27" s="128"/>
      <c r="AN27" s="128"/>
    </row>
    <row r="28" spans="1:40" ht="18" customHeight="1">
      <c r="A28" s="72">
        <v>17</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1"/>
        <v>0</v>
      </c>
      <c r="AL28" s="82">
        <f t="shared" si="2"/>
        <v>0</v>
      </c>
      <c r="AM28" s="128"/>
      <c r="AN28" s="128"/>
    </row>
    <row r="29" spans="1:40" ht="18" customHeight="1">
      <c r="A29" s="72">
        <v>18</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1"/>
        <v>0</v>
      </c>
      <c r="AL29" s="82">
        <f t="shared" si="2"/>
        <v>0</v>
      </c>
      <c r="AM29" s="128"/>
      <c r="AN29" s="128"/>
    </row>
    <row r="30" spans="1:40" ht="18" customHeight="1">
      <c r="A30" s="72">
        <v>19</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1"/>
        <v>0</v>
      </c>
      <c r="AL30" s="82">
        <f t="shared" si="2"/>
        <v>0</v>
      </c>
      <c r="AM30" s="128"/>
      <c r="AN30" s="128"/>
    </row>
    <row r="31" spans="1:40" ht="18" customHeight="1">
      <c r="A31" s="72">
        <v>20</v>
      </c>
      <c r="B31" s="91"/>
      <c r="C31" s="77"/>
      <c r="D31" s="88"/>
      <c r="E31" s="89"/>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1">
        <f t="shared" si="1"/>
        <v>0</v>
      </c>
      <c r="AL31" s="82">
        <f t="shared" si="2"/>
        <v>0</v>
      </c>
      <c r="AM31" s="128"/>
      <c r="AN31" s="128"/>
    </row>
    <row r="32" spans="1:40" ht="18" customHeight="1">
      <c r="A32" s="72">
        <v>21</v>
      </c>
      <c r="B32" s="91"/>
      <c r="C32" s="77"/>
      <c r="D32" s="88"/>
      <c r="E32" s="89"/>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1">
        <f t="shared" si="1"/>
        <v>0</v>
      </c>
      <c r="AL32" s="82">
        <f t="shared" si="2"/>
        <v>0</v>
      </c>
      <c r="AM32" s="128"/>
      <c r="AN32" s="128"/>
    </row>
    <row r="33" spans="1:40" ht="18" customHeight="1">
      <c r="A33" s="72">
        <v>22</v>
      </c>
      <c r="B33" s="91"/>
      <c r="C33" s="77"/>
      <c r="D33" s="88"/>
      <c r="E33" s="89"/>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1">
        <f t="shared" si="1"/>
        <v>0</v>
      </c>
      <c r="AL33" s="82">
        <f t="shared" si="2"/>
        <v>0</v>
      </c>
      <c r="AM33" s="128"/>
      <c r="AN33" s="128"/>
    </row>
    <row r="34" spans="1:40" ht="18" customHeight="1">
      <c r="A34" s="72">
        <v>23</v>
      </c>
      <c r="B34" s="91"/>
      <c r="C34" s="77"/>
      <c r="D34" s="88"/>
      <c r="E34" s="89"/>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1">
        <f t="shared" si="1"/>
        <v>0</v>
      </c>
      <c r="AL34" s="82">
        <f t="shared" si="2"/>
        <v>0</v>
      </c>
      <c r="AM34" s="128"/>
      <c r="AN34" s="128"/>
    </row>
    <row r="35" spans="1:40" ht="18" customHeight="1">
      <c r="A35" s="72">
        <v>24</v>
      </c>
      <c r="B35" s="91"/>
      <c r="C35" s="77"/>
      <c r="D35" s="88"/>
      <c r="E35" s="89"/>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1">
        <f t="shared" si="1"/>
        <v>0</v>
      </c>
      <c r="AL35" s="82">
        <f t="shared" si="2"/>
        <v>0</v>
      </c>
      <c r="AM35" s="128"/>
      <c r="AN35" s="128"/>
    </row>
    <row r="36" spans="1:40" ht="18" customHeight="1">
      <c r="A36" s="72">
        <v>25</v>
      </c>
      <c r="B36" s="91"/>
      <c r="C36" s="77"/>
      <c r="D36" s="88"/>
      <c r="E36" s="89"/>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1">
        <f t="shared" si="1"/>
        <v>0</v>
      </c>
      <c r="AL36" s="82">
        <f t="shared" si="2"/>
        <v>0</v>
      </c>
      <c r="AM36" s="128"/>
      <c r="AN36" s="128"/>
    </row>
    <row r="37" spans="1:40" ht="18" customHeight="1">
      <c r="A37" s="72">
        <v>26</v>
      </c>
      <c r="B37" s="91"/>
      <c r="C37" s="77"/>
      <c r="D37" s="88"/>
      <c r="E37" s="89"/>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1">
        <f t="shared" si="1"/>
        <v>0</v>
      </c>
      <c r="AL37" s="82">
        <f t="shared" si="0"/>
        <v>0</v>
      </c>
      <c r="AM37" s="128"/>
      <c r="AN37" s="128"/>
    </row>
    <row r="38" spans="1:40" ht="18" customHeight="1">
      <c r="A38" s="72">
        <v>27</v>
      </c>
      <c r="B38" s="91"/>
      <c r="C38" s="77"/>
      <c r="D38" s="88"/>
      <c r="E38" s="89"/>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1">
        <f t="shared" si="1"/>
        <v>0</v>
      </c>
      <c r="AL38" s="82">
        <f t="shared" si="0"/>
        <v>0</v>
      </c>
      <c r="AM38" s="128"/>
      <c r="AN38" s="128"/>
    </row>
    <row r="39" spans="1:40" ht="18" customHeight="1">
      <c r="A39" s="72">
        <v>28</v>
      </c>
      <c r="B39" s="91"/>
      <c r="C39" s="77"/>
      <c r="D39" s="88"/>
      <c r="E39" s="89"/>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1">
        <f t="shared" si="1"/>
        <v>0</v>
      </c>
      <c r="AL39" s="82">
        <f t="shared" si="0"/>
        <v>0</v>
      </c>
      <c r="AM39" s="128"/>
      <c r="AN39" s="128"/>
    </row>
    <row r="40" spans="1:40" ht="18" customHeight="1">
      <c r="A40" s="72">
        <v>29</v>
      </c>
      <c r="B40" s="91"/>
      <c r="C40" s="77"/>
      <c r="D40" s="88"/>
      <c r="E40" s="89"/>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1">
        <f t="shared" si="1"/>
        <v>0</v>
      </c>
      <c r="AL40" s="82">
        <f t="shared" si="0"/>
        <v>0</v>
      </c>
      <c r="AM40" s="128"/>
      <c r="AN40" s="128"/>
    </row>
    <row r="41" spans="1:40" ht="18" customHeight="1">
      <c r="A41" s="72">
        <v>30</v>
      </c>
      <c r="B41" s="91"/>
      <c r="C41" s="77"/>
      <c r="D41" s="88"/>
      <c r="E41" s="89"/>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1">
        <f t="shared" si="1"/>
        <v>0</v>
      </c>
      <c r="AL41" s="82">
        <f t="shared" si="0"/>
        <v>0</v>
      </c>
      <c r="AM41" s="128"/>
      <c r="AN41" s="128"/>
    </row>
    <row r="42" spans="1:40" ht="18" customHeight="1">
      <c r="A42" s="124" t="s">
        <v>4</v>
      </c>
      <c r="B42" s="125"/>
      <c r="C42" s="125"/>
      <c r="D42" s="125"/>
      <c r="E42" s="125"/>
      <c r="F42" s="83">
        <f>+SUM(F12:F41)</f>
        <v>0</v>
      </c>
      <c r="G42" s="83">
        <f t="shared" ref="G42:AJ42" si="3">+SUM(G12:G41)</f>
        <v>0</v>
      </c>
      <c r="H42" s="83">
        <f t="shared" si="3"/>
        <v>0</v>
      </c>
      <c r="I42" s="83">
        <f t="shared" si="3"/>
        <v>0</v>
      </c>
      <c r="J42" s="83">
        <f t="shared" si="3"/>
        <v>0</v>
      </c>
      <c r="K42" s="83">
        <f t="shared" si="3"/>
        <v>0</v>
      </c>
      <c r="L42" s="83">
        <f t="shared" si="3"/>
        <v>0</v>
      </c>
      <c r="M42" s="83">
        <f t="shared" si="3"/>
        <v>0</v>
      </c>
      <c r="N42" s="83">
        <f t="shared" si="3"/>
        <v>0</v>
      </c>
      <c r="O42" s="83">
        <f t="shared" si="3"/>
        <v>0</v>
      </c>
      <c r="P42" s="83">
        <f t="shared" si="3"/>
        <v>0</v>
      </c>
      <c r="Q42" s="83">
        <f t="shared" si="3"/>
        <v>0</v>
      </c>
      <c r="R42" s="83">
        <f t="shared" si="3"/>
        <v>0</v>
      </c>
      <c r="S42" s="83">
        <f t="shared" si="3"/>
        <v>0</v>
      </c>
      <c r="T42" s="83">
        <f t="shared" si="3"/>
        <v>0</v>
      </c>
      <c r="U42" s="83">
        <f t="shared" si="3"/>
        <v>0</v>
      </c>
      <c r="V42" s="83">
        <f t="shared" si="3"/>
        <v>0</v>
      </c>
      <c r="W42" s="83">
        <f t="shared" si="3"/>
        <v>0</v>
      </c>
      <c r="X42" s="83">
        <f t="shared" si="3"/>
        <v>0</v>
      </c>
      <c r="Y42" s="83">
        <f t="shared" si="3"/>
        <v>0</v>
      </c>
      <c r="Z42" s="83">
        <f t="shared" si="3"/>
        <v>0</v>
      </c>
      <c r="AA42" s="83">
        <f t="shared" si="3"/>
        <v>0</v>
      </c>
      <c r="AB42" s="83">
        <f t="shared" si="3"/>
        <v>0</v>
      </c>
      <c r="AC42" s="83">
        <f t="shared" si="3"/>
        <v>0</v>
      </c>
      <c r="AD42" s="83">
        <f t="shared" si="3"/>
        <v>0</v>
      </c>
      <c r="AE42" s="83">
        <f t="shared" si="3"/>
        <v>0</v>
      </c>
      <c r="AF42" s="83">
        <f t="shared" si="3"/>
        <v>0</v>
      </c>
      <c r="AG42" s="83">
        <f t="shared" si="3"/>
        <v>0</v>
      </c>
      <c r="AH42" s="83">
        <f t="shared" si="3"/>
        <v>0</v>
      </c>
      <c r="AI42" s="83">
        <f t="shared" si="3"/>
        <v>0</v>
      </c>
      <c r="AJ42" s="83">
        <f t="shared" si="3"/>
        <v>0</v>
      </c>
      <c r="AK42" s="81">
        <f t="shared" si="1"/>
        <v>0</v>
      </c>
      <c r="AL42" s="82">
        <f t="shared" si="0"/>
        <v>0</v>
      </c>
      <c r="AM42" s="129"/>
      <c r="AN42" s="129"/>
    </row>
    <row r="43" spans="1:40" ht="18" customHeight="1">
      <c r="A43" s="125" t="s">
        <v>6</v>
      </c>
      <c r="B43" s="125"/>
      <c r="C43" s="125"/>
      <c r="D43" s="125"/>
      <c r="E43" s="126"/>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3">
        <f t="shared" si="1"/>
        <v>0</v>
      </c>
      <c r="AL43" s="85"/>
      <c r="AM43" s="129"/>
      <c r="AN43" s="129"/>
    </row>
    <row r="44" spans="1:40" ht="15" customHeight="1">
      <c r="A44" s="8"/>
      <c r="B44" s="8"/>
      <c r="C44" s="8"/>
      <c r="D44" s="8"/>
      <c r="E44" s="8"/>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8"/>
      <c r="AL44" s="8"/>
      <c r="AM44" s="4"/>
    </row>
    <row r="45" spans="1:40" ht="21" customHeight="1">
      <c r="A45" s="9" t="s">
        <v>118</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0" ht="24.95" customHeight="1">
      <c r="A46" s="4"/>
      <c r="B46" s="8"/>
      <c r="C46" s="157" t="str">
        <f>IF(VLOOKUP($AK$1,選択肢!$A$1:$J$41,C51,FALSE)=0,"-",VLOOKUP($AK$1,選択肢!$A$1:$J$41,C51,FALSE))</f>
        <v>管理者</v>
      </c>
      <c r="D46" s="158"/>
      <c r="E46" s="163" t="str">
        <f>IF(VLOOKUP($AK$1,選択肢!$A$1:$J$41,E51,FALSE)=0,"-",VLOOKUP($AK$1,選択肢!$A$1:$J$41,E51,FALSE))</f>
        <v>児童発達支援管理責任者</v>
      </c>
      <c r="F46" s="163"/>
      <c r="G46" s="163"/>
      <c r="H46" s="163"/>
      <c r="I46" s="157" t="str">
        <f>IF(VLOOKUP($AK$1,選択肢!$A$1:$J$41,I51,FALSE)=0,"-",VLOOKUP($AK$1,選択肢!$A$1:$J$41,I51,FALSE))</f>
        <v>児童指導員</v>
      </c>
      <c r="J46" s="158"/>
      <c r="K46" s="158"/>
      <c r="L46" s="158"/>
      <c r="M46" s="158"/>
      <c r="N46" s="164"/>
      <c r="O46" s="157" t="str">
        <f>IF(VLOOKUP($AK$1,選択肢!$A$1:$J$41,O51,FALSE)=0,"-",VLOOKUP($AK$1,選択肢!$A$1:$J$41,O51,FALSE))</f>
        <v>保育士</v>
      </c>
      <c r="P46" s="158"/>
      <c r="Q46" s="158"/>
      <c r="R46" s="158"/>
      <c r="S46" s="158"/>
      <c r="T46" s="164"/>
      <c r="U46" s="157" t="str">
        <f>IF(VLOOKUP($AK$1,選択肢!$A$1:$J$41,U51,FALSE)=0,"-",VLOOKUP($AK$1,選択肢!$A$1:$J$41,U51,FALSE))</f>
        <v>看護職員</v>
      </c>
      <c r="V46" s="158"/>
      <c r="W46" s="158"/>
      <c r="X46" s="158"/>
      <c r="Y46" s="158"/>
      <c r="Z46" s="164"/>
      <c r="AA46" s="157" t="str">
        <f>IF(VLOOKUP($AK$1,選択肢!$A$1:$J$41,AA51,FALSE)=0,"-",VLOOKUP($AK$1,選択肢!$A$1:$J$41,AA51,FALSE))</f>
        <v>機能訓練担当職員</v>
      </c>
      <c r="AB46" s="158"/>
      <c r="AC46" s="158"/>
      <c r="AD46" s="158"/>
      <c r="AE46" s="158"/>
      <c r="AF46" s="164"/>
      <c r="AG46" s="163" t="str">
        <f>IF(VLOOKUP($AK$1,選択肢!$A$1:$J$41,AG51,FALSE)=0,"-",VLOOKUP($AK$1,選択肢!$A$1:$J$41,AG51,FALSE))</f>
        <v>指導員</v>
      </c>
      <c r="AH46" s="163"/>
      <c r="AI46" s="163"/>
      <c r="AJ46" s="163"/>
      <c r="AK46" s="163"/>
      <c r="AL46" s="163" t="str">
        <f>IF(VLOOKUP($AK$1,選択肢!$A$1:$J$41,AL51,FALSE)=0,"-",VLOOKUP($AK$1,選択肢!$A$1:$J$41,AL51,FALSE))</f>
        <v>栄養士</v>
      </c>
      <c r="AM46" s="163"/>
      <c r="AN46" s="4"/>
    </row>
    <row r="47" spans="1:40" ht="18" customHeight="1">
      <c r="A47" s="4"/>
      <c r="B47" s="8"/>
      <c r="C47" s="35" t="s">
        <v>2</v>
      </c>
      <c r="D47" s="35" t="s">
        <v>3</v>
      </c>
      <c r="E47" s="34" t="s">
        <v>2</v>
      </c>
      <c r="F47" s="171" t="s">
        <v>3</v>
      </c>
      <c r="G47" s="171"/>
      <c r="H47" s="171"/>
      <c r="I47" s="160" t="s">
        <v>2</v>
      </c>
      <c r="J47" s="161"/>
      <c r="K47" s="162"/>
      <c r="L47" s="160" t="s">
        <v>3</v>
      </c>
      <c r="M47" s="161"/>
      <c r="N47" s="162"/>
      <c r="O47" s="160" t="s">
        <v>2</v>
      </c>
      <c r="P47" s="161"/>
      <c r="Q47" s="162"/>
      <c r="R47" s="160" t="s">
        <v>3</v>
      </c>
      <c r="S47" s="161"/>
      <c r="T47" s="162"/>
      <c r="U47" s="160" t="s">
        <v>2</v>
      </c>
      <c r="V47" s="161"/>
      <c r="W47" s="162"/>
      <c r="X47" s="160" t="s">
        <v>3</v>
      </c>
      <c r="Y47" s="161"/>
      <c r="Z47" s="162"/>
      <c r="AA47" s="160" t="s">
        <v>2</v>
      </c>
      <c r="AB47" s="161"/>
      <c r="AC47" s="162"/>
      <c r="AD47" s="160" t="s">
        <v>3</v>
      </c>
      <c r="AE47" s="161"/>
      <c r="AF47" s="162"/>
      <c r="AG47" s="160" t="s">
        <v>2</v>
      </c>
      <c r="AH47" s="161"/>
      <c r="AI47" s="162"/>
      <c r="AJ47" s="160" t="s">
        <v>3</v>
      </c>
      <c r="AK47" s="162"/>
      <c r="AL47" s="34" t="s">
        <v>1</v>
      </c>
      <c r="AM47" s="34" t="s">
        <v>0</v>
      </c>
      <c r="AN47" s="4"/>
    </row>
    <row r="48" spans="1:40" ht="18" customHeight="1">
      <c r="A48" s="4"/>
      <c r="B48" s="11" t="s">
        <v>16</v>
      </c>
      <c r="C48" s="34">
        <f>COUNTIFS($B$12:$B$41,C$46,$C$12:$C$41,"A",$E$12:$E$41,"*")</f>
        <v>1</v>
      </c>
      <c r="D48" s="34">
        <f>COUNTIFS($B$12:$B$41,C$46,$C$12:$C$41,"B",$E$12:$E$41,"*")</f>
        <v>0</v>
      </c>
      <c r="E48" s="34">
        <f>COUNTIFS($B$12:$B$41,E$46,$C$12:$C$41,"A",$E$12:$E$41,"*")</f>
        <v>0</v>
      </c>
      <c r="F48" s="160">
        <f>COUNTIFS($B$12:$B$41,E$46,$C$12:$C$41,"B",$E$12:$E$41,"*")</f>
        <v>1</v>
      </c>
      <c r="G48" s="161"/>
      <c r="H48" s="162"/>
      <c r="I48" s="160">
        <f>COUNTIFS($B$12:$B$41,I$46,$C$12:$C$41,"A",$E$12:$E$41,"*")</f>
        <v>0</v>
      </c>
      <c r="J48" s="161"/>
      <c r="K48" s="162"/>
      <c r="L48" s="160">
        <f>COUNTIFS($B$12:$B$41,I$46,$C$12:$C$41,"B",$E$12:$E$41,"*")</f>
        <v>0</v>
      </c>
      <c r="M48" s="161"/>
      <c r="N48" s="162"/>
      <c r="O48" s="160">
        <f>COUNTIFS($B$12:$B$41,O$46,$C$12:$C$41,"A",$E$12:$E$41,"*")</f>
        <v>0</v>
      </c>
      <c r="P48" s="161"/>
      <c r="Q48" s="162"/>
      <c r="R48" s="160">
        <f>COUNTIFS($B$12:$B$41,O$46,$C$12:$C$41,"B",$E$12:$E$41,"*")</f>
        <v>0</v>
      </c>
      <c r="S48" s="161"/>
      <c r="T48" s="162"/>
      <c r="U48" s="160">
        <f>COUNTIFS($B$12:$B$41,U$46,$C$12:$C$41,"A",$E$12:$E$41,"*")</f>
        <v>0</v>
      </c>
      <c r="V48" s="161"/>
      <c r="W48" s="162"/>
      <c r="X48" s="160">
        <f>COUNTIFS($B$12:$B$41,U$46,$C$12:$C$41,"B",$E$12:$E$41,"*")</f>
        <v>0</v>
      </c>
      <c r="Y48" s="161"/>
      <c r="Z48" s="162"/>
      <c r="AA48" s="160">
        <f>COUNTIFS($B$12:$B$41,AA$46,$C$12:$C$41,"A",$E$12:$E$41,"*")</f>
        <v>0</v>
      </c>
      <c r="AB48" s="161"/>
      <c r="AC48" s="162"/>
      <c r="AD48" s="160">
        <f>COUNTIFS($B$12:$B$41,AA$46,$C$12:$C$41,"B",$E$12:$E$41,"*")</f>
        <v>0</v>
      </c>
      <c r="AE48" s="161"/>
      <c r="AF48" s="162"/>
      <c r="AG48" s="160">
        <f>COUNTIFS($B$12:$B$41,AG$46,$C$12:$C$41,"A",$E$12:$E$41,"*")</f>
        <v>0</v>
      </c>
      <c r="AH48" s="161"/>
      <c r="AI48" s="162"/>
      <c r="AJ48" s="160">
        <f>COUNTIFS($B$12:$B$41,AG$46,$C$12:$C$41,"B",$E$12:$E$41,"*")</f>
        <v>0</v>
      </c>
      <c r="AK48" s="162"/>
      <c r="AL48" s="34">
        <f>COUNTIFS($B$12:$B$41,AL$46,$C$12:$C$41,"A",$E$12:$E$41,"*")</f>
        <v>0</v>
      </c>
      <c r="AM48" s="34">
        <f>COUNTIFS($B$12:$B$41,AL$46,$C$12:$C$41,"B",$E$12:$E$41,"*")</f>
        <v>0</v>
      </c>
      <c r="AN48" s="4"/>
    </row>
    <row r="49" spans="1:40" ht="18" customHeight="1">
      <c r="A49" s="4"/>
      <c r="B49" s="17" t="s">
        <v>17</v>
      </c>
      <c r="C49" s="34">
        <f>COUNTIFS($B$12:$B$41,C$46,$C$12:$C$41,"C",$E$12:$E$41,"*")</f>
        <v>0</v>
      </c>
      <c r="D49" s="34">
        <f>COUNTIFS($B$12:$B$41,C$46,$C$12:$C$41,"D",$E$12:$E$41,"*")</f>
        <v>0</v>
      </c>
      <c r="E49" s="34">
        <f>COUNTIFS($B$12:$B$41,E$46,$C$12:$C$41,"C",$E$12:$E$41,"*")</f>
        <v>0</v>
      </c>
      <c r="F49" s="160">
        <f>COUNTIFS($B$12:$B$41,E$46,$C$12:$C$41,"D",$E$12:$E$41,"*")</f>
        <v>0</v>
      </c>
      <c r="G49" s="161"/>
      <c r="H49" s="162"/>
      <c r="I49" s="160">
        <f>COUNTIFS($B$12:$B$41,I$46,$C$12:$C$41,"C",$E$12:$E$41,"*")</f>
        <v>1</v>
      </c>
      <c r="J49" s="161"/>
      <c r="K49" s="162"/>
      <c r="L49" s="160">
        <f>COUNTIFS($B$12:$B$41,I$46,$C$12:$C$41,"D",$E$12:$E$41,"*")</f>
        <v>0</v>
      </c>
      <c r="M49" s="161"/>
      <c r="N49" s="162"/>
      <c r="O49" s="160">
        <f>COUNTIFS($B$12:$B$41,O$46,$C$12:$C$41,"C",$E$12:$E$41,"*")</f>
        <v>0</v>
      </c>
      <c r="P49" s="161"/>
      <c r="Q49" s="162"/>
      <c r="R49" s="160">
        <f>COUNTIFS($B$12:$B$41,O$46,$C$12:$C$41,"D",$E$12:$E$41,"*")</f>
        <v>1</v>
      </c>
      <c r="S49" s="161"/>
      <c r="T49" s="162"/>
      <c r="U49" s="160">
        <f>COUNTIFS($B$12:$B$41,U$46,$C$12:$C$41,"C",$E$12:$E$41,"*")</f>
        <v>0</v>
      </c>
      <c r="V49" s="161"/>
      <c r="W49" s="162"/>
      <c r="X49" s="160">
        <f>COUNTIFS($B$12:$B$41,U$46,$C$12:$C$41,"D",$E$12:$E$41,"*")</f>
        <v>0</v>
      </c>
      <c r="Y49" s="161"/>
      <c r="Z49" s="162"/>
      <c r="AA49" s="160">
        <f>COUNTIFS($B$12:$B$41,AA$46,$C$12:$C$41,"C",$E$12:$E$41,"*")</f>
        <v>0</v>
      </c>
      <c r="AB49" s="161"/>
      <c r="AC49" s="162"/>
      <c r="AD49" s="160">
        <f>COUNTIFS($B$12:$B$41,AA$46,$C$12:$C$41,"D",$E$12:$E$41,"*")</f>
        <v>0</v>
      </c>
      <c r="AE49" s="161"/>
      <c r="AF49" s="162"/>
      <c r="AG49" s="160">
        <f>COUNTIFS($B$12:$B$41,AG$46,$C$12:$C$41,"C",$E$12:$E$41,"*")</f>
        <v>0</v>
      </c>
      <c r="AH49" s="161"/>
      <c r="AI49" s="162"/>
      <c r="AJ49" s="160">
        <f>COUNTIFS($B$12:$B$41,AG$46,$C$12:$C$41,"D",$E$12:$E$41,"*")</f>
        <v>0</v>
      </c>
      <c r="AK49" s="162"/>
      <c r="AL49" s="34">
        <f>COUNTIFS($B$12:$B$41,AL$46,$C$12:$C$41,"C",$E$12:$E$41,"*")</f>
        <v>0</v>
      </c>
      <c r="AM49" s="34">
        <f>COUNTIFS($B$12:$B$41,AL$46,$C$12:$C$41,"D",$E$12:$E$41,"*")</f>
        <v>0</v>
      </c>
      <c r="AN49" s="4"/>
    </row>
    <row r="50" spans="1:40" ht="24.95" customHeight="1">
      <c r="A50" s="4"/>
      <c r="B50" s="17" t="s">
        <v>107</v>
      </c>
      <c r="C50" s="157" t="e">
        <f>IF($AK$3="４週",SUMIFS($AK$12:$AK$41,$B$12:$B$41,C46)/4/$AH$6,IF($AK$3="歴月",SUMIFS($AK$12:$AK$41,$B$12:$B$41,C46)/$AL$6,"記載する期間を選択してください"))</f>
        <v>#DIV/0!</v>
      </c>
      <c r="D50" s="164"/>
      <c r="E50" s="157" t="e">
        <f>IF($AK$3="４週",SUMIFS($AK$12:$AK$41,$B$12:$B$41,E46)/4/$AH$6,IF($AK$3="歴月",SUMIFS($AK$12:$AK$41,$B$12:$B$41,E46)/$AL$6,"記載する期間を選択してください"))</f>
        <v>#DIV/0!</v>
      </c>
      <c r="F50" s="158"/>
      <c r="G50" s="158"/>
      <c r="H50" s="164"/>
      <c r="I50" s="157" t="e">
        <f>IF($AK$3="４週",SUMIFS($AK$12:$AK$41,$B$12:$B$41,I46)/4/$AH$6,IF($AK$3="歴月",SUMIFS($AK$12:$AK$41,$B$12:$B$41,I46)/$AL$6,"記載する期間を選択してください"))</f>
        <v>#DIV/0!</v>
      </c>
      <c r="J50" s="158"/>
      <c r="K50" s="158"/>
      <c r="L50" s="158"/>
      <c r="M50" s="158"/>
      <c r="N50" s="164"/>
      <c r="O50" s="157" t="e">
        <f>IF($AK$3="４週",SUMIFS($AK$12:$AK$41,$B$12:$B$41,O46)/4/$AH$6,IF($AK$3="歴月",SUMIFS($AK$12:$AK$41,$B$12:$B$41,O46)/$AL$6,"記載する期間を選択してください"))</f>
        <v>#DIV/0!</v>
      </c>
      <c r="P50" s="158"/>
      <c r="Q50" s="158"/>
      <c r="R50" s="158"/>
      <c r="S50" s="158"/>
      <c r="T50" s="164"/>
      <c r="U50" s="157" t="e">
        <f>IF($AK$3="４週",SUMIFS($AK$12:$AK$41,$B$12:$B$41,U46)/4/$AH$6,IF($AK$3="歴月",SUMIFS($AK$12:$AK$41,$B$12:$B$41,U46)/$AL$6,"記載する期間を選択してください"))</f>
        <v>#DIV/0!</v>
      </c>
      <c r="V50" s="158"/>
      <c r="W50" s="158"/>
      <c r="X50" s="158"/>
      <c r="Y50" s="158"/>
      <c r="Z50" s="164"/>
      <c r="AA50" s="157" t="e">
        <f>IF($AK$3="４週",SUMIFS($AK$12:$AK$41,$B$12:$B$41,AA46)/4/$AH$6,IF($AK$3="歴月",SUMIFS($AK$12:$AK$41,$B$12:$B$41,AA46)/$AL$6,"記載する期間を選択してください"))</f>
        <v>#DIV/0!</v>
      </c>
      <c r="AB50" s="158"/>
      <c r="AC50" s="158"/>
      <c r="AD50" s="158"/>
      <c r="AE50" s="158"/>
      <c r="AF50" s="164"/>
      <c r="AG50" s="157" t="e">
        <f>IF($AK$3="４週",SUMIFS($AK$12:$AK$41,$B$12:$B$41,AG46)/4/$AH$6,IF($AK$3="歴月",SUMIFS($AK$12:$AK$41,$B$12:$B$41,AG46)/$AL$6,"記載する期間を選択してください"))</f>
        <v>#DIV/0!</v>
      </c>
      <c r="AH50" s="158"/>
      <c r="AI50" s="158"/>
      <c r="AJ50" s="158"/>
      <c r="AK50" s="164"/>
      <c r="AL50" s="157" t="e">
        <f>IF($AK$3="４週",SUMIFS($AK$12:$AK$41,$B$12:$B$41,AL46)/4/$AH$6,IF($AK$3="歴月",SUMIFS($AK$12:$AK$41,$B$12:$B$41,AL46)/$AL$6,"記載する期間を選択してください"))</f>
        <v>#DIV/0!</v>
      </c>
      <c r="AM50" s="164"/>
      <c r="AN50" s="4"/>
    </row>
    <row r="51" spans="1:40" ht="5.0999999999999996" customHeight="1">
      <c r="A51" s="4"/>
      <c r="B51" s="1"/>
      <c r="C51" s="13">
        <v>2</v>
      </c>
      <c r="D51" s="13"/>
      <c r="E51" s="13">
        <v>3</v>
      </c>
      <c r="F51" s="13"/>
      <c r="G51" s="13"/>
      <c r="H51" s="13"/>
      <c r="I51" s="13">
        <v>4</v>
      </c>
      <c r="J51" s="13"/>
      <c r="K51" s="13"/>
      <c r="L51" s="13"/>
      <c r="M51" s="13"/>
      <c r="N51" s="13"/>
      <c r="O51" s="13">
        <v>5</v>
      </c>
      <c r="P51" s="13"/>
      <c r="Q51" s="13"/>
      <c r="R51" s="13"/>
      <c r="S51" s="13"/>
      <c r="T51" s="13"/>
      <c r="U51" s="13">
        <v>6</v>
      </c>
      <c r="V51" s="13"/>
      <c r="W51" s="13"/>
      <c r="X51" s="13"/>
      <c r="Y51" s="13"/>
      <c r="Z51" s="13"/>
      <c r="AA51" s="13">
        <v>7</v>
      </c>
      <c r="AB51" s="13"/>
      <c r="AC51" s="13"/>
      <c r="AD51" s="13"/>
      <c r="AE51" s="13"/>
      <c r="AF51" s="13"/>
      <c r="AG51" s="13">
        <v>8</v>
      </c>
      <c r="AH51" s="13"/>
      <c r="AI51" s="13"/>
      <c r="AJ51" s="13"/>
      <c r="AK51" s="13"/>
      <c r="AL51" s="13">
        <v>9</v>
      </c>
      <c r="AM51" s="33"/>
      <c r="AN51" s="4"/>
    </row>
    <row r="52" spans="1:40" ht="15" customHeight="1">
      <c r="A52" s="2" t="s">
        <v>72</v>
      </c>
      <c r="B52" s="24"/>
      <c r="C52" s="25"/>
      <c r="D52" s="25"/>
      <c r="E52" s="25"/>
      <c r="F52" s="26"/>
      <c r="G52" s="25"/>
      <c r="H52" s="13"/>
      <c r="I52" s="13"/>
      <c r="J52" s="13"/>
      <c r="K52" s="13"/>
      <c r="L52" s="13"/>
      <c r="M52" s="13"/>
      <c r="N52" s="13"/>
      <c r="O52" s="13"/>
      <c r="P52" s="13"/>
      <c r="Q52" s="13"/>
      <c r="R52" s="13">
        <v>6</v>
      </c>
      <c r="S52" s="13"/>
      <c r="T52" s="13"/>
      <c r="U52" s="13"/>
      <c r="V52" s="13"/>
      <c r="W52" s="13"/>
      <c r="X52" s="13">
        <v>7</v>
      </c>
      <c r="Y52" s="13"/>
      <c r="Z52" s="13"/>
      <c r="AA52" s="13"/>
      <c r="AB52" s="13"/>
      <c r="AC52" s="13"/>
      <c r="AD52" s="13">
        <v>8</v>
      </c>
      <c r="AE52" s="13"/>
      <c r="AF52" s="13"/>
      <c r="AG52" s="14"/>
      <c r="AH52" s="14"/>
      <c r="AI52" s="14"/>
      <c r="AJ52" s="14">
        <v>9</v>
      </c>
      <c r="AK52" s="12"/>
      <c r="AL52" s="12"/>
      <c r="AM52" s="4"/>
    </row>
    <row r="53" spans="1:40" s="2" customFormat="1" ht="15" customHeight="1">
      <c r="A53" s="2" t="s">
        <v>73</v>
      </c>
      <c r="B53" s="20"/>
      <c r="C53" s="20"/>
      <c r="D53" s="20"/>
      <c r="E53" s="20"/>
      <c r="F53" s="20"/>
      <c r="G53" s="20"/>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row>
    <row r="54" spans="1:40" s="2" customFormat="1" ht="15" customHeight="1">
      <c r="A54" s="2" t="s">
        <v>121</v>
      </c>
      <c r="B54" s="20"/>
      <c r="C54" s="20"/>
      <c r="D54" s="20"/>
      <c r="E54" s="20"/>
      <c r="F54" s="20"/>
      <c r="G54" s="20"/>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row>
    <row r="55" spans="1:40" s="2" customFormat="1" ht="15" customHeight="1">
      <c r="A55" s="20" t="s">
        <v>215</v>
      </c>
      <c r="C55" s="20"/>
      <c r="D55" s="20"/>
      <c r="E55" s="20"/>
      <c r="F55" s="20"/>
      <c r="G55" s="20"/>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row>
    <row r="56" spans="1:40" s="2" customFormat="1" ht="15" customHeight="1">
      <c r="A56" s="2" t="s">
        <v>74</v>
      </c>
      <c r="B56" s="20"/>
      <c r="C56" s="20"/>
      <c r="D56" s="20"/>
      <c r="E56" s="20"/>
      <c r="F56" s="20"/>
      <c r="G56" s="20"/>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row>
    <row r="57" spans="1:40" s="2" customFormat="1" ht="15" customHeight="1">
      <c r="A57" s="2" t="s">
        <v>75</v>
      </c>
      <c r="B57" s="20"/>
      <c r="C57" s="20"/>
      <c r="D57" s="20"/>
      <c r="E57" s="20"/>
      <c r="F57" s="20"/>
      <c r="G57" s="20"/>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row>
    <row r="58" spans="1:40" ht="15" customHeight="1">
      <c r="A58" s="2" t="s">
        <v>76</v>
      </c>
      <c r="B58" s="27"/>
      <c r="C58" s="2"/>
      <c r="D58" s="2"/>
      <c r="E58" s="2"/>
      <c r="F58" s="2"/>
      <c r="G58" s="2"/>
    </row>
    <row r="59" spans="1:40" ht="15" customHeight="1">
      <c r="A59" s="2" t="s">
        <v>77</v>
      </c>
      <c r="B59" s="27"/>
      <c r="C59" s="2"/>
      <c r="D59" s="2"/>
      <c r="E59" s="2"/>
      <c r="F59" s="2"/>
      <c r="G59" s="2"/>
    </row>
    <row r="60" spans="1:40" ht="15" customHeight="1">
      <c r="A60" s="2"/>
      <c r="B60" s="11" t="s">
        <v>78</v>
      </c>
      <c r="C60" s="115" t="s">
        <v>79</v>
      </c>
      <c r="D60" s="115"/>
      <c r="E60" s="115"/>
      <c r="F60" s="2"/>
      <c r="G60" s="2"/>
    </row>
    <row r="61" spans="1:40" ht="15" customHeight="1">
      <c r="A61" s="2"/>
      <c r="B61" s="29" t="s">
        <v>96</v>
      </c>
      <c r="C61" s="130" t="s">
        <v>80</v>
      </c>
      <c r="D61" s="130"/>
      <c r="E61" s="130"/>
      <c r="F61" s="2"/>
      <c r="G61" s="2"/>
    </row>
    <row r="62" spans="1:40" ht="15" customHeight="1">
      <c r="A62" s="2"/>
      <c r="B62" s="29" t="s">
        <v>97</v>
      </c>
      <c r="C62" s="130" t="s">
        <v>81</v>
      </c>
      <c r="D62" s="130"/>
      <c r="E62" s="130"/>
      <c r="F62" s="2"/>
      <c r="G62" s="2"/>
    </row>
    <row r="63" spans="1:40" ht="15" customHeight="1">
      <c r="A63" s="2"/>
      <c r="B63" s="29" t="s">
        <v>98</v>
      </c>
      <c r="C63" s="130" t="s">
        <v>82</v>
      </c>
      <c r="D63" s="130"/>
      <c r="E63" s="130"/>
      <c r="F63" s="2"/>
      <c r="G63" s="2"/>
    </row>
    <row r="64" spans="1:40" ht="15" customHeight="1">
      <c r="A64" s="2"/>
      <c r="B64" s="29" t="s">
        <v>99</v>
      </c>
      <c r="C64" s="130" t="s">
        <v>83</v>
      </c>
      <c r="D64" s="130"/>
      <c r="E64" s="130"/>
      <c r="F64" s="2"/>
      <c r="G64" s="2"/>
    </row>
    <row r="65" spans="1:7" ht="15" customHeight="1">
      <c r="A65" s="2"/>
      <c r="B65" s="2" t="s">
        <v>84</v>
      </c>
      <c r="C65" s="2"/>
      <c r="D65" s="2"/>
      <c r="E65" s="2"/>
      <c r="F65" s="2"/>
      <c r="G65" s="2"/>
    </row>
    <row r="66" spans="1:7" ht="15" customHeight="1">
      <c r="A66" s="2"/>
      <c r="B66" s="2" t="s">
        <v>101</v>
      </c>
      <c r="C66" s="2"/>
      <c r="D66" s="2"/>
      <c r="E66" s="2"/>
      <c r="F66" s="2"/>
      <c r="G66" s="2"/>
    </row>
    <row r="67" spans="1:7" ht="15" customHeight="1">
      <c r="A67" s="2"/>
      <c r="B67" s="2" t="s">
        <v>85</v>
      </c>
      <c r="C67" s="2"/>
      <c r="D67" s="2"/>
      <c r="E67" s="2"/>
      <c r="F67" s="2"/>
      <c r="G67" s="2"/>
    </row>
    <row r="68" spans="1:7" ht="15" customHeight="1">
      <c r="A68" s="2" t="s">
        <v>86</v>
      </c>
      <c r="B68" s="27"/>
      <c r="C68" s="2"/>
      <c r="D68" s="2"/>
      <c r="E68" s="2"/>
      <c r="F68" s="2"/>
      <c r="G68" s="2"/>
    </row>
    <row r="69" spans="1:7" ht="15" customHeight="1">
      <c r="A69" s="2" t="s">
        <v>218</v>
      </c>
      <c r="B69" s="27"/>
      <c r="C69" s="2"/>
      <c r="D69" s="2"/>
      <c r="E69" s="2"/>
      <c r="F69" s="2"/>
      <c r="G69" s="2"/>
    </row>
    <row r="70" spans="1:7" ht="15" customHeight="1">
      <c r="A70" s="2" t="s">
        <v>102</v>
      </c>
      <c r="B70" s="27"/>
      <c r="C70" s="2"/>
      <c r="D70" s="2"/>
      <c r="E70" s="2"/>
      <c r="F70" s="2"/>
      <c r="G70" s="2"/>
    </row>
    <row r="71" spans="1:7" ht="15" customHeight="1">
      <c r="A71" s="2" t="s">
        <v>88</v>
      </c>
      <c r="B71" s="27"/>
      <c r="C71" s="2"/>
      <c r="D71" s="2"/>
      <c r="E71" s="2"/>
      <c r="F71" s="2"/>
      <c r="G71" s="2"/>
    </row>
    <row r="72" spans="1:7" ht="15" customHeight="1">
      <c r="A72" s="2" t="s">
        <v>203</v>
      </c>
      <c r="B72" s="27"/>
      <c r="C72" s="2"/>
      <c r="D72" s="2"/>
      <c r="E72" s="2"/>
      <c r="F72" s="2"/>
      <c r="G72" s="2"/>
    </row>
    <row r="73" spans="1:7" ht="15" customHeight="1">
      <c r="A73" s="2" t="s">
        <v>89</v>
      </c>
      <c r="B73" s="27"/>
      <c r="C73" s="2"/>
      <c r="D73" s="2"/>
      <c r="E73" s="2"/>
      <c r="F73" s="2"/>
      <c r="G73" s="2"/>
    </row>
    <row r="74" spans="1:7" ht="15" customHeight="1">
      <c r="A74" s="2" t="s">
        <v>90</v>
      </c>
      <c r="B74" s="27"/>
      <c r="C74" s="2"/>
      <c r="D74" s="2"/>
      <c r="E74" s="2"/>
      <c r="F74" s="2"/>
      <c r="G74" s="2"/>
    </row>
    <row r="75" spans="1:7" ht="15" customHeight="1">
      <c r="A75" s="2" t="s">
        <v>91</v>
      </c>
      <c r="B75" s="27"/>
      <c r="C75" s="2"/>
      <c r="D75" s="2"/>
      <c r="E75" s="2"/>
      <c r="F75" s="2"/>
      <c r="G75" s="2"/>
    </row>
    <row r="76" spans="1:7" ht="15" customHeight="1">
      <c r="A76" s="2" t="s">
        <v>92</v>
      </c>
      <c r="B76" s="27"/>
      <c r="C76" s="2"/>
      <c r="D76" s="2"/>
      <c r="E76" s="2"/>
      <c r="F76" s="2"/>
      <c r="G76" s="2"/>
    </row>
    <row r="77" spans="1:7" ht="15" customHeight="1">
      <c r="A77" s="2" t="s">
        <v>93</v>
      </c>
      <c r="B77" s="27"/>
      <c r="C77" s="2"/>
      <c r="D77" s="2"/>
      <c r="E77" s="2"/>
      <c r="F77" s="2"/>
      <c r="G77" s="2"/>
    </row>
    <row r="78" spans="1:7" ht="15" customHeight="1">
      <c r="A78" s="2" t="s">
        <v>94</v>
      </c>
      <c r="B78" s="27"/>
      <c r="C78" s="2"/>
      <c r="D78" s="2"/>
      <c r="E78" s="2"/>
      <c r="F78" s="2"/>
      <c r="G78" s="2"/>
    </row>
    <row r="79" spans="1:7" ht="15" customHeight="1">
      <c r="A79" s="2" t="s">
        <v>95</v>
      </c>
      <c r="B79" s="27"/>
      <c r="C79" s="2"/>
      <c r="D79" s="2"/>
      <c r="E79" s="2"/>
      <c r="F79" s="2"/>
      <c r="G79" s="2"/>
    </row>
    <row r="80" spans="1:7" ht="15" customHeight="1">
      <c r="A80" s="2" t="s">
        <v>100</v>
      </c>
      <c r="B80" s="27"/>
      <c r="C80" s="2"/>
      <c r="D80" s="2"/>
      <c r="E80" s="2"/>
      <c r="F80" s="2"/>
      <c r="G80" s="2"/>
    </row>
  </sheetData>
  <mergeCells count="111">
    <mergeCell ref="C64:E64"/>
    <mergeCell ref="AA50:AF50"/>
    <mergeCell ref="AG50:AK50"/>
    <mergeCell ref="AL50:AM50"/>
    <mergeCell ref="C60:E60"/>
    <mergeCell ref="C61:E61"/>
    <mergeCell ref="C62:E62"/>
    <mergeCell ref="C63:E63"/>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G46:AK46"/>
    <mergeCell ref="AM37:AN37"/>
    <mergeCell ref="AM38:AN38"/>
    <mergeCell ref="AM39:AN39"/>
    <mergeCell ref="AM40:AN40"/>
    <mergeCell ref="AM41:AN41"/>
    <mergeCell ref="A42:E42"/>
    <mergeCell ref="AM42:AN43"/>
    <mergeCell ref="A43:E43"/>
    <mergeCell ref="AD47:AF47"/>
    <mergeCell ref="AG47:AI47"/>
    <mergeCell ref="AJ47:AK47"/>
    <mergeCell ref="C46:D46"/>
    <mergeCell ref="E46:H46"/>
    <mergeCell ref="I46:N46"/>
    <mergeCell ref="O46:T46"/>
    <mergeCell ref="U46:Z46"/>
    <mergeCell ref="AA46:AF46"/>
    <mergeCell ref="AM18:AN18"/>
    <mergeCell ref="AM19:AN19"/>
    <mergeCell ref="AM20:AN20"/>
    <mergeCell ref="AM21:AN21"/>
    <mergeCell ref="AM22:AN22"/>
    <mergeCell ref="AM23:AN23"/>
    <mergeCell ref="AM24:AN24"/>
    <mergeCell ref="AM25:AN25"/>
    <mergeCell ref="AM26:AN26"/>
    <mergeCell ref="A8:A11"/>
    <mergeCell ref="B8:B11"/>
    <mergeCell ref="C8:C11"/>
    <mergeCell ref="D8:D11"/>
    <mergeCell ref="E8:E11"/>
    <mergeCell ref="AM14:AN14"/>
    <mergeCell ref="AM15:AN15"/>
    <mergeCell ref="AM16:AN16"/>
    <mergeCell ref="AM17:AN17"/>
    <mergeCell ref="AL8:AL11"/>
    <mergeCell ref="AM8:AN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M36:AN36"/>
    <mergeCell ref="AM27:AN27"/>
    <mergeCell ref="AM28:AN28"/>
    <mergeCell ref="AM29:AN29"/>
    <mergeCell ref="AM30:AN30"/>
    <mergeCell ref="AM31:AN31"/>
    <mergeCell ref="AM32:AN32"/>
    <mergeCell ref="AM33:AN33"/>
    <mergeCell ref="AM34:AN34"/>
    <mergeCell ref="AM35:AN35"/>
  </mergeCells>
  <phoneticPr fontId="3"/>
  <conditionalFormatting sqref="AH12:AJ43">
    <cfRule type="expression" dxfId="13" priority="3">
      <formula>$AK$3="４週"</formula>
    </cfRule>
  </conditionalFormatting>
  <conditionalFormatting sqref="AL12:AL41">
    <cfRule type="cellIs" dxfId="12" priority="1" operator="greaterThan">
      <formula>$AH$6</formula>
    </cfRule>
  </conditionalFormatting>
  <dataValidations count="4">
    <dataValidation type="list" allowBlank="1" showInputMessage="1" showErrorMessage="1" sqref="C12:C41" xr:uid="{00000000-0002-0000-1500-000000000000}">
      <formula1>"A,B,C,D"</formula1>
    </dataValidation>
    <dataValidation type="list" allowBlank="1" showInputMessage="1" showErrorMessage="1" sqref="AK4:AN4" xr:uid="{00000000-0002-0000-1500-000001000000}">
      <formula1>"予定,実績"</formula1>
    </dataValidation>
    <dataValidation type="list" allowBlank="1" showInputMessage="1" showErrorMessage="1" sqref="AK3:AN3" xr:uid="{00000000-0002-0000-1500-000002000000}">
      <formula1>"４週,歴月"</formula1>
    </dataValidation>
    <dataValidation type="list" allowBlank="1" showInputMessage="1" showErrorMessage="1" sqref="B12:B41" xr:uid="{00000000-0002-0000-15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43"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N73"/>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5.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111</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T5" s="19"/>
      <c r="U5" s="19"/>
      <c r="V5" s="19"/>
      <c r="W5" s="19"/>
      <c r="Y5" s="22"/>
      <c r="Z5" s="22"/>
      <c r="AA5" s="22"/>
      <c r="AB5" s="4"/>
      <c r="AC5" s="22"/>
      <c r="AD5" s="22"/>
      <c r="AE5" s="70"/>
      <c r="AF5" s="70"/>
      <c r="AG5" s="70"/>
      <c r="AH5" s="70"/>
      <c r="AI5" s="71" t="s">
        <v>214</v>
      </c>
      <c r="AJ5" s="16"/>
      <c r="AK5" s="174"/>
      <c r="AL5" s="174"/>
      <c r="AM5" s="174"/>
      <c r="AN5" s="174"/>
    </row>
    <row r="6" spans="1:40" ht="18" customHeight="1">
      <c r="A6" s="19"/>
      <c r="B6" s="19"/>
      <c r="C6" s="19"/>
      <c r="D6" s="19"/>
      <c r="E6" s="19"/>
      <c r="F6" s="19"/>
      <c r="G6" s="19"/>
      <c r="H6" s="19"/>
      <c r="I6" s="19"/>
      <c r="J6" s="19"/>
      <c r="K6" s="19"/>
      <c r="L6" s="19"/>
      <c r="M6" s="19"/>
      <c r="N6" s="19"/>
      <c r="O6" s="19"/>
      <c r="P6" s="19"/>
      <c r="Q6" s="19"/>
      <c r="R6" s="19"/>
      <c r="S6" s="19"/>
      <c r="U6" s="19"/>
      <c r="V6" s="19"/>
      <c r="W6" s="19"/>
      <c r="Y6" s="22"/>
      <c r="Z6" s="22"/>
      <c r="AA6" s="22"/>
      <c r="AB6" s="4"/>
      <c r="AC6" s="22"/>
      <c r="AD6" s="22"/>
      <c r="AE6" s="22"/>
      <c r="AF6" s="22"/>
      <c r="AG6" s="23" t="s">
        <v>67</v>
      </c>
      <c r="AH6" s="187"/>
      <c r="AI6" s="187"/>
      <c r="AJ6" s="187"/>
      <c r="AK6" s="22" t="s">
        <v>63</v>
      </c>
      <c r="AL6" s="69"/>
      <c r="AM6" s="22" t="s">
        <v>64</v>
      </c>
      <c r="AN6" s="4"/>
    </row>
    <row r="7" spans="1:40" ht="9.9499999999999993" customHeight="1">
      <c r="A7" s="4"/>
      <c r="B7" s="8"/>
      <c r="C7" s="8"/>
      <c r="D7" s="8"/>
      <c r="E7" s="8"/>
      <c r="F7" s="8"/>
      <c r="G7" s="8"/>
      <c r="H7" s="8"/>
      <c r="I7" s="8"/>
      <c r="J7" s="8"/>
      <c r="K7" s="8"/>
      <c r="L7" s="8"/>
      <c r="M7" s="8"/>
      <c r="N7" s="8"/>
      <c r="O7" s="8"/>
      <c r="P7" s="8"/>
      <c r="Q7" s="8"/>
      <c r="R7" s="8"/>
      <c r="S7" s="8"/>
      <c r="T7" s="8"/>
      <c r="U7" s="8"/>
      <c r="V7" s="8"/>
      <c r="W7" s="8"/>
      <c r="X7" s="5"/>
      <c r="Y7" s="5"/>
      <c r="Z7" s="5"/>
      <c r="AA7" s="5"/>
      <c r="AB7" s="5"/>
      <c r="AC7" s="5"/>
      <c r="AD7" s="5"/>
      <c r="AE7" s="5"/>
      <c r="AF7" s="5"/>
      <c r="AG7" s="5"/>
      <c r="AH7" s="5"/>
      <c r="AI7" s="5"/>
      <c r="AJ7" s="5"/>
      <c r="AK7" s="5"/>
      <c r="AL7" s="5"/>
      <c r="AM7" s="4"/>
      <c r="AN7" s="4"/>
    </row>
    <row r="8" spans="1:40" ht="15" customHeight="1">
      <c r="A8" s="123" t="s">
        <v>59</v>
      </c>
      <c r="B8" s="115" t="s">
        <v>68</v>
      </c>
      <c r="C8" s="120" t="s">
        <v>69</v>
      </c>
      <c r="D8" s="115" t="s">
        <v>70</v>
      </c>
      <c r="E8" s="127" t="s">
        <v>71</v>
      </c>
      <c r="F8" s="119" t="s">
        <v>103</v>
      </c>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3" t="s">
        <v>104</v>
      </c>
      <c r="AL8" s="114" t="s">
        <v>105</v>
      </c>
      <c r="AM8" s="109" t="s">
        <v>106</v>
      </c>
      <c r="AN8" s="109"/>
    </row>
    <row r="9" spans="1:40" ht="15" customHeight="1">
      <c r="A9" s="123"/>
      <c r="B9" s="115"/>
      <c r="C9" s="121"/>
      <c r="D9" s="115"/>
      <c r="E9" s="127"/>
      <c r="F9" s="115" t="s">
        <v>12</v>
      </c>
      <c r="G9" s="115"/>
      <c r="H9" s="115"/>
      <c r="I9" s="115"/>
      <c r="J9" s="115"/>
      <c r="K9" s="115"/>
      <c r="L9" s="115"/>
      <c r="M9" s="115" t="s">
        <v>13</v>
      </c>
      <c r="N9" s="115"/>
      <c r="O9" s="115"/>
      <c r="P9" s="115"/>
      <c r="Q9" s="115"/>
      <c r="R9" s="115"/>
      <c r="S9" s="115"/>
      <c r="T9" s="115" t="s">
        <v>14</v>
      </c>
      <c r="U9" s="115"/>
      <c r="V9" s="115"/>
      <c r="W9" s="115"/>
      <c r="X9" s="115"/>
      <c r="Y9" s="115"/>
      <c r="Z9" s="115"/>
      <c r="AA9" s="115" t="s">
        <v>15</v>
      </c>
      <c r="AB9" s="115"/>
      <c r="AC9" s="115"/>
      <c r="AD9" s="115"/>
      <c r="AE9" s="115"/>
      <c r="AF9" s="115"/>
      <c r="AG9" s="115"/>
      <c r="AH9" s="115" t="s">
        <v>18</v>
      </c>
      <c r="AI9" s="115"/>
      <c r="AJ9" s="115"/>
      <c r="AK9" s="113"/>
      <c r="AL9" s="114"/>
      <c r="AM9" s="109"/>
      <c r="AN9" s="109"/>
    </row>
    <row r="10" spans="1:40" ht="15" customHeight="1">
      <c r="A10" s="123"/>
      <c r="B10" s="115"/>
      <c r="C10" s="121"/>
      <c r="D10" s="115"/>
      <c r="E10" s="127"/>
      <c r="F10" s="6">
        <f>DATE($M$2,$S$2,1)</f>
        <v>45627</v>
      </c>
      <c r="G10" s="6">
        <f>DATE($M$2,$S$2,2)</f>
        <v>45628</v>
      </c>
      <c r="H10" s="6">
        <f>DATE($M$2,$S$2,3)</f>
        <v>45629</v>
      </c>
      <c r="I10" s="6">
        <f>DATE($M$2,$S$2,4)</f>
        <v>45630</v>
      </c>
      <c r="J10" s="6">
        <f>DATE($M$2,$S$2,5)</f>
        <v>45631</v>
      </c>
      <c r="K10" s="6">
        <f>DATE($M$2,$S$2,6)</f>
        <v>45632</v>
      </c>
      <c r="L10" s="6">
        <f>DATE($M$2,$S$2,7)</f>
        <v>45633</v>
      </c>
      <c r="M10" s="6">
        <f>DATE($M$2,$S$2,8)</f>
        <v>45634</v>
      </c>
      <c r="N10" s="6">
        <f>DATE($M$2,$S$2,9)</f>
        <v>45635</v>
      </c>
      <c r="O10" s="6">
        <f>DATE($M$2,$S$2,10)</f>
        <v>45636</v>
      </c>
      <c r="P10" s="6">
        <f>DATE($M$2,$S$2,11)</f>
        <v>45637</v>
      </c>
      <c r="Q10" s="6">
        <f>DATE($M$2,$S$2,12)</f>
        <v>45638</v>
      </c>
      <c r="R10" s="6">
        <f>DATE($M$2,$S$2,13)</f>
        <v>45639</v>
      </c>
      <c r="S10" s="6">
        <f>DATE($M$2,$S$2,14)</f>
        <v>45640</v>
      </c>
      <c r="T10" s="6">
        <f>DATE($M$2,$S$2,15)</f>
        <v>45641</v>
      </c>
      <c r="U10" s="6">
        <f>DATE($M$2,$S$2,16)</f>
        <v>45642</v>
      </c>
      <c r="V10" s="6">
        <f>DATE($M$2,$S$2,17)</f>
        <v>45643</v>
      </c>
      <c r="W10" s="6">
        <f>DATE($M$2,$S$2,18)</f>
        <v>45644</v>
      </c>
      <c r="X10" s="6">
        <f>DATE($M$2,$S$2,19)</f>
        <v>45645</v>
      </c>
      <c r="Y10" s="6">
        <f>DATE($M$2,$S$2,20)</f>
        <v>45646</v>
      </c>
      <c r="Z10" s="6">
        <f>DATE($M$2,$S$2,21)</f>
        <v>45647</v>
      </c>
      <c r="AA10" s="6">
        <f>DATE($M$2,$S$2,22)</f>
        <v>45648</v>
      </c>
      <c r="AB10" s="6">
        <f>DATE($M$2,$S$2,23)</f>
        <v>45649</v>
      </c>
      <c r="AC10" s="6">
        <f>DATE($M$2,$S$2,24)</f>
        <v>45650</v>
      </c>
      <c r="AD10" s="6">
        <f>DATE($M$2,$S$2,25)</f>
        <v>45651</v>
      </c>
      <c r="AE10" s="6">
        <f>DATE($M$2,$S$2,26)</f>
        <v>45652</v>
      </c>
      <c r="AF10" s="6">
        <f>DATE($M$2,$S$2,27)</f>
        <v>45653</v>
      </c>
      <c r="AG10" s="6">
        <f>DATE($M$2,$S$2,28)</f>
        <v>45654</v>
      </c>
      <c r="AH10" s="6">
        <f>IF(DAY(EOMONTH(F10,0))&lt;29,"",DATE($M$2,$S$2,29))</f>
        <v>45655</v>
      </c>
      <c r="AI10" s="6">
        <f>IF(DAY(EOMONTH(F10,0))&lt;30,"",DATE($M$2,$S$2,30))</f>
        <v>45656</v>
      </c>
      <c r="AJ10" s="6">
        <f>IF(DAY(EOMONTH(F10,0))&lt;31,"",DATE($M$2,$S$2,31))</f>
        <v>45657</v>
      </c>
      <c r="AK10" s="113"/>
      <c r="AL10" s="114"/>
      <c r="AM10" s="109"/>
      <c r="AN10" s="109"/>
    </row>
    <row r="11" spans="1:40" ht="15" customHeight="1">
      <c r="A11" s="123"/>
      <c r="B11" s="115"/>
      <c r="C11" s="122"/>
      <c r="D11" s="115"/>
      <c r="E11" s="127"/>
      <c r="F11" s="7">
        <f>DATE($M$2,$S$2,1)</f>
        <v>45627</v>
      </c>
      <c r="G11" s="7">
        <f>DATE($M$2,$S$2,2)</f>
        <v>45628</v>
      </c>
      <c r="H11" s="7">
        <f>DATE($M$2,$S$2,3)</f>
        <v>45629</v>
      </c>
      <c r="I11" s="7">
        <f>DATE($M$2,$S$2,4)</f>
        <v>45630</v>
      </c>
      <c r="J11" s="7">
        <f>DATE($M$2,$S$2,5)</f>
        <v>45631</v>
      </c>
      <c r="K11" s="7">
        <f>DATE($M$2,$S$2,6)</f>
        <v>45632</v>
      </c>
      <c r="L11" s="7">
        <f>DATE($M$2,$S$2,7)</f>
        <v>45633</v>
      </c>
      <c r="M11" s="7">
        <f>DATE($M$2,$S$2,8)</f>
        <v>45634</v>
      </c>
      <c r="N11" s="7">
        <f>DATE($M$2,$S$2,9)</f>
        <v>45635</v>
      </c>
      <c r="O11" s="7">
        <f>DATE($M$2,$S$2,10)</f>
        <v>45636</v>
      </c>
      <c r="P11" s="7">
        <f>DATE($M$2,$S$2,11)</f>
        <v>45637</v>
      </c>
      <c r="Q11" s="7">
        <f>DATE($M$2,$S$2,12)</f>
        <v>45638</v>
      </c>
      <c r="R11" s="7">
        <f>DATE($M$2,$S$2,13)</f>
        <v>45639</v>
      </c>
      <c r="S11" s="7">
        <f>DATE($M$2,$S$2,14)</f>
        <v>45640</v>
      </c>
      <c r="T11" s="7">
        <f>DATE($M$2,$S$2,15)</f>
        <v>45641</v>
      </c>
      <c r="U11" s="7">
        <f>DATE($M$2,$S$2,16)</f>
        <v>45642</v>
      </c>
      <c r="V11" s="7">
        <f>DATE($M$2,$S$2,17)</f>
        <v>45643</v>
      </c>
      <c r="W11" s="7">
        <f>DATE($M$2,$S$2,18)</f>
        <v>45644</v>
      </c>
      <c r="X11" s="7">
        <f>DATE($M$2,$S$2,19)</f>
        <v>45645</v>
      </c>
      <c r="Y11" s="7">
        <f>DATE($M$2,$S$2,20)</f>
        <v>45646</v>
      </c>
      <c r="Z11" s="7">
        <f>DATE($M$2,$S$2,21)</f>
        <v>45647</v>
      </c>
      <c r="AA11" s="7">
        <f>DATE($M$2,$S$2,22)</f>
        <v>45648</v>
      </c>
      <c r="AB11" s="7">
        <f>DATE($M$2,$S$2,23)</f>
        <v>45649</v>
      </c>
      <c r="AC11" s="7">
        <f>DATE($M$2,$S$2,24)</f>
        <v>45650</v>
      </c>
      <c r="AD11" s="7">
        <f>DATE($M$2,$S$2,25)</f>
        <v>45651</v>
      </c>
      <c r="AE11" s="7">
        <f>DATE($M$2,$S$2,26)</f>
        <v>45652</v>
      </c>
      <c r="AF11" s="7">
        <f>DATE($M$2,$S$2,27)</f>
        <v>45653</v>
      </c>
      <c r="AG11" s="7">
        <f>DATE($M$2,$S$2,28)</f>
        <v>45654</v>
      </c>
      <c r="AH11" s="7">
        <f>IF(DAY(EOMONTH(F11,0))&lt;29,"",DATE($M$2,$S$2,29))</f>
        <v>45655</v>
      </c>
      <c r="AI11" s="7">
        <f>IF(DAY(EOMONTH(F11,0))&lt;30,"",DATE($M$2,$S$2,30))</f>
        <v>45656</v>
      </c>
      <c r="AJ11" s="7">
        <f>IF(DAY(EOMONTH(F11,0))&lt;31,"",DATE($M$2,$S$2,31))</f>
        <v>45657</v>
      </c>
      <c r="AK11" s="113"/>
      <c r="AL11" s="114"/>
      <c r="AM11" s="109"/>
      <c r="AN11" s="109"/>
    </row>
    <row r="12" spans="1:40" ht="18" customHeight="1">
      <c r="A12" s="72">
        <v>1</v>
      </c>
      <c r="B12" s="91" t="s">
        <v>20</v>
      </c>
      <c r="C12" s="77" t="s">
        <v>96</v>
      </c>
      <c r="D12" s="88"/>
      <c r="E12" s="89" t="s">
        <v>96</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IF($AK$3="４週",SUM(F12:AG12),SUM(F12:AJ12))</f>
        <v>0</v>
      </c>
      <c r="AL12" s="82">
        <f t="shared" ref="AL12:AL32" si="0">IF($AK$3="４週",AK12/4,AK12/(DAY(EOMONTH($F$10,0))/7))</f>
        <v>0</v>
      </c>
      <c r="AM12" s="128"/>
      <c r="AN12" s="128"/>
    </row>
    <row r="13" spans="1:40" ht="18" customHeight="1">
      <c r="A13" s="72">
        <v>2</v>
      </c>
      <c r="B13" s="91" t="s">
        <v>42</v>
      </c>
      <c r="C13" s="77" t="s">
        <v>97</v>
      </c>
      <c r="D13" s="88"/>
      <c r="E13" s="89" t="s">
        <v>97</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ref="AK13:AK33" si="1">IF($AK$3="４週",SUM(F13:AG13),SUM(F13:AJ13))</f>
        <v>0</v>
      </c>
      <c r="AL13" s="82">
        <f t="shared" si="0"/>
        <v>0</v>
      </c>
      <c r="AM13" s="128"/>
      <c r="AN13" s="128"/>
    </row>
    <row r="14" spans="1:40" ht="18" customHeight="1">
      <c r="A14" s="72">
        <v>3</v>
      </c>
      <c r="B14" s="91" t="s">
        <v>43</v>
      </c>
      <c r="C14" s="77" t="s">
        <v>98</v>
      </c>
      <c r="D14" s="88"/>
      <c r="E14" s="89" t="s">
        <v>98</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1"/>
        <v>0</v>
      </c>
      <c r="AL14" s="82">
        <f t="shared" si="0"/>
        <v>0</v>
      </c>
      <c r="AM14" s="128"/>
      <c r="AN14" s="128"/>
    </row>
    <row r="15" spans="1:40" ht="18" customHeight="1">
      <c r="A15" s="72">
        <v>4</v>
      </c>
      <c r="B15" s="91" t="s">
        <v>44</v>
      </c>
      <c r="C15" s="77" t="s">
        <v>99</v>
      </c>
      <c r="D15" s="88"/>
      <c r="E15" s="89" t="s">
        <v>99</v>
      </c>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1"/>
        <v>0</v>
      </c>
      <c r="AL15" s="82">
        <f t="shared" si="0"/>
        <v>0</v>
      </c>
      <c r="AM15" s="128"/>
      <c r="AN15" s="128"/>
    </row>
    <row r="16" spans="1:40" ht="18" customHeight="1">
      <c r="A16" s="72">
        <v>5</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1"/>
        <v>0</v>
      </c>
      <c r="AL16" s="82">
        <f t="shared" si="0"/>
        <v>0</v>
      </c>
      <c r="AM16" s="128"/>
      <c r="AN16" s="128"/>
    </row>
    <row r="17" spans="1:40" ht="18" customHeight="1">
      <c r="A17" s="72">
        <v>6</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1"/>
        <v>0</v>
      </c>
      <c r="AL17" s="82">
        <f t="shared" si="0"/>
        <v>0</v>
      </c>
      <c r="AM17" s="128"/>
      <c r="AN17" s="128"/>
    </row>
    <row r="18" spans="1:40" ht="18" customHeight="1">
      <c r="A18" s="72">
        <v>7</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1"/>
        <v>0</v>
      </c>
      <c r="AL18" s="82">
        <f t="shared" si="0"/>
        <v>0</v>
      </c>
      <c r="AM18" s="128"/>
      <c r="AN18" s="128"/>
    </row>
    <row r="19" spans="1:40" ht="18" customHeight="1">
      <c r="A19" s="72">
        <v>8</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1"/>
        <v>0</v>
      </c>
      <c r="AL19" s="82">
        <f t="shared" si="0"/>
        <v>0</v>
      </c>
      <c r="AM19" s="128"/>
      <c r="AN19" s="128"/>
    </row>
    <row r="20" spans="1:40" ht="18" customHeight="1">
      <c r="A20" s="72">
        <v>9</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1"/>
        <v>0</v>
      </c>
      <c r="AL20" s="82">
        <f t="shared" si="0"/>
        <v>0</v>
      </c>
      <c r="AM20" s="128"/>
      <c r="AN20" s="128"/>
    </row>
    <row r="21" spans="1:40" ht="18" customHeight="1">
      <c r="A21" s="72">
        <v>10</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1"/>
        <v>0</v>
      </c>
      <c r="AL21" s="82">
        <f t="shared" si="0"/>
        <v>0</v>
      </c>
      <c r="AM21" s="128"/>
      <c r="AN21" s="128"/>
    </row>
    <row r="22" spans="1:40" ht="18" customHeight="1">
      <c r="A22" s="72">
        <v>11</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1"/>
        <v>0</v>
      </c>
      <c r="AL22" s="82">
        <f t="shared" si="0"/>
        <v>0</v>
      </c>
      <c r="AM22" s="128"/>
      <c r="AN22" s="128"/>
    </row>
    <row r="23" spans="1:40" ht="18" customHeight="1">
      <c r="A23" s="72">
        <v>12</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1"/>
        <v>0</v>
      </c>
      <c r="AL23" s="82">
        <f t="shared" si="0"/>
        <v>0</v>
      </c>
      <c r="AM23" s="128"/>
      <c r="AN23" s="128"/>
    </row>
    <row r="24" spans="1:40" ht="18" customHeight="1">
      <c r="A24" s="72">
        <v>13</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1"/>
        <v>0</v>
      </c>
      <c r="AL24" s="82">
        <f t="shared" si="0"/>
        <v>0</v>
      </c>
      <c r="AM24" s="128"/>
      <c r="AN24" s="128"/>
    </row>
    <row r="25" spans="1:40" ht="18" customHeight="1">
      <c r="A25" s="72">
        <v>14</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1"/>
        <v>0</v>
      </c>
      <c r="AL25" s="82">
        <f t="shared" si="0"/>
        <v>0</v>
      </c>
      <c r="AM25" s="128"/>
      <c r="AN25" s="128"/>
    </row>
    <row r="26" spans="1:40" ht="18" customHeight="1">
      <c r="A26" s="72">
        <v>15</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1"/>
        <v>0</v>
      </c>
      <c r="AL26" s="82">
        <f t="shared" si="0"/>
        <v>0</v>
      </c>
      <c r="AM26" s="128"/>
      <c r="AN26" s="128"/>
    </row>
    <row r="27" spans="1:40" ht="18" customHeight="1">
      <c r="A27" s="72">
        <v>16</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1"/>
        <v>0</v>
      </c>
      <c r="AL27" s="82">
        <f t="shared" si="0"/>
        <v>0</v>
      </c>
      <c r="AM27" s="128"/>
      <c r="AN27" s="128"/>
    </row>
    <row r="28" spans="1:40" ht="18" customHeight="1">
      <c r="A28" s="72">
        <v>17</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1"/>
        <v>0</v>
      </c>
      <c r="AL28" s="82">
        <f t="shared" si="0"/>
        <v>0</v>
      </c>
      <c r="AM28" s="128"/>
      <c r="AN28" s="128"/>
    </row>
    <row r="29" spans="1:40" ht="18" customHeight="1">
      <c r="A29" s="72">
        <v>18</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1"/>
        <v>0</v>
      </c>
      <c r="AL29" s="82">
        <f t="shared" si="0"/>
        <v>0</v>
      </c>
      <c r="AM29" s="128"/>
      <c r="AN29" s="128"/>
    </row>
    <row r="30" spans="1:40" ht="18" customHeight="1">
      <c r="A30" s="72">
        <v>19</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1"/>
        <v>0</v>
      </c>
      <c r="AL30" s="82">
        <f t="shared" si="0"/>
        <v>0</v>
      </c>
      <c r="AM30" s="128"/>
      <c r="AN30" s="128"/>
    </row>
    <row r="31" spans="1:40" ht="18" customHeight="1">
      <c r="A31" s="72">
        <v>20</v>
      </c>
      <c r="B31" s="91"/>
      <c r="C31" s="77"/>
      <c r="D31" s="88"/>
      <c r="E31" s="89"/>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1">
        <f t="shared" si="1"/>
        <v>0</v>
      </c>
      <c r="AL31" s="82">
        <f t="shared" si="0"/>
        <v>0</v>
      </c>
      <c r="AM31" s="128"/>
      <c r="AN31" s="128"/>
    </row>
    <row r="32" spans="1:40" ht="18" customHeight="1">
      <c r="A32" s="124" t="s">
        <v>4</v>
      </c>
      <c r="B32" s="125"/>
      <c r="C32" s="125"/>
      <c r="D32" s="125"/>
      <c r="E32" s="125"/>
      <c r="F32" s="83">
        <f>+SUM(F12:F31)</f>
        <v>0</v>
      </c>
      <c r="G32" s="83">
        <f t="shared" ref="G32:AJ32" si="2">+SUM(G12:G31)</f>
        <v>0</v>
      </c>
      <c r="H32" s="83">
        <f t="shared" si="2"/>
        <v>0</v>
      </c>
      <c r="I32" s="83">
        <f t="shared" si="2"/>
        <v>0</v>
      </c>
      <c r="J32" s="83">
        <f t="shared" si="2"/>
        <v>0</v>
      </c>
      <c r="K32" s="83">
        <f t="shared" si="2"/>
        <v>0</v>
      </c>
      <c r="L32" s="83">
        <f t="shared" si="2"/>
        <v>0</v>
      </c>
      <c r="M32" s="83">
        <f t="shared" si="2"/>
        <v>0</v>
      </c>
      <c r="N32" s="83">
        <f t="shared" si="2"/>
        <v>0</v>
      </c>
      <c r="O32" s="83">
        <f t="shared" si="2"/>
        <v>0</v>
      </c>
      <c r="P32" s="83">
        <f t="shared" si="2"/>
        <v>0</v>
      </c>
      <c r="Q32" s="83">
        <f t="shared" si="2"/>
        <v>0</v>
      </c>
      <c r="R32" s="83">
        <f t="shared" si="2"/>
        <v>0</v>
      </c>
      <c r="S32" s="83">
        <f t="shared" si="2"/>
        <v>0</v>
      </c>
      <c r="T32" s="83">
        <f t="shared" si="2"/>
        <v>0</v>
      </c>
      <c r="U32" s="83">
        <f t="shared" si="2"/>
        <v>0</v>
      </c>
      <c r="V32" s="83">
        <f t="shared" si="2"/>
        <v>0</v>
      </c>
      <c r="W32" s="83">
        <f t="shared" si="2"/>
        <v>0</v>
      </c>
      <c r="X32" s="83">
        <f t="shared" si="2"/>
        <v>0</v>
      </c>
      <c r="Y32" s="83">
        <f t="shared" si="2"/>
        <v>0</v>
      </c>
      <c r="Z32" s="83">
        <f t="shared" si="2"/>
        <v>0</v>
      </c>
      <c r="AA32" s="83">
        <f t="shared" si="2"/>
        <v>0</v>
      </c>
      <c r="AB32" s="83">
        <f t="shared" si="2"/>
        <v>0</v>
      </c>
      <c r="AC32" s="83">
        <f t="shared" si="2"/>
        <v>0</v>
      </c>
      <c r="AD32" s="83">
        <f t="shared" si="2"/>
        <v>0</v>
      </c>
      <c r="AE32" s="83">
        <f t="shared" si="2"/>
        <v>0</v>
      </c>
      <c r="AF32" s="83">
        <f t="shared" si="2"/>
        <v>0</v>
      </c>
      <c r="AG32" s="83">
        <f t="shared" si="2"/>
        <v>0</v>
      </c>
      <c r="AH32" s="83">
        <f t="shared" si="2"/>
        <v>0</v>
      </c>
      <c r="AI32" s="83">
        <f t="shared" si="2"/>
        <v>0</v>
      </c>
      <c r="AJ32" s="83">
        <f t="shared" si="2"/>
        <v>0</v>
      </c>
      <c r="AK32" s="81">
        <f t="shared" si="1"/>
        <v>0</v>
      </c>
      <c r="AL32" s="82">
        <f t="shared" si="0"/>
        <v>0</v>
      </c>
      <c r="AM32" s="129"/>
      <c r="AN32" s="129"/>
    </row>
    <row r="33" spans="1:40" ht="18" customHeight="1">
      <c r="A33" s="125" t="s">
        <v>6</v>
      </c>
      <c r="B33" s="125"/>
      <c r="C33" s="125"/>
      <c r="D33" s="125"/>
      <c r="E33" s="126"/>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83">
        <f t="shared" si="1"/>
        <v>0</v>
      </c>
      <c r="AL33" s="85"/>
      <c r="AM33" s="129"/>
      <c r="AN33" s="129"/>
    </row>
    <row r="34" spans="1:40"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0"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0" ht="15" customHeight="1">
      <c r="A36" s="8"/>
      <c r="B36" s="8"/>
      <c r="C36" s="8"/>
      <c r="D36" s="8"/>
      <c r="E36" s="8"/>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8"/>
      <c r="AL36" s="8"/>
      <c r="AM36" s="4"/>
    </row>
    <row r="37" spans="1:40" ht="5.0999999999999996" customHeight="1">
      <c r="A37" s="20"/>
      <c r="B37" s="20"/>
      <c r="C37" s="20"/>
      <c r="D37" s="20"/>
      <c r="E37" s="20"/>
      <c r="F37" s="20"/>
      <c r="G37" s="20"/>
      <c r="H37" s="20"/>
      <c r="I37" s="20"/>
      <c r="J37" s="2"/>
      <c r="K37" s="2"/>
      <c r="L37" s="2"/>
      <c r="M37" s="39"/>
      <c r="N37" s="2"/>
      <c r="O37" s="2"/>
      <c r="P37" s="2"/>
      <c r="Q37"/>
      <c r="W37" s="8"/>
      <c r="X37" s="2"/>
      <c r="Y37" s="2"/>
      <c r="Z37" s="2"/>
      <c r="AA37" s="2"/>
      <c r="AB37" s="2"/>
      <c r="AC37" s="2"/>
      <c r="AD37" s="2"/>
      <c r="AE37" s="2"/>
      <c r="AF37" s="2"/>
      <c r="AG37" s="2"/>
      <c r="AH37" s="2"/>
      <c r="AI37" s="2"/>
      <c r="AJ37" s="39"/>
      <c r="AK37" s="2"/>
      <c r="AL37" s="8"/>
      <c r="AM37" s="8"/>
      <c r="AN37" s="4"/>
    </row>
    <row r="38" spans="1:40" ht="21" customHeight="1">
      <c r="A38" s="9" t="s">
        <v>118</v>
      </c>
      <c r="B38" s="1"/>
      <c r="C38" s="5"/>
      <c r="D38" s="5"/>
      <c r="E38" s="5"/>
      <c r="F38" s="5"/>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5"/>
      <c r="AM38" s="5"/>
      <c r="AN38" s="4"/>
    </row>
    <row r="39" spans="1:40" ht="24.95" customHeight="1">
      <c r="A39" s="4"/>
      <c r="B39" s="8"/>
      <c r="C39" s="157" t="str">
        <f>IF(VLOOKUP($AK$1,選択肢!$A$1:$J$41,C44,FALSE)=0,"-",VLOOKUP($AK$1,選択肢!$A$1:$J$41,C44,FALSE))</f>
        <v>管理者</v>
      </c>
      <c r="D39" s="158"/>
      <c r="E39" s="163" t="str">
        <f>IF(VLOOKUP($AK$1,選択肢!$A$1:$J$41,E44,FALSE)=0,"-",VLOOKUP($AK$1,選択肢!$A$1:$J$41,E44,FALSE))</f>
        <v>児童発達支援管理責任者</v>
      </c>
      <c r="F39" s="163"/>
      <c r="G39" s="163"/>
      <c r="H39" s="163"/>
      <c r="I39" s="157" t="str">
        <f>IF(VLOOKUP($AK$1,選択肢!$A$1:$J$41,I44,FALSE)=0,"-",VLOOKUP($AK$1,選択肢!$A$1:$J$41,I44,FALSE))</f>
        <v>児童指導員</v>
      </c>
      <c r="J39" s="158"/>
      <c r="K39" s="158"/>
      <c r="L39" s="158"/>
      <c r="M39" s="158"/>
      <c r="N39" s="164"/>
      <c r="O39" s="157" t="str">
        <f>IF(VLOOKUP($AK$1,選択肢!$A$1:$J$41,O44,FALSE)=0,"-",VLOOKUP($AK$1,選択肢!$A$1:$J$41,O44,FALSE))</f>
        <v>保育士</v>
      </c>
      <c r="P39" s="158"/>
      <c r="Q39" s="158"/>
      <c r="R39" s="158"/>
      <c r="S39" s="158"/>
      <c r="T39" s="164"/>
      <c r="U39" s="157" t="str">
        <f>IF(VLOOKUP($AK$1,選択肢!$A$1:$J$41,U44,FALSE)=0,"-",VLOOKUP($AK$1,選択肢!$A$1:$J$41,U44,FALSE))</f>
        <v>機能訓練担当職員</v>
      </c>
      <c r="V39" s="158"/>
      <c r="W39" s="158"/>
      <c r="X39" s="158"/>
      <c r="Y39" s="158"/>
      <c r="Z39" s="164"/>
      <c r="AA39" s="157" t="str">
        <f>IF(VLOOKUP($AK$1,選択肢!$A$1:$J$41,AA44,FALSE)=0,"-",VLOOKUP($AK$1,選択肢!$A$1:$J$41,AA44,FALSE))</f>
        <v>看護職員</v>
      </c>
      <c r="AB39" s="158"/>
      <c r="AC39" s="158"/>
      <c r="AD39" s="158"/>
      <c r="AE39" s="158"/>
      <c r="AF39" s="164"/>
      <c r="AG39" s="163" t="str">
        <f>IF(VLOOKUP($AK$1,選択肢!$A$1:$J$41,AG44,FALSE)=0,"-",VLOOKUP($AK$1,選択肢!$A$1:$J$41,AG44,FALSE))</f>
        <v>指導員</v>
      </c>
      <c r="AH39" s="163"/>
      <c r="AI39" s="163"/>
      <c r="AJ39" s="163"/>
      <c r="AK39" s="163"/>
      <c r="AL39" s="163" t="str">
        <f>IF(VLOOKUP($AK$1,選択肢!$A$1:$J$41,AL44,FALSE)=0,"-",VLOOKUP($AK$1,選択肢!$A$1:$J$41,AL44,FALSE))</f>
        <v>-</v>
      </c>
      <c r="AM39" s="163"/>
      <c r="AN39" s="4"/>
    </row>
    <row r="40" spans="1:40" ht="18" customHeight="1">
      <c r="A40" s="4"/>
      <c r="B40" s="8"/>
      <c r="C40" s="35" t="s">
        <v>2</v>
      </c>
      <c r="D40" s="35" t="s">
        <v>3</v>
      </c>
      <c r="E40" s="34" t="s">
        <v>2</v>
      </c>
      <c r="F40" s="171" t="s">
        <v>3</v>
      </c>
      <c r="G40" s="171"/>
      <c r="H40" s="171"/>
      <c r="I40" s="160" t="s">
        <v>2</v>
      </c>
      <c r="J40" s="161"/>
      <c r="K40" s="162"/>
      <c r="L40" s="160" t="s">
        <v>3</v>
      </c>
      <c r="M40" s="161"/>
      <c r="N40" s="162"/>
      <c r="O40" s="160" t="s">
        <v>2</v>
      </c>
      <c r="P40" s="161"/>
      <c r="Q40" s="162"/>
      <c r="R40" s="160" t="s">
        <v>3</v>
      </c>
      <c r="S40" s="161"/>
      <c r="T40" s="162"/>
      <c r="U40" s="160" t="s">
        <v>2</v>
      </c>
      <c r="V40" s="161"/>
      <c r="W40" s="162"/>
      <c r="X40" s="160" t="s">
        <v>3</v>
      </c>
      <c r="Y40" s="161"/>
      <c r="Z40" s="162"/>
      <c r="AA40" s="160" t="s">
        <v>2</v>
      </c>
      <c r="AB40" s="161"/>
      <c r="AC40" s="162"/>
      <c r="AD40" s="160" t="s">
        <v>3</v>
      </c>
      <c r="AE40" s="161"/>
      <c r="AF40" s="162"/>
      <c r="AG40" s="160" t="s">
        <v>2</v>
      </c>
      <c r="AH40" s="161"/>
      <c r="AI40" s="162"/>
      <c r="AJ40" s="160" t="s">
        <v>3</v>
      </c>
      <c r="AK40" s="162"/>
      <c r="AL40" s="34" t="s">
        <v>1</v>
      </c>
      <c r="AM40" s="34" t="s">
        <v>0</v>
      </c>
      <c r="AN40" s="4"/>
    </row>
    <row r="41" spans="1:40" ht="18" customHeight="1">
      <c r="A41" s="4"/>
      <c r="B41" s="11" t="s">
        <v>16</v>
      </c>
      <c r="C41" s="34">
        <f>COUNTIFS($B$12:$B$31,C$39,$C$12:$C$31,"A",$E$12:$E$31,"*")</f>
        <v>1</v>
      </c>
      <c r="D41" s="34">
        <f>COUNTIFS($B$12:$B$31,C$39,$C$12:$C$31,"B",$E$12:$E$31,"*")</f>
        <v>0</v>
      </c>
      <c r="E41" s="34">
        <f>COUNTIFS($B$12:$B$31,E$39,$C$12:$C$31,"A",$E$12:$E$31,"*")</f>
        <v>0</v>
      </c>
      <c r="F41" s="160">
        <f>COUNTIFS($B$12:$B$31,E$39,$C$12:$C$31,"B",$E$12:$E$31,"*")</f>
        <v>1</v>
      </c>
      <c r="G41" s="161"/>
      <c r="H41" s="162"/>
      <c r="I41" s="160">
        <f>COUNTIFS($B$12:$B$31,I$39,$C$12:$C$31,"A",$E$12:$E$31,"*")</f>
        <v>0</v>
      </c>
      <c r="J41" s="161"/>
      <c r="K41" s="162"/>
      <c r="L41" s="160">
        <f>COUNTIFS($B$12:$B$31,I$39,$C$12:$C$31,"B",$E$12:$E$31,"*")</f>
        <v>0</v>
      </c>
      <c r="M41" s="161"/>
      <c r="N41" s="162"/>
      <c r="O41" s="160">
        <f>COUNTIFS($B$12:$B$31,O$39,$C$12:$C$31,"A",$E$12:$E$31,"*")</f>
        <v>0</v>
      </c>
      <c r="P41" s="161"/>
      <c r="Q41" s="162"/>
      <c r="R41" s="160">
        <f>COUNTIFS($B$12:$B$31,O$39,$C$12:$C$31,"B",$E$12:$E$31,"*")</f>
        <v>0</v>
      </c>
      <c r="S41" s="161"/>
      <c r="T41" s="162"/>
      <c r="U41" s="160">
        <f>COUNTIFS($B$12:$B$31,U$39,$C$12:$C$31,"A",$E$12:$E$31,"*")</f>
        <v>0</v>
      </c>
      <c r="V41" s="161"/>
      <c r="W41" s="162"/>
      <c r="X41" s="160">
        <f>COUNTIFS($B$12:$B$31,U$39,$C$12:$C$31,"B",$E$12:$E$31,"*")</f>
        <v>0</v>
      </c>
      <c r="Y41" s="161"/>
      <c r="Z41" s="162"/>
      <c r="AA41" s="160">
        <f>COUNTIFS($B$12:$B$31,AA$39,$C$12:$C$31,"A",$E$12:$E$31,"*")</f>
        <v>0</v>
      </c>
      <c r="AB41" s="161"/>
      <c r="AC41" s="162"/>
      <c r="AD41" s="160">
        <f>COUNTIFS($B$12:$B$31,AA$39,$C$12:$C$31,"B",$E$12:$E$31,"*")</f>
        <v>0</v>
      </c>
      <c r="AE41" s="161"/>
      <c r="AF41" s="162"/>
      <c r="AG41" s="160">
        <f>COUNTIFS($B$12:$B$31,AG$39,$C$12:$C$31,"A",$E$12:$E$31,"*")</f>
        <v>0</v>
      </c>
      <c r="AH41" s="161"/>
      <c r="AI41" s="162"/>
      <c r="AJ41" s="160">
        <f>COUNTIFS($B$12:$B$31,AG$39,$C$12:$C$31,"B",$E$12:$E$31,"*")</f>
        <v>0</v>
      </c>
      <c r="AK41" s="162"/>
      <c r="AL41" s="34">
        <f>COUNTIFS($B$12:$B$31,AL$39,$C$12:$C$31,"A",$E$12:$E$31,"*")</f>
        <v>0</v>
      </c>
      <c r="AM41" s="34">
        <f>COUNTIFS($B$12:$B$31,AL$39,$C$12:$C$31,"B",$E$12:$E$31,"*")</f>
        <v>0</v>
      </c>
      <c r="AN41" s="4"/>
    </row>
    <row r="42" spans="1:40" ht="18" customHeight="1">
      <c r="A42" s="4"/>
      <c r="B42" s="17" t="s">
        <v>17</v>
      </c>
      <c r="C42" s="34">
        <f>COUNTIFS($B$12:$B$31,C$39,$C$12:$C$31,"C",$E$12:$E$31,"*")</f>
        <v>0</v>
      </c>
      <c r="D42" s="34">
        <f>COUNTIFS($B$12:$B$31,C$39,$C$12:$C$31,"D",$E$12:$E$31,"*")</f>
        <v>0</v>
      </c>
      <c r="E42" s="34">
        <f>COUNTIFS($B$12:$B$31,E$39,$C$12:$C$31,"C",$E$12:$E$31,"*")</f>
        <v>0</v>
      </c>
      <c r="F42" s="160">
        <f>COUNTIFS($B$12:$B$31,E$39,$C$12:$C$31,"D",$E$12:$E$31,"*")</f>
        <v>0</v>
      </c>
      <c r="G42" s="161"/>
      <c r="H42" s="162"/>
      <c r="I42" s="160">
        <f>COUNTIFS($B$12:$B$31,I$39,$C$12:$C$31,"C",$E$12:$E$31,"*")</f>
        <v>1</v>
      </c>
      <c r="J42" s="161"/>
      <c r="K42" s="162"/>
      <c r="L42" s="160">
        <f>COUNTIFS($B$12:$B$31,I$39,$C$12:$C$31,"D",$E$12:$E$31,"*")</f>
        <v>0</v>
      </c>
      <c r="M42" s="161"/>
      <c r="N42" s="162"/>
      <c r="O42" s="160">
        <f>COUNTIFS($B$12:$B$31,O$39,$C$12:$C$31,"C",$E$12:$E$31,"*")</f>
        <v>0</v>
      </c>
      <c r="P42" s="161"/>
      <c r="Q42" s="162"/>
      <c r="R42" s="160">
        <f>COUNTIFS($B$12:$B$31,O$39,$C$12:$C$31,"D",$E$12:$E$31,"*")</f>
        <v>1</v>
      </c>
      <c r="S42" s="161"/>
      <c r="T42" s="162"/>
      <c r="U42" s="160">
        <f>COUNTIFS($B$12:$B$31,U$39,$C$12:$C$31,"C",$E$12:$E$31,"*")</f>
        <v>0</v>
      </c>
      <c r="V42" s="161"/>
      <c r="W42" s="162"/>
      <c r="X42" s="160">
        <f>COUNTIFS($B$12:$B$31,U$39,$C$12:$C$31,"D",$E$12:$E$31,"*")</f>
        <v>0</v>
      </c>
      <c r="Y42" s="161"/>
      <c r="Z42" s="162"/>
      <c r="AA42" s="160">
        <f>COUNTIFS($B$12:$B$31,AA$39,$C$12:$C$31,"C",$E$12:$E$31,"*")</f>
        <v>0</v>
      </c>
      <c r="AB42" s="161"/>
      <c r="AC42" s="162"/>
      <c r="AD42" s="160">
        <f>COUNTIFS($B$12:$B$31,AA$39,$C$12:$C$31,"D",$E$12:$E$31,"*")</f>
        <v>0</v>
      </c>
      <c r="AE42" s="161"/>
      <c r="AF42" s="162"/>
      <c r="AG42" s="160">
        <f>COUNTIFS($B$12:$B$31,AG$39,$C$12:$C$31,"C",$E$12:$E$31,"*")</f>
        <v>0</v>
      </c>
      <c r="AH42" s="161"/>
      <c r="AI42" s="162"/>
      <c r="AJ42" s="160">
        <f>COUNTIFS($B$12:$B$31,AG$39,$C$12:$C$31,"D",$E$12:$E$31,"*")</f>
        <v>0</v>
      </c>
      <c r="AK42" s="162"/>
      <c r="AL42" s="34">
        <f>COUNTIFS($B$12:$B$31,AL$39,$C$12:$C$31,"C",$E$12:$E$31,"*")</f>
        <v>0</v>
      </c>
      <c r="AM42" s="34">
        <f>COUNTIFS($B$12:$B$31,AL$39,$C$12:$C$31,"D",$E$12:$E$31,"*")</f>
        <v>0</v>
      </c>
      <c r="AN42" s="4"/>
    </row>
    <row r="43" spans="1:40" ht="24.95" customHeight="1">
      <c r="A43" s="4"/>
      <c r="B43" s="17" t="s">
        <v>107</v>
      </c>
      <c r="C43" s="157" t="e">
        <f>IF($AK$3="４週",SUMIFS($AK$12:$AK$31,$B$12:$B$31,C39)/4/$AH$6,IF($AK$3="歴月",SUMIFS($AK$12:$AK$31,$B$12:$B$31,C39)/$AL$6,"記載する期間を選択してください"))</f>
        <v>#DIV/0!</v>
      </c>
      <c r="D43" s="164"/>
      <c r="E43" s="157" t="e">
        <f>IF($AK$3="４週",SUMIFS($AK$12:$AK$31,$B$12:$B$31,E39)/4/$AH$6,IF($AK$3="歴月",SUMIFS($AK$12:$AK$31,$B$12:$B$31,E39)/$AL$6,"記載する期間を選択してください"))</f>
        <v>#DIV/0!</v>
      </c>
      <c r="F43" s="158"/>
      <c r="G43" s="158"/>
      <c r="H43" s="164"/>
      <c r="I43" s="157" t="e">
        <f>IF($AK$3="４週",SUMIFS($AK$12:$AK$31,$B$12:$B$31,I39)/4/$AH$6,IF($AK$3="歴月",SUMIFS($AK$12:$AK$31,$B$12:$B$31,I39)/$AL$6,"記載する期間を選択してください"))</f>
        <v>#DIV/0!</v>
      </c>
      <c r="J43" s="158"/>
      <c r="K43" s="158"/>
      <c r="L43" s="158"/>
      <c r="M43" s="158"/>
      <c r="N43" s="164"/>
      <c r="O43" s="157" t="e">
        <f>IF($AK$3="４週",SUMIFS($AK$12:$AK$31,$B$12:$B$31,O39)/4/$AH$6,IF($AK$3="歴月",SUMIFS($AK$12:$AK$31,$B$12:$B$31,O39)/$AL$6,"記載する期間を選択してください"))</f>
        <v>#DIV/0!</v>
      </c>
      <c r="P43" s="158"/>
      <c r="Q43" s="158"/>
      <c r="R43" s="158"/>
      <c r="S43" s="158"/>
      <c r="T43" s="164"/>
      <c r="U43" s="157" t="e">
        <f>IF($AK$3="４週",SUMIFS($AK$12:$AK$31,$B$12:$B$31,U39)/4/$AH$6,IF($AK$3="歴月",SUMIFS($AK$12:$AK$31,$B$12:$B$31,U39)/$AL$6,"記載する期間を選択してください"))</f>
        <v>#DIV/0!</v>
      </c>
      <c r="V43" s="158"/>
      <c r="W43" s="158"/>
      <c r="X43" s="158"/>
      <c r="Y43" s="158"/>
      <c r="Z43" s="164"/>
      <c r="AA43" s="157" t="e">
        <f>IF($AK$3="４週",SUMIFS($AK$12:$AK$31,$B$12:$B$31,AA39)/4/$AH$6,IF($AK$3="歴月",SUMIFS($AK$12:$AK$31,$B$12:$B$31,AA39)/$AL$6,"記載する期間を選択してください"))</f>
        <v>#DIV/0!</v>
      </c>
      <c r="AB43" s="158"/>
      <c r="AC43" s="158"/>
      <c r="AD43" s="158"/>
      <c r="AE43" s="158"/>
      <c r="AF43" s="164"/>
      <c r="AG43" s="157" t="e">
        <f>IF($AK$3="４週",SUMIFS($AK$12:$AK$31,$B$12:$B$31,AG39)/4/$AH$6,IF($AK$3="歴月",SUMIFS($AK$12:$AK$31,$B$12:$B$31,AG39)/$AL$6,"記載する期間を選択してください"))</f>
        <v>#DIV/0!</v>
      </c>
      <c r="AH43" s="158"/>
      <c r="AI43" s="158"/>
      <c r="AJ43" s="158"/>
      <c r="AK43" s="164"/>
      <c r="AL43" s="157" t="e">
        <f>IF($AK$3="４週",SUMIFS($AK$12:$AK$31,$B$12:$B$31,AL39)/4/$AH$6,IF($AK$3="歴月",SUMIFS($AK$12:$AK$31,$B$12:$B$31,AL39)/$AL$6,"記載する期間を選択してください"))</f>
        <v>#DIV/0!</v>
      </c>
      <c r="AM43" s="164"/>
      <c r="AN43" s="4"/>
    </row>
    <row r="44" spans="1:40" ht="5.0999999999999996" customHeight="1">
      <c r="A44" s="4"/>
      <c r="B44" s="1"/>
      <c r="C44" s="13">
        <v>2</v>
      </c>
      <c r="D44" s="13"/>
      <c r="E44" s="13">
        <v>3</v>
      </c>
      <c r="F44" s="13"/>
      <c r="G44" s="13"/>
      <c r="H44" s="13"/>
      <c r="I44" s="13">
        <v>4</v>
      </c>
      <c r="J44" s="13"/>
      <c r="K44" s="13"/>
      <c r="L44" s="13"/>
      <c r="M44" s="13"/>
      <c r="N44" s="13"/>
      <c r="O44" s="13">
        <v>5</v>
      </c>
      <c r="P44" s="13"/>
      <c r="Q44" s="13"/>
      <c r="R44" s="13"/>
      <c r="S44" s="13"/>
      <c r="T44" s="13"/>
      <c r="U44" s="13">
        <v>6</v>
      </c>
      <c r="V44" s="13"/>
      <c r="W44" s="13"/>
      <c r="X44" s="13"/>
      <c r="Y44" s="13"/>
      <c r="Z44" s="13"/>
      <c r="AA44" s="13">
        <v>7</v>
      </c>
      <c r="AB44" s="13"/>
      <c r="AC44" s="13"/>
      <c r="AD44" s="13"/>
      <c r="AE44" s="13"/>
      <c r="AF44" s="13"/>
      <c r="AG44" s="13">
        <v>8</v>
      </c>
      <c r="AH44" s="13"/>
      <c r="AI44" s="13"/>
      <c r="AJ44" s="13"/>
      <c r="AK44" s="13"/>
      <c r="AL44" s="13">
        <v>9</v>
      </c>
      <c r="AM44" s="33"/>
      <c r="AN44" s="4"/>
    </row>
    <row r="45" spans="1:40" ht="15" customHeight="1">
      <c r="A45" s="2" t="s">
        <v>72</v>
      </c>
      <c r="B45" s="24"/>
      <c r="C45" s="25"/>
      <c r="D45" s="25"/>
      <c r="E45" s="25"/>
      <c r="F45" s="26"/>
      <c r="G45" s="25"/>
      <c r="H45" s="13"/>
      <c r="I45" s="13"/>
      <c r="J45" s="13"/>
      <c r="K45" s="13"/>
      <c r="L45" s="13"/>
      <c r="M45" s="13"/>
      <c r="N45" s="13"/>
      <c r="O45" s="13"/>
      <c r="P45" s="13"/>
      <c r="Q45" s="13"/>
      <c r="R45" s="13">
        <v>6</v>
      </c>
      <c r="S45" s="13"/>
      <c r="T45" s="13"/>
      <c r="U45" s="13"/>
      <c r="V45" s="13"/>
      <c r="W45" s="13"/>
      <c r="X45" s="13">
        <v>7</v>
      </c>
      <c r="Y45" s="13"/>
      <c r="Z45" s="13"/>
      <c r="AA45" s="13"/>
      <c r="AB45" s="13"/>
      <c r="AC45" s="13"/>
      <c r="AD45" s="13">
        <v>8</v>
      </c>
      <c r="AE45" s="13"/>
      <c r="AF45" s="13"/>
      <c r="AG45" s="14"/>
      <c r="AH45" s="14"/>
      <c r="AI45" s="14"/>
      <c r="AJ45" s="14">
        <v>9</v>
      </c>
      <c r="AK45" s="12"/>
      <c r="AL45" s="12"/>
      <c r="AM45" s="4"/>
    </row>
    <row r="46" spans="1:40" s="2" customFormat="1" ht="15" customHeight="1">
      <c r="A46" s="2" t="s">
        <v>73</v>
      </c>
      <c r="B46" s="20"/>
      <c r="C46" s="20"/>
      <c r="D46" s="20"/>
      <c r="E46" s="20"/>
      <c r="F46" s="20"/>
      <c r="G46" s="20"/>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row>
    <row r="47" spans="1:40" s="2" customFormat="1" ht="15" customHeight="1">
      <c r="A47" s="2" t="s">
        <v>121</v>
      </c>
      <c r="B47" s="20"/>
      <c r="C47" s="20"/>
      <c r="D47" s="20"/>
      <c r="E47" s="20"/>
      <c r="F47" s="20"/>
      <c r="G47" s="20"/>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row>
    <row r="48" spans="1:40" s="2" customFormat="1" ht="15" customHeight="1">
      <c r="A48" s="20" t="s">
        <v>215</v>
      </c>
      <c r="C48" s="20"/>
      <c r="D48" s="20"/>
      <c r="E48" s="20"/>
      <c r="F48" s="20"/>
      <c r="G48" s="20"/>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row>
    <row r="49" spans="1:39" s="2" customFormat="1" ht="15" customHeight="1">
      <c r="A49" s="2" t="s">
        <v>74</v>
      </c>
      <c r="B49" s="20"/>
      <c r="C49" s="20"/>
      <c r="D49" s="20"/>
      <c r="E49" s="20"/>
      <c r="F49" s="20"/>
      <c r="G49" s="20"/>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row>
    <row r="50" spans="1:39" s="2" customFormat="1" ht="15" customHeight="1">
      <c r="A50" s="2" t="s">
        <v>75</v>
      </c>
      <c r="B50" s="20"/>
      <c r="C50" s="20"/>
      <c r="D50" s="20"/>
      <c r="E50" s="20"/>
      <c r="F50" s="20"/>
      <c r="G50" s="20"/>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row>
    <row r="51" spans="1:39" ht="15" customHeight="1">
      <c r="A51" s="2" t="s">
        <v>76</v>
      </c>
      <c r="B51" s="27"/>
      <c r="C51" s="2"/>
      <c r="D51" s="2"/>
      <c r="E51" s="2"/>
      <c r="F51" s="2"/>
      <c r="G51" s="2"/>
    </row>
    <row r="52" spans="1:39" ht="15" customHeight="1">
      <c r="A52" s="2" t="s">
        <v>77</v>
      </c>
      <c r="B52" s="27"/>
      <c r="C52" s="2"/>
      <c r="D52" s="2"/>
      <c r="E52" s="2"/>
      <c r="F52" s="2"/>
      <c r="G52" s="2"/>
    </row>
    <row r="53" spans="1:39" ht="15" customHeight="1">
      <c r="A53" s="2"/>
      <c r="B53" s="11" t="s">
        <v>78</v>
      </c>
      <c r="C53" s="115" t="s">
        <v>79</v>
      </c>
      <c r="D53" s="115"/>
      <c r="E53" s="115"/>
      <c r="F53" s="2"/>
      <c r="G53" s="2"/>
    </row>
    <row r="54" spans="1:39" ht="15" customHeight="1">
      <c r="A54" s="2"/>
      <c r="B54" s="29" t="s">
        <v>96</v>
      </c>
      <c r="C54" s="130" t="s">
        <v>80</v>
      </c>
      <c r="D54" s="130"/>
      <c r="E54" s="130"/>
      <c r="F54" s="2"/>
      <c r="G54" s="2"/>
    </row>
    <row r="55" spans="1:39" ht="15" customHeight="1">
      <c r="A55" s="2"/>
      <c r="B55" s="29" t="s">
        <v>97</v>
      </c>
      <c r="C55" s="130" t="s">
        <v>81</v>
      </c>
      <c r="D55" s="130"/>
      <c r="E55" s="130"/>
      <c r="F55" s="2"/>
      <c r="G55" s="2"/>
    </row>
    <row r="56" spans="1:39" ht="15" customHeight="1">
      <c r="A56" s="2"/>
      <c r="B56" s="29" t="s">
        <v>98</v>
      </c>
      <c r="C56" s="130" t="s">
        <v>82</v>
      </c>
      <c r="D56" s="130"/>
      <c r="E56" s="130"/>
      <c r="F56" s="2"/>
      <c r="G56" s="2"/>
    </row>
    <row r="57" spans="1:39" ht="15" customHeight="1">
      <c r="A57" s="2"/>
      <c r="B57" s="29" t="s">
        <v>99</v>
      </c>
      <c r="C57" s="130" t="s">
        <v>83</v>
      </c>
      <c r="D57" s="130"/>
      <c r="E57" s="130"/>
      <c r="F57" s="2"/>
      <c r="G57" s="2"/>
    </row>
    <row r="58" spans="1:39" ht="15" customHeight="1">
      <c r="A58" s="2"/>
      <c r="B58" s="2" t="s">
        <v>84</v>
      </c>
      <c r="C58" s="2"/>
      <c r="D58" s="2"/>
      <c r="E58" s="2"/>
      <c r="F58" s="2"/>
      <c r="G58" s="2"/>
    </row>
    <row r="59" spans="1:39" ht="15" customHeight="1">
      <c r="A59" s="2"/>
      <c r="B59" s="2" t="s">
        <v>101</v>
      </c>
      <c r="C59" s="2"/>
      <c r="D59" s="2"/>
      <c r="E59" s="2"/>
      <c r="F59" s="2"/>
      <c r="G59" s="2"/>
    </row>
    <row r="60" spans="1:39" ht="15" customHeight="1">
      <c r="A60" s="2"/>
      <c r="B60" s="2" t="s">
        <v>85</v>
      </c>
      <c r="C60" s="2"/>
      <c r="D60" s="2"/>
      <c r="E60" s="2"/>
      <c r="F60" s="2"/>
      <c r="G60" s="2"/>
    </row>
    <row r="61" spans="1:39" ht="15" customHeight="1">
      <c r="A61" s="2" t="s">
        <v>86</v>
      </c>
      <c r="B61" s="27"/>
      <c r="C61" s="2"/>
      <c r="D61" s="2"/>
      <c r="E61" s="2"/>
      <c r="F61" s="2"/>
      <c r="G61" s="2"/>
    </row>
    <row r="62" spans="1:39" ht="15" customHeight="1">
      <c r="A62" s="2" t="s">
        <v>218</v>
      </c>
      <c r="B62" s="27"/>
      <c r="C62" s="2"/>
      <c r="D62" s="2"/>
      <c r="E62" s="2"/>
      <c r="F62" s="2"/>
      <c r="G62" s="2"/>
    </row>
    <row r="63" spans="1:39" ht="15" customHeight="1">
      <c r="A63" s="2" t="s">
        <v>102</v>
      </c>
      <c r="B63" s="27"/>
      <c r="C63" s="2"/>
      <c r="D63" s="2"/>
      <c r="E63" s="2"/>
      <c r="F63" s="2"/>
      <c r="G63" s="2"/>
    </row>
    <row r="64" spans="1:39" ht="15" customHeight="1">
      <c r="A64" s="2" t="s">
        <v>88</v>
      </c>
      <c r="B64" s="27"/>
      <c r="C64" s="2"/>
      <c r="D64" s="2"/>
      <c r="E64" s="2"/>
      <c r="F64" s="2"/>
      <c r="G64" s="2"/>
    </row>
    <row r="65" spans="1:7" ht="15" customHeight="1">
      <c r="A65" s="2" t="s">
        <v>203</v>
      </c>
      <c r="B65" s="27"/>
      <c r="C65" s="2"/>
      <c r="D65" s="2"/>
      <c r="E65" s="2"/>
      <c r="F65" s="2"/>
      <c r="G65" s="2"/>
    </row>
    <row r="66" spans="1:7" ht="15" customHeight="1">
      <c r="A66" s="2" t="s">
        <v>89</v>
      </c>
      <c r="B66" s="27"/>
      <c r="C66" s="2"/>
      <c r="D66" s="2"/>
      <c r="E66" s="2"/>
      <c r="F66" s="2"/>
      <c r="G66" s="2"/>
    </row>
    <row r="67" spans="1:7" ht="15" customHeight="1">
      <c r="A67" s="2" t="s">
        <v>90</v>
      </c>
      <c r="B67" s="27"/>
      <c r="C67" s="2"/>
      <c r="D67" s="2"/>
      <c r="E67" s="2"/>
      <c r="F67" s="2"/>
      <c r="G67" s="2"/>
    </row>
    <row r="68" spans="1:7" ht="15" customHeight="1">
      <c r="A68" s="2" t="s">
        <v>91</v>
      </c>
      <c r="B68" s="27"/>
      <c r="C68" s="2"/>
      <c r="D68" s="2"/>
      <c r="E68" s="2"/>
      <c r="F68" s="2"/>
      <c r="G68" s="2"/>
    </row>
    <row r="69" spans="1:7" ht="15" customHeight="1">
      <c r="A69" s="2" t="s">
        <v>92</v>
      </c>
      <c r="B69" s="27"/>
      <c r="C69" s="2"/>
      <c r="D69" s="2"/>
      <c r="E69" s="2"/>
      <c r="F69" s="2"/>
      <c r="G69" s="2"/>
    </row>
    <row r="70" spans="1:7" ht="15" customHeight="1">
      <c r="A70" s="2" t="s">
        <v>93</v>
      </c>
      <c r="B70" s="27"/>
      <c r="C70" s="2"/>
      <c r="D70" s="2"/>
      <c r="E70" s="2"/>
      <c r="F70" s="2"/>
      <c r="G70" s="2"/>
    </row>
    <row r="71" spans="1:7" ht="15" customHeight="1">
      <c r="A71" s="2" t="s">
        <v>94</v>
      </c>
      <c r="B71" s="27"/>
      <c r="C71" s="2"/>
      <c r="D71" s="2"/>
      <c r="E71" s="2"/>
      <c r="F71" s="2"/>
      <c r="G71" s="2"/>
    </row>
    <row r="72" spans="1:7" ht="15" customHeight="1">
      <c r="A72" s="2" t="s">
        <v>95</v>
      </c>
      <c r="B72" s="27"/>
      <c r="C72" s="2"/>
      <c r="D72" s="2"/>
      <c r="E72" s="2"/>
      <c r="F72" s="2"/>
      <c r="G72" s="2"/>
    </row>
    <row r="73" spans="1:7" ht="15" customHeight="1">
      <c r="A73" s="2" t="s">
        <v>100</v>
      </c>
      <c r="B73" s="27"/>
      <c r="C73" s="2"/>
      <c r="D73" s="2"/>
      <c r="E73" s="2"/>
      <c r="F73" s="2"/>
      <c r="G73" s="2"/>
    </row>
  </sheetData>
  <mergeCells count="101">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B8:B11"/>
    <mergeCell ref="C8:C11"/>
    <mergeCell ref="D8:D11"/>
    <mergeCell ref="E8:E11"/>
    <mergeCell ref="AM14:AN14"/>
    <mergeCell ref="AM15:AN15"/>
    <mergeCell ref="AM16:AN16"/>
    <mergeCell ref="AM17:AN17"/>
    <mergeCell ref="AL8:AL11"/>
    <mergeCell ref="AM8:AN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conditionalFormatting sqref="AH12:AJ33">
    <cfRule type="expression" dxfId="11" priority="3">
      <formula>$AK$3="４週"</formula>
    </cfRule>
  </conditionalFormatting>
  <conditionalFormatting sqref="AL12:AL31">
    <cfRule type="cellIs" dxfId="10" priority="1" operator="greaterThan">
      <formula>$AH$6</formula>
    </cfRule>
  </conditionalFormatting>
  <dataValidations count="5">
    <dataValidation type="list" allowBlank="1" showInputMessage="1" showErrorMessage="1" sqref="B12:B31" xr:uid="{00000000-0002-0000-1600-000000000000}">
      <formula1>INDIRECT($AK$1)</formula1>
    </dataValidation>
    <dataValidation type="list" allowBlank="1" showInputMessage="1" showErrorMessage="1" sqref="AK3:AN3" xr:uid="{00000000-0002-0000-1600-000001000000}">
      <formula1>"４週,歴月"</formula1>
    </dataValidation>
    <dataValidation type="list" allowBlank="1" showInputMessage="1" showErrorMessage="1" sqref="AK4:AN4" xr:uid="{00000000-0002-0000-1600-000002000000}">
      <formula1>"予定,実績"</formula1>
    </dataValidation>
    <dataValidation operator="greaterThanOrEqual" allowBlank="1" showInputMessage="1" showErrorMessage="1" sqref="I37 L37" xr:uid="{00000000-0002-0000-1600-000003000000}"/>
    <dataValidation type="list" allowBlank="1" showInputMessage="1" showErrorMessage="1" sqref="C12:C31" xr:uid="{00000000-0002-0000-1600-000004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5000000}">
          <x14:formula1>
            <xm:f>選択肢!$A$31:$A$33</xm:f>
          </x14:formula1>
          <xm:sqref>AK1:AN1</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71"/>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241" t="s">
        <v>246</v>
      </c>
      <c r="AL1" s="241"/>
      <c r="AM1" s="241"/>
      <c r="AN1" s="241"/>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T5" s="19"/>
      <c r="U5" s="19"/>
      <c r="V5" s="19"/>
      <c r="W5" s="19"/>
      <c r="Y5" s="22"/>
      <c r="Z5" s="22"/>
      <c r="AA5" s="22"/>
      <c r="AB5" s="4"/>
      <c r="AC5" s="22"/>
      <c r="AD5" s="22"/>
      <c r="AE5" s="22"/>
      <c r="AF5" s="70"/>
      <c r="AG5" s="70"/>
      <c r="AH5" s="70"/>
      <c r="AI5" s="71" t="s">
        <v>214</v>
      </c>
      <c r="AJ5" s="16"/>
      <c r="AK5" s="174"/>
      <c r="AL5" s="174"/>
      <c r="AM5" s="174"/>
      <c r="AN5" s="174"/>
    </row>
    <row r="6" spans="1:40" ht="18" customHeight="1">
      <c r="A6" s="19"/>
      <c r="B6" s="19"/>
      <c r="C6" s="19"/>
      <c r="D6" s="19"/>
      <c r="E6" s="19"/>
      <c r="F6" s="19"/>
      <c r="G6" s="19"/>
      <c r="H6" s="19"/>
      <c r="I6" s="19"/>
      <c r="J6" s="19"/>
      <c r="K6" s="19"/>
      <c r="L6" s="19"/>
      <c r="M6" s="19"/>
      <c r="N6" s="19"/>
      <c r="O6" s="19"/>
      <c r="P6" s="19"/>
      <c r="Q6" s="19"/>
      <c r="R6" s="19"/>
      <c r="S6" s="19"/>
      <c r="U6" s="19"/>
      <c r="V6" s="19"/>
      <c r="W6" s="19"/>
      <c r="Y6" s="22"/>
      <c r="Z6" s="22"/>
      <c r="AA6" s="22"/>
      <c r="AB6" s="4"/>
      <c r="AC6" s="22"/>
      <c r="AD6" s="22"/>
      <c r="AE6" s="22"/>
      <c r="AF6" s="22"/>
      <c r="AG6" s="23" t="s">
        <v>67</v>
      </c>
      <c r="AH6" s="187"/>
      <c r="AI6" s="187"/>
      <c r="AJ6" s="187"/>
      <c r="AK6" s="22" t="s">
        <v>63</v>
      </c>
      <c r="AL6" s="32"/>
      <c r="AM6" s="22" t="s">
        <v>64</v>
      </c>
      <c r="AN6" s="4"/>
    </row>
    <row r="7" spans="1:40" ht="9.9499999999999993" customHeight="1">
      <c r="A7" s="4"/>
      <c r="B7" s="8"/>
      <c r="C7" s="8"/>
      <c r="D7" s="8"/>
      <c r="E7" s="8"/>
      <c r="F7" s="8"/>
      <c r="G7" s="8"/>
      <c r="H7" s="8"/>
      <c r="I7" s="8"/>
      <c r="J7" s="8"/>
      <c r="K7" s="8"/>
      <c r="L7" s="8"/>
      <c r="M7" s="8"/>
      <c r="N7" s="8"/>
      <c r="O7" s="8"/>
      <c r="P7" s="8"/>
      <c r="Q7" s="8"/>
      <c r="R7" s="8"/>
      <c r="S7" s="8"/>
      <c r="T7" s="8"/>
      <c r="U7" s="8"/>
      <c r="V7" s="8"/>
      <c r="W7" s="8"/>
      <c r="X7" s="5"/>
      <c r="Y7" s="5"/>
      <c r="Z7" s="5"/>
      <c r="AA7" s="5"/>
      <c r="AB7" s="5"/>
      <c r="AC7" s="5"/>
      <c r="AD7" s="5"/>
      <c r="AE7" s="5"/>
      <c r="AF7" s="5"/>
      <c r="AG7" s="5"/>
      <c r="AH7" s="5"/>
      <c r="AI7" s="5"/>
      <c r="AJ7" s="5"/>
      <c r="AK7" s="5"/>
      <c r="AL7" s="5"/>
      <c r="AM7" s="4"/>
      <c r="AN7" s="4"/>
    </row>
    <row r="8" spans="1:40" ht="15" customHeight="1">
      <c r="A8" s="123" t="s">
        <v>59</v>
      </c>
      <c r="B8" s="115" t="s">
        <v>68</v>
      </c>
      <c r="C8" s="120" t="s">
        <v>69</v>
      </c>
      <c r="D8" s="115" t="s">
        <v>70</v>
      </c>
      <c r="E8" s="127" t="s">
        <v>71</v>
      </c>
      <c r="F8" s="119" t="s">
        <v>103</v>
      </c>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3" t="s">
        <v>104</v>
      </c>
      <c r="AL8" s="114" t="s">
        <v>105</v>
      </c>
      <c r="AM8" s="109" t="s">
        <v>106</v>
      </c>
      <c r="AN8" s="109"/>
    </row>
    <row r="9" spans="1:40" ht="15" customHeight="1">
      <c r="A9" s="123"/>
      <c r="B9" s="115"/>
      <c r="C9" s="121"/>
      <c r="D9" s="115"/>
      <c r="E9" s="127"/>
      <c r="F9" s="115" t="s">
        <v>12</v>
      </c>
      <c r="G9" s="115"/>
      <c r="H9" s="115"/>
      <c r="I9" s="115"/>
      <c r="J9" s="115"/>
      <c r="K9" s="115"/>
      <c r="L9" s="115"/>
      <c r="M9" s="115" t="s">
        <v>13</v>
      </c>
      <c r="N9" s="115"/>
      <c r="O9" s="115"/>
      <c r="P9" s="115"/>
      <c r="Q9" s="115"/>
      <c r="R9" s="115"/>
      <c r="S9" s="115"/>
      <c r="T9" s="115" t="s">
        <v>14</v>
      </c>
      <c r="U9" s="115"/>
      <c r="V9" s="115"/>
      <c r="W9" s="115"/>
      <c r="X9" s="115"/>
      <c r="Y9" s="115"/>
      <c r="Z9" s="115"/>
      <c r="AA9" s="115" t="s">
        <v>15</v>
      </c>
      <c r="AB9" s="115"/>
      <c r="AC9" s="115"/>
      <c r="AD9" s="115"/>
      <c r="AE9" s="115"/>
      <c r="AF9" s="115"/>
      <c r="AG9" s="115"/>
      <c r="AH9" s="115" t="s">
        <v>18</v>
      </c>
      <c r="AI9" s="115"/>
      <c r="AJ9" s="115"/>
      <c r="AK9" s="113"/>
      <c r="AL9" s="114"/>
      <c r="AM9" s="109"/>
      <c r="AN9" s="109"/>
    </row>
    <row r="10" spans="1:40" ht="15" customHeight="1">
      <c r="A10" s="123"/>
      <c r="B10" s="115"/>
      <c r="C10" s="121"/>
      <c r="D10" s="115"/>
      <c r="E10" s="127"/>
      <c r="F10" s="6">
        <f>DATE($M$2,$S$2,1)</f>
        <v>45627</v>
      </c>
      <c r="G10" s="6">
        <f>DATE($M$2,$S$2,2)</f>
        <v>45628</v>
      </c>
      <c r="H10" s="6">
        <f>DATE($M$2,$S$2,3)</f>
        <v>45629</v>
      </c>
      <c r="I10" s="6">
        <f>DATE($M$2,$S$2,4)</f>
        <v>45630</v>
      </c>
      <c r="J10" s="6">
        <f>DATE($M$2,$S$2,5)</f>
        <v>45631</v>
      </c>
      <c r="K10" s="6">
        <f>DATE($M$2,$S$2,6)</f>
        <v>45632</v>
      </c>
      <c r="L10" s="6">
        <f>DATE($M$2,$S$2,7)</f>
        <v>45633</v>
      </c>
      <c r="M10" s="6">
        <f>DATE($M$2,$S$2,8)</f>
        <v>45634</v>
      </c>
      <c r="N10" s="6">
        <f>DATE($M$2,$S$2,9)</f>
        <v>45635</v>
      </c>
      <c r="O10" s="6">
        <f>DATE($M$2,$S$2,10)</f>
        <v>45636</v>
      </c>
      <c r="P10" s="6">
        <f>DATE($M$2,$S$2,11)</f>
        <v>45637</v>
      </c>
      <c r="Q10" s="6">
        <f>DATE($M$2,$S$2,12)</f>
        <v>45638</v>
      </c>
      <c r="R10" s="6">
        <f>DATE($M$2,$S$2,13)</f>
        <v>45639</v>
      </c>
      <c r="S10" s="6">
        <f>DATE($M$2,$S$2,14)</f>
        <v>45640</v>
      </c>
      <c r="T10" s="6">
        <f>DATE($M$2,$S$2,15)</f>
        <v>45641</v>
      </c>
      <c r="U10" s="6">
        <f>DATE($M$2,$S$2,16)</f>
        <v>45642</v>
      </c>
      <c r="V10" s="6">
        <f>DATE($M$2,$S$2,17)</f>
        <v>45643</v>
      </c>
      <c r="W10" s="6">
        <f>DATE($M$2,$S$2,18)</f>
        <v>45644</v>
      </c>
      <c r="X10" s="6">
        <f>DATE($M$2,$S$2,19)</f>
        <v>45645</v>
      </c>
      <c r="Y10" s="6">
        <f>DATE($M$2,$S$2,20)</f>
        <v>45646</v>
      </c>
      <c r="Z10" s="6">
        <f>DATE($M$2,$S$2,21)</f>
        <v>45647</v>
      </c>
      <c r="AA10" s="6">
        <f>DATE($M$2,$S$2,22)</f>
        <v>45648</v>
      </c>
      <c r="AB10" s="6">
        <f>DATE($M$2,$S$2,23)</f>
        <v>45649</v>
      </c>
      <c r="AC10" s="6">
        <f>DATE($M$2,$S$2,24)</f>
        <v>45650</v>
      </c>
      <c r="AD10" s="6">
        <f>DATE($M$2,$S$2,25)</f>
        <v>45651</v>
      </c>
      <c r="AE10" s="6">
        <f>DATE($M$2,$S$2,26)</f>
        <v>45652</v>
      </c>
      <c r="AF10" s="6">
        <f>DATE($M$2,$S$2,27)</f>
        <v>45653</v>
      </c>
      <c r="AG10" s="6">
        <f>DATE($M$2,$S$2,28)</f>
        <v>45654</v>
      </c>
      <c r="AH10" s="6">
        <f>IF(DAY(EOMONTH(F10,0))&lt;29,"",DATE($M$2,$S$2,29))</f>
        <v>45655</v>
      </c>
      <c r="AI10" s="6">
        <f>IF(DAY(EOMONTH(F10,0))&lt;30,"",DATE($M$2,$S$2,30))</f>
        <v>45656</v>
      </c>
      <c r="AJ10" s="6">
        <f>IF(DAY(EOMONTH(F10,0))&lt;31,"",DATE($M$2,$S$2,31))</f>
        <v>45657</v>
      </c>
      <c r="AK10" s="113"/>
      <c r="AL10" s="114"/>
      <c r="AM10" s="109"/>
      <c r="AN10" s="109"/>
    </row>
    <row r="11" spans="1:40" ht="15" customHeight="1">
      <c r="A11" s="123"/>
      <c r="B11" s="115"/>
      <c r="C11" s="122"/>
      <c r="D11" s="115"/>
      <c r="E11" s="127"/>
      <c r="F11" s="7">
        <f>DATE($M$2,$S$2,1)</f>
        <v>45627</v>
      </c>
      <c r="G11" s="7">
        <f>DATE($M$2,$S$2,2)</f>
        <v>45628</v>
      </c>
      <c r="H11" s="7">
        <f>DATE($M$2,$S$2,3)</f>
        <v>45629</v>
      </c>
      <c r="I11" s="7">
        <f>DATE($M$2,$S$2,4)</f>
        <v>45630</v>
      </c>
      <c r="J11" s="7">
        <f>DATE($M$2,$S$2,5)</f>
        <v>45631</v>
      </c>
      <c r="K11" s="7">
        <f>DATE($M$2,$S$2,6)</f>
        <v>45632</v>
      </c>
      <c r="L11" s="7">
        <f>DATE($M$2,$S$2,7)</f>
        <v>45633</v>
      </c>
      <c r="M11" s="7">
        <f>DATE($M$2,$S$2,8)</f>
        <v>45634</v>
      </c>
      <c r="N11" s="7">
        <f>DATE($M$2,$S$2,9)</f>
        <v>45635</v>
      </c>
      <c r="O11" s="7">
        <f>DATE($M$2,$S$2,10)</f>
        <v>45636</v>
      </c>
      <c r="P11" s="7">
        <f>DATE($M$2,$S$2,11)</f>
        <v>45637</v>
      </c>
      <c r="Q11" s="7">
        <f>DATE($M$2,$S$2,12)</f>
        <v>45638</v>
      </c>
      <c r="R11" s="7">
        <f>DATE($M$2,$S$2,13)</f>
        <v>45639</v>
      </c>
      <c r="S11" s="7">
        <f>DATE($M$2,$S$2,14)</f>
        <v>45640</v>
      </c>
      <c r="T11" s="7">
        <f>DATE($M$2,$S$2,15)</f>
        <v>45641</v>
      </c>
      <c r="U11" s="7">
        <f>DATE($M$2,$S$2,16)</f>
        <v>45642</v>
      </c>
      <c r="V11" s="7">
        <f>DATE($M$2,$S$2,17)</f>
        <v>45643</v>
      </c>
      <c r="W11" s="7">
        <f>DATE($M$2,$S$2,18)</f>
        <v>45644</v>
      </c>
      <c r="X11" s="7">
        <f>DATE($M$2,$S$2,19)</f>
        <v>45645</v>
      </c>
      <c r="Y11" s="7">
        <f>DATE($M$2,$S$2,20)</f>
        <v>45646</v>
      </c>
      <c r="Z11" s="7">
        <f>DATE($M$2,$S$2,21)</f>
        <v>45647</v>
      </c>
      <c r="AA11" s="7">
        <f>DATE($M$2,$S$2,22)</f>
        <v>45648</v>
      </c>
      <c r="AB11" s="7">
        <f>DATE($M$2,$S$2,23)</f>
        <v>45649</v>
      </c>
      <c r="AC11" s="7">
        <f>DATE($M$2,$S$2,24)</f>
        <v>45650</v>
      </c>
      <c r="AD11" s="7">
        <f>DATE($M$2,$S$2,25)</f>
        <v>45651</v>
      </c>
      <c r="AE11" s="7">
        <f>DATE($M$2,$S$2,26)</f>
        <v>45652</v>
      </c>
      <c r="AF11" s="7">
        <f>DATE($M$2,$S$2,27)</f>
        <v>45653</v>
      </c>
      <c r="AG11" s="7">
        <f>DATE($M$2,$S$2,28)</f>
        <v>45654</v>
      </c>
      <c r="AH11" s="7">
        <f>IF(DAY(EOMONTH(F11,0))&lt;29,"",DATE($M$2,$S$2,29))</f>
        <v>45655</v>
      </c>
      <c r="AI11" s="7">
        <f>IF(DAY(EOMONTH(F11,0))&lt;30,"",DATE($M$2,$S$2,30))</f>
        <v>45656</v>
      </c>
      <c r="AJ11" s="7">
        <f>IF(DAY(EOMONTH(F11,0))&lt;31,"",DATE($M$2,$S$2,31))</f>
        <v>45657</v>
      </c>
      <c r="AK11" s="113"/>
      <c r="AL11" s="114"/>
      <c r="AM11" s="109"/>
      <c r="AN11" s="109"/>
    </row>
    <row r="12" spans="1:40" ht="18" customHeight="1">
      <c r="A12" s="72">
        <v>1</v>
      </c>
      <c r="B12" s="91" t="s">
        <v>20</v>
      </c>
      <c r="C12" s="77" t="s">
        <v>96</v>
      </c>
      <c r="D12" s="88"/>
      <c r="E12" s="89" t="s">
        <v>96</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IF($AK$3="４週",SUM(F12:AG12),SUM(F12:AJ12))</f>
        <v>0</v>
      </c>
      <c r="AL12" s="82">
        <f t="shared" ref="AL12:AL32" si="0">IF($AK$3="４週",AK12/4,AK12/(DAY(EOMONTH($F$10,0))/7))</f>
        <v>0</v>
      </c>
      <c r="AM12" s="128"/>
      <c r="AN12" s="128"/>
    </row>
    <row r="13" spans="1:40" ht="18" customHeight="1">
      <c r="A13" s="72">
        <v>2</v>
      </c>
      <c r="B13" s="91" t="s">
        <v>42</v>
      </c>
      <c r="C13" s="77" t="s">
        <v>97</v>
      </c>
      <c r="D13" s="88"/>
      <c r="E13" s="89" t="s">
        <v>97</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ref="AK13:AK32" si="1">IF($AK$3="４週",SUM(F13:AG13),SUM(F13:AJ13))</f>
        <v>0</v>
      </c>
      <c r="AL13" s="82">
        <f t="shared" si="0"/>
        <v>0</v>
      </c>
      <c r="AM13" s="128"/>
      <c r="AN13" s="128"/>
    </row>
    <row r="14" spans="1:40" ht="18" customHeight="1">
      <c r="A14" s="72">
        <v>3</v>
      </c>
      <c r="B14" s="91" t="s">
        <v>158</v>
      </c>
      <c r="C14" s="77" t="s">
        <v>98</v>
      </c>
      <c r="D14" s="88"/>
      <c r="E14" s="89" t="s">
        <v>98</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1"/>
        <v>0</v>
      </c>
      <c r="AL14" s="82">
        <f t="shared" si="0"/>
        <v>0</v>
      </c>
      <c r="AM14" s="128"/>
      <c r="AN14" s="128"/>
    </row>
    <row r="15" spans="1:40" ht="18" customHeight="1">
      <c r="A15" s="72">
        <v>4</v>
      </c>
      <c r="B15" s="91" t="s">
        <v>25</v>
      </c>
      <c r="C15" s="77" t="s">
        <v>99</v>
      </c>
      <c r="D15" s="88"/>
      <c r="E15" s="89" t="s">
        <v>99</v>
      </c>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1"/>
        <v>0</v>
      </c>
      <c r="AL15" s="82">
        <f t="shared" si="0"/>
        <v>0</v>
      </c>
      <c r="AM15" s="128"/>
      <c r="AN15" s="128"/>
    </row>
    <row r="16" spans="1:40" ht="18" customHeight="1">
      <c r="A16" s="72">
        <v>5</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1"/>
        <v>0</v>
      </c>
      <c r="AL16" s="82">
        <f t="shared" si="0"/>
        <v>0</v>
      </c>
      <c r="AM16" s="128"/>
      <c r="AN16" s="128"/>
    </row>
    <row r="17" spans="1:40" ht="18" customHeight="1">
      <c r="A17" s="72">
        <v>6</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1"/>
        <v>0</v>
      </c>
      <c r="AL17" s="82">
        <f t="shared" si="0"/>
        <v>0</v>
      </c>
      <c r="AM17" s="128"/>
      <c r="AN17" s="128"/>
    </row>
    <row r="18" spans="1:40" ht="18" customHeight="1">
      <c r="A18" s="72">
        <v>7</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1"/>
        <v>0</v>
      </c>
      <c r="AL18" s="82">
        <f t="shared" si="0"/>
        <v>0</v>
      </c>
      <c r="AM18" s="128"/>
      <c r="AN18" s="128"/>
    </row>
    <row r="19" spans="1:40" ht="18" customHeight="1">
      <c r="A19" s="72">
        <v>8</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1"/>
        <v>0</v>
      </c>
      <c r="AL19" s="82">
        <f t="shared" si="0"/>
        <v>0</v>
      </c>
      <c r="AM19" s="128"/>
      <c r="AN19" s="128"/>
    </row>
    <row r="20" spans="1:40" ht="18" customHeight="1">
      <c r="A20" s="72">
        <v>9</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1"/>
        <v>0</v>
      </c>
      <c r="AL20" s="82">
        <f t="shared" si="0"/>
        <v>0</v>
      </c>
      <c r="AM20" s="128"/>
      <c r="AN20" s="128"/>
    </row>
    <row r="21" spans="1:40" ht="18" customHeight="1">
      <c r="A21" s="72">
        <v>10</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1"/>
        <v>0</v>
      </c>
      <c r="AL21" s="82">
        <f t="shared" si="0"/>
        <v>0</v>
      </c>
      <c r="AM21" s="128"/>
      <c r="AN21" s="128"/>
    </row>
    <row r="22" spans="1:40" ht="18" customHeight="1">
      <c r="A22" s="72">
        <v>11</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1"/>
        <v>0</v>
      </c>
      <c r="AL22" s="82">
        <f t="shared" si="0"/>
        <v>0</v>
      </c>
      <c r="AM22" s="128"/>
      <c r="AN22" s="128"/>
    </row>
    <row r="23" spans="1:40" ht="18" customHeight="1">
      <c r="A23" s="72">
        <v>12</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1"/>
        <v>0</v>
      </c>
      <c r="AL23" s="82">
        <f t="shared" si="0"/>
        <v>0</v>
      </c>
      <c r="AM23" s="128"/>
      <c r="AN23" s="128"/>
    </row>
    <row r="24" spans="1:40" ht="18" customHeight="1">
      <c r="A24" s="72">
        <v>13</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1"/>
        <v>0</v>
      </c>
      <c r="AL24" s="82">
        <f t="shared" si="0"/>
        <v>0</v>
      </c>
      <c r="AM24" s="128"/>
      <c r="AN24" s="128"/>
    </row>
    <row r="25" spans="1:40" ht="18" customHeight="1">
      <c r="A25" s="72">
        <v>14</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1"/>
        <v>0</v>
      </c>
      <c r="AL25" s="82">
        <f t="shared" si="0"/>
        <v>0</v>
      </c>
      <c r="AM25" s="128"/>
      <c r="AN25" s="128"/>
    </row>
    <row r="26" spans="1:40" ht="18" customHeight="1">
      <c r="A26" s="72">
        <v>15</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1"/>
        <v>0</v>
      </c>
      <c r="AL26" s="82">
        <f t="shared" si="0"/>
        <v>0</v>
      </c>
      <c r="AM26" s="128"/>
      <c r="AN26" s="128"/>
    </row>
    <row r="27" spans="1:40" ht="18" customHeight="1">
      <c r="A27" s="72">
        <v>16</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1"/>
        <v>0</v>
      </c>
      <c r="AL27" s="82">
        <f t="shared" si="0"/>
        <v>0</v>
      </c>
      <c r="AM27" s="128"/>
      <c r="AN27" s="128"/>
    </row>
    <row r="28" spans="1:40" ht="18" customHeight="1">
      <c r="A28" s="72">
        <v>17</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1"/>
        <v>0</v>
      </c>
      <c r="AL28" s="82">
        <f t="shared" si="0"/>
        <v>0</v>
      </c>
      <c r="AM28" s="128"/>
      <c r="AN28" s="128"/>
    </row>
    <row r="29" spans="1:40" ht="18" customHeight="1">
      <c r="A29" s="72">
        <v>18</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1"/>
        <v>0</v>
      </c>
      <c r="AL29" s="82">
        <f t="shared" si="0"/>
        <v>0</v>
      </c>
      <c r="AM29" s="128"/>
      <c r="AN29" s="128"/>
    </row>
    <row r="30" spans="1:40" ht="18" customHeight="1">
      <c r="A30" s="72">
        <v>19</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1"/>
        <v>0</v>
      </c>
      <c r="AL30" s="82">
        <f t="shared" si="0"/>
        <v>0</v>
      </c>
      <c r="AM30" s="128"/>
      <c r="AN30" s="128"/>
    </row>
    <row r="31" spans="1:40" ht="18" customHeight="1">
      <c r="A31" s="72">
        <v>20</v>
      </c>
      <c r="B31" s="91"/>
      <c r="C31" s="77"/>
      <c r="D31" s="88"/>
      <c r="E31" s="89"/>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1">
        <f t="shared" si="1"/>
        <v>0</v>
      </c>
      <c r="AL31" s="82">
        <f t="shared" si="0"/>
        <v>0</v>
      </c>
      <c r="AM31" s="128"/>
      <c r="AN31" s="128"/>
    </row>
    <row r="32" spans="1:40" ht="18" customHeight="1">
      <c r="A32" s="124" t="s">
        <v>4</v>
      </c>
      <c r="B32" s="125"/>
      <c r="C32" s="125"/>
      <c r="D32" s="125"/>
      <c r="E32" s="125"/>
      <c r="F32" s="83">
        <f>+SUM(F12:F31)</f>
        <v>0</v>
      </c>
      <c r="G32" s="83">
        <f t="shared" ref="G32:AJ32" si="2">+SUM(G12:G31)</f>
        <v>0</v>
      </c>
      <c r="H32" s="83">
        <f t="shared" si="2"/>
        <v>0</v>
      </c>
      <c r="I32" s="83">
        <f t="shared" si="2"/>
        <v>0</v>
      </c>
      <c r="J32" s="83">
        <f t="shared" si="2"/>
        <v>0</v>
      </c>
      <c r="K32" s="83">
        <f t="shared" si="2"/>
        <v>0</v>
      </c>
      <c r="L32" s="83">
        <f t="shared" si="2"/>
        <v>0</v>
      </c>
      <c r="M32" s="83">
        <f t="shared" si="2"/>
        <v>0</v>
      </c>
      <c r="N32" s="83">
        <f t="shared" si="2"/>
        <v>0</v>
      </c>
      <c r="O32" s="83">
        <f t="shared" si="2"/>
        <v>0</v>
      </c>
      <c r="P32" s="83">
        <f t="shared" si="2"/>
        <v>0</v>
      </c>
      <c r="Q32" s="83">
        <f t="shared" si="2"/>
        <v>0</v>
      </c>
      <c r="R32" s="83">
        <f t="shared" si="2"/>
        <v>0</v>
      </c>
      <c r="S32" s="83">
        <f t="shared" si="2"/>
        <v>0</v>
      </c>
      <c r="T32" s="83">
        <f t="shared" si="2"/>
        <v>0</v>
      </c>
      <c r="U32" s="83">
        <f t="shared" si="2"/>
        <v>0</v>
      </c>
      <c r="V32" s="83">
        <f t="shared" si="2"/>
        <v>0</v>
      </c>
      <c r="W32" s="83">
        <f t="shared" si="2"/>
        <v>0</v>
      </c>
      <c r="X32" s="83">
        <f t="shared" si="2"/>
        <v>0</v>
      </c>
      <c r="Y32" s="83">
        <f t="shared" si="2"/>
        <v>0</v>
      </c>
      <c r="Z32" s="83">
        <f t="shared" si="2"/>
        <v>0</v>
      </c>
      <c r="AA32" s="83">
        <f t="shared" si="2"/>
        <v>0</v>
      </c>
      <c r="AB32" s="83">
        <f t="shared" si="2"/>
        <v>0</v>
      </c>
      <c r="AC32" s="83">
        <f t="shared" si="2"/>
        <v>0</v>
      </c>
      <c r="AD32" s="83">
        <f t="shared" si="2"/>
        <v>0</v>
      </c>
      <c r="AE32" s="83">
        <f t="shared" si="2"/>
        <v>0</v>
      </c>
      <c r="AF32" s="83">
        <f t="shared" si="2"/>
        <v>0</v>
      </c>
      <c r="AG32" s="83">
        <f t="shared" si="2"/>
        <v>0</v>
      </c>
      <c r="AH32" s="83">
        <f t="shared" si="2"/>
        <v>0</v>
      </c>
      <c r="AI32" s="83">
        <f t="shared" si="2"/>
        <v>0</v>
      </c>
      <c r="AJ32" s="83">
        <f t="shared" si="2"/>
        <v>0</v>
      </c>
      <c r="AK32" s="81">
        <f t="shared" si="1"/>
        <v>0</v>
      </c>
      <c r="AL32" s="82">
        <f t="shared" si="0"/>
        <v>0</v>
      </c>
      <c r="AM32" s="129"/>
      <c r="AN32" s="129"/>
    </row>
    <row r="33" spans="1:40" ht="18" customHeight="1">
      <c r="A33" s="125" t="s">
        <v>6</v>
      </c>
      <c r="B33" s="125"/>
      <c r="C33" s="125"/>
      <c r="D33" s="125"/>
      <c r="E33" s="126"/>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83">
        <f>IF($AK$3="４週",SUM(F33:AG33),SUM(F33:AJ33))</f>
        <v>0</v>
      </c>
      <c r="AL33" s="85"/>
      <c r="AM33" s="129"/>
      <c r="AN33" s="129"/>
    </row>
    <row r="34" spans="1:40"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0"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0" ht="21" customHeight="1">
      <c r="A36" s="9" t="s">
        <v>118</v>
      </c>
      <c r="B36" s="1"/>
      <c r="C36" s="5"/>
      <c r="D36" s="5"/>
      <c r="E36" s="5"/>
      <c r="F36" s="5"/>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5"/>
      <c r="AM36" s="5"/>
      <c r="AN36" s="4"/>
    </row>
    <row r="37" spans="1:40" ht="24.95" customHeight="1">
      <c r="A37" s="4"/>
      <c r="B37" s="8"/>
      <c r="C37" s="157" t="str">
        <f>IF(VLOOKUP($AK$1,選択肢!$A$1:$J$41,C42,FALSE)=0,"-",VLOOKUP($AK$1,選択肢!$A$1:$J$41,C42,FALSE))</f>
        <v>管理者</v>
      </c>
      <c r="D37" s="158"/>
      <c r="E37" s="163" t="str">
        <f>IF(VLOOKUP($AK$1,選択肢!$A$1:$J$41,E42,FALSE)=0,"-",VLOOKUP($AK$1,選択肢!$A$1:$J$41,E42,FALSE))</f>
        <v>児童発達支援管理責任者</v>
      </c>
      <c r="F37" s="163"/>
      <c r="G37" s="163"/>
      <c r="H37" s="163"/>
      <c r="I37" s="157" t="str">
        <f>IF(VLOOKUP($AK$1,選択肢!$A$1:$J$41,I42,FALSE)=0,"-",VLOOKUP($AK$1,選択肢!$A$1:$J$41,I42,FALSE))</f>
        <v>看護職員</v>
      </c>
      <c r="J37" s="158"/>
      <c r="K37" s="158"/>
      <c r="L37" s="158"/>
      <c r="M37" s="158"/>
      <c r="N37" s="164"/>
      <c r="O37" s="157" t="str">
        <f>IF(VLOOKUP($AK$1,選択肢!$A$1:$J$41,O42,FALSE)=0,"-",VLOOKUP($AK$1,選択肢!$A$1:$J$41,O42,FALSE))</f>
        <v>児童指導員</v>
      </c>
      <c r="P37" s="158"/>
      <c r="Q37" s="158"/>
      <c r="R37" s="158"/>
      <c r="S37" s="158"/>
      <c r="T37" s="164"/>
      <c r="U37" s="157" t="str">
        <f>IF(VLOOKUP($AK$1,選択肢!$A$1:$J$41,U42,FALSE)=0,"-",VLOOKUP($AK$1,選択肢!$A$1:$J$41,U42,FALSE))</f>
        <v>保育士</v>
      </c>
      <c r="V37" s="158"/>
      <c r="W37" s="158"/>
      <c r="X37" s="158"/>
      <c r="Y37" s="158"/>
      <c r="Z37" s="164"/>
      <c r="AA37" s="157" t="str">
        <f>IF(VLOOKUP($AK$1,選択肢!$A$1:$J$41,AA42,FALSE)=0,"-",VLOOKUP($AK$1,選択肢!$A$1:$J$41,AA42,FALSE))</f>
        <v>機能訓練担当職員</v>
      </c>
      <c r="AB37" s="158"/>
      <c r="AC37" s="158"/>
      <c r="AD37" s="158"/>
      <c r="AE37" s="158"/>
      <c r="AF37" s="164"/>
      <c r="AG37" s="163" t="str">
        <f>IF(VLOOKUP($AK$1,選択肢!$A$1:$J$41,AG42,FALSE)=0,"-",VLOOKUP($AK$1,選択肢!$A$1:$J$41,AG42,FALSE))</f>
        <v>指導員</v>
      </c>
      <c r="AH37" s="163"/>
      <c r="AI37" s="163"/>
      <c r="AJ37" s="163"/>
      <c r="AK37" s="163"/>
      <c r="AL37" s="163" t="str">
        <f>IF(VLOOKUP($AK$1,選択肢!$A$1:$J$41,AL42,FALSE)=0,"-",VLOOKUP($AK$1,選択肢!$A$1:$J$41,AL42,FALSE))</f>
        <v>嘱託医</v>
      </c>
      <c r="AM37" s="163"/>
      <c r="AN37" s="4"/>
    </row>
    <row r="38" spans="1:40" ht="18" customHeight="1">
      <c r="A38" s="4"/>
      <c r="B38" s="8"/>
      <c r="C38" s="35" t="s">
        <v>2</v>
      </c>
      <c r="D38" s="35" t="s">
        <v>3</v>
      </c>
      <c r="E38" s="34" t="s">
        <v>2</v>
      </c>
      <c r="F38" s="171" t="s">
        <v>3</v>
      </c>
      <c r="G38" s="171"/>
      <c r="H38" s="171"/>
      <c r="I38" s="160" t="s">
        <v>2</v>
      </c>
      <c r="J38" s="161"/>
      <c r="K38" s="162"/>
      <c r="L38" s="160" t="s">
        <v>3</v>
      </c>
      <c r="M38" s="161"/>
      <c r="N38" s="162"/>
      <c r="O38" s="160" t="s">
        <v>2</v>
      </c>
      <c r="P38" s="161"/>
      <c r="Q38" s="162"/>
      <c r="R38" s="160" t="s">
        <v>3</v>
      </c>
      <c r="S38" s="161"/>
      <c r="T38" s="162"/>
      <c r="U38" s="160" t="s">
        <v>2</v>
      </c>
      <c r="V38" s="161"/>
      <c r="W38" s="162"/>
      <c r="X38" s="160" t="s">
        <v>3</v>
      </c>
      <c r="Y38" s="161"/>
      <c r="Z38" s="162"/>
      <c r="AA38" s="160" t="s">
        <v>2</v>
      </c>
      <c r="AB38" s="161"/>
      <c r="AC38" s="162"/>
      <c r="AD38" s="160" t="s">
        <v>3</v>
      </c>
      <c r="AE38" s="161"/>
      <c r="AF38" s="162"/>
      <c r="AG38" s="160" t="s">
        <v>2</v>
      </c>
      <c r="AH38" s="161"/>
      <c r="AI38" s="162"/>
      <c r="AJ38" s="160" t="s">
        <v>3</v>
      </c>
      <c r="AK38" s="162"/>
      <c r="AL38" s="34" t="s">
        <v>1</v>
      </c>
      <c r="AM38" s="34" t="s">
        <v>0</v>
      </c>
      <c r="AN38" s="4"/>
    </row>
    <row r="39" spans="1:40" ht="18" customHeight="1">
      <c r="A39" s="4"/>
      <c r="B39" s="11" t="s">
        <v>16</v>
      </c>
      <c r="C39" s="34">
        <f>COUNTIFS($B$12:$B$31,C$37,$C$12:$C$31,"A",$E$12:$E$31,"*")</f>
        <v>1</v>
      </c>
      <c r="D39" s="34">
        <f>COUNTIFS($B$12:$B$31,C$37,$C$12:$C$31,"B",$E$12:$E$31,"*")</f>
        <v>0</v>
      </c>
      <c r="E39" s="34">
        <f>COUNTIFS($B$12:$B$31,E$37,$C$12:$C$31,"A",$E$12:$E$31,"*")</f>
        <v>0</v>
      </c>
      <c r="F39" s="160">
        <f>COUNTIFS($B$12:$B$31,E$37,$C$12:$C$31,"B",$E$12:$E$31,"*")</f>
        <v>1</v>
      </c>
      <c r="G39" s="161"/>
      <c r="H39" s="162"/>
      <c r="I39" s="160">
        <f>COUNTIFS($B$12:$B$31,I$37,$C$12:$C$31,"A",$E$12:$E$31,"*")</f>
        <v>0</v>
      </c>
      <c r="J39" s="161"/>
      <c r="K39" s="162"/>
      <c r="L39" s="160">
        <f>COUNTIFS($B$12:$B$31,I$37,$C$12:$C$31,"B",$E$12:$E$31,"*")</f>
        <v>0</v>
      </c>
      <c r="M39" s="161"/>
      <c r="N39" s="162"/>
      <c r="O39" s="160">
        <f>COUNTIFS($B$12:$B$31,O$37,$C$12:$C$31,"A",$E$12:$E$31,"*")</f>
        <v>0</v>
      </c>
      <c r="P39" s="161"/>
      <c r="Q39" s="162"/>
      <c r="R39" s="160">
        <f>COUNTIFS($B$12:$B$31,O$37,$C$12:$C$31,"B",$E$12:$E$31,"*")</f>
        <v>0</v>
      </c>
      <c r="S39" s="161"/>
      <c r="T39" s="162"/>
      <c r="U39" s="160">
        <f>COUNTIFS($B$12:$B$31,U$37,$C$12:$C$31,"A",$E$12:$E$31,"*")</f>
        <v>0</v>
      </c>
      <c r="V39" s="161"/>
      <c r="W39" s="162"/>
      <c r="X39" s="160">
        <f>COUNTIFS($B$12:$B$31,U$37,$C$12:$C$31,"B",$E$12:$E$31,"*")</f>
        <v>0</v>
      </c>
      <c r="Y39" s="161"/>
      <c r="Z39" s="162"/>
      <c r="AA39" s="160">
        <f>COUNTIFS($B$12:$B$31,AA$37,$C$12:$C$31,"A",$E$12:$E$31,"*")</f>
        <v>0</v>
      </c>
      <c r="AB39" s="161"/>
      <c r="AC39" s="162"/>
      <c r="AD39" s="160">
        <f>COUNTIFS($B$12:$B$31,AA$37,$C$12:$C$31,"B",$E$12:$E$31,"*")</f>
        <v>0</v>
      </c>
      <c r="AE39" s="161"/>
      <c r="AF39" s="162"/>
      <c r="AG39" s="160">
        <f>COUNTIFS($B$12:$B$31,AG$37,$C$12:$C$31,"A",$E$12:$E$31,"*")</f>
        <v>0</v>
      </c>
      <c r="AH39" s="161"/>
      <c r="AI39" s="162"/>
      <c r="AJ39" s="160">
        <f>COUNTIFS($B$12:$B$31,AG$37,$C$12:$C$31,"B",$E$12:$E$31,"*")</f>
        <v>0</v>
      </c>
      <c r="AK39" s="162"/>
      <c r="AL39" s="34">
        <f>COUNTIFS($B$12:$B$31,AL$37,$C$12:$C$31,"A",$E$12:$E$31,"*")</f>
        <v>0</v>
      </c>
      <c r="AM39" s="34">
        <f>COUNTIFS($B$12:$B$31,AL$37,$C$12:$C$31,"B",$E$12:$E$31,"*")</f>
        <v>0</v>
      </c>
      <c r="AN39" s="4"/>
    </row>
    <row r="40" spans="1:40" ht="18" customHeight="1">
      <c r="A40" s="4"/>
      <c r="B40" s="17" t="s">
        <v>17</v>
      </c>
      <c r="C40" s="34">
        <f>COUNTIFS($B$12:$B$31,C$37,$C$12:$C$31,"C",$E$12:$E$31,"*")</f>
        <v>0</v>
      </c>
      <c r="D40" s="34">
        <f>COUNTIFS($B$12:$B$31,C$37,$C$12:$C$31,"D",$E$12:$E$31,"*")</f>
        <v>0</v>
      </c>
      <c r="E40" s="34">
        <f>COUNTIFS($B$12:$B$31,E$37,$C$12:$C$31,"C",$E$12:$E$31,"*")</f>
        <v>0</v>
      </c>
      <c r="F40" s="160">
        <f>COUNTIFS($B$12:$B$31,E$37,$C$12:$C$31,"D",$E$12:$E$31,"*")</f>
        <v>0</v>
      </c>
      <c r="G40" s="161"/>
      <c r="H40" s="162"/>
      <c r="I40" s="160">
        <f>COUNTIFS($B$12:$B$31,I$37,$C$12:$C$31,"C",$E$12:$E$31,"*")</f>
        <v>0</v>
      </c>
      <c r="J40" s="161"/>
      <c r="K40" s="162"/>
      <c r="L40" s="160">
        <f>COUNTIFS($B$12:$B$31,I$37,$C$12:$C$31,"D",$E$12:$E$31,"*")</f>
        <v>1</v>
      </c>
      <c r="M40" s="161"/>
      <c r="N40" s="162"/>
      <c r="O40" s="160">
        <f>COUNTIFS($B$12:$B$31,O$37,$C$12:$C$31,"C",$E$12:$E$31,"*")</f>
        <v>0</v>
      </c>
      <c r="P40" s="161"/>
      <c r="Q40" s="162"/>
      <c r="R40" s="160">
        <f>COUNTIFS($B$12:$B$31,O$37,$C$12:$C$31,"D",$E$12:$E$31,"*")</f>
        <v>0</v>
      </c>
      <c r="S40" s="161"/>
      <c r="T40" s="162"/>
      <c r="U40" s="160">
        <f>COUNTIFS($B$12:$B$31,U$37,$C$12:$C$31,"C",$E$12:$E$31,"*")</f>
        <v>0</v>
      </c>
      <c r="V40" s="161"/>
      <c r="W40" s="162"/>
      <c r="X40" s="160">
        <f>COUNTIFS($B$12:$B$31,U$37,$C$12:$C$31,"D",$E$12:$E$31,"*")</f>
        <v>0</v>
      </c>
      <c r="Y40" s="161"/>
      <c r="Z40" s="162"/>
      <c r="AA40" s="160">
        <f>COUNTIFS($B$12:$B$31,AA$37,$C$12:$C$31,"C",$E$12:$E$31,"*")</f>
        <v>0</v>
      </c>
      <c r="AB40" s="161"/>
      <c r="AC40" s="162"/>
      <c r="AD40" s="160">
        <f>COUNTIFS($B$12:$B$31,AA$37,$C$12:$C$31,"D",$E$12:$E$31,"*")</f>
        <v>0</v>
      </c>
      <c r="AE40" s="161"/>
      <c r="AF40" s="162"/>
      <c r="AG40" s="160">
        <f>COUNTIFS($B$12:$B$31,AG$37,$C$12:$C$31,"C",$E$12:$E$31,"*")</f>
        <v>0</v>
      </c>
      <c r="AH40" s="161"/>
      <c r="AI40" s="162"/>
      <c r="AJ40" s="160">
        <f>COUNTIFS($B$12:$B$31,AG$37,$C$12:$C$31,"D",$E$12:$E$31,"*")</f>
        <v>0</v>
      </c>
      <c r="AK40" s="162"/>
      <c r="AL40" s="34">
        <f>COUNTIFS($B$12:$B$31,AL$37,$C$12:$C$31,"C",$E$12:$E$31,"*")</f>
        <v>1</v>
      </c>
      <c r="AM40" s="34">
        <f>COUNTIFS($B$12:$B$31,AL$37,$C$12:$C$31,"D",$E$12:$E$31,"*")</f>
        <v>0</v>
      </c>
      <c r="AN40" s="4"/>
    </row>
    <row r="41" spans="1:40" ht="24.95" customHeight="1">
      <c r="A41" s="4"/>
      <c r="B41" s="17" t="s">
        <v>107</v>
      </c>
      <c r="C41" s="157" t="e">
        <f>IF($AK$3="４週",SUMIFS($AK$12:$AK$31,$B$12:$B$31,C37)/4/$AH$6,IF($AK$3="歴月",SUMIFS($AK$12:$AK$31,$B$12:$B$31,C37)/$AL$6,"記載する期間を選択してください"))</f>
        <v>#DIV/0!</v>
      </c>
      <c r="D41" s="164"/>
      <c r="E41" s="157" t="e">
        <f>IF($AK$3="４週",SUMIFS($AK$12:$AK$31,$B$12:$B$31,E37)/4/$AH$6,IF($AK$3="歴月",SUMIFS($AK$12:$AK$31,$B$12:$B$31,E37)/$AL$6,"記載する期間を選択してください"))</f>
        <v>#DIV/0!</v>
      </c>
      <c r="F41" s="158"/>
      <c r="G41" s="158"/>
      <c r="H41" s="164"/>
      <c r="I41" s="157" t="e">
        <f>IF($AK$3="４週",SUMIFS($AK$12:$AK$31,$B$12:$B$31,I37)/4/$AH$6,IF($AK$3="歴月",SUMIFS($AK$12:$AK$31,$B$12:$B$31,I37)/$AL$6,"記載する期間を選択してください"))</f>
        <v>#DIV/0!</v>
      </c>
      <c r="J41" s="158"/>
      <c r="K41" s="158"/>
      <c r="L41" s="158"/>
      <c r="M41" s="158"/>
      <c r="N41" s="164"/>
      <c r="O41" s="157" t="e">
        <f>IF($AK$3="４週",SUMIFS($AK$12:$AK$31,$B$12:$B$31,O37)/4/$AH$6,IF($AK$3="歴月",SUMIFS($AK$12:$AK$31,$B$12:$B$31,O37)/$AL$6,"記載する期間を選択してください"))</f>
        <v>#DIV/0!</v>
      </c>
      <c r="P41" s="158"/>
      <c r="Q41" s="158"/>
      <c r="R41" s="158"/>
      <c r="S41" s="158"/>
      <c r="T41" s="164"/>
      <c r="U41" s="157" t="e">
        <f>IF($AK$3="４週",SUMIFS($AK$12:$AK$31,$B$12:$B$31,U37)/4/$AH$6,IF($AK$3="歴月",SUMIFS($AK$12:$AK$31,$B$12:$B$31,U37)/$AL$6,"記載する期間を選択してください"))</f>
        <v>#DIV/0!</v>
      </c>
      <c r="V41" s="158"/>
      <c r="W41" s="158"/>
      <c r="X41" s="158"/>
      <c r="Y41" s="158"/>
      <c r="Z41" s="164"/>
      <c r="AA41" s="157" t="e">
        <f>IF($AK$3="４週",SUMIFS($AK$12:$AK$31,$B$12:$B$31,AA37)/4/$AH$6,IF($AK$3="歴月",SUMIFS($AK$12:$AK$31,$B$12:$B$31,AA37)/$AL$6,"記載する期間を選択してください"))</f>
        <v>#DIV/0!</v>
      </c>
      <c r="AB41" s="158"/>
      <c r="AC41" s="158"/>
      <c r="AD41" s="158"/>
      <c r="AE41" s="158"/>
      <c r="AF41" s="164"/>
      <c r="AG41" s="157" t="e">
        <f>IF($AK$3="４週",SUMIFS($AK$12:$AK$31,$B$12:$B$31,AG37)/4/$AH$6,IF($AK$3="歴月",SUMIFS($AK$12:$AK$31,$B$12:$B$31,AG37)/$AL$6,"記載する期間を選択してください"))</f>
        <v>#DIV/0!</v>
      </c>
      <c r="AH41" s="158"/>
      <c r="AI41" s="158"/>
      <c r="AJ41" s="158"/>
      <c r="AK41" s="164"/>
      <c r="AL41" s="157" t="e">
        <f>IF($AK$3="４週",SUMIFS($AK$12:$AK$31,$B$12:$B$31,AL37)/4/$AH$6,IF($AK$3="歴月",SUMIFS($AK$12:$AK$31,$B$12:$B$31,AL37)/$AL$6,"記載する期間を選択してください"))</f>
        <v>#DIV/0!</v>
      </c>
      <c r="AM41" s="164"/>
      <c r="AN41" s="4"/>
    </row>
    <row r="42" spans="1:40" ht="5.0999999999999996" customHeight="1">
      <c r="A42" s="4"/>
      <c r="B42" s="1"/>
      <c r="C42" s="13">
        <v>2</v>
      </c>
      <c r="D42" s="13"/>
      <c r="E42" s="13">
        <v>3</v>
      </c>
      <c r="F42" s="13"/>
      <c r="G42" s="13"/>
      <c r="H42" s="13"/>
      <c r="I42" s="13">
        <v>4</v>
      </c>
      <c r="J42" s="13"/>
      <c r="K42" s="13"/>
      <c r="L42" s="13"/>
      <c r="M42" s="13"/>
      <c r="N42" s="13"/>
      <c r="O42" s="13">
        <v>5</v>
      </c>
      <c r="P42" s="13"/>
      <c r="Q42" s="13"/>
      <c r="R42" s="13"/>
      <c r="S42" s="13"/>
      <c r="T42" s="13"/>
      <c r="U42" s="13">
        <v>6</v>
      </c>
      <c r="V42" s="13"/>
      <c r="W42" s="13"/>
      <c r="X42" s="13"/>
      <c r="Y42" s="13"/>
      <c r="Z42" s="13"/>
      <c r="AA42" s="13">
        <v>7</v>
      </c>
      <c r="AB42" s="13"/>
      <c r="AC42" s="13"/>
      <c r="AD42" s="13"/>
      <c r="AE42" s="13"/>
      <c r="AF42" s="13"/>
      <c r="AG42" s="13">
        <v>8</v>
      </c>
      <c r="AH42" s="13"/>
      <c r="AI42" s="13"/>
      <c r="AJ42" s="13"/>
      <c r="AK42" s="13"/>
      <c r="AL42" s="13">
        <v>9</v>
      </c>
      <c r="AM42" s="33"/>
      <c r="AN42" s="4"/>
    </row>
    <row r="43" spans="1:40" ht="15" customHeight="1">
      <c r="A43" s="2" t="s">
        <v>72</v>
      </c>
      <c r="B43" s="24"/>
      <c r="C43" s="25"/>
      <c r="D43" s="25"/>
      <c r="E43" s="25"/>
      <c r="F43" s="26"/>
      <c r="G43" s="25"/>
      <c r="H43" s="13"/>
      <c r="I43" s="13"/>
      <c r="J43" s="13"/>
      <c r="K43" s="13"/>
      <c r="L43" s="13"/>
      <c r="M43" s="13"/>
      <c r="N43" s="13"/>
      <c r="O43" s="13"/>
      <c r="P43" s="13"/>
      <c r="Q43" s="13"/>
      <c r="R43" s="13">
        <v>6</v>
      </c>
      <c r="S43" s="13"/>
      <c r="T43" s="13"/>
      <c r="U43" s="13"/>
      <c r="V43" s="13"/>
      <c r="W43" s="13"/>
      <c r="X43" s="13">
        <v>7</v>
      </c>
      <c r="Y43" s="13"/>
      <c r="Z43" s="13"/>
      <c r="AA43" s="13"/>
      <c r="AB43" s="13"/>
      <c r="AC43" s="13"/>
      <c r="AD43" s="13">
        <v>8</v>
      </c>
      <c r="AE43" s="13"/>
      <c r="AF43" s="13"/>
      <c r="AG43" s="14"/>
      <c r="AH43" s="14"/>
      <c r="AI43" s="14"/>
      <c r="AJ43" s="14">
        <v>9</v>
      </c>
      <c r="AK43" s="12"/>
      <c r="AL43" s="12"/>
      <c r="AM43" s="4"/>
    </row>
    <row r="44" spans="1:40" s="2" customFormat="1" ht="15" customHeight="1">
      <c r="A44" s="2" t="s">
        <v>73</v>
      </c>
      <c r="B44" s="20"/>
      <c r="C44" s="20"/>
      <c r="D44" s="20"/>
      <c r="E44" s="20"/>
      <c r="F44" s="20"/>
      <c r="G44" s="20"/>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row>
    <row r="45" spans="1:40" s="2" customFormat="1" ht="15" customHeight="1">
      <c r="A45" s="2" t="s">
        <v>121</v>
      </c>
      <c r="B45" s="20"/>
      <c r="C45" s="20"/>
      <c r="D45" s="20"/>
      <c r="E45" s="20"/>
      <c r="F45" s="20"/>
      <c r="G45" s="20"/>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row>
    <row r="46" spans="1:40" s="2" customFormat="1" ht="15" customHeight="1">
      <c r="A46" s="20" t="s">
        <v>215</v>
      </c>
      <c r="C46" s="20"/>
      <c r="D46" s="20"/>
      <c r="E46" s="20"/>
      <c r="F46" s="20"/>
      <c r="G46" s="20"/>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row>
    <row r="47" spans="1:40" s="2" customFormat="1" ht="15" customHeight="1">
      <c r="A47" s="2" t="s">
        <v>74</v>
      </c>
      <c r="B47" s="20"/>
      <c r="C47" s="20"/>
      <c r="D47" s="20"/>
      <c r="E47" s="20"/>
      <c r="F47" s="20"/>
      <c r="G47" s="20"/>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row>
    <row r="48" spans="1:40" s="2" customFormat="1" ht="15" customHeight="1">
      <c r="A48" s="2" t="s">
        <v>75</v>
      </c>
      <c r="B48" s="20"/>
      <c r="C48" s="20"/>
      <c r="D48" s="20"/>
      <c r="E48" s="20"/>
      <c r="F48" s="20"/>
      <c r="G48" s="20"/>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row>
    <row r="49" spans="1:7" ht="15" customHeight="1">
      <c r="A49" s="2" t="s">
        <v>76</v>
      </c>
      <c r="B49" s="27"/>
      <c r="C49" s="2"/>
      <c r="D49" s="2"/>
      <c r="E49" s="2"/>
      <c r="F49" s="2"/>
      <c r="G49" s="2"/>
    </row>
    <row r="50" spans="1:7" ht="15" customHeight="1">
      <c r="A50" s="2" t="s">
        <v>77</v>
      </c>
      <c r="B50" s="27"/>
      <c r="C50" s="2"/>
      <c r="D50" s="2"/>
      <c r="E50" s="2"/>
      <c r="F50" s="2"/>
      <c r="G50" s="2"/>
    </row>
    <row r="51" spans="1:7" ht="15" customHeight="1">
      <c r="A51" s="2"/>
      <c r="B51" s="11" t="s">
        <v>78</v>
      </c>
      <c r="C51" s="115" t="s">
        <v>79</v>
      </c>
      <c r="D51" s="115"/>
      <c r="E51" s="115"/>
      <c r="F51" s="2"/>
      <c r="G51" s="2"/>
    </row>
    <row r="52" spans="1:7" ht="15" customHeight="1">
      <c r="A52" s="2"/>
      <c r="B52" s="29" t="s">
        <v>96</v>
      </c>
      <c r="C52" s="130" t="s">
        <v>80</v>
      </c>
      <c r="D52" s="130"/>
      <c r="E52" s="130"/>
      <c r="F52" s="2"/>
      <c r="G52" s="2"/>
    </row>
    <row r="53" spans="1:7" ht="15" customHeight="1">
      <c r="A53" s="2"/>
      <c r="B53" s="29" t="s">
        <v>97</v>
      </c>
      <c r="C53" s="130" t="s">
        <v>81</v>
      </c>
      <c r="D53" s="130"/>
      <c r="E53" s="130"/>
      <c r="F53" s="2"/>
      <c r="G53" s="2"/>
    </row>
    <row r="54" spans="1:7" ht="15" customHeight="1">
      <c r="A54" s="2"/>
      <c r="B54" s="29" t="s">
        <v>98</v>
      </c>
      <c r="C54" s="130" t="s">
        <v>82</v>
      </c>
      <c r="D54" s="130"/>
      <c r="E54" s="130"/>
      <c r="F54" s="2"/>
      <c r="G54" s="2"/>
    </row>
    <row r="55" spans="1:7" ht="15" customHeight="1">
      <c r="A55" s="2"/>
      <c r="B55" s="29" t="s">
        <v>99</v>
      </c>
      <c r="C55" s="130" t="s">
        <v>83</v>
      </c>
      <c r="D55" s="130"/>
      <c r="E55" s="130"/>
      <c r="F55" s="2"/>
      <c r="G55" s="2"/>
    </row>
    <row r="56" spans="1:7" ht="15" customHeight="1">
      <c r="A56" s="2"/>
      <c r="B56" s="2" t="s">
        <v>84</v>
      </c>
      <c r="C56" s="2"/>
      <c r="D56" s="2"/>
      <c r="E56" s="2"/>
      <c r="F56" s="2"/>
      <c r="G56" s="2"/>
    </row>
    <row r="57" spans="1:7" ht="15" customHeight="1">
      <c r="A57" s="2"/>
      <c r="B57" s="2" t="s">
        <v>101</v>
      </c>
      <c r="C57" s="2"/>
      <c r="D57" s="2"/>
      <c r="E57" s="2"/>
      <c r="F57" s="2"/>
      <c r="G57" s="2"/>
    </row>
    <row r="58" spans="1:7" ht="15" customHeight="1">
      <c r="A58" s="2"/>
      <c r="B58" s="2" t="s">
        <v>85</v>
      </c>
      <c r="C58" s="2"/>
      <c r="D58" s="2"/>
      <c r="E58" s="2"/>
      <c r="F58" s="2"/>
      <c r="G58" s="2"/>
    </row>
    <row r="59" spans="1:7" ht="15" customHeight="1">
      <c r="A59" s="2" t="s">
        <v>86</v>
      </c>
      <c r="B59" s="27"/>
      <c r="C59" s="2"/>
      <c r="D59" s="2"/>
      <c r="E59" s="2"/>
      <c r="F59" s="2"/>
      <c r="G59" s="2"/>
    </row>
    <row r="60" spans="1:7" ht="15" customHeight="1">
      <c r="A60" s="2" t="s">
        <v>218</v>
      </c>
      <c r="B60" s="27"/>
      <c r="C60" s="2"/>
      <c r="D60" s="2"/>
      <c r="E60" s="2"/>
      <c r="F60" s="2"/>
      <c r="G60" s="2"/>
    </row>
    <row r="61" spans="1:7" ht="15" customHeight="1">
      <c r="A61" s="2" t="s">
        <v>102</v>
      </c>
      <c r="B61" s="27"/>
      <c r="C61" s="2"/>
      <c r="D61" s="2"/>
      <c r="E61" s="2"/>
      <c r="F61" s="2"/>
      <c r="G61" s="2"/>
    </row>
    <row r="62" spans="1:7" ht="15" customHeight="1">
      <c r="A62" s="2" t="s">
        <v>88</v>
      </c>
      <c r="B62" s="27"/>
      <c r="C62" s="2"/>
      <c r="D62" s="2"/>
      <c r="E62" s="2"/>
      <c r="F62" s="2"/>
      <c r="G62" s="2"/>
    </row>
    <row r="63" spans="1:7" ht="15" customHeight="1">
      <c r="A63" s="2" t="s">
        <v>203</v>
      </c>
      <c r="B63" s="27"/>
      <c r="C63" s="2"/>
      <c r="D63" s="2"/>
      <c r="E63" s="2"/>
      <c r="F63" s="2"/>
      <c r="G63" s="2"/>
    </row>
    <row r="64" spans="1:7" ht="15" customHeight="1">
      <c r="A64" s="2" t="s">
        <v>89</v>
      </c>
      <c r="B64" s="27"/>
      <c r="C64" s="2"/>
      <c r="D64" s="2"/>
      <c r="E64" s="2"/>
      <c r="F64" s="2"/>
      <c r="G64" s="2"/>
    </row>
    <row r="65" spans="1:7" ht="15" customHeight="1">
      <c r="A65" s="2" t="s">
        <v>90</v>
      </c>
      <c r="B65" s="27"/>
      <c r="C65" s="2"/>
      <c r="D65" s="2"/>
      <c r="E65" s="2"/>
      <c r="F65" s="2"/>
      <c r="G65" s="2"/>
    </row>
    <row r="66" spans="1:7" ht="15" customHeight="1">
      <c r="A66" s="2" t="s">
        <v>91</v>
      </c>
      <c r="B66" s="27"/>
      <c r="C66" s="2"/>
      <c r="D66" s="2"/>
      <c r="E66" s="2"/>
      <c r="F66" s="2"/>
      <c r="G66" s="2"/>
    </row>
    <row r="67" spans="1:7" ht="15" customHeight="1">
      <c r="A67" s="2" t="s">
        <v>92</v>
      </c>
      <c r="B67" s="27"/>
      <c r="C67" s="2"/>
      <c r="D67" s="2"/>
      <c r="E67" s="2"/>
      <c r="F67" s="2"/>
      <c r="G67" s="2"/>
    </row>
    <row r="68" spans="1:7" ht="15" customHeight="1">
      <c r="A68" s="2" t="s">
        <v>93</v>
      </c>
      <c r="B68" s="27"/>
      <c r="C68" s="2"/>
      <c r="D68" s="2"/>
      <c r="E68" s="2"/>
      <c r="F68" s="2"/>
      <c r="G68" s="2"/>
    </row>
    <row r="69" spans="1:7" ht="15" customHeight="1">
      <c r="A69" s="2" t="s">
        <v>94</v>
      </c>
      <c r="B69" s="27"/>
      <c r="C69" s="2"/>
      <c r="D69" s="2"/>
      <c r="E69" s="2"/>
      <c r="F69" s="2"/>
      <c r="G69" s="2"/>
    </row>
    <row r="70" spans="1:7" ht="15" customHeight="1">
      <c r="A70" s="2" t="s">
        <v>95</v>
      </c>
      <c r="B70" s="27"/>
      <c r="C70" s="2"/>
      <c r="D70" s="2"/>
      <c r="E70" s="2"/>
      <c r="F70" s="2"/>
      <c r="G70" s="2"/>
    </row>
    <row r="71" spans="1:7" ht="15" customHeight="1">
      <c r="A71" s="2" t="s">
        <v>100</v>
      </c>
      <c r="B71" s="27"/>
      <c r="C71" s="2"/>
      <c r="D71" s="2"/>
      <c r="E71" s="2"/>
      <c r="F71" s="2"/>
      <c r="G71" s="2"/>
    </row>
  </sheetData>
  <mergeCells count="101">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B8:B11"/>
    <mergeCell ref="C8:C11"/>
    <mergeCell ref="D8:D11"/>
    <mergeCell ref="E8:E11"/>
    <mergeCell ref="F8:AJ8"/>
    <mergeCell ref="F9:L9"/>
    <mergeCell ref="M9:S9"/>
    <mergeCell ref="T9:Z9"/>
    <mergeCell ref="AA9:AG9"/>
    <mergeCell ref="AH9:AJ9"/>
    <mergeCell ref="AK3:AN3"/>
    <mergeCell ref="AK4:AN4"/>
    <mergeCell ref="AK8:AK11"/>
    <mergeCell ref="AK5:AN5"/>
  </mergeCells>
  <phoneticPr fontId="3"/>
  <conditionalFormatting sqref="AH12:AJ33">
    <cfRule type="expression" dxfId="9" priority="3">
      <formula>$AK$3="４週"</formula>
    </cfRule>
  </conditionalFormatting>
  <conditionalFormatting sqref="AL12:AL31">
    <cfRule type="cellIs" dxfId="8" priority="1" operator="greaterThan">
      <formula>$AH$6</formula>
    </cfRule>
  </conditionalFormatting>
  <dataValidations count="4">
    <dataValidation type="list" allowBlank="1" showInputMessage="1" showErrorMessage="1" sqref="C12:C31" xr:uid="{00000000-0002-0000-1700-000000000000}">
      <formula1>"A,B,C,D"</formula1>
    </dataValidation>
    <dataValidation type="list" allowBlank="1" showInputMessage="1" showErrorMessage="1" sqref="AK4:AN4" xr:uid="{00000000-0002-0000-1700-000001000000}">
      <formula1>"予定,実績"</formula1>
    </dataValidation>
    <dataValidation type="list" allowBlank="1" showInputMessage="1" showErrorMessage="1" sqref="AK3:AN3" xr:uid="{00000000-0002-0000-1700-000002000000}">
      <formula1>"４週,歴月"</formula1>
    </dataValidation>
    <dataValidation type="list" allowBlank="1" showInputMessage="1" showErrorMessage="1" sqref="B12:B31" xr:uid="{00000000-0002-0000-17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4000000}">
          <x14:formula1>
            <xm:f>選択肢!$A$34:$A$36</xm:f>
          </x14:formula1>
          <xm:sqref>AK1:AN1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70"/>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19</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42</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2" si="0">IF($AK$3="４週",SUM(F12:AG12),SUM(F12:AJ12))</f>
        <v>0</v>
      </c>
      <c r="AL12" s="82">
        <f>IF($AK$3="４週",AK12/4,AK12/(DAY(EOMONTH($F$9,0))/7))</f>
        <v>0</v>
      </c>
      <c r="AM12" s="128"/>
      <c r="AN12" s="128"/>
    </row>
    <row r="13" spans="1:40" ht="18" customHeight="1">
      <c r="A13" s="72">
        <v>3</v>
      </c>
      <c r="B13" s="91" t="s">
        <v>46</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IF($AK$3="４週",AK13/4,AK13/(DAY(EOMONTH($F$9,0))/7))</f>
        <v>0</v>
      </c>
      <c r="AM13" s="128"/>
      <c r="AN13" s="128"/>
    </row>
    <row r="14" spans="1:40" ht="18" customHeight="1">
      <c r="A14" s="72">
        <v>4</v>
      </c>
      <c r="B14" s="91" t="s">
        <v>46</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IF($AK$3="４週",AK14/4,AK14/(DAY(EOMONTH($F$9,0))/7))</f>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30" si="1">IF($AK$3="４週",AK15/4,AK15/(DAY(EOMONTH($F$9,0))/7))</f>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3">
        <f t="shared" si="0"/>
        <v>0</v>
      </c>
      <c r="AL32" s="85"/>
      <c r="AM32" s="129"/>
      <c r="AN32" s="129"/>
    </row>
    <row r="33" spans="1:40"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0"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0"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0" ht="21" customHeight="1">
      <c r="A36" s="9" t="s">
        <v>118</v>
      </c>
      <c r="B36" s="1"/>
      <c r="C36" s="5"/>
      <c r="D36" s="5"/>
      <c r="E36" s="5"/>
      <c r="F36" s="5"/>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5"/>
      <c r="AM36" s="5"/>
      <c r="AN36" s="4"/>
    </row>
    <row r="37" spans="1:40" ht="24.95" customHeight="1">
      <c r="A37" s="4"/>
      <c r="B37" s="8"/>
      <c r="C37" s="157" t="str">
        <f>IF(VLOOKUP($AK$1,選択肢!$A$1:$J$41,C42,FALSE)=0,"-",VLOOKUP($AK$1,選択肢!$A$1:$J$41,C42,FALSE))</f>
        <v>管理者</v>
      </c>
      <c r="D37" s="158"/>
      <c r="E37" s="163" t="str">
        <f>IF(VLOOKUP($AK$1,選択肢!$A$1:$J$41,E42,FALSE)=0,"-",VLOOKUP($AK$1,選択肢!$A$1:$J$41,E42,FALSE))</f>
        <v>児童発達支援管理責任者</v>
      </c>
      <c r="F37" s="163"/>
      <c r="G37" s="163"/>
      <c r="H37" s="163"/>
      <c r="I37" s="157" t="str">
        <f>IF(VLOOKUP($AK$1,選択肢!$A$1:$J$41,I42,FALSE)=0,"-",VLOOKUP($AK$1,選択肢!$A$1:$J$41,I42,FALSE))</f>
        <v>訪問支援員</v>
      </c>
      <c r="J37" s="158"/>
      <c r="K37" s="158"/>
      <c r="L37" s="158"/>
      <c r="M37" s="158"/>
      <c r="N37" s="164"/>
      <c r="O37" s="157" t="str">
        <f>IF(VLOOKUP($AK$1,選択肢!$A$1:$J$41,O42,FALSE)=0,"-",VLOOKUP($AK$1,選択肢!$A$1:$J$41,O42,FALSE))</f>
        <v>-</v>
      </c>
      <c r="P37" s="158"/>
      <c r="Q37" s="158"/>
      <c r="R37" s="158"/>
      <c r="S37" s="158"/>
      <c r="T37" s="164"/>
      <c r="U37" s="157" t="str">
        <f>IF(VLOOKUP($AK$1,選択肢!$A$1:$J$41,U42,FALSE)=0,"-",VLOOKUP($AK$1,選択肢!$A$1:$J$41,U42,FALSE))</f>
        <v>-</v>
      </c>
      <c r="V37" s="158"/>
      <c r="W37" s="158"/>
      <c r="X37" s="158"/>
      <c r="Y37" s="158"/>
      <c r="Z37" s="164"/>
      <c r="AA37" s="157" t="str">
        <f>IF(VLOOKUP($AK$1,選択肢!$A$1:$J$41,AA42,FALSE)=0,"-",VLOOKUP($AK$1,選択肢!$A$1:$J$41,AA42,FALSE))</f>
        <v>-</v>
      </c>
      <c r="AB37" s="158"/>
      <c r="AC37" s="158"/>
      <c r="AD37" s="158"/>
      <c r="AE37" s="158"/>
      <c r="AF37" s="164"/>
      <c r="AG37" s="163" t="str">
        <f>IF(VLOOKUP($AK$1,選択肢!$A$1:$J$41,AG42,FALSE)=0,"-",VLOOKUP($AK$1,選択肢!$A$1:$J$41,AG42,FALSE))</f>
        <v>-</v>
      </c>
      <c r="AH37" s="163"/>
      <c r="AI37" s="163"/>
      <c r="AJ37" s="163"/>
      <c r="AK37" s="163"/>
      <c r="AL37" s="163" t="str">
        <f>IF(VLOOKUP($AK$1,選択肢!$A$1:$J$41,AL42,FALSE)=0,"-",VLOOKUP($AK$1,選択肢!$A$1:$J$41,AL42,FALSE))</f>
        <v>-</v>
      </c>
      <c r="AM37" s="163"/>
      <c r="AN37" s="4"/>
    </row>
    <row r="38" spans="1:40" ht="18" customHeight="1">
      <c r="A38" s="4"/>
      <c r="B38" s="8"/>
      <c r="C38" s="35" t="s">
        <v>2</v>
      </c>
      <c r="D38" s="35" t="s">
        <v>3</v>
      </c>
      <c r="E38" s="34" t="s">
        <v>2</v>
      </c>
      <c r="F38" s="171" t="s">
        <v>3</v>
      </c>
      <c r="G38" s="171"/>
      <c r="H38" s="171"/>
      <c r="I38" s="160" t="s">
        <v>2</v>
      </c>
      <c r="J38" s="161"/>
      <c r="K38" s="162"/>
      <c r="L38" s="160" t="s">
        <v>3</v>
      </c>
      <c r="M38" s="161"/>
      <c r="N38" s="162"/>
      <c r="O38" s="160" t="s">
        <v>2</v>
      </c>
      <c r="P38" s="161"/>
      <c r="Q38" s="162"/>
      <c r="R38" s="160" t="s">
        <v>3</v>
      </c>
      <c r="S38" s="161"/>
      <c r="T38" s="162"/>
      <c r="U38" s="160" t="s">
        <v>2</v>
      </c>
      <c r="V38" s="161"/>
      <c r="W38" s="162"/>
      <c r="X38" s="160" t="s">
        <v>3</v>
      </c>
      <c r="Y38" s="161"/>
      <c r="Z38" s="162"/>
      <c r="AA38" s="160" t="s">
        <v>2</v>
      </c>
      <c r="AB38" s="161"/>
      <c r="AC38" s="162"/>
      <c r="AD38" s="160" t="s">
        <v>3</v>
      </c>
      <c r="AE38" s="161"/>
      <c r="AF38" s="162"/>
      <c r="AG38" s="160" t="s">
        <v>2</v>
      </c>
      <c r="AH38" s="161"/>
      <c r="AI38" s="162"/>
      <c r="AJ38" s="160" t="s">
        <v>3</v>
      </c>
      <c r="AK38" s="162"/>
      <c r="AL38" s="34" t="s">
        <v>1</v>
      </c>
      <c r="AM38" s="34" t="s">
        <v>0</v>
      </c>
      <c r="AN38" s="4"/>
    </row>
    <row r="39" spans="1:40" ht="18" customHeight="1">
      <c r="A39" s="4"/>
      <c r="B39" s="11" t="s">
        <v>16</v>
      </c>
      <c r="C39" s="34">
        <f>COUNTIFS($B$11:$B$30,C$37,$C$11:$C$30,"A",$E$11:$E$30,"*")</f>
        <v>1</v>
      </c>
      <c r="D39" s="34">
        <f>COUNTIFS($B$11:$B$30,C$37,$C$11:$C$30,"B",$E$11:$E$30,"*")</f>
        <v>0</v>
      </c>
      <c r="E39" s="34">
        <f>COUNTIFS($B$11:$B$30,E$37,$C$11:$C$30,"A",$E$11:$E$30,"*")</f>
        <v>0</v>
      </c>
      <c r="F39" s="160">
        <f>COUNTIFS($B$11:$B$30,E$37,$C$11:$C$30,"B",$E$11:$E$30,"*")</f>
        <v>1</v>
      </c>
      <c r="G39" s="161"/>
      <c r="H39" s="162"/>
      <c r="I39" s="160">
        <f>COUNTIFS($B$11:$B$30,I$37,$C$11:$C$30,"A",$E$11:$E$30,"*")</f>
        <v>0</v>
      </c>
      <c r="J39" s="161"/>
      <c r="K39" s="162"/>
      <c r="L39" s="160">
        <f>COUNTIFS($B$11:$B$30,I$37,$C$11:$C$30,"B",$E$11:$E$30,"*")</f>
        <v>0</v>
      </c>
      <c r="M39" s="161"/>
      <c r="N39" s="162"/>
      <c r="O39" s="160">
        <f>COUNTIFS($B$11:$B$30,O$37,$C$11:$C$30,"A",$E$11:$E$30,"*")</f>
        <v>0</v>
      </c>
      <c r="P39" s="161"/>
      <c r="Q39" s="162"/>
      <c r="R39" s="160">
        <f>COUNTIFS($B$11:$B$30,O$37,$C$11:$C$30,"B",$E$11:$E$30,"*")</f>
        <v>0</v>
      </c>
      <c r="S39" s="161"/>
      <c r="T39" s="162"/>
      <c r="U39" s="160">
        <f>COUNTIFS($B$11:$B$30,U$37,$C$11:$C$30,"A",$E$11:$E$30,"*")</f>
        <v>0</v>
      </c>
      <c r="V39" s="161"/>
      <c r="W39" s="162"/>
      <c r="X39" s="160">
        <f>COUNTIFS($B$11:$B$30,U$37,$C$11:$C$30,"B",$E$11:$E$30,"*")</f>
        <v>0</v>
      </c>
      <c r="Y39" s="161"/>
      <c r="Z39" s="162"/>
      <c r="AA39" s="160">
        <f>COUNTIFS($B$11:$B$30,AA$37,$C$11:$C$30,"A",$E$11:$E$30,"*")</f>
        <v>0</v>
      </c>
      <c r="AB39" s="161"/>
      <c r="AC39" s="162"/>
      <c r="AD39" s="160">
        <f>COUNTIFS($B$11:$B$30,AA$37,$C$11:$C$30,"B",$E$11:$E$30,"*")</f>
        <v>0</v>
      </c>
      <c r="AE39" s="161"/>
      <c r="AF39" s="162"/>
      <c r="AG39" s="160">
        <f>COUNTIFS($B$11:$B$30,AG$37,$C$11:$C$30,"A",$E$11:$E$30,"*")</f>
        <v>0</v>
      </c>
      <c r="AH39" s="161"/>
      <c r="AI39" s="162"/>
      <c r="AJ39" s="160">
        <f>COUNTIFS($B$11:$B$30,AG$37,$C$11:$C$30,"B",$E$11:$E$30,"*")</f>
        <v>0</v>
      </c>
      <c r="AK39" s="162"/>
      <c r="AL39" s="34">
        <f>COUNTIFS($B$11:$B$30,AL$37,$C$11:$C$30,"A",$E$11:$E$30,"*")</f>
        <v>0</v>
      </c>
      <c r="AM39" s="34">
        <f>COUNTIFS($B$11:$B$30,AL$37,$C$11:$C$30,"B",$E$11:$E$30,"*")</f>
        <v>0</v>
      </c>
      <c r="AN39" s="4"/>
    </row>
    <row r="40" spans="1:40" ht="18" customHeight="1">
      <c r="A40" s="4"/>
      <c r="B40" s="17" t="s">
        <v>17</v>
      </c>
      <c r="C40" s="34">
        <f>COUNTIFS($B$11:$B$30,C$37,$C$11:$C$30,"C",$E$11:$E$30,"*")</f>
        <v>0</v>
      </c>
      <c r="D40" s="34">
        <f>COUNTIFS($B$11:$B$30,C$37,$C$11:$C$30,"D",$E$11:$E$30,"*")</f>
        <v>0</v>
      </c>
      <c r="E40" s="34">
        <f>COUNTIFS($B$11:$B$30,E$37,$C$11:$C$30,"C",$E$11:$E$30,"*")</f>
        <v>0</v>
      </c>
      <c r="F40" s="160">
        <f>COUNTIFS($B$11:$B$30,E$37,$C$11:$C$30,"D",$E$11:$E$30,"*")</f>
        <v>0</v>
      </c>
      <c r="G40" s="161"/>
      <c r="H40" s="162"/>
      <c r="I40" s="160">
        <f>COUNTIFS($B$11:$B$30,I$37,$C$11:$C$30,"C",$E$11:$E$30,"*")</f>
        <v>1</v>
      </c>
      <c r="J40" s="161"/>
      <c r="K40" s="162"/>
      <c r="L40" s="160">
        <f>COUNTIFS($B$11:$B$30,I$37,$C$11:$C$30,"D",$E$11:$E$30,"*")</f>
        <v>1</v>
      </c>
      <c r="M40" s="161"/>
      <c r="N40" s="162"/>
      <c r="O40" s="160">
        <f>COUNTIFS($B$11:$B$30,O$37,$C$11:$C$30,"C",$E$11:$E$30,"*")</f>
        <v>0</v>
      </c>
      <c r="P40" s="161"/>
      <c r="Q40" s="162"/>
      <c r="R40" s="160">
        <f>COUNTIFS($B$11:$B$30,O$37,$C$11:$C$30,"D",$E$11:$E$30,"*")</f>
        <v>0</v>
      </c>
      <c r="S40" s="161"/>
      <c r="T40" s="162"/>
      <c r="U40" s="160">
        <f>COUNTIFS($B$11:$B$30,U$37,$C$11:$C$30,"C",$E$11:$E$30,"*")</f>
        <v>0</v>
      </c>
      <c r="V40" s="161"/>
      <c r="W40" s="162"/>
      <c r="X40" s="160">
        <f>COUNTIFS($B$11:$B$30,U$37,$C$11:$C$30,"D",$E$11:$E$30,"*")</f>
        <v>0</v>
      </c>
      <c r="Y40" s="161"/>
      <c r="Z40" s="162"/>
      <c r="AA40" s="160">
        <f>COUNTIFS($B$11:$B$30,AA$37,$C$11:$C$30,"C",$E$11:$E$30,"*")</f>
        <v>0</v>
      </c>
      <c r="AB40" s="161"/>
      <c r="AC40" s="162"/>
      <c r="AD40" s="160">
        <f>COUNTIFS($B$11:$B$30,AA$37,$C$11:$C$30,"D",$E$11:$E$30,"*")</f>
        <v>0</v>
      </c>
      <c r="AE40" s="161"/>
      <c r="AF40" s="162"/>
      <c r="AG40" s="160">
        <f>COUNTIFS($B$11:$B$30,AG$37,$C$11:$C$30,"C",$E$11:$E$30,"*")</f>
        <v>0</v>
      </c>
      <c r="AH40" s="161"/>
      <c r="AI40" s="162"/>
      <c r="AJ40" s="160">
        <f>COUNTIFS($B$11:$B$30,AG$37,$C$11:$C$30,"D",$E$11:$E$30,"*")</f>
        <v>0</v>
      </c>
      <c r="AK40" s="162"/>
      <c r="AL40" s="34">
        <f>COUNTIFS($B$11:$B$30,AL$37,$C$11:$C$30,"C",$E$11:$E$30,"*")</f>
        <v>0</v>
      </c>
      <c r="AM40" s="34">
        <f>COUNTIFS($B$11:$B$30,AL$37,$C$11:$C$30,"D",$E$11:$E$30,"*")</f>
        <v>0</v>
      </c>
      <c r="AN40" s="4"/>
    </row>
    <row r="41" spans="1:40" ht="24.95" customHeight="1">
      <c r="A41" s="4"/>
      <c r="B41" s="17" t="s">
        <v>107</v>
      </c>
      <c r="C41" s="157" t="e">
        <f>IF($AK$3="４週",SUMIFS($AK$11:$AK$30,$B$11:$B$30,C37)/4/$AH$5,IF($AK$3="歴月",SUMIFS($AK$11:$AK$30,$B$11:$B$30,C37)/$AL$5,"記載する期間を選択してください"))</f>
        <v>#DIV/0!</v>
      </c>
      <c r="D41" s="164"/>
      <c r="E41" s="157" t="e">
        <f>IF($AK$3="４週",SUMIFS($AK$11:$AK$30,$B$11:$B$30,E37)/4/$AH$5,IF($AK$3="歴月",SUMIFS($AK$11:$AK$30,$B$11:$B$30,E37)/$AL$5,"記載する期間を選択してください"))</f>
        <v>#DIV/0!</v>
      </c>
      <c r="F41" s="158"/>
      <c r="G41" s="158"/>
      <c r="H41" s="164"/>
      <c r="I41" s="157" t="e">
        <f>IF($AK$3="４週",SUMIFS($AK$11:$AK$30,$B$11:$B$30,I37)/4/$AH$5,IF($AK$3="歴月",SUMIFS($AK$11:$AK$30,$B$11:$B$30,I37)/$AL$5,"記載する期間を選択してください"))</f>
        <v>#DIV/0!</v>
      </c>
      <c r="J41" s="158"/>
      <c r="K41" s="158"/>
      <c r="L41" s="158"/>
      <c r="M41" s="158"/>
      <c r="N41" s="164"/>
      <c r="O41" s="157" t="e">
        <f>IF($AK$3="４週",SUMIFS($AK$11:$AK$30,$B$11:$B$30,O37)/4/$AH$5,IF($AK$3="歴月",SUMIFS($AK$11:$AK$30,$B$11:$B$30,O37)/$AL$5,"記載する期間を選択してください"))</f>
        <v>#DIV/0!</v>
      </c>
      <c r="P41" s="158"/>
      <c r="Q41" s="158"/>
      <c r="R41" s="158"/>
      <c r="S41" s="158"/>
      <c r="T41" s="164"/>
      <c r="U41" s="157" t="e">
        <f>IF($AK$3="４週",SUMIFS($AK$11:$AK$30,$B$11:$B$30,U37)/4/$AH$5,IF($AK$3="歴月",SUMIFS($AK$11:$AK$30,$B$11:$B$30,U37)/$AL$5,"記載する期間を選択してください"))</f>
        <v>#DIV/0!</v>
      </c>
      <c r="V41" s="158"/>
      <c r="W41" s="158"/>
      <c r="X41" s="158"/>
      <c r="Y41" s="158"/>
      <c r="Z41" s="164"/>
      <c r="AA41" s="157" t="e">
        <f>IF($AK$3="４週",SUMIFS($AK$11:$AK$30,$B$11:$B$30,AA37)/4/$AH$5,IF($AK$3="歴月",SUMIFS($AK$11:$AK$30,$B$11:$B$30,AA37)/$AL$5,"記載する期間を選択してください"))</f>
        <v>#DIV/0!</v>
      </c>
      <c r="AB41" s="158"/>
      <c r="AC41" s="158"/>
      <c r="AD41" s="158"/>
      <c r="AE41" s="158"/>
      <c r="AF41" s="164"/>
      <c r="AG41" s="157" t="e">
        <f>IF($AK$3="４週",SUMIFS($AK$11:$AK$30,$B$11:$B$30,AG37)/4/$AH$5,IF($AK$3="歴月",SUMIFS($AK$11:$AK$30,$B$11:$B$30,AG37)/$AL$5,"記載する期間を選択してください"))</f>
        <v>#DIV/0!</v>
      </c>
      <c r="AH41" s="158"/>
      <c r="AI41" s="158"/>
      <c r="AJ41" s="158"/>
      <c r="AK41" s="164"/>
      <c r="AL41" s="157" t="e">
        <f>IF($AK$3="４週",SUMIFS($AK$11:$AK$30,$B$11:$B$30,AL37)/4/$AH$5,IF($AK$3="歴月",SUMIFS($AK$11:$AK$30,$B$11:$B$30,AL37)/$AL$5,"記載する期間を選択してください"))</f>
        <v>#DIV/0!</v>
      </c>
      <c r="AM41" s="164"/>
      <c r="AN41" s="4"/>
    </row>
    <row r="42" spans="1:40" ht="5.0999999999999996" customHeight="1">
      <c r="A42" s="4"/>
      <c r="B42" s="1"/>
      <c r="C42" s="13">
        <v>2</v>
      </c>
      <c r="D42" s="13"/>
      <c r="E42" s="13">
        <v>3</v>
      </c>
      <c r="F42" s="13"/>
      <c r="G42" s="13"/>
      <c r="H42" s="13"/>
      <c r="I42" s="13">
        <v>4</v>
      </c>
      <c r="J42" s="13"/>
      <c r="K42" s="13"/>
      <c r="L42" s="13"/>
      <c r="M42" s="13"/>
      <c r="N42" s="13"/>
      <c r="O42" s="13">
        <v>5</v>
      </c>
      <c r="P42" s="13"/>
      <c r="Q42" s="13"/>
      <c r="R42" s="13"/>
      <c r="S42" s="13"/>
      <c r="T42" s="13"/>
      <c r="U42" s="13">
        <v>6</v>
      </c>
      <c r="V42" s="13"/>
      <c r="W42" s="13"/>
      <c r="X42" s="13"/>
      <c r="Y42" s="13"/>
      <c r="Z42" s="13"/>
      <c r="AA42" s="13">
        <v>7</v>
      </c>
      <c r="AB42" s="13"/>
      <c r="AC42" s="13"/>
      <c r="AD42" s="13"/>
      <c r="AE42" s="13"/>
      <c r="AF42" s="13"/>
      <c r="AG42" s="13">
        <v>8</v>
      </c>
      <c r="AH42" s="13"/>
      <c r="AI42" s="13"/>
      <c r="AJ42" s="13"/>
      <c r="AK42" s="13"/>
      <c r="AL42" s="13">
        <v>9</v>
      </c>
      <c r="AM42" s="33"/>
      <c r="AN42" s="4"/>
    </row>
    <row r="43" spans="1:40" ht="15" customHeight="1">
      <c r="A43" s="2" t="s">
        <v>72</v>
      </c>
      <c r="B43" s="24"/>
      <c r="C43" s="25"/>
      <c r="D43" s="25"/>
      <c r="E43" s="25"/>
      <c r="F43" s="26"/>
      <c r="G43" s="25"/>
      <c r="H43" s="13"/>
      <c r="I43" s="13"/>
      <c r="J43" s="13"/>
      <c r="K43" s="13"/>
      <c r="L43" s="13"/>
      <c r="M43" s="13"/>
      <c r="N43" s="13"/>
      <c r="O43" s="13"/>
      <c r="P43" s="13"/>
      <c r="Q43" s="13"/>
      <c r="R43" s="13">
        <v>6</v>
      </c>
      <c r="S43" s="13"/>
      <c r="T43" s="13"/>
      <c r="U43" s="13"/>
      <c r="V43" s="13"/>
      <c r="W43" s="13"/>
      <c r="X43" s="13">
        <v>7</v>
      </c>
      <c r="Y43" s="13"/>
      <c r="Z43" s="13"/>
      <c r="AA43" s="13"/>
      <c r="AB43" s="13"/>
      <c r="AC43" s="13"/>
      <c r="AD43" s="13">
        <v>8</v>
      </c>
      <c r="AE43" s="13"/>
      <c r="AF43" s="13"/>
      <c r="AG43" s="14"/>
      <c r="AH43" s="14"/>
      <c r="AI43" s="14"/>
      <c r="AJ43" s="14">
        <v>9</v>
      </c>
      <c r="AK43" s="12"/>
      <c r="AL43" s="12"/>
      <c r="AM43" s="4"/>
    </row>
    <row r="44" spans="1:40" s="2" customFormat="1" ht="15" customHeight="1">
      <c r="A44" s="2" t="s">
        <v>73</v>
      </c>
      <c r="B44" s="20"/>
      <c r="C44" s="20"/>
      <c r="D44" s="20"/>
      <c r="E44" s="20"/>
      <c r="F44" s="20"/>
      <c r="G44" s="20"/>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row>
    <row r="45" spans="1:40" s="2" customFormat="1" ht="15" customHeight="1">
      <c r="A45" s="2" t="s">
        <v>121</v>
      </c>
      <c r="B45" s="20"/>
      <c r="C45" s="20"/>
      <c r="D45" s="20"/>
      <c r="E45" s="20"/>
      <c r="F45" s="20"/>
      <c r="G45" s="20"/>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row>
    <row r="46" spans="1:40" s="2" customFormat="1" ht="15" customHeight="1">
      <c r="A46" s="2" t="s">
        <v>74</v>
      </c>
      <c r="B46" s="20"/>
      <c r="C46" s="20"/>
      <c r="D46" s="20"/>
      <c r="E46" s="20"/>
      <c r="F46" s="20"/>
      <c r="G46" s="20"/>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row>
    <row r="47" spans="1:40" s="2" customFormat="1" ht="15" customHeight="1">
      <c r="A47" s="2" t="s">
        <v>75</v>
      </c>
      <c r="B47" s="20"/>
      <c r="C47" s="20"/>
      <c r="D47" s="20"/>
      <c r="E47" s="20"/>
      <c r="F47" s="20"/>
      <c r="G47" s="20"/>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row>
    <row r="48" spans="1:40" ht="15" customHeight="1">
      <c r="A48" s="2" t="s">
        <v>76</v>
      </c>
      <c r="B48" s="27"/>
      <c r="C48" s="2"/>
      <c r="D48" s="2"/>
      <c r="E48" s="2"/>
      <c r="F48" s="2"/>
      <c r="G48" s="2"/>
    </row>
    <row r="49" spans="1:7" ht="15" customHeight="1">
      <c r="A49" s="2" t="s">
        <v>77</v>
      </c>
      <c r="B49" s="27"/>
      <c r="C49" s="2"/>
      <c r="D49" s="2"/>
      <c r="E49" s="2"/>
      <c r="F49" s="2"/>
      <c r="G49" s="2"/>
    </row>
    <row r="50" spans="1:7" ht="15" customHeight="1">
      <c r="A50" s="2"/>
      <c r="B50" s="11" t="s">
        <v>78</v>
      </c>
      <c r="C50" s="115" t="s">
        <v>79</v>
      </c>
      <c r="D50" s="115"/>
      <c r="E50" s="115"/>
      <c r="F50" s="2"/>
      <c r="G50" s="2"/>
    </row>
    <row r="51" spans="1:7" ht="15" customHeight="1">
      <c r="A51" s="2"/>
      <c r="B51" s="29" t="s">
        <v>96</v>
      </c>
      <c r="C51" s="130" t="s">
        <v>80</v>
      </c>
      <c r="D51" s="130"/>
      <c r="E51" s="130"/>
      <c r="F51" s="2"/>
      <c r="G51" s="2"/>
    </row>
    <row r="52" spans="1:7" ht="15" customHeight="1">
      <c r="A52" s="2"/>
      <c r="B52" s="29" t="s">
        <v>97</v>
      </c>
      <c r="C52" s="130" t="s">
        <v>81</v>
      </c>
      <c r="D52" s="130"/>
      <c r="E52" s="130"/>
      <c r="F52" s="2"/>
      <c r="G52" s="2"/>
    </row>
    <row r="53" spans="1:7" ht="15" customHeight="1">
      <c r="A53" s="2"/>
      <c r="B53" s="29" t="s">
        <v>98</v>
      </c>
      <c r="C53" s="130" t="s">
        <v>82</v>
      </c>
      <c r="D53" s="130"/>
      <c r="E53" s="130"/>
      <c r="F53" s="2"/>
      <c r="G53" s="2"/>
    </row>
    <row r="54" spans="1:7" ht="15" customHeight="1">
      <c r="A54" s="2"/>
      <c r="B54" s="29" t="s">
        <v>99</v>
      </c>
      <c r="C54" s="130" t="s">
        <v>83</v>
      </c>
      <c r="D54" s="130"/>
      <c r="E54" s="130"/>
      <c r="F54" s="2"/>
      <c r="G54" s="2"/>
    </row>
    <row r="55" spans="1:7" ht="15" customHeight="1">
      <c r="A55" s="2"/>
      <c r="B55" s="2" t="s">
        <v>84</v>
      </c>
      <c r="C55" s="2"/>
      <c r="D55" s="2"/>
      <c r="E55" s="2"/>
      <c r="F55" s="2"/>
      <c r="G55" s="2"/>
    </row>
    <row r="56" spans="1:7" ht="15" customHeight="1">
      <c r="A56" s="2"/>
      <c r="B56" s="2" t="s">
        <v>101</v>
      </c>
      <c r="C56" s="2"/>
      <c r="D56" s="2"/>
      <c r="E56" s="2"/>
      <c r="F56" s="2"/>
      <c r="G56" s="2"/>
    </row>
    <row r="57" spans="1:7" ht="15" customHeight="1">
      <c r="A57" s="2"/>
      <c r="B57" s="2" t="s">
        <v>85</v>
      </c>
      <c r="C57" s="2"/>
      <c r="D57" s="2"/>
      <c r="E57" s="2"/>
      <c r="F57" s="2"/>
      <c r="G57" s="2"/>
    </row>
    <row r="58" spans="1:7" ht="15" customHeight="1">
      <c r="A58" s="2" t="s">
        <v>86</v>
      </c>
      <c r="B58" s="27"/>
      <c r="C58" s="2"/>
      <c r="D58" s="2"/>
      <c r="E58" s="2"/>
      <c r="F58" s="2"/>
      <c r="G58" s="2"/>
    </row>
    <row r="59" spans="1:7" ht="15" customHeight="1">
      <c r="A59" s="2" t="s">
        <v>87</v>
      </c>
      <c r="B59" s="27"/>
      <c r="C59" s="2"/>
      <c r="D59" s="2"/>
      <c r="E59" s="2"/>
      <c r="F59" s="2"/>
      <c r="G59" s="2"/>
    </row>
    <row r="60" spans="1:7" ht="15" customHeight="1">
      <c r="A60" s="2" t="s">
        <v>102</v>
      </c>
      <c r="B60" s="27"/>
      <c r="C60" s="2"/>
      <c r="D60" s="2"/>
      <c r="E60" s="2"/>
      <c r="F60" s="2"/>
      <c r="G60" s="2"/>
    </row>
    <row r="61" spans="1:7" ht="15" customHeight="1">
      <c r="A61" s="2" t="s">
        <v>88</v>
      </c>
      <c r="B61" s="27"/>
      <c r="C61" s="2"/>
      <c r="D61" s="2"/>
      <c r="E61" s="2"/>
      <c r="F61" s="2"/>
      <c r="G61" s="2"/>
    </row>
    <row r="62" spans="1:7" ht="15" customHeight="1">
      <c r="A62" s="2" t="s">
        <v>203</v>
      </c>
      <c r="B62" s="27"/>
      <c r="C62" s="2"/>
      <c r="D62" s="2"/>
      <c r="E62" s="2"/>
      <c r="F62" s="2"/>
      <c r="G62" s="2"/>
    </row>
    <row r="63" spans="1:7" ht="15" customHeight="1">
      <c r="A63" s="2" t="s">
        <v>89</v>
      </c>
      <c r="B63" s="27"/>
      <c r="C63" s="2"/>
      <c r="D63" s="2"/>
      <c r="E63" s="2"/>
      <c r="F63" s="2"/>
      <c r="G63" s="2"/>
    </row>
    <row r="64" spans="1:7" ht="15" customHeight="1">
      <c r="A64" s="2" t="s">
        <v>90</v>
      </c>
      <c r="B64" s="27"/>
      <c r="C64" s="2"/>
      <c r="D64" s="2"/>
      <c r="E64" s="2"/>
      <c r="F64" s="2"/>
      <c r="G64" s="2"/>
    </row>
    <row r="65" spans="1:7" ht="15" customHeight="1">
      <c r="A65" s="2" t="s">
        <v>91</v>
      </c>
      <c r="B65" s="27"/>
      <c r="C65" s="2"/>
      <c r="D65" s="2"/>
      <c r="E65" s="2"/>
      <c r="F65" s="2"/>
      <c r="G65" s="2"/>
    </row>
    <row r="66" spans="1:7" ht="15" customHeight="1">
      <c r="A66" s="2" t="s">
        <v>92</v>
      </c>
      <c r="B66" s="27"/>
      <c r="C66" s="2"/>
      <c r="D66" s="2"/>
      <c r="E66" s="2"/>
      <c r="F66" s="2"/>
      <c r="G66" s="2"/>
    </row>
    <row r="67" spans="1:7" ht="15" customHeight="1">
      <c r="A67" s="2" t="s">
        <v>93</v>
      </c>
      <c r="B67" s="27"/>
      <c r="C67" s="2"/>
      <c r="D67" s="2"/>
      <c r="E67" s="2"/>
      <c r="F67" s="2"/>
      <c r="G67" s="2"/>
    </row>
    <row r="68" spans="1:7" ht="15" customHeight="1">
      <c r="A68" s="2" t="s">
        <v>94</v>
      </c>
      <c r="B68" s="27"/>
      <c r="C68" s="2"/>
      <c r="D68" s="2"/>
      <c r="E68" s="2"/>
      <c r="F68" s="2"/>
      <c r="G68" s="2"/>
    </row>
    <row r="69" spans="1:7" ht="15" customHeight="1">
      <c r="A69" s="2" t="s">
        <v>95</v>
      </c>
      <c r="B69" s="27"/>
      <c r="C69" s="2"/>
      <c r="D69" s="2"/>
      <c r="E69" s="2"/>
      <c r="F69" s="2"/>
      <c r="G69" s="2"/>
    </row>
    <row r="70" spans="1:7" ht="15" customHeight="1">
      <c r="A70" s="2" t="s">
        <v>100</v>
      </c>
      <c r="B70" s="27"/>
      <c r="C70" s="2"/>
      <c r="D70" s="2"/>
      <c r="E70" s="2"/>
      <c r="F70" s="2"/>
      <c r="G70" s="2"/>
    </row>
  </sheetData>
  <mergeCells count="100">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M28:AN28"/>
    <mergeCell ref="AM17:AN17"/>
    <mergeCell ref="AM18:AN18"/>
    <mergeCell ref="AM19:AN19"/>
    <mergeCell ref="AM20:AN20"/>
    <mergeCell ref="AM21:AN21"/>
    <mergeCell ref="AM22:AN22"/>
    <mergeCell ref="AM23:AN23"/>
    <mergeCell ref="AM24:AN24"/>
    <mergeCell ref="AM25:AN25"/>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H5:AJ5"/>
    <mergeCell ref="A7:A10"/>
    <mergeCell ref="B7:B10"/>
    <mergeCell ref="C7:C10"/>
    <mergeCell ref="D7:D10"/>
    <mergeCell ref="E7:E10"/>
    <mergeCell ref="F7:AJ7"/>
    <mergeCell ref="F8:L8"/>
    <mergeCell ref="M8:S8"/>
    <mergeCell ref="T8:Z8"/>
    <mergeCell ref="AA8:AG8"/>
    <mergeCell ref="AH8:AJ8"/>
    <mergeCell ref="AK1:AN1"/>
    <mergeCell ref="M2:P2"/>
    <mergeCell ref="Q2:R2"/>
    <mergeCell ref="S2:T2"/>
    <mergeCell ref="U2:V2"/>
    <mergeCell ref="AK2:AN2"/>
  </mergeCells>
  <phoneticPr fontId="3"/>
  <conditionalFormatting sqref="AH11:AJ32">
    <cfRule type="expression" dxfId="7" priority="3">
      <formula>$AK$3="４週"</formula>
    </cfRule>
  </conditionalFormatting>
  <conditionalFormatting sqref="AL11:AL30">
    <cfRule type="cellIs" dxfId="6" priority="1" operator="greaterThan">
      <formula>$AH$5</formula>
    </cfRule>
  </conditionalFormatting>
  <dataValidations count="4">
    <dataValidation type="list" allowBlank="1" showInputMessage="1" showErrorMessage="1" sqref="B11:B30" xr:uid="{00000000-0002-0000-1800-000000000000}">
      <formula1>INDIRECT($AK$1)</formula1>
    </dataValidation>
    <dataValidation type="list" allowBlank="1" showInputMessage="1" showErrorMessage="1" sqref="AK3:AN3" xr:uid="{00000000-0002-0000-1800-000001000000}">
      <formula1>"４週,歴月"</formula1>
    </dataValidation>
    <dataValidation type="list" allowBlank="1" showInputMessage="1" showErrorMessage="1" sqref="AK4:AN4" xr:uid="{00000000-0002-0000-1800-000002000000}">
      <formula1>"予定,実績"</formula1>
    </dataValidation>
    <dataValidation type="list" allowBlank="1" showInputMessage="1" showErrorMessage="1" sqref="C11:C30" xr:uid="{00000000-0002-0000-18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70"/>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39</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42</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2" si="0">IF($AK$3="４週",SUM(F12:AG12),SUM(F12:AJ12))</f>
        <v>0</v>
      </c>
      <c r="AL12" s="82">
        <f>IF($AK$3="４週",AK12/4,AK12/(DAY(EOMONTH($F$9,0))/7))</f>
        <v>0</v>
      </c>
      <c r="AM12" s="128"/>
      <c r="AN12" s="128"/>
    </row>
    <row r="13" spans="1:40" ht="18" customHeight="1">
      <c r="A13" s="72">
        <v>3</v>
      </c>
      <c r="B13" s="91" t="s">
        <v>46</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IF($AK$3="４週",AK13/4,AK13/(DAY(EOMONTH($F$9,0))/7))</f>
        <v>0</v>
      </c>
      <c r="AM13" s="128"/>
      <c r="AN13" s="128"/>
    </row>
    <row r="14" spans="1:40" ht="18" customHeight="1">
      <c r="A14" s="72">
        <v>4</v>
      </c>
      <c r="B14" s="91" t="s">
        <v>46</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IF($AK$3="４週",AK14/4,AK14/(DAY(EOMONTH($F$9,0))/7))</f>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30" si="1">IF($AK$3="４週",AK15/4,AK15/(DAY(EOMONTH($F$9,0))/7))</f>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1">
        <f t="shared" si="0"/>
        <v>0</v>
      </c>
      <c r="AL32" s="85"/>
      <c r="AM32" s="129"/>
      <c r="AN32" s="129"/>
    </row>
    <row r="33" spans="1:40"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0"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0"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0" ht="21" customHeight="1">
      <c r="A36" s="9" t="s">
        <v>118</v>
      </c>
      <c r="B36" s="1"/>
      <c r="C36" s="5"/>
      <c r="D36" s="5"/>
      <c r="E36" s="5"/>
      <c r="F36" s="5"/>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5"/>
      <c r="AM36" s="5"/>
      <c r="AN36" s="4"/>
    </row>
    <row r="37" spans="1:40" ht="24.95" customHeight="1">
      <c r="A37" s="4"/>
      <c r="B37" s="8"/>
      <c r="C37" s="157" t="str">
        <f>IF(VLOOKUP($AK$1,選択肢!$A$1:$J$41,C42,FALSE)=0,"-",VLOOKUP($AK$1,選択肢!$A$1:$J$41,C42,FALSE))</f>
        <v>管理者</v>
      </c>
      <c r="D37" s="158"/>
      <c r="E37" s="163" t="str">
        <f>IF(VLOOKUP($AK$1,選択肢!$A$1:$J$41,E42,FALSE)=0,"-",VLOOKUP($AK$1,選択肢!$A$1:$J$41,E42,FALSE))</f>
        <v>児童発達支援管理責任者</v>
      </c>
      <c r="F37" s="163"/>
      <c r="G37" s="163"/>
      <c r="H37" s="163"/>
      <c r="I37" s="157" t="str">
        <f>IF(VLOOKUP($AK$1,選択肢!$A$1:$J$41,I42,FALSE)=0,"-",VLOOKUP($AK$1,選択肢!$A$1:$J$41,I42,FALSE))</f>
        <v>訪問支援員</v>
      </c>
      <c r="J37" s="158"/>
      <c r="K37" s="158"/>
      <c r="L37" s="158"/>
      <c r="M37" s="158"/>
      <c r="N37" s="164"/>
      <c r="O37" s="157" t="str">
        <f>IF(VLOOKUP($AK$1,選択肢!$A$1:$J$41,O42,FALSE)=0,"-",VLOOKUP($AK$1,選択肢!$A$1:$J$41,O42,FALSE))</f>
        <v>-</v>
      </c>
      <c r="P37" s="158"/>
      <c r="Q37" s="158"/>
      <c r="R37" s="158"/>
      <c r="S37" s="158"/>
      <c r="T37" s="164"/>
      <c r="U37" s="157" t="str">
        <f>IF(VLOOKUP($AK$1,選択肢!$A$1:$J$41,U42,FALSE)=0,"-",VLOOKUP($AK$1,選択肢!$A$1:$J$41,U42,FALSE))</f>
        <v>-</v>
      </c>
      <c r="V37" s="158"/>
      <c r="W37" s="158"/>
      <c r="X37" s="158"/>
      <c r="Y37" s="158"/>
      <c r="Z37" s="164"/>
      <c r="AA37" s="157" t="str">
        <f>IF(VLOOKUP($AK$1,選択肢!$A$1:$J$41,AA42,FALSE)=0,"-",VLOOKUP($AK$1,選択肢!$A$1:$J$41,AA42,FALSE))</f>
        <v>-</v>
      </c>
      <c r="AB37" s="158"/>
      <c r="AC37" s="158"/>
      <c r="AD37" s="158"/>
      <c r="AE37" s="158"/>
      <c r="AF37" s="164"/>
      <c r="AG37" s="163" t="str">
        <f>IF(VLOOKUP($AK$1,選択肢!$A$1:$J$41,AG42,FALSE)=0,"-",VLOOKUP($AK$1,選択肢!$A$1:$J$41,AG42,FALSE))</f>
        <v>-</v>
      </c>
      <c r="AH37" s="163"/>
      <c r="AI37" s="163"/>
      <c r="AJ37" s="163"/>
      <c r="AK37" s="163"/>
      <c r="AL37" s="163" t="str">
        <f>IF(VLOOKUP($AK$1,選択肢!$A$1:$J$41,AL42,FALSE)=0,"-",VLOOKUP($AK$1,選択肢!$A$1:$J$41,AL42,FALSE))</f>
        <v>-</v>
      </c>
      <c r="AM37" s="163"/>
      <c r="AN37" s="4"/>
    </row>
    <row r="38" spans="1:40" ht="18" customHeight="1">
      <c r="A38" s="4"/>
      <c r="B38" s="8"/>
      <c r="C38" s="35" t="s">
        <v>2</v>
      </c>
      <c r="D38" s="35" t="s">
        <v>3</v>
      </c>
      <c r="E38" s="34" t="s">
        <v>2</v>
      </c>
      <c r="F38" s="171" t="s">
        <v>3</v>
      </c>
      <c r="G38" s="171"/>
      <c r="H38" s="171"/>
      <c r="I38" s="160" t="s">
        <v>2</v>
      </c>
      <c r="J38" s="161"/>
      <c r="K38" s="162"/>
      <c r="L38" s="160" t="s">
        <v>3</v>
      </c>
      <c r="M38" s="161"/>
      <c r="N38" s="162"/>
      <c r="O38" s="160" t="s">
        <v>2</v>
      </c>
      <c r="P38" s="161"/>
      <c r="Q38" s="162"/>
      <c r="R38" s="160" t="s">
        <v>3</v>
      </c>
      <c r="S38" s="161"/>
      <c r="T38" s="162"/>
      <c r="U38" s="160" t="s">
        <v>2</v>
      </c>
      <c r="V38" s="161"/>
      <c r="W38" s="162"/>
      <c r="X38" s="160" t="s">
        <v>3</v>
      </c>
      <c r="Y38" s="161"/>
      <c r="Z38" s="162"/>
      <c r="AA38" s="160" t="s">
        <v>2</v>
      </c>
      <c r="AB38" s="161"/>
      <c r="AC38" s="162"/>
      <c r="AD38" s="160" t="s">
        <v>3</v>
      </c>
      <c r="AE38" s="161"/>
      <c r="AF38" s="162"/>
      <c r="AG38" s="160" t="s">
        <v>2</v>
      </c>
      <c r="AH38" s="161"/>
      <c r="AI38" s="162"/>
      <c r="AJ38" s="160" t="s">
        <v>3</v>
      </c>
      <c r="AK38" s="162"/>
      <c r="AL38" s="34" t="s">
        <v>1</v>
      </c>
      <c r="AM38" s="34" t="s">
        <v>0</v>
      </c>
      <c r="AN38" s="4"/>
    </row>
    <row r="39" spans="1:40" ht="18" customHeight="1">
      <c r="A39" s="4"/>
      <c r="B39" s="11" t="s">
        <v>16</v>
      </c>
      <c r="C39" s="34">
        <f>COUNTIFS($B$11:$B$30,C$37,$C$11:$C$30,"A",$E$11:$E$30,"*")</f>
        <v>1</v>
      </c>
      <c r="D39" s="34">
        <f>COUNTIFS($B$11:$B$30,C$37,$C$11:$C$30,"B",$E$11:$E$30,"*")</f>
        <v>0</v>
      </c>
      <c r="E39" s="34">
        <f>COUNTIFS($B$11:$B$30,E$37,$C$11:$C$30,"A",$E$11:$E$30,"*")</f>
        <v>0</v>
      </c>
      <c r="F39" s="160">
        <f>COUNTIFS($B$11:$B$30,E$37,$C$11:$C$30,"B",$E$11:$E$30,"*")</f>
        <v>1</v>
      </c>
      <c r="G39" s="161"/>
      <c r="H39" s="162"/>
      <c r="I39" s="160">
        <f>COUNTIFS($B$11:$B$30,I$37,$C$11:$C$30,"A",$E$11:$E$30,"*")</f>
        <v>0</v>
      </c>
      <c r="J39" s="161"/>
      <c r="K39" s="162"/>
      <c r="L39" s="160">
        <f>COUNTIFS($B$11:$B$30,I$37,$C$11:$C$30,"B",$E$11:$E$30,"*")</f>
        <v>0</v>
      </c>
      <c r="M39" s="161"/>
      <c r="N39" s="162"/>
      <c r="O39" s="160">
        <f>COUNTIFS($B$11:$B$30,O$37,$C$11:$C$30,"A",$E$11:$E$30,"*")</f>
        <v>0</v>
      </c>
      <c r="P39" s="161"/>
      <c r="Q39" s="162"/>
      <c r="R39" s="160">
        <f>COUNTIFS($B$11:$B$30,O$37,$C$11:$C$30,"B",$E$11:$E$30,"*")</f>
        <v>0</v>
      </c>
      <c r="S39" s="161"/>
      <c r="T39" s="162"/>
      <c r="U39" s="160">
        <f>COUNTIFS($B$11:$B$30,U$37,$C$11:$C$30,"A",$E$11:$E$30,"*")</f>
        <v>0</v>
      </c>
      <c r="V39" s="161"/>
      <c r="W39" s="162"/>
      <c r="X39" s="160">
        <f>COUNTIFS($B$11:$B$30,U$37,$C$11:$C$30,"B",$E$11:$E$30,"*")</f>
        <v>0</v>
      </c>
      <c r="Y39" s="161"/>
      <c r="Z39" s="162"/>
      <c r="AA39" s="160">
        <f>COUNTIFS($B$11:$B$30,AA$37,$C$11:$C$30,"A",$E$11:$E$30,"*")</f>
        <v>0</v>
      </c>
      <c r="AB39" s="161"/>
      <c r="AC39" s="162"/>
      <c r="AD39" s="160">
        <f>COUNTIFS($B$11:$B$30,AA$37,$C$11:$C$30,"B",$E$11:$E$30,"*")</f>
        <v>0</v>
      </c>
      <c r="AE39" s="161"/>
      <c r="AF39" s="162"/>
      <c r="AG39" s="160">
        <f>COUNTIFS($B$11:$B$30,AG$37,$C$11:$C$30,"A",$E$11:$E$30,"*")</f>
        <v>0</v>
      </c>
      <c r="AH39" s="161"/>
      <c r="AI39" s="162"/>
      <c r="AJ39" s="160">
        <f>COUNTIFS($B$11:$B$30,AG$37,$C$11:$C$30,"B",$E$11:$E$30,"*")</f>
        <v>0</v>
      </c>
      <c r="AK39" s="162"/>
      <c r="AL39" s="34">
        <f>COUNTIFS($B$11:$B$30,AL$37,$C$11:$C$30,"A",$E$11:$E$30,"*")</f>
        <v>0</v>
      </c>
      <c r="AM39" s="34">
        <f>COUNTIFS($B$11:$B$30,AL$37,$C$11:$C$30,"B",$E$11:$E$30,"*")</f>
        <v>0</v>
      </c>
      <c r="AN39" s="4"/>
    </row>
    <row r="40" spans="1:40" ht="18" customHeight="1">
      <c r="A40" s="4"/>
      <c r="B40" s="17" t="s">
        <v>17</v>
      </c>
      <c r="C40" s="34">
        <f>COUNTIFS($B$11:$B$30,C$37,$C$11:$C$30,"C",$E$11:$E$30,"*")</f>
        <v>0</v>
      </c>
      <c r="D40" s="34">
        <f>COUNTIFS($B$11:$B$30,C$37,$C$11:$C$30,"D",$E$11:$E$30,"*")</f>
        <v>0</v>
      </c>
      <c r="E40" s="34">
        <f>COUNTIFS($B$11:$B$30,E$37,$C$11:$C$30,"C",$E$11:$E$30,"*")</f>
        <v>0</v>
      </c>
      <c r="F40" s="160">
        <f>COUNTIFS($B$11:$B$30,E$37,$C$11:$C$30,"D",$E$11:$E$30,"*")</f>
        <v>0</v>
      </c>
      <c r="G40" s="161"/>
      <c r="H40" s="162"/>
      <c r="I40" s="160">
        <f>COUNTIFS($B$11:$B$30,I$37,$C$11:$C$30,"C",$E$11:$E$30,"*")</f>
        <v>1</v>
      </c>
      <c r="J40" s="161"/>
      <c r="K40" s="162"/>
      <c r="L40" s="160">
        <f>COUNTIFS($B$11:$B$30,I$37,$C$11:$C$30,"D",$E$11:$E$30,"*")</f>
        <v>1</v>
      </c>
      <c r="M40" s="161"/>
      <c r="N40" s="162"/>
      <c r="O40" s="160">
        <f>COUNTIFS($B$11:$B$30,O$37,$C$11:$C$30,"C",$E$11:$E$30,"*")</f>
        <v>0</v>
      </c>
      <c r="P40" s="161"/>
      <c r="Q40" s="162"/>
      <c r="R40" s="160">
        <f>COUNTIFS($B$11:$B$30,O$37,$C$11:$C$30,"D",$E$11:$E$30,"*")</f>
        <v>0</v>
      </c>
      <c r="S40" s="161"/>
      <c r="T40" s="162"/>
      <c r="U40" s="160">
        <f>COUNTIFS($B$11:$B$30,U$37,$C$11:$C$30,"C",$E$11:$E$30,"*")</f>
        <v>0</v>
      </c>
      <c r="V40" s="161"/>
      <c r="W40" s="162"/>
      <c r="X40" s="160">
        <f>COUNTIFS($B$11:$B$30,U$37,$C$11:$C$30,"D",$E$11:$E$30,"*")</f>
        <v>0</v>
      </c>
      <c r="Y40" s="161"/>
      <c r="Z40" s="162"/>
      <c r="AA40" s="160">
        <f>COUNTIFS($B$11:$B$30,AA$37,$C$11:$C$30,"C",$E$11:$E$30,"*")</f>
        <v>0</v>
      </c>
      <c r="AB40" s="161"/>
      <c r="AC40" s="162"/>
      <c r="AD40" s="160">
        <f>COUNTIFS($B$11:$B$30,AA$37,$C$11:$C$30,"D",$E$11:$E$30,"*")</f>
        <v>0</v>
      </c>
      <c r="AE40" s="161"/>
      <c r="AF40" s="162"/>
      <c r="AG40" s="160">
        <f>COUNTIFS($B$11:$B$30,AG$37,$C$11:$C$30,"C",$E$11:$E$30,"*")</f>
        <v>0</v>
      </c>
      <c r="AH40" s="161"/>
      <c r="AI40" s="162"/>
      <c r="AJ40" s="160">
        <f>COUNTIFS($B$11:$B$30,AG$37,$C$11:$C$30,"D",$E$11:$E$30,"*")</f>
        <v>0</v>
      </c>
      <c r="AK40" s="162"/>
      <c r="AL40" s="34">
        <f>COUNTIFS($B$11:$B$30,AL$37,$C$11:$C$30,"C",$E$11:$E$30,"*")</f>
        <v>0</v>
      </c>
      <c r="AM40" s="34">
        <f>COUNTIFS($B$11:$B$30,AL$37,$C$11:$C$30,"D",$E$11:$E$30,"*")</f>
        <v>0</v>
      </c>
      <c r="AN40" s="4"/>
    </row>
    <row r="41" spans="1:40" ht="24.95" customHeight="1">
      <c r="A41" s="4"/>
      <c r="B41" s="17" t="s">
        <v>107</v>
      </c>
      <c r="C41" s="157" t="e">
        <f>IF($AK$3="４週",SUMIFS($AK$11:$AK$30,$B$11:$B$30,C37)/4/$AH$5,IF($AK$3="歴月",SUMIFS($AK$11:$AK$30,$B$11:$B$30,C37)/$AL$5,"記載する期間を選択してください"))</f>
        <v>#DIV/0!</v>
      </c>
      <c r="D41" s="164"/>
      <c r="E41" s="157" t="e">
        <f>IF($AK$3="４週",SUMIFS($AK$11:$AK$30,$B$11:$B$30,E37)/4/$AH$5,IF($AK$3="歴月",SUMIFS($AK$11:$AK$30,$B$11:$B$30,E37)/$AL$5,"記載する期間を選択してください"))</f>
        <v>#DIV/0!</v>
      </c>
      <c r="F41" s="158"/>
      <c r="G41" s="158"/>
      <c r="H41" s="164"/>
      <c r="I41" s="157" t="e">
        <f>IF($AK$3="４週",SUMIFS($AK$11:$AK$30,$B$11:$B$30,I37)/4/$AH$5,IF($AK$3="歴月",SUMIFS($AK$11:$AK$30,$B$11:$B$30,I37)/$AL$5,"記載する期間を選択してください"))</f>
        <v>#DIV/0!</v>
      </c>
      <c r="J41" s="158"/>
      <c r="K41" s="158"/>
      <c r="L41" s="158"/>
      <c r="M41" s="158"/>
      <c r="N41" s="164"/>
      <c r="O41" s="157" t="e">
        <f>IF($AK$3="４週",SUMIFS($AK$11:$AK$30,$B$11:$B$30,O37)/4/$AH$5,IF($AK$3="歴月",SUMIFS($AK$11:$AK$30,$B$11:$B$30,O37)/$AL$5,"記載する期間を選択してください"))</f>
        <v>#DIV/0!</v>
      </c>
      <c r="P41" s="158"/>
      <c r="Q41" s="158"/>
      <c r="R41" s="158"/>
      <c r="S41" s="158"/>
      <c r="T41" s="164"/>
      <c r="U41" s="157" t="e">
        <f>IF($AK$3="４週",SUMIFS($AK$11:$AK$30,$B$11:$B$30,U37)/4/$AH$5,IF($AK$3="歴月",SUMIFS($AK$11:$AK$30,$B$11:$B$30,U37)/$AL$5,"記載する期間を選択してください"))</f>
        <v>#DIV/0!</v>
      </c>
      <c r="V41" s="158"/>
      <c r="W41" s="158"/>
      <c r="X41" s="158"/>
      <c r="Y41" s="158"/>
      <c r="Z41" s="164"/>
      <c r="AA41" s="157" t="e">
        <f>IF($AK$3="４週",SUMIFS($AK$11:$AK$30,$B$11:$B$30,AA37)/4/$AH$5,IF($AK$3="歴月",SUMIFS($AK$11:$AK$30,$B$11:$B$30,AA37)/$AL$5,"記載する期間を選択してください"))</f>
        <v>#DIV/0!</v>
      </c>
      <c r="AB41" s="158"/>
      <c r="AC41" s="158"/>
      <c r="AD41" s="158"/>
      <c r="AE41" s="158"/>
      <c r="AF41" s="164"/>
      <c r="AG41" s="157" t="e">
        <f>IF($AK$3="４週",SUMIFS($AK$11:$AK$30,$B$11:$B$30,AG37)/4/$AH$5,IF($AK$3="歴月",SUMIFS($AK$11:$AK$30,$B$11:$B$30,AG37)/$AL$5,"記載する期間を選択してください"))</f>
        <v>#DIV/0!</v>
      </c>
      <c r="AH41" s="158"/>
      <c r="AI41" s="158"/>
      <c r="AJ41" s="158"/>
      <c r="AK41" s="164"/>
      <c r="AL41" s="157" t="e">
        <f>IF($AK$3="４週",SUMIFS($AK$11:$AK$30,$B$11:$B$30,AL37)/4/$AH$5,IF($AK$3="歴月",SUMIFS($AK$11:$AK$30,$B$11:$B$30,AL37)/$AL$5,"記載する期間を選択してください"))</f>
        <v>#DIV/0!</v>
      </c>
      <c r="AM41" s="164"/>
      <c r="AN41" s="4"/>
    </row>
    <row r="42" spans="1:40" ht="5.0999999999999996" customHeight="1">
      <c r="A42" s="4"/>
      <c r="B42" s="1"/>
      <c r="C42" s="13">
        <v>2</v>
      </c>
      <c r="D42" s="13"/>
      <c r="E42" s="13">
        <v>3</v>
      </c>
      <c r="F42" s="13"/>
      <c r="G42" s="13"/>
      <c r="H42" s="13"/>
      <c r="I42" s="13">
        <v>4</v>
      </c>
      <c r="J42" s="13"/>
      <c r="K42" s="13"/>
      <c r="L42" s="13"/>
      <c r="M42" s="13"/>
      <c r="N42" s="13"/>
      <c r="O42" s="13">
        <v>5</v>
      </c>
      <c r="P42" s="13"/>
      <c r="Q42" s="13"/>
      <c r="R42" s="13"/>
      <c r="S42" s="13"/>
      <c r="T42" s="13"/>
      <c r="U42" s="13">
        <v>6</v>
      </c>
      <c r="V42" s="13"/>
      <c r="W42" s="13"/>
      <c r="X42" s="13"/>
      <c r="Y42" s="13"/>
      <c r="Z42" s="13"/>
      <c r="AA42" s="13">
        <v>7</v>
      </c>
      <c r="AB42" s="13"/>
      <c r="AC42" s="13"/>
      <c r="AD42" s="13"/>
      <c r="AE42" s="13"/>
      <c r="AF42" s="13"/>
      <c r="AG42" s="13">
        <v>8</v>
      </c>
      <c r="AH42" s="13"/>
      <c r="AI42" s="13"/>
      <c r="AJ42" s="13"/>
      <c r="AK42" s="13"/>
      <c r="AL42" s="13">
        <v>9</v>
      </c>
      <c r="AM42" s="33"/>
      <c r="AN42" s="4"/>
    </row>
    <row r="43" spans="1:40" ht="15" customHeight="1">
      <c r="A43" s="2" t="s">
        <v>72</v>
      </c>
      <c r="B43" s="24"/>
      <c r="C43" s="25"/>
      <c r="D43" s="25"/>
      <c r="E43" s="25"/>
      <c r="F43" s="26"/>
      <c r="G43" s="25"/>
      <c r="H43" s="13"/>
      <c r="I43" s="13"/>
      <c r="J43" s="13"/>
      <c r="K43" s="13"/>
      <c r="L43" s="13"/>
      <c r="M43" s="13"/>
      <c r="N43" s="13"/>
      <c r="O43" s="13"/>
      <c r="P43" s="13"/>
      <c r="Q43" s="13"/>
      <c r="R43" s="13">
        <v>6</v>
      </c>
      <c r="S43" s="13"/>
      <c r="T43" s="13"/>
      <c r="U43" s="13"/>
      <c r="V43" s="13"/>
      <c r="W43" s="13"/>
      <c r="X43" s="13">
        <v>7</v>
      </c>
      <c r="Y43" s="13"/>
      <c r="Z43" s="13"/>
      <c r="AA43" s="13"/>
      <c r="AB43" s="13"/>
      <c r="AC43" s="13"/>
      <c r="AD43" s="13">
        <v>8</v>
      </c>
      <c r="AE43" s="13"/>
      <c r="AF43" s="13"/>
      <c r="AG43" s="14"/>
      <c r="AH43" s="14"/>
      <c r="AI43" s="14"/>
      <c r="AJ43" s="14">
        <v>9</v>
      </c>
      <c r="AK43" s="12"/>
      <c r="AL43" s="12"/>
      <c r="AM43" s="4"/>
    </row>
    <row r="44" spans="1:40" s="2" customFormat="1" ht="15" customHeight="1">
      <c r="A44" s="2" t="s">
        <v>73</v>
      </c>
      <c r="B44" s="20"/>
      <c r="C44" s="20"/>
      <c r="D44" s="20"/>
      <c r="E44" s="20"/>
      <c r="F44" s="20"/>
      <c r="G44" s="20"/>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row>
    <row r="45" spans="1:40" s="2" customFormat="1" ht="15" customHeight="1">
      <c r="A45" s="2" t="s">
        <v>121</v>
      </c>
      <c r="B45" s="20"/>
      <c r="C45" s="20"/>
      <c r="D45" s="20"/>
      <c r="E45" s="20"/>
      <c r="F45" s="20"/>
      <c r="G45" s="20"/>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row>
    <row r="46" spans="1:40" s="2" customFormat="1" ht="15" customHeight="1">
      <c r="A46" s="2" t="s">
        <v>74</v>
      </c>
      <c r="B46" s="20"/>
      <c r="C46" s="20"/>
      <c r="D46" s="20"/>
      <c r="E46" s="20"/>
      <c r="F46" s="20"/>
      <c r="G46" s="20"/>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row>
    <row r="47" spans="1:40" s="2" customFormat="1" ht="15" customHeight="1">
      <c r="A47" s="2" t="s">
        <v>75</v>
      </c>
      <c r="B47" s="20"/>
      <c r="C47" s="20"/>
      <c r="D47" s="20"/>
      <c r="E47" s="20"/>
      <c r="F47" s="20"/>
      <c r="G47" s="20"/>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row>
    <row r="48" spans="1:40" ht="15" customHeight="1">
      <c r="A48" s="2" t="s">
        <v>76</v>
      </c>
      <c r="B48" s="27"/>
      <c r="C48" s="2"/>
      <c r="D48" s="2"/>
      <c r="E48" s="2"/>
      <c r="F48" s="2"/>
      <c r="G48" s="2"/>
    </row>
    <row r="49" spans="1:7" ht="15" customHeight="1">
      <c r="A49" s="2" t="s">
        <v>77</v>
      </c>
      <c r="B49" s="27"/>
      <c r="C49" s="2"/>
      <c r="D49" s="2"/>
      <c r="E49" s="2"/>
      <c r="F49" s="2"/>
      <c r="G49" s="2"/>
    </row>
    <row r="50" spans="1:7" ht="15" customHeight="1">
      <c r="A50" s="2"/>
      <c r="B50" s="11" t="s">
        <v>78</v>
      </c>
      <c r="C50" s="115" t="s">
        <v>79</v>
      </c>
      <c r="D50" s="115"/>
      <c r="E50" s="115"/>
      <c r="F50" s="2"/>
      <c r="G50" s="2"/>
    </row>
    <row r="51" spans="1:7" ht="15" customHeight="1">
      <c r="A51" s="2"/>
      <c r="B51" s="29" t="s">
        <v>96</v>
      </c>
      <c r="C51" s="130" t="s">
        <v>80</v>
      </c>
      <c r="D51" s="130"/>
      <c r="E51" s="130"/>
      <c r="F51" s="2"/>
      <c r="G51" s="2"/>
    </row>
    <row r="52" spans="1:7" ht="15" customHeight="1">
      <c r="A52" s="2"/>
      <c r="B52" s="29" t="s">
        <v>97</v>
      </c>
      <c r="C52" s="130" t="s">
        <v>81</v>
      </c>
      <c r="D52" s="130"/>
      <c r="E52" s="130"/>
      <c r="F52" s="2"/>
      <c r="G52" s="2"/>
    </row>
    <row r="53" spans="1:7" ht="15" customHeight="1">
      <c r="A53" s="2"/>
      <c r="B53" s="29" t="s">
        <v>98</v>
      </c>
      <c r="C53" s="130" t="s">
        <v>82</v>
      </c>
      <c r="D53" s="130"/>
      <c r="E53" s="130"/>
      <c r="F53" s="2"/>
      <c r="G53" s="2"/>
    </row>
    <row r="54" spans="1:7" ht="15" customHeight="1">
      <c r="A54" s="2"/>
      <c r="B54" s="29" t="s">
        <v>99</v>
      </c>
      <c r="C54" s="130" t="s">
        <v>83</v>
      </c>
      <c r="D54" s="130"/>
      <c r="E54" s="130"/>
      <c r="F54" s="2"/>
      <c r="G54" s="2"/>
    </row>
    <row r="55" spans="1:7" ht="15" customHeight="1">
      <c r="A55" s="2"/>
      <c r="B55" s="2" t="s">
        <v>84</v>
      </c>
      <c r="C55" s="2"/>
      <c r="D55" s="2"/>
      <c r="E55" s="2"/>
      <c r="F55" s="2"/>
      <c r="G55" s="2"/>
    </row>
    <row r="56" spans="1:7" ht="15" customHeight="1">
      <c r="A56" s="2"/>
      <c r="B56" s="2" t="s">
        <v>101</v>
      </c>
      <c r="C56" s="2"/>
      <c r="D56" s="2"/>
      <c r="E56" s="2"/>
      <c r="F56" s="2"/>
      <c r="G56" s="2"/>
    </row>
    <row r="57" spans="1:7" ht="15" customHeight="1">
      <c r="A57" s="2"/>
      <c r="B57" s="2" t="s">
        <v>85</v>
      </c>
      <c r="C57" s="2"/>
      <c r="D57" s="2"/>
      <c r="E57" s="2"/>
      <c r="F57" s="2"/>
      <c r="G57" s="2"/>
    </row>
    <row r="58" spans="1:7" ht="15" customHeight="1">
      <c r="A58" s="2" t="s">
        <v>86</v>
      </c>
      <c r="B58" s="27"/>
      <c r="C58" s="2"/>
      <c r="D58" s="2"/>
      <c r="E58" s="2"/>
      <c r="F58" s="2"/>
      <c r="G58" s="2"/>
    </row>
    <row r="59" spans="1:7" ht="15" customHeight="1">
      <c r="A59" s="2" t="s">
        <v>87</v>
      </c>
      <c r="B59" s="27"/>
      <c r="C59" s="2"/>
      <c r="D59" s="2"/>
      <c r="E59" s="2"/>
      <c r="F59" s="2"/>
      <c r="G59" s="2"/>
    </row>
    <row r="60" spans="1:7" ht="15" customHeight="1">
      <c r="A60" s="2" t="s">
        <v>102</v>
      </c>
      <c r="B60" s="27"/>
      <c r="C60" s="2"/>
      <c r="D60" s="2"/>
      <c r="E60" s="2"/>
      <c r="F60" s="2"/>
      <c r="G60" s="2"/>
    </row>
    <row r="61" spans="1:7" ht="15" customHeight="1">
      <c r="A61" s="2" t="s">
        <v>88</v>
      </c>
      <c r="B61" s="27"/>
      <c r="C61" s="2"/>
      <c r="D61" s="2"/>
      <c r="E61" s="2"/>
      <c r="F61" s="2"/>
      <c r="G61" s="2"/>
    </row>
    <row r="62" spans="1:7" ht="15" customHeight="1">
      <c r="A62" s="2" t="s">
        <v>203</v>
      </c>
      <c r="B62" s="27"/>
      <c r="C62" s="2"/>
      <c r="D62" s="2"/>
      <c r="E62" s="2"/>
      <c r="F62" s="2"/>
      <c r="G62" s="2"/>
    </row>
    <row r="63" spans="1:7" ht="15" customHeight="1">
      <c r="A63" s="2" t="s">
        <v>89</v>
      </c>
      <c r="B63" s="27"/>
      <c r="C63" s="2"/>
      <c r="D63" s="2"/>
      <c r="E63" s="2"/>
      <c r="F63" s="2"/>
      <c r="G63" s="2"/>
    </row>
    <row r="64" spans="1:7" ht="15" customHeight="1">
      <c r="A64" s="2" t="s">
        <v>90</v>
      </c>
      <c r="B64" s="27"/>
      <c r="C64" s="2"/>
      <c r="D64" s="2"/>
      <c r="E64" s="2"/>
      <c r="F64" s="2"/>
      <c r="G64" s="2"/>
    </row>
    <row r="65" spans="1:7" ht="15" customHeight="1">
      <c r="A65" s="2" t="s">
        <v>91</v>
      </c>
      <c r="B65" s="27"/>
      <c r="C65" s="2"/>
      <c r="D65" s="2"/>
      <c r="E65" s="2"/>
      <c r="F65" s="2"/>
      <c r="G65" s="2"/>
    </row>
    <row r="66" spans="1:7" ht="15" customHeight="1">
      <c r="A66" s="2" t="s">
        <v>92</v>
      </c>
      <c r="B66" s="27"/>
      <c r="C66" s="2"/>
      <c r="D66" s="2"/>
      <c r="E66" s="2"/>
      <c r="F66" s="2"/>
      <c r="G66" s="2"/>
    </row>
    <row r="67" spans="1:7" ht="15" customHeight="1">
      <c r="A67" s="2" t="s">
        <v>93</v>
      </c>
      <c r="B67" s="27"/>
      <c r="C67" s="2"/>
      <c r="D67" s="2"/>
      <c r="E67" s="2"/>
      <c r="F67" s="2"/>
      <c r="G67" s="2"/>
    </row>
    <row r="68" spans="1:7" ht="15" customHeight="1">
      <c r="A68" s="2" t="s">
        <v>94</v>
      </c>
      <c r="B68" s="27"/>
      <c r="C68" s="2"/>
      <c r="D68" s="2"/>
      <c r="E68" s="2"/>
      <c r="F68" s="2"/>
      <c r="G68" s="2"/>
    </row>
    <row r="69" spans="1:7" ht="15" customHeight="1">
      <c r="A69" s="2" t="s">
        <v>95</v>
      </c>
      <c r="B69" s="27"/>
      <c r="C69" s="2"/>
      <c r="D69" s="2"/>
      <c r="E69" s="2"/>
      <c r="F69" s="2"/>
      <c r="G69" s="2"/>
    </row>
    <row r="70" spans="1:7" ht="15" customHeight="1">
      <c r="A70" s="2" t="s">
        <v>100</v>
      </c>
      <c r="B70" s="27"/>
      <c r="C70" s="2"/>
      <c r="D70" s="2"/>
      <c r="E70" s="2"/>
      <c r="F70" s="2"/>
      <c r="G70" s="2"/>
    </row>
  </sheetData>
  <mergeCells count="100">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M28:AN28"/>
    <mergeCell ref="AM17:AN17"/>
    <mergeCell ref="AM18:AN18"/>
    <mergeCell ref="AM19:AN19"/>
    <mergeCell ref="AM20:AN20"/>
    <mergeCell ref="AM21:AN21"/>
    <mergeCell ref="AM22:AN22"/>
    <mergeCell ref="AM23:AN23"/>
    <mergeCell ref="AM24:AN24"/>
    <mergeCell ref="AM25:AN25"/>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H5:AJ5"/>
    <mergeCell ref="A7:A10"/>
    <mergeCell ref="B7:B10"/>
    <mergeCell ref="C7:C10"/>
    <mergeCell ref="D7:D10"/>
    <mergeCell ref="E7:E10"/>
    <mergeCell ref="F7:AJ7"/>
    <mergeCell ref="F8:L8"/>
    <mergeCell ref="M8:S8"/>
    <mergeCell ref="T8:Z8"/>
    <mergeCell ref="AA8:AG8"/>
    <mergeCell ref="AH8:AJ8"/>
    <mergeCell ref="AK1:AN1"/>
    <mergeCell ref="M2:P2"/>
    <mergeCell ref="Q2:R2"/>
    <mergeCell ref="S2:T2"/>
    <mergeCell ref="U2:V2"/>
    <mergeCell ref="AK2:AN2"/>
  </mergeCells>
  <phoneticPr fontId="3"/>
  <conditionalFormatting sqref="AH11:AJ32">
    <cfRule type="expression" dxfId="5" priority="3">
      <formula>$AK$3="４週"</formula>
    </cfRule>
  </conditionalFormatting>
  <conditionalFormatting sqref="AL11:AL30">
    <cfRule type="cellIs" dxfId="4" priority="1" operator="greaterThan">
      <formula>$AH$5</formula>
    </cfRule>
  </conditionalFormatting>
  <dataValidations count="4">
    <dataValidation type="list" allowBlank="1" showInputMessage="1" showErrorMessage="1" sqref="C11:C30" xr:uid="{00000000-0002-0000-1900-000000000000}">
      <formula1>"A,B,C,D"</formula1>
    </dataValidation>
    <dataValidation type="list" allowBlank="1" showInputMessage="1" showErrorMessage="1" sqref="AK4:AN4" xr:uid="{00000000-0002-0000-1900-000001000000}">
      <formula1>"予定,実績"</formula1>
    </dataValidation>
    <dataValidation type="list" allowBlank="1" showInputMessage="1" showErrorMessage="1" sqref="AK3:AN3" xr:uid="{00000000-0002-0000-1900-000002000000}">
      <formula1>"４週,歴月"</formula1>
    </dataValidation>
    <dataValidation type="list" allowBlank="1" showInputMessage="1" showErrorMessage="1" sqref="B11:B30" xr:uid="{00000000-0002-0000-19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Q86"/>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6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40</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42</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41" si="0">IF($AK$3="４週",SUM(F12:AG12),SUM(F12:AJ12))</f>
        <v>0</v>
      </c>
      <c r="AL12" s="82">
        <f t="shared" ref="AL12:AL40" si="1">IF($AK$3="４週",AK12/4,AK12/(DAY(EOMONTH($F$9,0))/7))</f>
        <v>0</v>
      </c>
      <c r="AM12" s="128"/>
      <c r="AN12" s="128"/>
    </row>
    <row r="13" spans="1:40" ht="18" customHeight="1">
      <c r="A13" s="72">
        <v>3</v>
      </c>
      <c r="B13" s="91" t="s">
        <v>43</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 t="shared" si="1"/>
        <v>0</v>
      </c>
      <c r="AM13" s="128"/>
      <c r="AN13" s="128"/>
    </row>
    <row r="14" spans="1:40" ht="18" customHeight="1">
      <c r="A14" s="72">
        <v>4</v>
      </c>
      <c r="B14" s="91" t="s">
        <v>44</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 t="shared" si="1"/>
        <v>0</v>
      </c>
      <c r="AM14" s="128"/>
      <c r="AN14" s="128"/>
    </row>
    <row r="15" spans="1:40" ht="18" customHeight="1">
      <c r="A15" s="72">
        <v>5</v>
      </c>
      <c r="B15" s="91" t="s">
        <v>166</v>
      </c>
      <c r="C15" s="77" t="s">
        <v>98</v>
      </c>
      <c r="D15" s="88"/>
      <c r="E15" s="89" t="s">
        <v>216</v>
      </c>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si="1"/>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ref="AL16:AL25" si="2">IF($AK$3="４週",AK16/4,AK16/(DAY(EOMONTH($F$9,0))/7))</f>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2"/>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2"/>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2"/>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2"/>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2"/>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2"/>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2"/>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2"/>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2"/>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72">
        <v>21</v>
      </c>
      <c r="B31" s="91"/>
      <c r="C31" s="77"/>
      <c r="D31" s="88"/>
      <c r="E31" s="89"/>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1">
        <f t="shared" si="0"/>
        <v>0</v>
      </c>
      <c r="AL31" s="82">
        <f t="shared" si="1"/>
        <v>0</v>
      </c>
      <c r="AM31" s="128"/>
      <c r="AN31" s="128"/>
    </row>
    <row r="32" spans="1:40" ht="18" customHeight="1">
      <c r="A32" s="72">
        <v>22</v>
      </c>
      <c r="B32" s="91"/>
      <c r="C32" s="77"/>
      <c r="D32" s="88"/>
      <c r="E32" s="89"/>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1">
        <f t="shared" si="0"/>
        <v>0</v>
      </c>
      <c r="AL32" s="82">
        <f t="shared" si="1"/>
        <v>0</v>
      </c>
      <c r="AM32" s="128"/>
      <c r="AN32" s="128"/>
    </row>
    <row r="33" spans="1:43" ht="18" customHeight="1">
      <c r="A33" s="72">
        <v>23</v>
      </c>
      <c r="B33" s="91"/>
      <c r="C33" s="77"/>
      <c r="D33" s="88"/>
      <c r="E33" s="89"/>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1">
        <f t="shared" si="0"/>
        <v>0</v>
      </c>
      <c r="AL33" s="82">
        <f t="shared" si="1"/>
        <v>0</v>
      </c>
      <c r="AM33" s="128"/>
      <c r="AN33" s="128"/>
    </row>
    <row r="34" spans="1:43" ht="18" customHeight="1">
      <c r="A34" s="72">
        <v>24</v>
      </c>
      <c r="B34" s="91"/>
      <c r="C34" s="77"/>
      <c r="D34" s="88"/>
      <c r="E34" s="89"/>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1">
        <f t="shared" si="0"/>
        <v>0</v>
      </c>
      <c r="AL34" s="82">
        <f t="shared" si="1"/>
        <v>0</v>
      </c>
      <c r="AM34" s="128"/>
      <c r="AN34" s="128"/>
    </row>
    <row r="35" spans="1:43" ht="18" customHeight="1">
      <c r="A35" s="72">
        <v>25</v>
      </c>
      <c r="B35" s="91"/>
      <c r="C35" s="77"/>
      <c r="D35" s="88"/>
      <c r="E35" s="89"/>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1">
        <f t="shared" si="0"/>
        <v>0</v>
      </c>
      <c r="AL35" s="82">
        <f t="shared" si="1"/>
        <v>0</v>
      </c>
      <c r="AM35" s="128"/>
      <c r="AN35" s="128"/>
    </row>
    <row r="36" spans="1:43" ht="18" customHeight="1">
      <c r="A36" s="72">
        <v>26</v>
      </c>
      <c r="B36" s="91"/>
      <c r="C36" s="77"/>
      <c r="D36" s="88"/>
      <c r="E36" s="89"/>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1">
        <f t="shared" si="0"/>
        <v>0</v>
      </c>
      <c r="AL36" s="82">
        <f t="shared" si="1"/>
        <v>0</v>
      </c>
      <c r="AM36" s="128"/>
      <c r="AN36" s="128"/>
    </row>
    <row r="37" spans="1:43" ht="18" customHeight="1">
      <c r="A37" s="72">
        <v>27</v>
      </c>
      <c r="B37" s="91"/>
      <c r="C37" s="77"/>
      <c r="D37" s="88"/>
      <c r="E37" s="89"/>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1">
        <f t="shared" si="0"/>
        <v>0</v>
      </c>
      <c r="AL37" s="82">
        <f t="shared" si="1"/>
        <v>0</v>
      </c>
      <c r="AM37" s="128"/>
      <c r="AN37" s="128"/>
    </row>
    <row r="38" spans="1:43" ht="18" customHeight="1">
      <c r="A38" s="72">
        <v>28</v>
      </c>
      <c r="B38" s="91"/>
      <c r="C38" s="77"/>
      <c r="D38" s="88"/>
      <c r="E38" s="89"/>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1">
        <f t="shared" si="0"/>
        <v>0</v>
      </c>
      <c r="AL38" s="82">
        <f t="shared" si="1"/>
        <v>0</v>
      </c>
      <c r="AM38" s="128"/>
      <c r="AN38" s="128"/>
    </row>
    <row r="39" spans="1:43" ht="18" customHeight="1">
      <c r="A39" s="72">
        <v>29</v>
      </c>
      <c r="B39" s="91"/>
      <c r="C39" s="77"/>
      <c r="D39" s="88"/>
      <c r="E39" s="89"/>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1">
        <f t="shared" si="0"/>
        <v>0</v>
      </c>
      <c r="AL39" s="82">
        <f t="shared" si="1"/>
        <v>0</v>
      </c>
      <c r="AM39" s="128"/>
      <c r="AN39" s="128"/>
    </row>
    <row r="40" spans="1:43" ht="18" customHeight="1">
      <c r="A40" s="72">
        <v>30</v>
      </c>
      <c r="B40" s="91"/>
      <c r="C40" s="77"/>
      <c r="D40" s="88"/>
      <c r="E40" s="89"/>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1">
        <f t="shared" si="0"/>
        <v>0</v>
      </c>
      <c r="AL40" s="82">
        <f t="shared" si="1"/>
        <v>0</v>
      </c>
      <c r="AM40" s="128"/>
      <c r="AN40" s="128"/>
    </row>
    <row r="41" spans="1:43" ht="18" customHeight="1">
      <c r="A41" s="124" t="s">
        <v>4</v>
      </c>
      <c r="B41" s="125"/>
      <c r="C41" s="125"/>
      <c r="D41" s="125"/>
      <c r="E41" s="125"/>
      <c r="F41" s="83">
        <f>+SUM(F11:F40)</f>
        <v>0</v>
      </c>
      <c r="G41" s="83">
        <f t="shared" ref="G41:AJ41" si="3">+SUM(G11:G40)</f>
        <v>0</v>
      </c>
      <c r="H41" s="83">
        <f t="shared" si="3"/>
        <v>0</v>
      </c>
      <c r="I41" s="83">
        <f t="shared" si="3"/>
        <v>0</v>
      </c>
      <c r="J41" s="83">
        <f t="shared" si="3"/>
        <v>0</v>
      </c>
      <c r="K41" s="83">
        <f t="shared" si="3"/>
        <v>0</v>
      </c>
      <c r="L41" s="83">
        <f t="shared" si="3"/>
        <v>0</v>
      </c>
      <c r="M41" s="83">
        <f t="shared" si="3"/>
        <v>0</v>
      </c>
      <c r="N41" s="83">
        <f t="shared" si="3"/>
        <v>0</v>
      </c>
      <c r="O41" s="83">
        <f t="shared" si="3"/>
        <v>0</v>
      </c>
      <c r="P41" s="83">
        <f t="shared" si="3"/>
        <v>0</v>
      </c>
      <c r="Q41" s="83">
        <f t="shared" si="3"/>
        <v>0</v>
      </c>
      <c r="R41" s="83">
        <f t="shared" si="3"/>
        <v>0</v>
      </c>
      <c r="S41" s="83">
        <f t="shared" si="3"/>
        <v>0</v>
      </c>
      <c r="T41" s="83">
        <f t="shared" si="3"/>
        <v>0</v>
      </c>
      <c r="U41" s="83">
        <f t="shared" si="3"/>
        <v>0</v>
      </c>
      <c r="V41" s="83">
        <f t="shared" si="3"/>
        <v>0</v>
      </c>
      <c r="W41" s="83">
        <f t="shared" si="3"/>
        <v>0</v>
      </c>
      <c r="X41" s="83">
        <f t="shared" si="3"/>
        <v>0</v>
      </c>
      <c r="Y41" s="83">
        <f t="shared" si="3"/>
        <v>0</v>
      </c>
      <c r="Z41" s="83">
        <f t="shared" si="3"/>
        <v>0</v>
      </c>
      <c r="AA41" s="83">
        <f t="shared" si="3"/>
        <v>0</v>
      </c>
      <c r="AB41" s="83">
        <f t="shared" si="3"/>
        <v>0</v>
      </c>
      <c r="AC41" s="83">
        <f t="shared" si="3"/>
        <v>0</v>
      </c>
      <c r="AD41" s="83">
        <f t="shared" si="3"/>
        <v>0</v>
      </c>
      <c r="AE41" s="83">
        <f t="shared" si="3"/>
        <v>0</v>
      </c>
      <c r="AF41" s="83">
        <f t="shared" si="3"/>
        <v>0</v>
      </c>
      <c r="AG41" s="83">
        <f t="shared" si="3"/>
        <v>0</v>
      </c>
      <c r="AH41" s="83">
        <f t="shared" si="3"/>
        <v>0</v>
      </c>
      <c r="AI41" s="83">
        <f t="shared" si="3"/>
        <v>0</v>
      </c>
      <c r="AJ41" s="83">
        <f t="shared" si="3"/>
        <v>0</v>
      </c>
      <c r="AK41" s="81">
        <f t="shared" si="0"/>
        <v>0</v>
      </c>
      <c r="AL41" s="82">
        <f>IF($AK$3="４週",AK41/4,AK41/(DAY(EOMONTH($F$9,0))/7))</f>
        <v>0</v>
      </c>
      <c r="AM41" s="129"/>
      <c r="AN41" s="129"/>
    </row>
    <row r="42" spans="1:43" ht="18" customHeight="1">
      <c r="A42" s="125" t="s">
        <v>6</v>
      </c>
      <c r="B42" s="125"/>
      <c r="C42" s="125"/>
      <c r="D42" s="125"/>
      <c r="E42" s="126"/>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85"/>
      <c r="AL42" s="85"/>
      <c r="AM42" s="129"/>
      <c r="AN42" s="129"/>
    </row>
    <row r="43" spans="1:43" ht="15" customHeight="1">
      <c r="A43" s="8"/>
      <c r="B43" s="8"/>
      <c r="C43" s="8"/>
      <c r="D43" s="8"/>
      <c r="E43" s="8"/>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8"/>
      <c r="AL43" s="8"/>
      <c r="AM43" s="4"/>
    </row>
    <row r="44" spans="1:43" ht="21" customHeight="1">
      <c r="A44" s="9" t="s">
        <v>161</v>
      </c>
      <c r="B44" s="8"/>
      <c r="C44" s="8"/>
      <c r="D44" s="8"/>
      <c r="E44" s="8"/>
      <c r="F44" s="8"/>
      <c r="G44" s="2"/>
      <c r="H44" s="2"/>
      <c r="I44" s="2"/>
      <c r="J44" s="2"/>
      <c r="K44" s="2"/>
      <c r="L44" s="2"/>
      <c r="M44" s="2"/>
      <c r="N44" s="2"/>
      <c r="O44" s="2"/>
      <c r="AM44" s="8"/>
      <c r="AN44" s="4"/>
    </row>
    <row r="45" spans="1:43" ht="24.95" customHeight="1">
      <c r="A45"/>
      <c r="B45" s="127" t="s">
        <v>163</v>
      </c>
      <c r="C45" s="133"/>
      <c r="D45" s="133"/>
      <c r="E45" s="133"/>
      <c r="F45" s="133"/>
      <c r="G45" s="133"/>
      <c r="H45" s="133"/>
      <c r="I45" s="133"/>
      <c r="J45" s="133"/>
      <c r="K45" s="134"/>
      <c r="L45" s="185" t="s">
        <v>164</v>
      </c>
      <c r="M45" s="185"/>
      <c r="N45" s="185"/>
      <c r="O45" s="185"/>
      <c r="P45"/>
      <c r="Q45"/>
      <c r="R45"/>
      <c r="S45"/>
      <c r="T45"/>
      <c r="U45"/>
      <c r="V45"/>
      <c r="W45"/>
      <c r="X45"/>
      <c r="Y45"/>
      <c r="Z45"/>
      <c r="AA45"/>
      <c r="AB45"/>
      <c r="AC45"/>
      <c r="AD45"/>
      <c r="AE45"/>
      <c r="AF45"/>
      <c r="AG45"/>
      <c r="AH45"/>
      <c r="AI45"/>
      <c r="AJ45"/>
      <c r="AK45"/>
      <c r="AL45"/>
      <c r="AM45"/>
      <c r="AN45"/>
      <c r="AO45"/>
      <c r="AP45"/>
      <c r="AQ45"/>
    </row>
    <row r="46" spans="1:43" ht="18" customHeight="1">
      <c r="A46"/>
      <c r="B46" s="242" t="s">
        <v>167</v>
      </c>
      <c r="C46" s="243"/>
      <c r="D46" s="243"/>
      <c r="E46" s="243"/>
      <c r="F46" s="243"/>
      <c r="G46" s="243"/>
      <c r="H46" s="243"/>
      <c r="I46" s="243"/>
      <c r="J46" s="243"/>
      <c r="K46" s="244"/>
      <c r="L46" s="245"/>
      <c r="M46" s="245"/>
      <c r="N46" s="245"/>
      <c r="O46" s="245"/>
      <c r="P46"/>
      <c r="Q46"/>
      <c r="R46"/>
      <c r="S46"/>
      <c r="T46"/>
      <c r="U46"/>
      <c r="V46"/>
      <c r="W46"/>
      <c r="X46"/>
      <c r="Y46"/>
      <c r="Z46"/>
      <c r="AA46"/>
      <c r="AB46"/>
      <c r="AC46"/>
      <c r="AD46"/>
      <c r="AE46"/>
      <c r="AF46"/>
      <c r="AG46"/>
      <c r="AH46"/>
      <c r="AI46"/>
      <c r="AJ46"/>
      <c r="AK46"/>
      <c r="AL46"/>
      <c r="AM46"/>
      <c r="AN46"/>
      <c r="AO46"/>
      <c r="AP46"/>
      <c r="AQ46"/>
    </row>
    <row r="47" spans="1:43" ht="5.0999999999999996" customHeight="1">
      <c r="A47" s="20"/>
      <c r="B47" s="20"/>
      <c r="C47" s="20"/>
      <c r="D47"/>
      <c r="E47"/>
      <c r="F47"/>
      <c r="G47"/>
      <c r="H47"/>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39"/>
      <c r="AK47" s="2"/>
      <c r="AL47" s="8"/>
      <c r="AM47" s="8"/>
      <c r="AN47" s="4"/>
    </row>
    <row r="48" spans="1:43" ht="18" customHeight="1">
      <c r="A48" s="9" t="s">
        <v>114</v>
      </c>
      <c r="B48" s="2"/>
      <c r="D48" s="2"/>
      <c r="E48" s="2"/>
      <c r="F48" s="2"/>
      <c r="G48" s="2"/>
      <c r="H48" s="2"/>
      <c r="I48" s="2"/>
      <c r="J48" s="2"/>
      <c r="K48" s="2"/>
      <c r="L48" s="2"/>
      <c r="M48" s="2"/>
      <c r="N48" s="2"/>
      <c r="O48" s="2"/>
      <c r="P48" s="2"/>
      <c r="Q48" s="2"/>
      <c r="R48" s="2"/>
      <c r="S48" s="2"/>
      <c r="T48" s="2"/>
      <c r="U48" s="2"/>
      <c r="V48" s="2"/>
      <c r="W48" s="8"/>
      <c r="X48" s="2"/>
      <c r="Y48" s="2"/>
      <c r="Z48" s="2"/>
      <c r="AA48" s="2"/>
      <c r="AB48" s="2"/>
      <c r="AC48" s="2"/>
      <c r="AD48" s="2"/>
      <c r="AE48" s="2"/>
      <c r="AF48" s="2"/>
      <c r="AG48" s="2"/>
      <c r="AH48" s="2"/>
      <c r="AI48" s="2"/>
      <c r="AJ48" s="39"/>
      <c r="AK48" s="2"/>
      <c r="AL48" s="8"/>
      <c r="AM48" s="8"/>
      <c r="AN48" s="4"/>
    </row>
    <row r="49" spans="1:40" ht="54.95" customHeight="1">
      <c r="A49" s="115" t="s">
        <v>108</v>
      </c>
      <c r="B49" s="115"/>
      <c r="C49" s="115" t="s">
        <v>25</v>
      </c>
      <c r="D49" s="115"/>
      <c r="E49" s="114" t="s">
        <v>165</v>
      </c>
      <c r="F49" s="114"/>
      <c r="G49" s="114"/>
      <c r="H49" s="114"/>
      <c r="I49"/>
      <c r="J49"/>
      <c r="K49"/>
      <c r="L49"/>
      <c r="M49"/>
      <c r="N49"/>
      <c r="O49"/>
      <c r="P49"/>
      <c r="Q49"/>
      <c r="R49"/>
      <c r="S49"/>
      <c r="T49"/>
      <c r="U49"/>
      <c r="V49"/>
      <c r="W49"/>
      <c r="X49"/>
      <c r="Y49"/>
      <c r="Z49"/>
      <c r="AA49"/>
      <c r="AB49"/>
      <c r="AC49"/>
      <c r="AD49"/>
      <c r="AE49"/>
      <c r="AF49"/>
      <c r="AG49"/>
      <c r="AH49"/>
      <c r="AI49"/>
      <c r="AJ49"/>
      <c r="AK49"/>
      <c r="AL49"/>
      <c r="AM49" s="8"/>
      <c r="AN49" s="4"/>
    </row>
    <row r="50" spans="1:40" ht="18" customHeight="1">
      <c r="A50" s="114" t="s">
        <v>117</v>
      </c>
      <c r="B50" s="114"/>
      <c r="C50" s="178">
        <f>ROUNDDOWN(IF(B46="主として知的障害のある児童を入所させる福祉型障害児入所施設",L46/20,IF(B46="主として肢体不自由のある児童を入所させる福祉型障害児入所施設",1,"0")),1)</f>
        <v>0</v>
      </c>
      <c r="D50" s="178"/>
      <c r="E50" s="178">
        <f>ROUNDDOWN(IF(B46="主として知的障害のある児童を入所させる福祉型障害児入所施設",IF(L46&lt;=30,L46/4+1,L46/4),IF(B46="主として肢体不自由のある児童を入所させる福祉型障害児入所施設",L46/3.5,IF(B46="主として盲ろうあ児を入所させる福祉型障害児入所施設",IF(L46&lt;=35,L46/4+1,L46/4),0))),1)</f>
        <v>1</v>
      </c>
      <c r="F50" s="178"/>
      <c r="G50" s="178"/>
      <c r="H50" s="178"/>
      <c r="I50"/>
      <c r="J50"/>
      <c r="K50"/>
      <c r="L50"/>
      <c r="M50"/>
      <c r="N50"/>
      <c r="O50"/>
      <c r="P50"/>
      <c r="Q50"/>
      <c r="R50"/>
      <c r="S50"/>
      <c r="T50"/>
      <c r="U50"/>
      <c r="V50"/>
      <c r="W50"/>
      <c r="X50"/>
      <c r="Y50"/>
      <c r="Z50"/>
      <c r="AA50"/>
      <c r="AB50"/>
      <c r="AC50"/>
      <c r="AD50"/>
      <c r="AE50"/>
      <c r="AF50"/>
      <c r="AG50"/>
      <c r="AH50"/>
      <c r="AI50"/>
      <c r="AJ50"/>
      <c r="AK50"/>
      <c r="AL50"/>
      <c r="AM50" s="8"/>
      <c r="AN50" s="4"/>
    </row>
    <row r="51" spans="1:40" ht="5.0999999999999996" customHeight="1">
      <c r="A51" s="20"/>
      <c r="B51" s="20"/>
      <c r="C51" s="20"/>
      <c r="D51" s="20"/>
      <c r="E51" s="20"/>
      <c r="F51" s="20"/>
      <c r="G51" s="20"/>
      <c r="H51" s="20"/>
      <c r="I51" s="20"/>
      <c r="J51" s="2"/>
      <c r="K51" s="2"/>
      <c r="L51" s="2"/>
      <c r="M51" s="39"/>
      <c r="N51" s="2"/>
      <c r="O51" s="2"/>
      <c r="P51" s="2"/>
      <c r="Q51"/>
      <c r="W51" s="8"/>
      <c r="X51" s="2"/>
      <c r="Y51" s="2"/>
      <c r="Z51" s="2"/>
      <c r="AA51" s="2"/>
      <c r="AB51" s="2"/>
      <c r="AC51" s="2"/>
      <c r="AD51" s="2"/>
      <c r="AE51" s="2"/>
      <c r="AF51" s="2"/>
      <c r="AG51" s="2"/>
      <c r="AH51" s="2"/>
      <c r="AI51" s="2"/>
      <c r="AJ51" s="39"/>
      <c r="AK51" s="2"/>
      <c r="AL51" s="8"/>
      <c r="AM51" s="8"/>
      <c r="AN51" s="4"/>
    </row>
    <row r="52" spans="1:40" ht="21" customHeight="1">
      <c r="A52" s="9" t="s">
        <v>118</v>
      </c>
      <c r="B52" s="1"/>
      <c r="C52" s="5"/>
      <c r="D52" s="5"/>
      <c r="E52" s="5"/>
      <c r="F52" s="5"/>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5"/>
      <c r="AM52" s="5"/>
      <c r="AN52" s="4"/>
    </row>
    <row r="53" spans="1:40" ht="24.95" customHeight="1">
      <c r="A53" s="4"/>
      <c r="B53" s="8"/>
      <c r="C53" s="157" t="str">
        <f>IF(VLOOKUP($AK$1,選択肢!$A$1:$J$41,C58,FALSE)=0,"-",VLOOKUP($AK$1,選択肢!$A$1:$J$41,C58,FALSE))</f>
        <v>管理者</v>
      </c>
      <c r="D53" s="158"/>
      <c r="E53" s="163" t="str">
        <f>IF(VLOOKUP($AK$1,選択肢!$A$1:$J$41,E58,FALSE)=0,"-",VLOOKUP($AK$1,選択肢!$A$1:$J$41,E58,FALSE))</f>
        <v>児童発達支援管理責任者</v>
      </c>
      <c r="F53" s="163"/>
      <c r="G53" s="163"/>
      <c r="H53" s="163"/>
      <c r="I53" s="157" t="str">
        <f>IF(VLOOKUP($AK$1,選択肢!$A$1:$J$41,I58,FALSE)=0,"-",VLOOKUP($AK$1,選択肢!$A$1:$J$41,I58,FALSE))</f>
        <v>児童指導員</v>
      </c>
      <c r="J53" s="158"/>
      <c r="K53" s="158"/>
      <c r="L53" s="158"/>
      <c r="M53" s="158"/>
      <c r="N53" s="164"/>
      <c r="O53" s="157" t="str">
        <f>IF(VLOOKUP($AK$1,選択肢!$A$1:$J$41,O58,FALSE)=0,"-",VLOOKUP($AK$1,選択肢!$A$1:$J$41,O58,FALSE))</f>
        <v>保育士</v>
      </c>
      <c r="P53" s="158"/>
      <c r="Q53" s="158"/>
      <c r="R53" s="158"/>
      <c r="S53" s="158"/>
      <c r="T53" s="164"/>
      <c r="U53" s="157" t="str">
        <f>IF(VLOOKUP($AK$1,選択肢!$A$1:$J$41,U58,FALSE)=0,"-",VLOOKUP($AK$1,選択肢!$A$1:$J$41,U58,FALSE))</f>
        <v>看護職員</v>
      </c>
      <c r="V53" s="158"/>
      <c r="W53" s="158"/>
      <c r="X53" s="158"/>
      <c r="Y53" s="158"/>
      <c r="Z53" s="164"/>
      <c r="AA53" s="157" t="str">
        <f>IF(VLOOKUP($AK$1,選択肢!$A$1:$J$41,AA58,FALSE)=0,"-",VLOOKUP($AK$1,選択肢!$A$1:$J$41,AA58,FALSE))</f>
        <v>心理担当職員</v>
      </c>
      <c r="AB53" s="158"/>
      <c r="AC53" s="158"/>
      <c r="AD53" s="158"/>
      <c r="AE53" s="158"/>
      <c r="AF53" s="164"/>
      <c r="AG53" s="163" t="str">
        <f>IF(VLOOKUP($AK$1,選択肢!$A$1:$J$41,AG58,FALSE)=0,"-",VLOOKUP($AK$1,選択肢!$A$1:$J$41,AG58,FALSE))</f>
        <v>職業指導員</v>
      </c>
      <c r="AH53" s="163"/>
      <c r="AI53" s="163"/>
      <c r="AJ53" s="163"/>
      <c r="AK53" s="163"/>
      <c r="AL53" s="163" t="str">
        <f>IF(VLOOKUP($AK$1,選択肢!$A$1:$J$41,AL58,FALSE)=0,"-",VLOOKUP($AK$1,選択肢!$A$1:$J$41,AL58,FALSE))</f>
        <v>栄養士</v>
      </c>
      <c r="AM53" s="163"/>
      <c r="AN53" s="4"/>
    </row>
    <row r="54" spans="1:40" ht="18" customHeight="1">
      <c r="A54" s="4"/>
      <c r="B54" s="8"/>
      <c r="C54" s="35" t="s">
        <v>2</v>
      </c>
      <c r="D54" s="35" t="s">
        <v>3</v>
      </c>
      <c r="E54" s="34" t="s">
        <v>2</v>
      </c>
      <c r="F54" s="171" t="s">
        <v>3</v>
      </c>
      <c r="G54" s="171"/>
      <c r="H54" s="171"/>
      <c r="I54" s="160" t="s">
        <v>2</v>
      </c>
      <c r="J54" s="161"/>
      <c r="K54" s="162"/>
      <c r="L54" s="160" t="s">
        <v>3</v>
      </c>
      <c r="M54" s="161"/>
      <c r="N54" s="162"/>
      <c r="O54" s="160" t="s">
        <v>2</v>
      </c>
      <c r="P54" s="161"/>
      <c r="Q54" s="162"/>
      <c r="R54" s="160" t="s">
        <v>3</v>
      </c>
      <c r="S54" s="161"/>
      <c r="T54" s="162"/>
      <c r="U54" s="160" t="s">
        <v>2</v>
      </c>
      <c r="V54" s="161"/>
      <c r="W54" s="162"/>
      <c r="X54" s="160" t="s">
        <v>3</v>
      </c>
      <c r="Y54" s="161"/>
      <c r="Z54" s="162"/>
      <c r="AA54" s="160" t="s">
        <v>2</v>
      </c>
      <c r="AB54" s="161"/>
      <c r="AC54" s="162"/>
      <c r="AD54" s="160" t="s">
        <v>3</v>
      </c>
      <c r="AE54" s="161"/>
      <c r="AF54" s="162"/>
      <c r="AG54" s="160" t="s">
        <v>2</v>
      </c>
      <c r="AH54" s="161"/>
      <c r="AI54" s="162"/>
      <c r="AJ54" s="160" t="s">
        <v>3</v>
      </c>
      <c r="AK54" s="162"/>
      <c r="AL54" s="34" t="s">
        <v>1</v>
      </c>
      <c r="AM54" s="34" t="s">
        <v>0</v>
      </c>
      <c r="AN54" s="4"/>
    </row>
    <row r="55" spans="1:40" ht="18" customHeight="1">
      <c r="A55" s="4"/>
      <c r="B55" s="11" t="s">
        <v>16</v>
      </c>
      <c r="C55" s="34">
        <f>COUNTIFS($B$11:$B$40,C$53,$C$11:$C$40,"A",$E$11:$E$40,"*")</f>
        <v>1</v>
      </c>
      <c r="D55" s="34">
        <f>COUNTIFS($B$11:$B$40,C$53,$C$11:$C$40,"B",$E$11:$E$40,"*")</f>
        <v>0</v>
      </c>
      <c r="E55" s="34">
        <f>COUNTIFS($B$11:$B$40,E$53,$C$11:$C$40,"A",$E$11:$E$40,"*")</f>
        <v>0</v>
      </c>
      <c r="F55" s="160">
        <f>COUNTIFS($B$11:$B$40,E$53,$C$11:$C$40,"B",$E$11:$E$40,"*")</f>
        <v>1</v>
      </c>
      <c r="G55" s="161"/>
      <c r="H55" s="162"/>
      <c r="I55" s="160">
        <f>COUNTIFS($B$11:$B$40,I$53,$C$11:$C$40,"A",$E$11:$E$40,"*")</f>
        <v>0</v>
      </c>
      <c r="J55" s="161"/>
      <c r="K55" s="162"/>
      <c r="L55" s="160">
        <f>COUNTIFS($B$11:$B$40,I$53,$C$11:$C$40,"B",$E$11:$E$40,"*")</f>
        <v>0</v>
      </c>
      <c r="M55" s="161"/>
      <c r="N55" s="162"/>
      <c r="O55" s="160">
        <f>COUNTIFS($B$11:$B$40,O$53,$C$11:$C$40,"A",$E$11:$E$40,"*")</f>
        <v>0</v>
      </c>
      <c r="P55" s="161"/>
      <c r="Q55" s="162"/>
      <c r="R55" s="160">
        <f>COUNTIFS($B$11:$B$40,O$53,$C$11:$C$40,"B",$E$11:$E$40,"*")</f>
        <v>0</v>
      </c>
      <c r="S55" s="161"/>
      <c r="T55" s="162"/>
      <c r="U55" s="160">
        <f>COUNTIFS($B$11:$B$40,U$53,$C$11:$C$40,"A",$E$11:$E$40,"*")</f>
        <v>0</v>
      </c>
      <c r="V55" s="161"/>
      <c r="W55" s="162"/>
      <c r="X55" s="160">
        <f>COUNTIFS($B$11:$B$40,U$53,$C$11:$C$40,"B",$E$11:$E$40,"*")</f>
        <v>0</v>
      </c>
      <c r="Y55" s="161"/>
      <c r="Z55" s="162"/>
      <c r="AA55" s="160">
        <f>COUNTIFS($B$11:$B$40,AA$53,$C$11:$C$40,"A",$E$11:$E$40,"*")</f>
        <v>0</v>
      </c>
      <c r="AB55" s="161"/>
      <c r="AC55" s="162"/>
      <c r="AD55" s="160">
        <f>COUNTIFS($B$11:$B$40,AA$53,$C$11:$C$40,"B",$E$11:$E$40,"*")</f>
        <v>0</v>
      </c>
      <c r="AE55" s="161"/>
      <c r="AF55" s="162"/>
      <c r="AG55" s="160">
        <f>COUNTIFS($B$11:$B$40,AG$53,$C$11:$C$40,"A",$E$11:$E$40,"*")</f>
        <v>0</v>
      </c>
      <c r="AH55" s="161"/>
      <c r="AI55" s="162"/>
      <c r="AJ55" s="160">
        <f>COUNTIFS($B$11:$B$40,AG$53,$C$11:$C$40,"B",$E$11:$E$40,"*")</f>
        <v>0</v>
      </c>
      <c r="AK55" s="162"/>
      <c r="AL55" s="34">
        <f>COUNTIFS($B$11:$B$40,AL$53,$C$11:$C$40,"A",$E$11:$E$40,"*")</f>
        <v>0</v>
      </c>
      <c r="AM55" s="34">
        <f>COUNTIFS($B$11:$B$40,AL$53,$C$11:$C$40,"B",$E$11:$E$40,"*")</f>
        <v>0</v>
      </c>
      <c r="AN55" s="4"/>
    </row>
    <row r="56" spans="1:40" ht="18" customHeight="1">
      <c r="A56" s="4"/>
      <c r="B56" s="17" t="s">
        <v>17</v>
      </c>
      <c r="C56" s="34">
        <f>COUNTIFS($B$11:$B$40,C$53,$C$11:$C$40,"C",$E$11:$E$40,"*")</f>
        <v>0</v>
      </c>
      <c r="D56" s="34">
        <f>COUNTIFS($B$11:$B$40,C$53,$C$11:$C$40,"D",$E$11:$E$40,"*")</f>
        <v>0</v>
      </c>
      <c r="E56" s="34">
        <f>COUNTIFS($B$11:$B$40,E$53,$C$11:$C$40,"C",$E$11:$E$40,"*")</f>
        <v>0</v>
      </c>
      <c r="F56" s="160">
        <f>COUNTIFS($B$11:$B$40,E$53,$C$11:$C$40,"D",$E$11:$E$40,"*")</f>
        <v>0</v>
      </c>
      <c r="G56" s="161"/>
      <c r="H56" s="162"/>
      <c r="I56" s="160">
        <f>COUNTIFS($B$11:$B$40,I$53,$C$11:$C$40,"C",$E$11:$E$40,"*")</f>
        <v>1</v>
      </c>
      <c r="J56" s="161"/>
      <c r="K56" s="162"/>
      <c r="L56" s="160">
        <f>COUNTIFS($B$11:$B$40,I$53,$C$11:$C$40,"D",$E$11:$E$40,"*")</f>
        <v>0</v>
      </c>
      <c r="M56" s="161"/>
      <c r="N56" s="162"/>
      <c r="O56" s="160">
        <f>COUNTIFS($B$11:$B$40,O$53,$C$11:$C$40,"C",$E$11:$E$40,"*")</f>
        <v>0</v>
      </c>
      <c r="P56" s="161"/>
      <c r="Q56" s="162"/>
      <c r="R56" s="160">
        <f>COUNTIFS($B$11:$B$40,O$53,$C$11:$C$40,"D",$E$11:$E$40,"*")</f>
        <v>1</v>
      </c>
      <c r="S56" s="161"/>
      <c r="T56" s="162"/>
      <c r="U56" s="160">
        <f>COUNTIFS($B$11:$B$40,U$53,$C$11:$C$40,"C",$E$11:$E$40,"*")</f>
        <v>0</v>
      </c>
      <c r="V56" s="161"/>
      <c r="W56" s="162"/>
      <c r="X56" s="160">
        <f>COUNTIFS($B$11:$B$40,U$53,$C$11:$C$40,"D",$E$11:$E$40,"*")</f>
        <v>0</v>
      </c>
      <c r="Y56" s="161"/>
      <c r="Z56" s="162"/>
      <c r="AA56" s="160">
        <f>COUNTIFS($B$11:$B$40,AA$53,$C$11:$C$40,"C",$E$11:$E$40,"*")</f>
        <v>1</v>
      </c>
      <c r="AB56" s="161"/>
      <c r="AC56" s="162"/>
      <c r="AD56" s="160">
        <f>COUNTIFS($B$11:$B$40,AA$53,$C$11:$C$40,"D",$E$11:$E$40,"*")</f>
        <v>0</v>
      </c>
      <c r="AE56" s="161"/>
      <c r="AF56" s="162"/>
      <c r="AG56" s="160">
        <f>COUNTIFS($B$11:$B$40,AG$53,$C$11:$C$40,"C",$E$11:$E$40,"*")</f>
        <v>0</v>
      </c>
      <c r="AH56" s="161"/>
      <c r="AI56" s="162"/>
      <c r="AJ56" s="160">
        <f>COUNTIFS($B$11:$B$40,AG$53,$C$11:$C$40,"D",$E$11:$E$40,"*")</f>
        <v>0</v>
      </c>
      <c r="AK56" s="162"/>
      <c r="AL56" s="34">
        <f>COUNTIFS($B$11:$B$40,AL$53,$C$11:$C$40,"C",$E$11:$E$40,"*")</f>
        <v>0</v>
      </c>
      <c r="AM56" s="34">
        <f>COUNTIFS($B$11:$B$40,AL$53,$C$11:$C$40,"D",$E$11:$E$40,"*")</f>
        <v>0</v>
      </c>
      <c r="AN56" s="4"/>
    </row>
    <row r="57" spans="1:40" ht="24.95" customHeight="1">
      <c r="A57" s="4"/>
      <c r="B57" s="17" t="s">
        <v>107</v>
      </c>
      <c r="C57" s="157" t="e">
        <f>IF($AK$3="４週",SUMIFS($AK$11:$AK$40,$B$11:$B$40,C53)/4/$AH$5,IF($AK$3="歴月",SUMIFS($AK$11:$AK$40,$B$11:$B$40,C53)/$AL$5,"記載する期間を選択してください"))</f>
        <v>#DIV/0!</v>
      </c>
      <c r="D57" s="164"/>
      <c r="E57" s="157" t="e">
        <f>IF($AK$3="４週",SUMIFS($AK$11:$AK$40,$B$11:$B$40,E53)/4/$AH$5,IF($AK$3="歴月",SUMIFS($AK$11:$AK$40,$B$11:$B$40,E53)/$AL$5,"記載する期間を選択してください"))</f>
        <v>#DIV/0!</v>
      </c>
      <c r="F57" s="158"/>
      <c r="G57" s="158"/>
      <c r="H57" s="164"/>
      <c r="I57" s="157" t="e">
        <f>IF($AK$3="４週",SUMIFS($AK$11:$AK$40,$B$11:$B$40,I53)/4/$AH$5,IF($AK$3="歴月",SUMIFS($AK$11:$AK$40,$B$11:$B$40,I53)/$AL$5,"記載する期間を選択してください"))</f>
        <v>#DIV/0!</v>
      </c>
      <c r="J57" s="158"/>
      <c r="K57" s="158"/>
      <c r="L57" s="158"/>
      <c r="M57" s="158"/>
      <c r="N57" s="164"/>
      <c r="O57" s="157" t="e">
        <f>IF($AK$3="４週",SUMIFS($AK$11:$AK$40,$B$11:$B$40,O53)/4/$AH$5,IF($AK$3="歴月",SUMIFS($AK$11:$AK$40,$B$11:$B$40,O53)/$AL$5,"記載する期間を選択してください"))</f>
        <v>#DIV/0!</v>
      </c>
      <c r="P57" s="158"/>
      <c r="Q57" s="158"/>
      <c r="R57" s="158"/>
      <c r="S57" s="158"/>
      <c r="T57" s="164"/>
      <c r="U57" s="157" t="e">
        <f>IF($AK$3="４週",SUMIFS($AK$11:$AK$40,$B$11:$B$40,U53)/4/$AH$5,IF($AK$3="歴月",SUMIFS($AK$11:$AK$40,$B$11:$B$40,U53)/$AL$5,"記載する期間を選択してください"))</f>
        <v>#DIV/0!</v>
      </c>
      <c r="V57" s="158"/>
      <c r="W57" s="158"/>
      <c r="X57" s="158"/>
      <c r="Y57" s="158"/>
      <c r="Z57" s="164"/>
      <c r="AA57" s="157" t="e">
        <f>IF($AK$3="４週",SUMIFS($AK$11:$AK$40,$B$11:$B$40,AA53)/4/$AH$5,IF($AK$3="歴月",SUMIFS($AK$11:$AK$40,$B$11:$B$40,AA53)/$AL$5,"記載する期間を選択してください"))</f>
        <v>#DIV/0!</v>
      </c>
      <c r="AB57" s="158"/>
      <c r="AC57" s="158"/>
      <c r="AD57" s="158"/>
      <c r="AE57" s="158"/>
      <c r="AF57" s="164"/>
      <c r="AG57" s="157" t="e">
        <f>IF($AK$3="４週",SUMIFS($AK$11:$AK$40,$B$11:$B$40,AG53)/4/$AH$5,IF($AK$3="歴月",SUMIFS($AK$11:$AK$40,$B$11:$B$40,AG53)/$AL$5,"記載する期間を選択してください"))</f>
        <v>#DIV/0!</v>
      </c>
      <c r="AH57" s="158"/>
      <c r="AI57" s="158"/>
      <c r="AJ57" s="158"/>
      <c r="AK57" s="164"/>
      <c r="AL57" s="157" t="e">
        <f>IF($AK$3="４週",SUMIFS($AK$11:$AK$40,$B$11:$B$40,AL53)/4/$AH$5,IF($AK$3="歴月",SUMIFS($AK$11:$AK$40,$B$11:$B$40,AL53)/$AL$5,"記載する期間を選択してください"))</f>
        <v>#DIV/0!</v>
      </c>
      <c r="AM57" s="164"/>
      <c r="AN57" s="4"/>
    </row>
    <row r="58" spans="1:40" ht="5.0999999999999996" customHeight="1">
      <c r="A58" s="4"/>
      <c r="B58" s="1"/>
      <c r="C58" s="13">
        <v>2</v>
      </c>
      <c r="D58" s="13"/>
      <c r="E58" s="13">
        <v>3</v>
      </c>
      <c r="F58" s="13"/>
      <c r="G58" s="13"/>
      <c r="H58" s="13"/>
      <c r="I58" s="13">
        <v>4</v>
      </c>
      <c r="J58" s="13"/>
      <c r="K58" s="13"/>
      <c r="L58" s="13"/>
      <c r="M58" s="13"/>
      <c r="N58" s="13"/>
      <c r="O58" s="13">
        <v>5</v>
      </c>
      <c r="P58" s="13"/>
      <c r="Q58" s="13"/>
      <c r="R58" s="13"/>
      <c r="S58" s="13"/>
      <c r="T58" s="13"/>
      <c r="U58" s="13">
        <v>6</v>
      </c>
      <c r="V58" s="13"/>
      <c r="W58" s="13"/>
      <c r="X58" s="13"/>
      <c r="Y58" s="13"/>
      <c r="Z58" s="13"/>
      <c r="AA58" s="13">
        <v>7</v>
      </c>
      <c r="AB58" s="13"/>
      <c r="AC58" s="13"/>
      <c r="AD58" s="13"/>
      <c r="AE58" s="13"/>
      <c r="AF58" s="13"/>
      <c r="AG58" s="13">
        <v>8</v>
      </c>
      <c r="AH58" s="13"/>
      <c r="AI58" s="13"/>
      <c r="AJ58" s="13"/>
      <c r="AK58" s="13"/>
      <c r="AL58" s="13">
        <v>9</v>
      </c>
      <c r="AM58" s="33"/>
      <c r="AN58" s="4"/>
    </row>
    <row r="59" spans="1:40" ht="15" customHeight="1">
      <c r="A59" s="2" t="s">
        <v>72</v>
      </c>
      <c r="B59" s="24"/>
      <c r="C59" s="25"/>
      <c r="D59" s="25"/>
      <c r="E59" s="25"/>
      <c r="F59" s="26"/>
      <c r="G59" s="25"/>
      <c r="H59" s="13"/>
      <c r="I59" s="13"/>
      <c r="J59" s="13"/>
      <c r="K59" s="13"/>
      <c r="L59" s="13"/>
      <c r="M59" s="13"/>
      <c r="N59" s="13"/>
      <c r="O59" s="13"/>
      <c r="P59" s="13"/>
      <c r="Q59" s="13"/>
      <c r="R59" s="13">
        <v>6</v>
      </c>
      <c r="S59" s="13"/>
      <c r="T59" s="13"/>
      <c r="U59" s="13"/>
      <c r="V59" s="13"/>
      <c r="W59" s="13"/>
      <c r="X59" s="13">
        <v>7</v>
      </c>
      <c r="Y59" s="13"/>
      <c r="Z59" s="13"/>
      <c r="AA59" s="13"/>
      <c r="AB59" s="13"/>
      <c r="AC59" s="13"/>
      <c r="AD59" s="13">
        <v>8</v>
      </c>
      <c r="AE59" s="13"/>
      <c r="AF59" s="13"/>
      <c r="AG59" s="14"/>
      <c r="AH59" s="14"/>
      <c r="AI59" s="14"/>
      <c r="AJ59" s="14">
        <v>9</v>
      </c>
      <c r="AK59" s="12"/>
      <c r="AL59" s="12"/>
      <c r="AM59" s="4"/>
    </row>
    <row r="60" spans="1:40" s="2" customFormat="1" ht="15" customHeight="1">
      <c r="A60" s="2" t="s">
        <v>73</v>
      </c>
      <c r="B60" s="20"/>
      <c r="C60" s="20"/>
      <c r="D60" s="20"/>
      <c r="E60" s="20"/>
      <c r="F60" s="20"/>
      <c r="G60" s="20"/>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row>
    <row r="61" spans="1:40" s="2" customFormat="1" ht="15" customHeight="1">
      <c r="A61" s="2" t="s">
        <v>121</v>
      </c>
      <c r="B61" s="20"/>
      <c r="C61" s="20"/>
      <c r="D61" s="20"/>
      <c r="E61" s="20"/>
      <c r="F61" s="20"/>
      <c r="G61" s="20"/>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row>
    <row r="62" spans="1:40" s="2" customFormat="1" ht="15" customHeight="1">
      <c r="A62" s="2" t="s">
        <v>74</v>
      </c>
      <c r="B62" s="20"/>
      <c r="C62" s="20"/>
      <c r="D62" s="20"/>
      <c r="E62" s="20"/>
      <c r="F62" s="20"/>
      <c r="G62" s="20"/>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row>
    <row r="63" spans="1:40" s="2" customFormat="1" ht="15" customHeight="1">
      <c r="A63" s="2" t="s">
        <v>75</v>
      </c>
      <c r="B63" s="20"/>
      <c r="C63" s="20"/>
      <c r="D63" s="20"/>
      <c r="E63" s="20"/>
      <c r="F63" s="20"/>
      <c r="G63" s="20"/>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row>
    <row r="64" spans="1:40" ht="15" customHeight="1">
      <c r="A64" s="2" t="s">
        <v>76</v>
      </c>
      <c r="B64" s="27"/>
      <c r="C64" s="2"/>
      <c r="D64" s="2"/>
      <c r="E64" s="2"/>
      <c r="F64" s="2"/>
      <c r="G64" s="2"/>
    </row>
    <row r="65" spans="1:7" ht="15" customHeight="1">
      <c r="A65" s="2" t="s">
        <v>77</v>
      </c>
      <c r="B65" s="27"/>
      <c r="C65" s="2"/>
      <c r="D65" s="2"/>
      <c r="E65" s="2"/>
      <c r="F65" s="2"/>
      <c r="G65" s="2"/>
    </row>
    <row r="66" spans="1:7" ht="15" customHeight="1">
      <c r="A66" s="2"/>
      <c r="B66" s="11" t="s">
        <v>78</v>
      </c>
      <c r="C66" s="115" t="s">
        <v>79</v>
      </c>
      <c r="D66" s="115"/>
      <c r="E66" s="115"/>
      <c r="F66" s="2"/>
      <c r="G66" s="2"/>
    </row>
    <row r="67" spans="1:7" ht="15" customHeight="1">
      <c r="A67" s="2"/>
      <c r="B67" s="29" t="s">
        <v>96</v>
      </c>
      <c r="C67" s="130" t="s">
        <v>80</v>
      </c>
      <c r="D67" s="130"/>
      <c r="E67" s="130"/>
      <c r="F67" s="2"/>
      <c r="G67" s="2"/>
    </row>
    <row r="68" spans="1:7" ht="15" customHeight="1">
      <c r="A68" s="2"/>
      <c r="B68" s="29" t="s">
        <v>97</v>
      </c>
      <c r="C68" s="130" t="s">
        <v>81</v>
      </c>
      <c r="D68" s="130"/>
      <c r="E68" s="130"/>
      <c r="F68" s="2"/>
      <c r="G68" s="2"/>
    </row>
    <row r="69" spans="1:7" ht="15" customHeight="1">
      <c r="A69" s="2"/>
      <c r="B69" s="29" t="s">
        <v>98</v>
      </c>
      <c r="C69" s="130" t="s">
        <v>82</v>
      </c>
      <c r="D69" s="130"/>
      <c r="E69" s="130"/>
      <c r="F69" s="2"/>
      <c r="G69" s="2"/>
    </row>
    <row r="70" spans="1:7" ht="15" customHeight="1">
      <c r="A70" s="2"/>
      <c r="B70" s="29" t="s">
        <v>99</v>
      </c>
      <c r="C70" s="130" t="s">
        <v>83</v>
      </c>
      <c r="D70" s="130"/>
      <c r="E70" s="130"/>
      <c r="F70" s="2"/>
      <c r="G70" s="2"/>
    </row>
    <row r="71" spans="1:7" ht="15" customHeight="1">
      <c r="A71" s="2"/>
      <c r="B71" s="2" t="s">
        <v>84</v>
      </c>
      <c r="C71" s="2"/>
      <c r="D71" s="2"/>
      <c r="E71" s="2"/>
      <c r="F71" s="2"/>
      <c r="G71" s="2"/>
    </row>
    <row r="72" spans="1:7" ht="15" customHeight="1">
      <c r="A72" s="2"/>
      <c r="B72" s="2" t="s">
        <v>101</v>
      </c>
      <c r="C72" s="2"/>
      <c r="D72" s="2"/>
      <c r="E72" s="2"/>
      <c r="F72" s="2"/>
      <c r="G72" s="2"/>
    </row>
    <row r="73" spans="1:7" ht="15" customHeight="1">
      <c r="A73" s="2"/>
      <c r="B73" s="2" t="s">
        <v>85</v>
      </c>
      <c r="C73" s="2"/>
      <c r="D73" s="2"/>
      <c r="E73" s="2"/>
      <c r="F73" s="2"/>
      <c r="G73" s="2"/>
    </row>
    <row r="74" spans="1:7" ht="15" customHeight="1">
      <c r="A74" s="2" t="s">
        <v>86</v>
      </c>
      <c r="B74" s="27"/>
      <c r="C74" s="2"/>
      <c r="D74" s="2"/>
      <c r="E74" s="2"/>
      <c r="F74" s="2"/>
      <c r="G74" s="2"/>
    </row>
    <row r="75" spans="1:7" ht="15" customHeight="1">
      <c r="A75" s="2" t="s">
        <v>218</v>
      </c>
      <c r="B75" s="27"/>
      <c r="C75" s="2"/>
      <c r="D75" s="2"/>
      <c r="E75" s="2"/>
      <c r="F75" s="2"/>
      <c r="G75" s="2"/>
    </row>
    <row r="76" spans="1:7" ht="15" customHeight="1">
      <c r="A76" s="2" t="s">
        <v>102</v>
      </c>
      <c r="B76" s="27"/>
      <c r="C76" s="2"/>
      <c r="D76" s="2"/>
      <c r="E76" s="2"/>
      <c r="F76" s="2"/>
      <c r="G76" s="2"/>
    </row>
    <row r="77" spans="1:7" ht="15" customHeight="1">
      <c r="A77" s="2" t="s">
        <v>88</v>
      </c>
      <c r="B77" s="27"/>
      <c r="C77" s="2"/>
      <c r="D77" s="2"/>
      <c r="E77" s="2"/>
      <c r="F77" s="2"/>
      <c r="G77" s="2"/>
    </row>
    <row r="78" spans="1:7" ht="15" customHeight="1">
      <c r="A78" s="2" t="s">
        <v>203</v>
      </c>
      <c r="B78" s="27"/>
      <c r="C78" s="2"/>
      <c r="D78" s="2"/>
      <c r="E78" s="2"/>
      <c r="F78" s="2"/>
      <c r="G78" s="2"/>
    </row>
    <row r="79" spans="1:7" ht="15" customHeight="1">
      <c r="A79" s="2" t="s">
        <v>89</v>
      </c>
      <c r="B79" s="27"/>
      <c r="C79" s="2"/>
      <c r="D79" s="2"/>
      <c r="E79" s="2"/>
      <c r="F79" s="2"/>
      <c r="G79" s="2"/>
    </row>
    <row r="80" spans="1:7" ht="15" customHeight="1">
      <c r="A80" s="2" t="s">
        <v>90</v>
      </c>
      <c r="B80" s="27"/>
      <c r="C80" s="2"/>
      <c r="D80" s="2"/>
      <c r="E80" s="2"/>
      <c r="F80" s="2"/>
      <c r="G80" s="2"/>
    </row>
    <row r="81" spans="1:7" ht="15" customHeight="1">
      <c r="A81" s="2" t="s">
        <v>91</v>
      </c>
      <c r="B81" s="27"/>
      <c r="C81" s="2"/>
      <c r="D81" s="2"/>
      <c r="E81" s="2"/>
      <c r="F81" s="2"/>
      <c r="G81" s="2"/>
    </row>
    <row r="82" spans="1:7" ht="15" customHeight="1">
      <c r="A82" s="2" t="s">
        <v>92</v>
      </c>
      <c r="B82" s="27"/>
      <c r="C82" s="2"/>
      <c r="D82" s="2"/>
      <c r="E82" s="2"/>
      <c r="F82" s="2"/>
      <c r="G82" s="2"/>
    </row>
    <row r="83" spans="1:7" ht="15" customHeight="1">
      <c r="A83" s="2" t="s">
        <v>93</v>
      </c>
      <c r="B83" s="27"/>
      <c r="C83" s="2"/>
      <c r="D83" s="2"/>
      <c r="E83" s="2"/>
      <c r="F83" s="2"/>
      <c r="G83" s="2"/>
    </row>
    <row r="84" spans="1:7" ht="15" customHeight="1">
      <c r="A84" s="2" t="s">
        <v>94</v>
      </c>
      <c r="B84" s="27"/>
      <c r="C84" s="2"/>
      <c r="D84" s="2"/>
      <c r="E84" s="2"/>
      <c r="F84" s="2"/>
      <c r="G84" s="2"/>
    </row>
    <row r="85" spans="1:7" ht="15" customHeight="1">
      <c r="A85" s="2" t="s">
        <v>95</v>
      </c>
      <c r="B85" s="27"/>
      <c r="C85" s="2"/>
      <c r="D85" s="2"/>
      <c r="E85" s="2"/>
      <c r="F85" s="2"/>
      <c r="G85" s="2"/>
    </row>
    <row r="86" spans="1:7" ht="15" customHeight="1">
      <c r="A86" s="2" t="s">
        <v>100</v>
      </c>
      <c r="B86" s="27"/>
      <c r="C86" s="2"/>
      <c r="D86" s="2"/>
      <c r="E86" s="2"/>
      <c r="F86" s="2"/>
      <c r="G86" s="2"/>
    </row>
  </sheetData>
  <mergeCells count="120">
    <mergeCell ref="C67:E67"/>
    <mergeCell ref="C68:E68"/>
    <mergeCell ref="C69:E69"/>
    <mergeCell ref="C70:E70"/>
    <mergeCell ref="B46:K46"/>
    <mergeCell ref="B45:K45"/>
    <mergeCell ref="L45:O45"/>
    <mergeCell ref="L46:O46"/>
    <mergeCell ref="C53:D53"/>
    <mergeCell ref="E53:H53"/>
    <mergeCell ref="I53:N53"/>
    <mergeCell ref="O53:T53"/>
    <mergeCell ref="C57:D57"/>
    <mergeCell ref="E57:H57"/>
    <mergeCell ref="I57:N57"/>
    <mergeCell ref="O57:T57"/>
    <mergeCell ref="A50:B50"/>
    <mergeCell ref="C50:D50"/>
    <mergeCell ref="E50:H50"/>
    <mergeCell ref="A49:B49"/>
    <mergeCell ref="C49:D49"/>
    <mergeCell ref="E49:H49"/>
    <mergeCell ref="U57:Z57"/>
    <mergeCell ref="AA57:AF57"/>
    <mergeCell ref="AG57:AK57"/>
    <mergeCell ref="AL57:AM57"/>
    <mergeCell ref="C66:E66"/>
    <mergeCell ref="AG55:AI55"/>
    <mergeCell ref="AJ55:AK55"/>
    <mergeCell ref="F56:H56"/>
    <mergeCell ref="I56:K56"/>
    <mergeCell ref="L56:N56"/>
    <mergeCell ref="O56:Q56"/>
    <mergeCell ref="R56:T56"/>
    <mergeCell ref="U56:W56"/>
    <mergeCell ref="X56:Z56"/>
    <mergeCell ref="AA56:AC56"/>
    <mergeCell ref="AD56:AF56"/>
    <mergeCell ref="AG56:AI56"/>
    <mergeCell ref="AJ56:AK56"/>
    <mergeCell ref="F55:H55"/>
    <mergeCell ref="I55:K55"/>
    <mergeCell ref="L55:N55"/>
    <mergeCell ref="O55:Q55"/>
    <mergeCell ref="R55:T55"/>
    <mergeCell ref="U55:W55"/>
    <mergeCell ref="X55:Z55"/>
    <mergeCell ref="AA55:AC55"/>
    <mergeCell ref="AD55:AF55"/>
    <mergeCell ref="AL53:AM53"/>
    <mergeCell ref="F54:H54"/>
    <mergeCell ref="I54:K54"/>
    <mergeCell ref="L54:N54"/>
    <mergeCell ref="O54:Q54"/>
    <mergeCell ref="R54:T54"/>
    <mergeCell ref="U54:W54"/>
    <mergeCell ref="X54:Z54"/>
    <mergeCell ref="AA54:AC54"/>
    <mergeCell ref="AD54:AF54"/>
    <mergeCell ref="AG54:AI54"/>
    <mergeCell ref="AJ54:AK54"/>
    <mergeCell ref="U53:Z53"/>
    <mergeCell ref="AA53:AF53"/>
    <mergeCell ref="AG53:AK53"/>
    <mergeCell ref="AM39:AN39"/>
    <mergeCell ref="AM40:AN40"/>
    <mergeCell ref="A41:E41"/>
    <mergeCell ref="AM41:AN42"/>
    <mergeCell ref="A42:E42"/>
    <mergeCell ref="AM33:AN33"/>
    <mergeCell ref="AM34:AN34"/>
    <mergeCell ref="AM35:AN35"/>
    <mergeCell ref="AM36:AN36"/>
    <mergeCell ref="AM37:AN37"/>
    <mergeCell ref="AM11:AN11"/>
    <mergeCell ref="AM12:AN12"/>
    <mergeCell ref="AM13:AN13"/>
    <mergeCell ref="AM14:AN14"/>
    <mergeCell ref="AM15:AN15"/>
    <mergeCell ref="AM26:AN26"/>
    <mergeCell ref="AM38:AN38"/>
    <mergeCell ref="AM27:AN27"/>
    <mergeCell ref="AM28:AN28"/>
    <mergeCell ref="AM29:AN29"/>
    <mergeCell ref="AM30:AN30"/>
    <mergeCell ref="AM31:AN31"/>
    <mergeCell ref="AM32:AN32"/>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F8:L8"/>
    <mergeCell ref="T8:Z8"/>
    <mergeCell ref="AA8:AG8"/>
    <mergeCell ref="AH8:AJ8"/>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conditionalFormatting sqref="AH11:AJ42">
    <cfRule type="expression" dxfId="3" priority="3">
      <formula>$AK$3="４週"</formula>
    </cfRule>
  </conditionalFormatting>
  <conditionalFormatting sqref="AL11:AL40">
    <cfRule type="cellIs" dxfId="2" priority="1" operator="greaterThan">
      <formula>$AH$5</formula>
    </cfRule>
  </conditionalFormatting>
  <dataValidations count="7">
    <dataValidation type="list" allowBlank="1" showInputMessage="1" showErrorMessage="1" sqref="B11:B40" xr:uid="{00000000-0002-0000-1A00-000000000000}">
      <formula1>INDIRECT($AK$1)</formula1>
    </dataValidation>
    <dataValidation type="list" allowBlank="1" showInputMessage="1" showErrorMessage="1" sqref="C11:C40" xr:uid="{00000000-0002-0000-1A00-000001000000}">
      <formula1>"A,B,C,D"</formula1>
    </dataValidation>
    <dataValidation operator="greaterThanOrEqual" allowBlank="1" showInputMessage="1" showErrorMessage="1" sqref="I47:I48 L47:L48 L51 I51" xr:uid="{00000000-0002-0000-1A00-000002000000}"/>
    <dataValidation type="whole" operator="greaterThanOrEqual" allowBlank="1" showInputMessage="1" showErrorMessage="1" sqref="L46:O46" xr:uid="{00000000-0002-0000-1A00-000003000000}">
      <formula1>0</formula1>
    </dataValidation>
    <dataValidation type="list" allowBlank="1" showInputMessage="1" showErrorMessage="1" sqref="AK4:AN4" xr:uid="{00000000-0002-0000-1A00-000004000000}">
      <formula1>"予定,実績"</formula1>
    </dataValidation>
    <dataValidation type="list" allowBlank="1" showInputMessage="1" showErrorMessage="1" sqref="AK3:AN3" xr:uid="{00000000-0002-0000-1A00-000005000000}">
      <formula1>"４週,歴月"</formula1>
    </dataValidation>
    <dataValidation type="list" allowBlank="1" showInputMessage="1" showErrorMessage="1" sqref="B46:K46" xr:uid="{00000000-0002-0000-1A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42"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Q206"/>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3.87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41</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24</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42</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75" si="0">IF($AK$3="４週",SUM(F12:AG12),SUM(F12:AJ12))</f>
        <v>0</v>
      </c>
      <c r="AL12" s="82">
        <f t="shared" ref="AL12:AL160" si="1">IF($AK$3="４週",AK12/4,AK12/(DAY(EOMONTH($F$9,0))/7))</f>
        <v>0</v>
      </c>
      <c r="AM12" s="128"/>
      <c r="AN12" s="128"/>
    </row>
    <row r="13" spans="1:40" ht="18" customHeight="1">
      <c r="A13" s="72">
        <v>3</v>
      </c>
      <c r="B13" s="91" t="s">
        <v>25</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 t="shared" si="1"/>
        <v>0</v>
      </c>
      <c r="AM13" s="128"/>
      <c r="AN13" s="128"/>
    </row>
    <row r="14" spans="1:40" ht="18" customHeight="1">
      <c r="A14" s="72">
        <v>4</v>
      </c>
      <c r="B14" s="91" t="s">
        <v>44</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 t="shared" si="1"/>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si="1"/>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ref="AL20:AL88" si="2">IF($AK$3="４週",AK20/4,AK20/(DAY(EOMONTH($F$9,0))/7))</f>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2"/>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2"/>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2"/>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2"/>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2"/>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2"/>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2"/>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2"/>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2"/>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2"/>
        <v>0</v>
      </c>
      <c r="AM30" s="128"/>
      <c r="AN30" s="128"/>
    </row>
    <row r="31" spans="1:40" ht="18" customHeight="1">
      <c r="A31" s="72">
        <v>21</v>
      </c>
      <c r="B31" s="91"/>
      <c r="C31" s="77"/>
      <c r="D31" s="88"/>
      <c r="E31" s="89"/>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1">
        <f t="shared" si="0"/>
        <v>0</v>
      </c>
      <c r="AL31" s="82">
        <f t="shared" si="2"/>
        <v>0</v>
      </c>
      <c r="AM31" s="128"/>
      <c r="AN31" s="128"/>
    </row>
    <row r="32" spans="1:40" ht="18" customHeight="1">
      <c r="A32" s="72">
        <v>22</v>
      </c>
      <c r="B32" s="91"/>
      <c r="C32" s="77"/>
      <c r="D32" s="88"/>
      <c r="E32" s="89"/>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1">
        <f t="shared" si="0"/>
        <v>0</v>
      </c>
      <c r="AL32" s="82">
        <f t="shared" si="2"/>
        <v>0</v>
      </c>
      <c r="AM32" s="128"/>
      <c r="AN32" s="128"/>
    </row>
    <row r="33" spans="1:40" ht="18" customHeight="1">
      <c r="A33" s="72">
        <v>23</v>
      </c>
      <c r="B33" s="91"/>
      <c r="C33" s="77"/>
      <c r="D33" s="88"/>
      <c r="E33" s="89"/>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1">
        <f t="shared" si="0"/>
        <v>0</v>
      </c>
      <c r="AL33" s="82">
        <f t="shared" si="2"/>
        <v>0</v>
      </c>
      <c r="AM33" s="128"/>
      <c r="AN33" s="128"/>
    </row>
    <row r="34" spans="1:40" ht="18" customHeight="1">
      <c r="A34" s="72">
        <v>24</v>
      </c>
      <c r="B34" s="91"/>
      <c r="C34" s="77"/>
      <c r="D34" s="88"/>
      <c r="E34" s="89"/>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1">
        <f t="shared" si="0"/>
        <v>0</v>
      </c>
      <c r="AL34" s="82">
        <f t="shared" si="2"/>
        <v>0</v>
      </c>
      <c r="AM34" s="128"/>
      <c r="AN34" s="128"/>
    </row>
    <row r="35" spans="1:40" ht="18" customHeight="1">
      <c r="A35" s="72">
        <v>25</v>
      </c>
      <c r="B35" s="91"/>
      <c r="C35" s="77"/>
      <c r="D35" s="88"/>
      <c r="E35" s="89"/>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1">
        <f t="shared" si="0"/>
        <v>0</v>
      </c>
      <c r="AL35" s="82">
        <f t="shared" si="2"/>
        <v>0</v>
      </c>
      <c r="AM35" s="128"/>
      <c r="AN35" s="128"/>
    </row>
    <row r="36" spans="1:40" ht="18" customHeight="1">
      <c r="A36" s="72">
        <v>26</v>
      </c>
      <c r="B36" s="91"/>
      <c r="C36" s="77"/>
      <c r="D36" s="88"/>
      <c r="E36" s="89"/>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1">
        <f t="shared" si="0"/>
        <v>0</v>
      </c>
      <c r="AL36" s="82">
        <f t="shared" si="2"/>
        <v>0</v>
      </c>
      <c r="AM36" s="128"/>
      <c r="AN36" s="128"/>
    </row>
    <row r="37" spans="1:40" ht="18" customHeight="1">
      <c r="A37" s="72">
        <v>27</v>
      </c>
      <c r="B37" s="91"/>
      <c r="C37" s="77"/>
      <c r="D37" s="88"/>
      <c r="E37" s="89"/>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1">
        <f t="shared" si="0"/>
        <v>0</v>
      </c>
      <c r="AL37" s="82">
        <f t="shared" si="2"/>
        <v>0</v>
      </c>
      <c r="AM37" s="128"/>
      <c r="AN37" s="128"/>
    </row>
    <row r="38" spans="1:40" ht="18" customHeight="1">
      <c r="A38" s="72">
        <v>28</v>
      </c>
      <c r="B38" s="91"/>
      <c r="C38" s="77"/>
      <c r="D38" s="88"/>
      <c r="E38" s="89"/>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1">
        <f t="shared" si="0"/>
        <v>0</v>
      </c>
      <c r="AL38" s="82">
        <f t="shared" si="2"/>
        <v>0</v>
      </c>
      <c r="AM38" s="128"/>
      <c r="AN38" s="128"/>
    </row>
    <row r="39" spans="1:40" ht="18" customHeight="1">
      <c r="A39" s="72">
        <v>29</v>
      </c>
      <c r="B39" s="91"/>
      <c r="C39" s="77"/>
      <c r="D39" s="88"/>
      <c r="E39" s="89"/>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1">
        <f t="shared" si="0"/>
        <v>0</v>
      </c>
      <c r="AL39" s="82">
        <f t="shared" si="2"/>
        <v>0</v>
      </c>
      <c r="AM39" s="128"/>
      <c r="AN39" s="128"/>
    </row>
    <row r="40" spans="1:40" ht="18" customHeight="1">
      <c r="A40" s="72">
        <v>30</v>
      </c>
      <c r="B40" s="91"/>
      <c r="C40" s="77"/>
      <c r="D40" s="88"/>
      <c r="E40" s="89"/>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1">
        <f t="shared" si="0"/>
        <v>0</v>
      </c>
      <c r="AL40" s="82">
        <f t="shared" si="2"/>
        <v>0</v>
      </c>
      <c r="AM40" s="128"/>
      <c r="AN40" s="128"/>
    </row>
    <row r="41" spans="1:40" ht="18" customHeight="1">
      <c r="A41" s="72">
        <v>31</v>
      </c>
      <c r="B41" s="91"/>
      <c r="C41" s="77"/>
      <c r="D41" s="88"/>
      <c r="E41" s="89"/>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1">
        <f t="shared" si="0"/>
        <v>0</v>
      </c>
      <c r="AL41" s="82">
        <f t="shared" si="2"/>
        <v>0</v>
      </c>
      <c r="AM41" s="128"/>
      <c r="AN41" s="128"/>
    </row>
    <row r="42" spans="1:40" ht="18" customHeight="1">
      <c r="A42" s="72">
        <v>32</v>
      </c>
      <c r="B42" s="91"/>
      <c r="C42" s="77"/>
      <c r="D42" s="88"/>
      <c r="E42" s="89"/>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1">
        <f t="shared" si="0"/>
        <v>0</v>
      </c>
      <c r="AL42" s="82">
        <f t="shared" si="2"/>
        <v>0</v>
      </c>
      <c r="AM42" s="128"/>
      <c r="AN42" s="128"/>
    </row>
    <row r="43" spans="1:40" ht="18" customHeight="1">
      <c r="A43" s="72">
        <v>33</v>
      </c>
      <c r="B43" s="91"/>
      <c r="C43" s="77"/>
      <c r="D43" s="88"/>
      <c r="E43" s="89"/>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1">
        <f t="shared" si="0"/>
        <v>0</v>
      </c>
      <c r="AL43" s="82">
        <f t="shared" si="2"/>
        <v>0</v>
      </c>
      <c r="AM43" s="128"/>
      <c r="AN43" s="128"/>
    </row>
    <row r="44" spans="1:40" ht="18" customHeight="1">
      <c r="A44" s="72">
        <v>34</v>
      </c>
      <c r="B44" s="91"/>
      <c r="C44" s="77"/>
      <c r="D44" s="88"/>
      <c r="E44" s="89"/>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1">
        <f t="shared" si="0"/>
        <v>0</v>
      </c>
      <c r="AL44" s="82">
        <f t="shared" si="2"/>
        <v>0</v>
      </c>
      <c r="AM44" s="128"/>
      <c r="AN44" s="128"/>
    </row>
    <row r="45" spans="1:40" ht="18" customHeight="1">
      <c r="A45" s="72">
        <v>35</v>
      </c>
      <c r="B45" s="91"/>
      <c r="C45" s="77"/>
      <c r="D45" s="88"/>
      <c r="E45" s="89"/>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1">
        <f t="shared" si="0"/>
        <v>0</v>
      </c>
      <c r="AL45" s="82">
        <f t="shared" si="2"/>
        <v>0</v>
      </c>
      <c r="AM45" s="128"/>
      <c r="AN45" s="128"/>
    </row>
    <row r="46" spans="1:40" ht="18" customHeight="1">
      <c r="A46" s="72">
        <v>36</v>
      </c>
      <c r="B46" s="91"/>
      <c r="C46" s="77"/>
      <c r="D46" s="88"/>
      <c r="E46" s="89"/>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1">
        <f t="shared" si="0"/>
        <v>0</v>
      </c>
      <c r="AL46" s="82">
        <f t="shared" si="2"/>
        <v>0</v>
      </c>
      <c r="AM46" s="128"/>
      <c r="AN46" s="128"/>
    </row>
    <row r="47" spans="1:40" ht="18" customHeight="1">
      <c r="A47" s="72">
        <v>37</v>
      </c>
      <c r="B47" s="91"/>
      <c r="C47" s="77"/>
      <c r="D47" s="88"/>
      <c r="E47" s="89"/>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1">
        <f t="shared" si="0"/>
        <v>0</v>
      </c>
      <c r="AL47" s="82">
        <f t="shared" si="2"/>
        <v>0</v>
      </c>
      <c r="AM47" s="128"/>
      <c r="AN47" s="128"/>
    </row>
    <row r="48" spans="1:40" ht="18" customHeight="1">
      <c r="A48" s="72">
        <v>38</v>
      </c>
      <c r="B48" s="91"/>
      <c r="C48" s="77"/>
      <c r="D48" s="88"/>
      <c r="E48" s="89"/>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1">
        <f t="shared" si="0"/>
        <v>0</v>
      </c>
      <c r="AL48" s="82">
        <f t="shared" si="2"/>
        <v>0</v>
      </c>
      <c r="AM48" s="128"/>
      <c r="AN48" s="128"/>
    </row>
    <row r="49" spans="1:40" ht="18" customHeight="1">
      <c r="A49" s="72">
        <v>39</v>
      </c>
      <c r="B49" s="91"/>
      <c r="C49" s="77"/>
      <c r="D49" s="88"/>
      <c r="E49" s="89"/>
      <c r="F49" s="80"/>
      <c r="G49" s="80"/>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1">
        <f t="shared" si="0"/>
        <v>0</v>
      </c>
      <c r="AL49" s="82">
        <f t="shared" si="2"/>
        <v>0</v>
      </c>
      <c r="AM49" s="128"/>
      <c r="AN49" s="128"/>
    </row>
    <row r="50" spans="1:40" ht="18" customHeight="1">
      <c r="A50" s="72">
        <v>40</v>
      </c>
      <c r="B50" s="91"/>
      <c r="C50" s="77"/>
      <c r="D50" s="88"/>
      <c r="E50" s="89"/>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1">
        <f t="shared" si="0"/>
        <v>0</v>
      </c>
      <c r="AL50" s="82">
        <f t="shared" si="2"/>
        <v>0</v>
      </c>
      <c r="AM50" s="128"/>
      <c r="AN50" s="128"/>
    </row>
    <row r="51" spans="1:40" ht="18" customHeight="1">
      <c r="A51" s="72">
        <v>41</v>
      </c>
      <c r="B51" s="91"/>
      <c r="C51" s="77"/>
      <c r="D51" s="88"/>
      <c r="E51" s="89"/>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1">
        <f t="shared" si="0"/>
        <v>0</v>
      </c>
      <c r="AL51" s="82">
        <f t="shared" si="2"/>
        <v>0</v>
      </c>
      <c r="AM51" s="128"/>
      <c r="AN51" s="128"/>
    </row>
    <row r="52" spans="1:40" ht="18" customHeight="1">
      <c r="A52" s="72">
        <v>42</v>
      </c>
      <c r="B52" s="91"/>
      <c r="C52" s="77"/>
      <c r="D52" s="88"/>
      <c r="E52" s="89"/>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1">
        <f t="shared" si="0"/>
        <v>0</v>
      </c>
      <c r="AL52" s="82">
        <f t="shared" si="2"/>
        <v>0</v>
      </c>
      <c r="AM52" s="128"/>
      <c r="AN52" s="128"/>
    </row>
    <row r="53" spans="1:40" ht="18" customHeight="1">
      <c r="A53" s="72">
        <v>43</v>
      </c>
      <c r="B53" s="91"/>
      <c r="C53" s="77"/>
      <c r="D53" s="88"/>
      <c r="E53" s="89"/>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1">
        <f t="shared" si="0"/>
        <v>0</v>
      </c>
      <c r="AL53" s="82">
        <f t="shared" si="2"/>
        <v>0</v>
      </c>
      <c r="AM53" s="128"/>
      <c r="AN53" s="128"/>
    </row>
    <row r="54" spans="1:40" ht="18" customHeight="1">
      <c r="A54" s="72">
        <v>44</v>
      </c>
      <c r="B54" s="91"/>
      <c r="C54" s="77"/>
      <c r="D54" s="88"/>
      <c r="E54" s="89"/>
      <c r="F54" s="80"/>
      <c r="G54" s="80"/>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1">
        <f t="shared" si="0"/>
        <v>0</v>
      </c>
      <c r="AL54" s="82">
        <f t="shared" si="2"/>
        <v>0</v>
      </c>
      <c r="AM54" s="128"/>
      <c r="AN54" s="128"/>
    </row>
    <row r="55" spans="1:40" ht="18" customHeight="1">
      <c r="A55" s="72">
        <v>45</v>
      </c>
      <c r="B55" s="91"/>
      <c r="C55" s="77"/>
      <c r="D55" s="88"/>
      <c r="E55" s="89"/>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1">
        <f t="shared" si="0"/>
        <v>0</v>
      </c>
      <c r="AL55" s="82">
        <f t="shared" si="2"/>
        <v>0</v>
      </c>
      <c r="AM55" s="128"/>
      <c r="AN55" s="128"/>
    </row>
    <row r="56" spans="1:40" ht="18" customHeight="1">
      <c r="A56" s="72">
        <v>46</v>
      </c>
      <c r="B56" s="91"/>
      <c r="C56" s="77"/>
      <c r="D56" s="88"/>
      <c r="E56" s="89"/>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1">
        <f t="shared" si="0"/>
        <v>0</v>
      </c>
      <c r="AL56" s="82">
        <f t="shared" si="2"/>
        <v>0</v>
      </c>
      <c r="AM56" s="128"/>
      <c r="AN56" s="128"/>
    </row>
    <row r="57" spans="1:40" ht="18" customHeight="1">
      <c r="A57" s="72">
        <v>47</v>
      </c>
      <c r="B57" s="91"/>
      <c r="C57" s="77"/>
      <c r="D57" s="88"/>
      <c r="E57" s="89"/>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1">
        <f t="shared" si="0"/>
        <v>0</v>
      </c>
      <c r="AL57" s="82">
        <f t="shared" si="2"/>
        <v>0</v>
      </c>
      <c r="AM57" s="128"/>
      <c r="AN57" s="128"/>
    </row>
    <row r="58" spans="1:40" ht="18" customHeight="1">
      <c r="A58" s="72">
        <v>48</v>
      </c>
      <c r="B58" s="91"/>
      <c r="C58" s="77"/>
      <c r="D58" s="88"/>
      <c r="E58" s="89"/>
      <c r="F58" s="80"/>
      <c r="G58" s="80"/>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1">
        <f t="shared" si="0"/>
        <v>0</v>
      </c>
      <c r="AL58" s="82">
        <f t="shared" si="2"/>
        <v>0</v>
      </c>
      <c r="AM58" s="128"/>
      <c r="AN58" s="128"/>
    </row>
    <row r="59" spans="1:40" ht="18" customHeight="1">
      <c r="A59" s="72">
        <v>49</v>
      </c>
      <c r="B59" s="91"/>
      <c r="C59" s="77"/>
      <c r="D59" s="88"/>
      <c r="E59" s="89"/>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1">
        <f t="shared" si="0"/>
        <v>0</v>
      </c>
      <c r="AL59" s="82">
        <f t="shared" si="2"/>
        <v>0</v>
      </c>
      <c r="AM59" s="128"/>
      <c r="AN59" s="128"/>
    </row>
    <row r="60" spans="1:40" ht="18" customHeight="1">
      <c r="A60" s="72">
        <v>50</v>
      </c>
      <c r="B60" s="91"/>
      <c r="C60" s="77"/>
      <c r="D60" s="88"/>
      <c r="E60" s="89"/>
      <c r="F60" s="80"/>
      <c r="G60" s="80"/>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1">
        <f t="shared" si="0"/>
        <v>0</v>
      </c>
      <c r="AL60" s="82">
        <f t="shared" si="2"/>
        <v>0</v>
      </c>
      <c r="AM60" s="128"/>
      <c r="AN60" s="128"/>
    </row>
    <row r="61" spans="1:40" ht="18" customHeight="1">
      <c r="A61" s="72">
        <v>51</v>
      </c>
      <c r="B61" s="91"/>
      <c r="C61" s="77"/>
      <c r="D61" s="88"/>
      <c r="E61" s="89"/>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1">
        <f t="shared" si="0"/>
        <v>0</v>
      </c>
      <c r="AL61" s="82">
        <f t="shared" si="2"/>
        <v>0</v>
      </c>
      <c r="AM61" s="128"/>
      <c r="AN61" s="128"/>
    </row>
    <row r="62" spans="1:40" ht="18" customHeight="1">
      <c r="A62" s="72">
        <v>52</v>
      </c>
      <c r="B62" s="91"/>
      <c r="C62" s="77"/>
      <c r="D62" s="88"/>
      <c r="E62" s="89"/>
      <c r="F62" s="80"/>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1">
        <f t="shared" si="0"/>
        <v>0</v>
      </c>
      <c r="AL62" s="82">
        <f t="shared" si="2"/>
        <v>0</v>
      </c>
      <c r="AM62" s="128"/>
      <c r="AN62" s="128"/>
    </row>
    <row r="63" spans="1:40" ht="18" customHeight="1">
      <c r="A63" s="72">
        <v>53</v>
      </c>
      <c r="B63" s="91"/>
      <c r="C63" s="77"/>
      <c r="D63" s="88"/>
      <c r="E63" s="89"/>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1">
        <f t="shared" si="0"/>
        <v>0</v>
      </c>
      <c r="AL63" s="82">
        <f t="shared" si="2"/>
        <v>0</v>
      </c>
      <c r="AM63" s="128"/>
      <c r="AN63" s="128"/>
    </row>
    <row r="64" spans="1:40" ht="18" customHeight="1">
      <c r="A64" s="72">
        <v>54</v>
      </c>
      <c r="B64" s="91"/>
      <c r="C64" s="77"/>
      <c r="D64" s="88"/>
      <c r="E64" s="89"/>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1">
        <f t="shared" si="0"/>
        <v>0</v>
      </c>
      <c r="AL64" s="82">
        <f t="shared" si="2"/>
        <v>0</v>
      </c>
      <c r="AM64" s="128"/>
      <c r="AN64" s="128"/>
    </row>
    <row r="65" spans="1:40" ht="18" customHeight="1">
      <c r="A65" s="72">
        <v>55</v>
      </c>
      <c r="B65" s="91"/>
      <c r="C65" s="77"/>
      <c r="D65" s="88"/>
      <c r="E65" s="89"/>
      <c r="F65" s="80"/>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1">
        <f t="shared" si="0"/>
        <v>0</v>
      </c>
      <c r="AL65" s="82">
        <f t="shared" si="2"/>
        <v>0</v>
      </c>
      <c r="AM65" s="128"/>
      <c r="AN65" s="128"/>
    </row>
    <row r="66" spans="1:40" ht="18" customHeight="1">
      <c r="A66" s="72">
        <v>56</v>
      </c>
      <c r="B66" s="91"/>
      <c r="C66" s="77"/>
      <c r="D66" s="88"/>
      <c r="E66" s="89"/>
      <c r="F66" s="80"/>
      <c r="G66" s="80"/>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1">
        <f t="shared" si="0"/>
        <v>0</v>
      </c>
      <c r="AL66" s="82">
        <f t="shared" si="2"/>
        <v>0</v>
      </c>
      <c r="AM66" s="128"/>
      <c r="AN66" s="128"/>
    </row>
    <row r="67" spans="1:40" ht="18" customHeight="1">
      <c r="A67" s="72">
        <v>57</v>
      </c>
      <c r="B67" s="91"/>
      <c r="C67" s="77"/>
      <c r="D67" s="88"/>
      <c r="E67" s="89"/>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1">
        <f t="shared" si="0"/>
        <v>0</v>
      </c>
      <c r="AL67" s="82">
        <f t="shared" si="2"/>
        <v>0</v>
      </c>
      <c r="AM67" s="128"/>
      <c r="AN67" s="128"/>
    </row>
    <row r="68" spans="1:40" ht="18" customHeight="1">
      <c r="A68" s="72">
        <v>58</v>
      </c>
      <c r="B68" s="91"/>
      <c r="C68" s="77"/>
      <c r="D68" s="88"/>
      <c r="E68" s="89"/>
      <c r="F68" s="80"/>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1">
        <f t="shared" si="0"/>
        <v>0</v>
      </c>
      <c r="AL68" s="82">
        <f t="shared" si="2"/>
        <v>0</v>
      </c>
      <c r="AM68" s="128"/>
      <c r="AN68" s="128"/>
    </row>
    <row r="69" spans="1:40" ht="18" customHeight="1">
      <c r="A69" s="72">
        <v>59</v>
      </c>
      <c r="B69" s="91"/>
      <c r="C69" s="77"/>
      <c r="D69" s="88"/>
      <c r="E69" s="89"/>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0"/>
      <c r="AJ69" s="80"/>
      <c r="AK69" s="81">
        <f t="shared" si="0"/>
        <v>0</v>
      </c>
      <c r="AL69" s="82">
        <f t="shared" si="2"/>
        <v>0</v>
      </c>
      <c r="AM69" s="128"/>
      <c r="AN69" s="128"/>
    </row>
    <row r="70" spans="1:40" ht="18" customHeight="1">
      <c r="A70" s="72">
        <v>60</v>
      </c>
      <c r="B70" s="91"/>
      <c r="C70" s="77"/>
      <c r="D70" s="88"/>
      <c r="E70" s="89"/>
      <c r="F70" s="80"/>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c r="AH70" s="80"/>
      <c r="AI70" s="80"/>
      <c r="AJ70" s="80"/>
      <c r="AK70" s="81">
        <f t="shared" si="0"/>
        <v>0</v>
      </c>
      <c r="AL70" s="82">
        <f t="shared" si="2"/>
        <v>0</v>
      </c>
      <c r="AM70" s="128"/>
      <c r="AN70" s="128"/>
    </row>
    <row r="71" spans="1:40" ht="18" customHeight="1">
      <c r="A71" s="72">
        <v>61</v>
      </c>
      <c r="B71" s="91"/>
      <c r="C71" s="77"/>
      <c r="D71" s="88"/>
      <c r="E71" s="89"/>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0"/>
      <c r="AK71" s="81">
        <f t="shared" si="0"/>
        <v>0</v>
      </c>
      <c r="AL71" s="82">
        <f t="shared" si="2"/>
        <v>0</v>
      </c>
      <c r="AM71" s="128"/>
      <c r="AN71" s="128"/>
    </row>
    <row r="72" spans="1:40" ht="18" customHeight="1">
      <c r="A72" s="72">
        <v>62</v>
      </c>
      <c r="B72" s="91"/>
      <c r="C72" s="77"/>
      <c r="D72" s="88"/>
      <c r="E72" s="89"/>
      <c r="F72" s="80"/>
      <c r="G72" s="80"/>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1">
        <f t="shared" si="0"/>
        <v>0</v>
      </c>
      <c r="AL72" s="82">
        <f t="shared" si="2"/>
        <v>0</v>
      </c>
      <c r="AM72" s="128"/>
      <c r="AN72" s="128"/>
    </row>
    <row r="73" spans="1:40" ht="18" customHeight="1">
      <c r="A73" s="72">
        <v>63</v>
      </c>
      <c r="B73" s="91"/>
      <c r="C73" s="77"/>
      <c r="D73" s="88"/>
      <c r="E73" s="89"/>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1">
        <f t="shared" si="0"/>
        <v>0</v>
      </c>
      <c r="AL73" s="82">
        <f t="shared" si="2"/>
        <v>0</v>
      </c>
      <c r="AM73" s="128"/>
      <c r="AN73" s="128"/>
    </row>
    <row r="74" spans="1:40" ht="18" customHeight="1">
      <c r="A74" s="72">
        <v>64</v>
      </c>
      <c r="B74" s="91"/>
      <c r="C74" s="77"/>
      <c r="D74" s="88"/>
      <c r="E74" s="89"/>
      <c r="F74" s="80"/>
      <c r="G74" s="80"/>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1">
        <f t="shared" si="0"/>
        <v>0</v>
      </c>
      <c r="AL74" s="82">
        <f t="shared" si="2"/>
        <v>0</v>
      </c>
      <c r="AM74" s="128"/>
      <c r="AN74" s="128"/>
    </row>
    <row r="75" spans="1:40" ht="18" customHeight="1">
      <c r="A75" s="72">
        <v>65</v>
      </c>
      <c r="B75" s="91"/>
      <c r="C75" s="77"/>
      <c r="D75" s="88"/>
      <c r="E75" s="89"/>
      <c r="F75" s="80"/>
      <c r="G75" s="80"/>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1">
        <f t="shared" si="0"/>
        <v>0</v>
      </c>
      <c r="AL75" s="82">
        <f t="shared" si="2"/>
        <v>0</v>
      </c>
      <c r="AM75" s="128"/>
      <c r="AN75" s="128"/>
    </row>
    <row r="76" spans="1:40" ht="18" customHeight="1">
      <c r="A76" s="72">
        <v>66</v>
      </c>
      <c r="B76" s="91"/>
      <c r="C76" s="77"/>
      <c r="D76" s="88"/>
      <c r="E76" s="89"/>
      <c r="F76" s="80"/>
      <c r="G76" s="80"/>
      <c r="H76" s="80"/>
      <c r="I76" s="80"/>
      <c r="J76" s="80"/>
      <c r="K76" s="80"/>
      <c r="L76" s="80"/>
      <c r="M76" s="80"/>
      <c r="N76" s="80"/>
      <c r="O76" s="80"/>
      <c r="P76" s="80"/>
      <c r="Q76" s="80"/>
      <c r="R76" s="80"/>
      <c r="S76" s="80"/>
      <c r="T76" s="80"/>
      <c r="U76" s="80"/>
      <c r="V76" s="80"/>
      <c r="W76" s="80"/>
      <c r="X76" s="80"/>
      <c r="Y76" s="80"/>
      <c r="Z76" s="80"/>
      <c r="AA76" s="80"/>
      <c r="AB76" s="80"/>
      <c r="AC76" s="80"/>
      <c r="AD76" s="80"/>
      <c r="AE76" s="80"/>
      <c r="AF76" s="80"/>
      <c r="AG76" s="80"/>
      <c r="AH76" s="80"/>
      <c r="AI76" s="80"/>
      <c r="AJ76" s="80"/>
      <c r="AK76" s="81">
        <f t="shared" ref="AK76:AK139" si="3">IF($AK$3="４週",SUM(F76:AG76),SUM(F76:AJ76))</f>
        <v>0</v>
      </c>
      <c r="AL76" s="82">
        <f t="shared" si="2"/>
        <v>0</v>
      </c>
      <c r="AM76" s="128"/>
      <c r="AN76" s="128"/>
    </row>
    <row r="77" spans="1:40" ht="18" customHeight="1">
      <c r="A77" s="72">
        <v>67</v>
      </c>
      <c r="B77" s="91"/>
      <c r="C77" s="77"/>
      <c r="D77" s="88"/>
      <c r="E77" s="89"/>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1">
        <f t="shared" si="3"/>
        <v>0</v>
      </c>
      <c r="AL77" s="82">
        <f t="shared" si="2"/>
        <v>0</v>
      </c>
      <c r="AM77" s="128"/>
      <c r="AN77" s="128"/>
    </row>
    <row r="78" spans="1:40" ht="18" customHeight="1">
      <c r="A78" s="72">
        <v>68</v>
      </c>
      <c r="B78" s="91"/>
      <c r="C78" s="77"/>
      <c r="D78" s="88"/>
      <c r="E78" s="89"/>
      <c r="F78" s="80"/>
      <c r="G78" s="80"/>
      <c r="H78" s="80"/>
      <c r="I78" s="80"/>
      <c r="J78" s="80"/>
      <c r="K78" s="80"/>
      <c r="L78" s="80"/>
      <c r="M78" s="80"/>
      <c r="N78" s="80"/>
      <c r="O78" s="80"/>
      <c r="P78" s="80"/>
      <c r="Q78" s="80"/>
      <c r="R78" s="80"/>
      <c r="S78" s="80"/>
      <c r="T78" s="80"/>
      <c r="U78" s="80"/>
      <c r="V78" s="80"/>
      <c r="W78" s="80"/>
      <c r="X78" s="80"/>
      <c r="Y78" s="80"/>
      <c r="Z78" s="80"/>
      <c r="AA78" s="80"/>
      <c r="AB78" s="80"/>
      <c r="AC78" s="80"/>
      <c r="AD78" s="80"/>
      <c r="AE78" s="80"/>
      <c r="AF78" s="80"/>
      <c r="AG78" s="80"/>
      <c r="AH78" s="80"/>
      <c r="AI78" s="80"/>
      <c r="AJ78" s="80"/>
      <c r="AK78" s="81">
        <f t="shared" si="3"/>
        <v>0</v>
      </c>
      <c r="AL78" s="82">
        <f t="shared" si="2"/>
        <v>0</v>
      </c>
      <c r="AM78" s="128"/>
      <c r="AN78" s="128"/>
    </row>
    <row r="79" spans="1:40" ht="18" customHeight="1">
      <c r="A79" s="72">
        <v>69</v>
      </c>
      <c r="B79" s="91"/>
      <c r="C79" s="77"/>
      <c r="D79" s="88"/>
      <c r="E79" s="89"/>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0"/>
      <c r="AK79" s="81">
        <f t="shared" si="3"/>
        <v>0</v>
      </c>
      <c r="AL79" s="82">
        <f t="shared" si="2"/>
        <v>0</v>
      </c>
      <c r="AM79" s="128"/>
      <c r="AN79" s="128"/>
    </row>
    <row r="80" spans="1:40" ht="18" customHeight="1">
      <c r="A80" s="72">
        <v>70</v>
      </c>
      <c r="B80" s="91"/>
      <c r="C80" s="77"/>
      <c r="D80" s="88"/>
      <c r="E80" s="89"/>
      <c r="F80" s="80"/>
      <c r="G80" s="80"/>
      <c r="H80" s="80"/>
      <c r="I80" s="80"/>
      <c r="J80" s="80"/>
      <c r="K80" s="80"/>
      <c r="L80" s="80"/>
      <c r="M80" s="80"/>
      <c r="N80" s="80"/>
      <c r="O80" s="80"/>
      <c r="P80" s="80"/>
      <c r="Q80" s="80"/>
      <c r="R80" s="80"/>
      <c r="S80" s="80"/>
      <c r="T80" s="80"/>
      <c r="U80" s="80"/>
      <c r="V80" s="80"/>
      <c r="W80" s="80"/>
      <c r="X80" s="80"/>
      <c r="Y80" s="80"/>
      <c r="Z80" s="80"/>
      <c r="AA80" s="80"/>
      <c r="AB80" s="80"/>
      <c r="AC80" s="80"/>
      <c r="AD80" s="80"/>
      <c r="AE80" s="80"/>
      <c r="AF80" s="80"/>
      <c r="AG80" s="80"/>
      <c r="AH80" s="80"/>
      <c r="AI80" s="80"/>
      <c r="AJ80" s="80"/>
      <c r="AK80" s="81">
        <f t="shared" si="3"/>
        <v>0</v>
      </c>
      <c r="AL80" s="82">
        <f t="shared" si="2"/>
        <v>0</v>
      </c>
      <c r="AM80" s="128"/>
      <c r="AN80" s="128"/>
    </row>
    <row r="81" spans="1:40" ht="18" customHeight="1">
      <c r="A81" s="72">
        <v>71</v>
      </c>
      <c r="B81" s="91"/>
      <c r="C81" s="77"/>
      <c r="D81" s="88"/>
      <c r="E81" s="89"/>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1">
        <f t="shared" si="3"/>
        <v>0</v>
      </c>
      <c r="AL81" s="82">
        <f t="shared" si="2"/>
        <v>0</v>
      </c>
      <c r="AM81" s="128"/>
      <c r="AN81" s="128"/>
    </row>
    <row r="82" spans="1:40" ht="18" customHeight="1">
      <c r="A82" s="72">
        <v>72</v>
      </c>
      <c r="B82" s="91"/>
      <c r="C82" s="77"/>
      <c r="D82" s="88"/>
      <c r="E82" s="89"/>
      <c r="F82" s="80"/>
      <c r="G82" s="80"/>
      <c r="H82" s="80"/>
      <c r="I82" s="80"/>
      <c r="J82" s="80"/>
      <c r="K82" s="80"/>
      <c r="L82" s="80"/>
      <c r="M82" s="80"/>
      <c r="N82" s="80"/>
      <c r="O82" s="80"/>
      <c r="P82" s="80"/>
      <c r="Q82" s="80"/>
      <c r="R82" s="80"/>
      <c r="S82" s="80"/>
      <c r="T82" s="80"/>
      <c r="U82" s="80"/>
      <c r="V82" s="80"/>
      <c r="W82" s="80"/>
      <c r="X82" s="80"/>
      <c r="Y82" s="80"/>
      <c r="Z82" s="80"/>
      <c r="AA82" s="80"/>
      <c r="AB82" s="80"/>
      <c r="AC82" s="80"/>
      <c r="AD82" s="80"/>
      <c r="AE82" s="80"/>
      <c r="AF82" s="80"/>
      <c r="AG82" s="80"/>
      <c r="AH82" s="80"/>
      <c r="AI82" s="80"/>
      <c r="AJ82" s="80"/>
      <c r="AK82" s="81">
        <f t="shared" si="3"/>
        <v>0</v>
      </c>
      <c r="AL82" s="82">
        <f t="shared" si="2"/>
        <v>0</v>
      </c>
      <c r="AM82" s="128"/>
      <c r="AN82" s="128"/>
    </row>
    <row r="83" spans="1:40" ht="18" customHeight="1">
      <c r="A83" s="72">
        <v>73</v>
      </c>
      <c r="B83" s="91"/>
      <c r="C83" s="77"/>
      <c r="D83" s="88"/>
      <c r="E83" s="89"/>
      <c r="F83" s="80"/>
      <c r="G83" s="80"/>
      <c r="H83" s="80"/>
      <c r="I83" s="80"/>
      <c r="J83" s="80"/>
      <c r="K83" s="80"/>
      <c r="L83" s="80"/>
      <c r="M83" s="80"/>
      <c r="N83" s="80"/>
      <c r="O83" s="80"/>
      <c r="P83" s="80"/>
      <c r="Q83" s="80"/>
      <c r="R83" s="80"/>
      <c r="S83" s="80"/>
      <c r="T83" s="80"/>
      <c r="U83" s="80"/>
      <c r="V83" s="80"/>
      <c r="W83" s="80"/>
      <c r="X83" s="80"/>
      <c r="Y83" s="80"/>
      <c r="Z83" s="80"/>
      <c r="AA83" s="80"/>
      <c r="AB83" s="80"/>
      <c r="AC83" s="80"/>
      <c r="AD83" s="80"/>
      <c r="AE83" s="80"/>
      <c r="AF83" s="80"/>
      <c r="AG83" s="80"/>
      <c r="AH83" s="80"/>
      <c r="AI83" s="80"/>
      <c r="AJ83" s="80"/>
      <c r="AK83" s="81">
        <f t="shared" si="3"/>
        <v>0</v>
      </c>
      <c r="AL83" s="82">
        <f t="shared" si="2"/>
        <v>0</v>
      </c>
      <c r="AM83" s="128"/>
      <c r="AN83" s="128"/>
    </row>
    <row r="84" spans="1:40" ht="18" customHeight="1">
      <c r="A84" s="72">
        <v>74</v>
      </c>
      <c r="B84" s="91"/>
      <c r="C84" s="77"/>
      <c r="D84" s="88"/>
      <c r="E84" s="89"/>
      <c r="F84" s="80"/>
      <c r="G84" s="80"/>
      <c r="H84" s="80"/>
      <c r="I84" s="80"/>
      <c r="J84" s="80"/>
      <c r="K84" s="80"/>
      <c r="L84" s="80"/>
      <c r="M84" s="80"/>
      <c r="N84" s="80"/>
      <c r="O84" s="80"/>
      <c r="P84" s="80"/>
      <c r="Q84" s="80"/>
      <c r="R84" s="80"/>
      <c r="S84" s="80"/>
      <c r="T84" s="80"/>
      <c r="U84" s="80"/>
      <c r="V84" s="80"/>
      <c r="W84" s="80"/>
      <c r="X84" s="80"/>
      <c r="Y84" s="80"/>
      <c r="Z84" s="80"/>
      <c r="AA84" s="80"/>
      <c r="AB84" s="80"/>
      <c r="AC84" s="80"/>
      <c r="AD84" s="80"/>
      <c r="AE84" s="80"/>
      <c r="AF84" s="80"/>
      <c r="AG84" s="80"/>
      <c r="AH84" s="80"/>
      <c r="AI84" s="80"/>
      <c r="AJ84" s="80"/>
      <c r="AK84" s="81">
        <f t="shared" si="3"/>
        <v>0</v>
      </c>
      <c r="AL84" s="82">
        <f t="shared" si="2"/>
        <v>0</v>
      </c>
      <c r="AM84" s="128"/>
      <c r="AN84" s="128"/>
    </row>
    <row r="85" spans="1:40" ht="18" customHeight="1">
      <c r="A85" s="72">
        <v>75</v>
      </c>
      <c r="B85" s="91"/>
      <c r="C85" s="77"/>
      <c r="D85" s="88"/>
      <c r="E85" s="89"/>
      <c r="F85" s="80"/>
      <c r="G85" s="80"/>
      <c r="H85" s="80"/>
      <c r="I85" s="80"/>
      <c r="J85" s="80"/>
      <c r="K85" s="80"/>
      <c r="L85" s="80"/>
      <c r="M85" s="80"/>
      <c r="N85" s="80"/>
      <c r="O85" s="80"/>
      <c r="P85" s="80"/>
      <c r="Q85" s="80"/>
      <c r="R85" s="80"/>
      <c r="S85" s="80"/>
      <c r="T85" s="80"/>
      <c r="U85" s="80"/>
      <c r="V85" s="80"/>
      <c r="W85" s="80"/>
      <c r="X85" s="80"/>
      <c r="Y85" s="80"/>
      <c r="Z85" s="80"/>
      <c r="AA85" s="80"/>
      <c r="AB85" s="80"/>
      <c r="AC85" s="80"/>
      <c r="AD85" s="80"/>
      <c r="AE85" s="80"/>
      <c r="AF85" s="80"/>
      <c r="AG85" s="80"/>
      <c r="AH85" s="80"/>
      <c r="AI85" s="80"/>
      <c r="AJ85" s="80"/>
      <c r="AK85" s="81">
        <f t="shared" si="3"/>
        <v>0</v>
      </c>
      <c r="AL85" s="82">
        <f t="shared" si="2"/>
        <v>0</v>
      </c>
      <c r="AM85" s="128"/>
      <c r="AN85" s="128"/>
    </row>
    <row r="86" spans="1:40" ht="18" customHeight="1">
      <c r="A86" s="72">
        <v>76</v>
      </c>
      <c r="B86" s="91"/>
      <c r="C86" s="77"/>
      <c r="D86" s="88"/>
      <c r="E86" s="89"/>
      <c r="F86" s="80"/>
      <c r="G86" s="80"/>
      <c r="H86" s="80"/>
      <c r="I86" s="80"/>
      <c r="J86" s="80"/>
      <c r="K86" s="80"/>
      <c r="L86" s="80"/>
      <c r="M86" s="80"/>
      <c r="N86" s="80"/>
      <c r="O86" s="80"/>
      <c r="P86" s="80"/>
      <c r="Q86" s="80"/>
      <c r="R86" s="80"/>
      <c r="S86" s="80"/>
      <c r="T86" s="80"/>
      <c r="U86" s="80"/>
      <c r="V86" s="80"/>
      <c r="W86" s="80"/>
      <c r="X86" s="80"/>
      <c r="Y86" s="80"/>
      <c r="Z86" s="80"/>
      <c r="AA86" s="80"/>
      <c r="AB86" s="80"/>
      <c r="AC86" s="80"/>
      <c r="AD86" s="80"/>
      <c r="AE86" s="80"/>
      <c r="AF86" s="80"/>
      <c r="AG86" s="80"/>
      <c r="AH86" s="80"/>
      <c r="AI86" s="80"/>
      <c r="AJ86" s="80"/>
      <c r="AK86" s="81">
        <f t="shared" si="3"/>
        <v>0</v>
      </c>
      <c r="AL86" s="82">
        <f t="shared" si="2"/>
        <v>0</v>
      </c>
      <c r="AM86" s="128"/>
      <c r="AN86" s="128"/>
    </row>
    <row r="87" spans="1:40" ht="18" customHeight="1">
      <c r="A87" s="72">
        <v>77</v>
      </c>
      <c r="B87" s="91"/>
      <c r="C87" s="77"/>
      <c r="D87" s="88"/>
      <c r="E87" s="89"/>
      <c r="F87" s="80"/>
      <c r="G87" s="80"/>
      <c r="H87" s="80"/>
      <c r="I87" s="80"/>
      <c r="J87" s="80"/>
      <c r="K87" s="80"/>
      <c r="L87" s="80"/>
      <c r="M87" s="80"/>
      <c r="N87" s="80"/>
      <c r="O87" s="80"/>
      <c r="P87" s="80"/>
      <c r="Q87" s="80"/>
      <c r="R87" s="80"/>
      <c r="S87" s="80"/>
      <c r="T87" s="80"/>
      <c r="U87" s="80"/>
      <c r="V87" s="80"/>
      <c r="W87" s="80"/>
      <c r="X87" s="80"/>
      <c r="Y87" s="80"/>
      <c r="Z87" s="80"/>
      <c r="AA87" s="80"/>
      <c r="AB87" s="80"/>
      <c r="AC87" s="80"/>
      <c r="AD87" s="80"/>
      <c r="AE87" s="80"/>
      <c r="AF87" s="80"/>
      <c r="AG87" s="80"/>
      <c r="AH87" s="80"/>
      <c r="AI87" s="80"/>
      <c r="AJ87" s="80"/>
      <c r="AK87" s="81">
        <f t="shared" si="3"/>
        <v>0</v>
      </c>
      <c r="AL87" s="82">
        <f t="shared" si="2"/>
        <v>0</v>
      </c>
      <c r="AM87" s="128"/>
      <c r="AN87" s="128"/>
    </row>
    <row r="88" spans="1:40" ht="18" customHeight="1">
      <c r="A88" s="72">
        <v>78</v>
      </c>
      <c r="B88" s="91"/>
      <c r="C88" s="77"/>
      <c r="D88" s="88"/>
      <c r="E88" s="89"/>
      <c r="F88" s="80"/>
      <c r="G88" s="80"/>
      <c r="H88" s="80"/>
      <c r="I88" s="80"/>
      <c r="J88" s="80"/>
      <c r="K88" s="80"/>
      <c r="L88" s="80"/>
      <c r="M88" s="80"/>
      <c r="N88" s="80"/>
      <c r="O88" s="80"/>
      <c r="P88" s="80"/>
      <c r="Q88" s="80"/>
      <c r="R88" s="80"/>
      <c r="S88" s="80"/>
      <c r="T88" s="80"/>
      <c r="U88" s="80"/>
      <c r="V88" s="80"/>
      <c r="W88" s="80"/>
      <c r="X88" s="80"/>
      <c r="Y88" s="80"/>
      <c r="Z88" s="80"/>
      <c r="AA88" s="80"/>
      <c r="AB88" s="80"/>
      <c r="AC88" s="80"/>
      <c r="AD88" s="80"/>
      <c r="AE88" s="80"/>
      <c r="AF88" s="80"/>
      <c r="AG88" s="80"/>
      <c r="AH88" s="80"/>
      <c r="AI88" s="80"/>
      <c r="AJ88" s="80"/>
      <c r="AK88" s="81">
        <f t="shared" si="3"/>
        <v>0</v>
      </c>
      <c r="AL88" s="82">
        <f t="shared" si="2"/>
        <v>0</v>
      </c>
      <c r="AM88" s="128"/>
      <c r="AN88" s="128"/>
    </row>
    <row r="89" spans="1:40" ht="18" customHeight="1">
      <c r="A89" s="72">
        <v>79</v>
      </c>
      <c r="B89" s="91"/>
      <c r="C89" s="77"/>
      <c r="D89" s="88"/>
      <c r="E89" s="89"/>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0"/>
      <c r="AJ89" s="80"/>
      <c r="AK89" s="81">
        <f t="shared" si="3"/>
        <v>0</v>
      </c>
      <c r="AL89" s="82">
        <f t="shared" si="1"/>
        <v>0</v>
      </c>
      <c r="AM89" s="128"/>
      <c r="AN89" s="128"/>
    </row>
    <row r="90" spans="1:40" ht="18" customHeight="1">
      <c r="A90" s="72">
        <v>80</v>
      </c>
      <c r="B90" s="91"/>
      <c r="C90" s="77"/>
      <c r="D90" s="88"/>
      <c r="E90" s="89"/>
      <c r="F90" s="80"/>
      <c r="G90" s="80"/>
      <c r="H90" s="80"/>
      <c r="I90" s="80"/>
      <c r="J90" s="80"/>
      <c r="K90" s="80"/>
      <c r="L90" s="80"/>
      <c r="M90" s="80"/>
      <c r="N90" s="80"/>
      <c r="O90" s="80"/>
      <c r="P90" s="80"/>
      <c r="Q90" s="80"/>
      <c r="R90" s="80"/>
      <c r="S90" s="80"/>
      <c r="T90" s="80"/>
      <c r="U90" s="80"/>
      <c r="V90" s="80"/>
      <c r="W90" s="80"/>
      <c r="X90" s="80"/>
      <c r="Y90" s="80"/>
      <c r="Z90" s="80"/>
      <c r="AA90" s="80"/>
      <c r="AB90" s="80"/>
      <c r="AC90" s="80"/>
      <c r="AD90" s="80"/>
      <c r="AE90" s="80"/>
      <c r="AF90" s="80"/>
      <c r="AG90" s="80"/>
      <c r="AH90" s="80"/>
      <c r="AI90" s="80"/>
      <c r="AJ90" s="80"/>
      <c r="AK90" s="81">
        <f t="shared" si="3"/>
        <v>0</v>
      </c>
      <c r="AL90" s="82">
        <f t="shared" si="1"/>
        <v>0</v>
      </c>
      <c r="AM90" s="128"/>
      <c r="AN90" s="128"/>
    </row>
    <row r="91" spans="1:40" ht="18" customHeight="1">
      <c r="A91" s="72">
        <v>81</v>
      </c>
      <c r="B91" s="91"/>
      <c r="C91" s="77"/>
      <c r="D91" s="88"/>
      <c r="E91" s="89"/>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0"/>
      <c r="AJ91" s="80"/>
      <c r="AK91" s="81">
        <f t="shared" si="3"/>
        <v>0</v>
      </c>
      <c r="AL91" s="82">
        <f t="shared" si="1"/>
        <v>0</v>
      </c>
      <c r="AM91" s="128"/>
      <c r="AN91" s="128"/>
    </row>
    <row r="92" spans="1:40" ht="18" customHeight="1">
      <c r="A92" s="72">
        <v>82</v>
      </c>
      <c r="B92" s="91"/>
      <c r="C92" s="77"/>
      <c r="D92" s="88"/>
      <c r="E92" s="89"/>
      <c r="F92" s="80"/>
      <c r="G92" s="80"/>
      <c r="H92" s="80"/>
      <c r="I92" s="80"/>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1">
        <f t="shared" si="3"/>
        <v>0</v>
      </c>
      <c r="AL92" s="82">
        <f t="shared" si="1"/>
        <v>0</v>
      </c>
      <c r="AM92" s="128"/>
      <c r="AN92" s="128"/>
    </row>
    <row r="93" spans="1:40" ht="18" customHeight="1">
      <c r="A93" s="72">
        <v>83</v>
      </c>
      <c r="B93" s="91"/>
      <c r="C93" s="77"/>
      <c r="D93" s="88"/>
      <c r="E93" s="89"/>
      <c r="F93" s="80"/>
      <c r="G93" s="80"/>
      <c r="H93" s="80"/>
      <c r="I93" s="80"/>
      <c r="J93" s="80"/>
      <c r="K93" s="80"/>
      <c r="L93" s="80"/>
      <c r="M93" s="80"/>
      <c r="N93" s="80"/>
      <c r="O93" s="80"/>
      <c r="P93" s="80"/>
      <c r="Q93" s="80"/>
      <c r="R93" s="80"/>
      <c r="S93" s="80"/>
      <c r="T93" s="80"/>
      <c r="U93" s="80"/>
      <c r="V93" s="80"/>
      <c r="W93" s="80"/>
      <c r="X93" s="80"/>
      <c r="Y93" s="80"/>
      <c r="Z93" s="80"/>
      <c r="AA93" s="80"/>
      <c r="AB93" s="80"/>
      <c r="AC93" s="80"/>
      <c r="AD93" s="80"/>
      <c r="AE93" s="80"/>
      <c r="AF93" s="80"/>
      <c r="AG93" s="80"/>
      <c r="AH93" s="80"/>
      <c r="AI93" s="80"/>
      <c r="AJ93" s="80"/>
      <c r="AK93" s="81">
        <f t="shared" si="3"/>
        <v>0</v>
      </c>
      <c r="AL93" s="82">
        <f t="shared" si="1"/>
        <v>0</v>
      </c>
      <c r="AM93" s="128"/>
      <c r="AN93" s="128"/>
    </row>
    <row r="94" spans="1:40" ht="18" customHeight="1">
      <c r="A94" s="72">
        <v>84</v>
      </c>
      <c r="B94" s="91"/>
      <c r="C94" s="77"/>
      <c r="D94" s="88"/>
      <c r="E94" s="89"/>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80"/>
      <c r="AG94" s="80"/>
      <c r="AH94" s="80"/>
      <c r="AI94" s="80"/>
      <c r="AJ94" s="80"/>
      <c r="AK94" s="81">
        <f t="shared" si="3"/>
        <v>0</v>
      </c>
      <c r="AL94" s="82">
        <f t="shared" si="1"/>
        <v>0</v>
      </c>
      <c r="AM94" s="128"/>
      <c r="AN94" s="128"/>
    </row>
    <row r="95" spans="1:40" ht="18" customHeight="1">
      <c r="A95" s="72">
        <v>85</v>
      </c>
      <c r="B95" s="91"/>
      <c r="C95" s="77"/>
      <c r="D95" s="88"/>
      <c r="E95" s="89"/>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0"/>
      <c r="AI95" s="80"/>
      <c r="AJ95" s="80"/>
      <c r="AK95" s="81">
        <f t="shared" si="3"/>
        <v>0</v>
      </c>
      <c r="AL95" s="82">
        <f t="shared" si="1"/>
        <v>0</v>
      </c>
      <c r="AM95" s="128"/>
      <c r="AN95" s="128"/>
    </row>
    <row r="96" spans="1:40" ht="18" customHeight="1">
      <c r="A96" s="72">
        <v>86</v>
      </c>
      <c r="B96" s="91"/>
      <c r="C96" s="77"/>
      <c r="D96" s="88"/>
      <c r="E96" s="89"/>
      <c r="F96" s="80"/>
      <c r="G96" s="80"/>
      <c r="H96" s="80"/>
      <c r="I96" s="80"/>
      <c r="J96" s="80"/>
      <c r="K96" s="80"/>
      <c r="L96" s="80"/>
      <c r="M96" s="80"/>
      <c r="N96" s="80"/>
      <c r="O96" s="80"/>
      <c r="P96" s="80"/>
      <c r="Q96" s="80"/>
      <c r="R96" s="80"/>
      <c r="S96" s="80"/>
      <c r="T96" s="80"/>
      <c r="U96" s="80"/>
      <c r="V96" s="80"/>
      <c r="W96" s="80"/>
      <c r="X96" s="80"/>
      <c r="Y96" s="80"/>
      <c r="Z96" s="80"/>
      <c r="AA96" s="80"/>
      <c r="AB96" s="80"/>
      <c r="AC96" s="80"/>
      <c r="AD96" s="80"/>
      <c r="AE96" s="80"/>
      <c r="AF96" s="80"/>
      <c r="AG96" s="80"/>
      <c r="AH96" s="80"/>
      <c r="AI96" s="80"/>
      <c r="AJ96" s="80"/>
      <c r="AK96" s="81">
        <f t="shared" si="3"/>
        <v>0</v>
      </c>
      <c r="AL96" s="82">
        <f t="shared" si="1"/>
        <v>0</v>
      </c>
      <c r="AM96" s="128"/>
      <c r="AN96" s="128"/>
    </row>
    <row r="97" spans="1:40" ht="18" customHeight="1">
      <c r="A97" s="72">
        <v>87</v>
      </c>
      <c r="B97" s="91"/>
      <c r="C97" s="77"/>
      <c r="D97" s="88"/>
      <c r="E97" s="89"/>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c r="AI97" s="80"/>
      <c r="AJ97" s="80"/>
      <c r="AK97" s="81">
        <f t="shared" si="3"/>
        <v>0</v>
      </c>
      <c r="AL97" s="82">
        <f t="shared" si="1"/>
        <v>0</v>
      </c>
      <c r="AM97" s="128"/>
      <c r="AN97" s="128"/>
    </row>
    <row r="98" spans="1:40" ht="18" customHeight="1">
      <c r="A98" s="72">
        <v>88</v>
      </c>
      <c r="B98" s="91"/>
      <c r="C98" s="77"/>
      <c r="D98" s="88"/>
      <c r="E98" s="89"/>
      <c r="F98" s="80"/>
      <c r="G98" s="80"/>
      <c r="H98" s="80"/>
      <c r="I98" s="80"/>
      <c r="J98" s="80"/>
      <c r="K98" s="80"/>
      <c r="L98" s="80"/>
      <c r="M98" s="80"/>
      <c r="N98" s="80"/>
      <c r="O98" s="80"/>
      <c r="P98" s="80"/>
      <c r="Q98" s="80"/>
      <c r="R98" s="80"/>
      <c r="S98" s="80"/>
      <c r="T98" s="80"/>
      <c r="U98" s="80"/>
      <c r="V98" s="80"/>
      <c r="W98" s="80"/>
      <c r="X98" s="80"/>
      <c r="Y98" s="80"/>
      <c r="Z98" s="80"/>
      <c r="AA98" s="80"/>
      <c r="AB98" s="80"/>
      <c r="AC98" s="80"/>
      <c r="AD98" s="80"/>
      <c r="AE98" s="80"/>
      <c r="AF98" s="80"/>
      <c r="AG98" s="80"/>
      <c r="AH98" s="80"/>
      <c r="AI98" s="80"/>
      <c r="AJ98" s="80"/>
      <c r="AK98" s="81">
        <f t="shared" si="3"/>
        <v>0</v>
      </c>
      <c r="AL98" s="82">
        <f t="shared" si="1"/>
        <v>0</v>
      </c>
      <c r="AM98" s="128"/>
      <c r="AN98" s="128"/>
    </row>
    <row r="99" spans="1:40" ht="18" customHeight="1">
      <c r="A99" s="72">
        <v>89</v>
      </c>
      <c r="B99" s="91"/>
      <c r="C99" s="77"/>
      <c r="D99" s="88"/>
      <c r="E99" s="89"/>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80"/>
      <c r="AG99" s="80"/>
      <c r="AH99" s="80"/>
      <c r="AI99" s="80"/>
      <c r="AJ99" s="80"/>
      <c r="AK99" s="81">
        <f t="shared" si="3"/>
        <v>0</v>
      </c>
      <c r="AL99" s="82">
        <f t="shared" si="1"/>
        <v>0</v>
      </c>
      <c r="AM99" s="128"/>
      <c r="AN99" s="128"/>
    </row>
    <row r="100" spans="1:40" ht="18" customHeight="1">
      <c r="A100" s="72">
        <v>90</v>
      </c>
      <c r="B100" s="91"/>
      <c r="C100" s="77"/>
      <c r="D100" s="88"/>
      <c r="E100" s="89"/>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80"/>
      <c r="AI100" s="80"/>
      <c r="AJ100" s="80"/>
      <c r="AK100" s="81">
        <f t="shared" si="3"/>
        <v>0</v>
      </c>
      <c r="AL100" s="82">
        <f t="shared" si="1"/>
        <v>0</v>
      </c>
      <c r="AM100" s="128"/>
      <c r="AN100" s="128"/>
    </row>
    <row r="101" spans="1:40" ht="18" customHeight="1">
      <c r="A101" s="72">
        <v>91</v>
      </c>
      <c r="B101" s="91"/>
      <c r="C101" s="77"/>
      <c r="D101" s="88"/>
      <c r="E101" s="89"/>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1">
        <f t="shared" si="3"/>
        <v>0</v>
      </c>
      <c r="AL101" s="82">
        <f t="shared" si="1"/>
        <v>0</v>
      </c>
      <c r="AM101" s="128"/>
      <c r="AN101" s="128"/>
    </row>
    <row r="102" spans="1:40" ht="18" customHeight="1">
      <c r="A102" s="72">
        <v>92</v>
      </c>
      <c r="B102" s="91"/>
      <c r="C102" s="77"/>
      <c r="D102" s="88"/>
      <c r="E102" s="89"/>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80"/>
      <c r="AI102" s="80"/>
      <c r="AJ102" s="80"/>
      <c r="AK102" s="81">
        <f t="shared" si="3"/>
        <v>0</v>
      </c>
      <c r="AL102" s="82">
        <f t="shared" si="1"/>
        <v>0</v>
      </c>
      <c r="AM102" s="128"/>
      <c r="AN102" s="128"/>
    </row>
    <row r="103" spans="1:40" ht="18" customHeight="1">
      <c r="A103" s="72">
        <v>93</v>
      </c>
      <c r="B103" s="91"/>
      <c r="C103" s="77"/>
      <c r="D103" s="88"/>
      <c r="E103" s="89"/>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80"/>
      <c r="AI103" s="80"/>
      <c r="AJ103" s="80"/>
      <c r="AK103" s="81">
        <f t="shared" si="3"/>
        <v>0</v>
      </c>
      <c r="AL103" s="82">
        <f t="shared" si="1"/>
        <v>0</v>
      </c>
      <c r="AM103" s="128"/>
      <c r="AN103" s="128"/>
    </row>
    <row r="104" spans="1:40" ht="18" customHeight="1">
      <c r="A104" s="72">
        <v>94</v>
      </c>
      <c r="B104" s="91"/>
      <c r="C104" s="77"/>
      <c r="D104" s="88"/>
      <c r="E104" s="89"/>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80"/>
      <c r="AI104" s="80"/>
      <c r="AJ104" s="80"/>
      <c r="AK104" s="81">
        <f t="shared" si="3"/>
        <v>0</v>
      </c>
      <c r="AL104" s="82">
        <f t="shared" si="1"/>
        <v>0</v>
      </c>
      <c r="AM104" s="128"/>
      <c r="AN104" s="128"/>
    </row>
    <row r="105" spans="1:40" ht="18" customHeight="1">
      <c r="A105" s="72">
        <v>95</v>
      </c>
      <c r="B105" s="91"/>
      <c r="C105" s="77"/>
      <c r="D105" s="88"/>
      <c r="E105" s="89"/>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80"/>
      <c r="AI105" s="80"/>
      <c r="AJ105" s="80"/>
      <c r="AK105" s="81">
        <f t="shared" si="3"/>
        <v>0</v>
      </c>
      <c r="AL105" s="82">
        <f t="shared" si="1"/>
        <v>0</v>
      </c>
      <c r="AM105" s="128"/>
      <c r="AN105" s="128"/>
    </row>
    <row r="106" spans="1:40" ht="18" customHeight="1">
      <c r="A106" s="72">
        <v>96</v>
      </c>
      <c r="B106" s="91"/>
      <c r="C106" s="77"/>
      <c r="D106" s="88"/>
      <c r="E106" s="89"/>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80"/>
      <c r="AI106" s="80"/>
      <c r="AJ106" s="80"/>
      <c r="AK106" s="81">
        <f t="shared" si="3"/>
        <v>0</v>
      </c>
      <c r="AL106" s="82">
        <f t="shared" si="1"/>
        <v>0</v>
      </c>
      <c r="AM106" s="128"/>
      <c r="AN106" s="128"/>
    </row>
    <row r="107" spans="1:40" ht="18" customHeight="1">
      <c r="A107" s="72">
        <v>97</v>
      </c>
      <c r="B107" s="91"/>
      <c r="C107" s="77"/>
      <c r="D107" s="88"/>
      <c r="E107" s="89"/>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80"/>
      <c r="AI107" s="80"/>
      <c r="AJ107" s="80"/>
      <c r="AK107" s="81">
        <f t="shared" si="3"/>
        <v>0</v>
      </c>
      <c r="AL107" s="82">
        <f t="shared" si="1"/>
        <v>0</v>
      </c>
      <c r="AM107" s="128"/>
      <c r="AN107" s="128"/>
    </row>
    <row r="108" spans="1:40" ht="18" customHeight="1">
      <c r="A108" s="72">
        <v>98</v>
      </c>
      <c r="B108" s="91"/>
      <c r="C108" s="77"/>
      <c r="D108" s="88"/>
      <c r="E108" s="89"/>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80"/>
      <c r="AI108" s="80"/>
      <c r="AJ108" s="80"/>
      <c r="AK108" s="81">
        <f t="shared" si="3"/>
        <v>0</v>
      </c>
      <c r="AL108" s="82">
        <f t="shared" ref="AL108:AL132" si="4">IF($AK$3="４週",AK108/4,AK108/(DAY(EOMONTH($F$9,0))/7))</f>
        <v>0</v>
      </c>
      <c r="AM108" s="128"/>
      <c r="AN108" s="128"/>
    </row>
    <row r="109" spans="1:40" ht="18" customHeight="1">
      <c r="A109" s="72">
        <v>99</v>
      </c>
      <c r="B109" s="91"/>
      <c r="C109" s="77"/>
      <c r="D109" s="88"/>
      <c r="E109" s="89"/>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80"/>
      <c r="AI109" s="80"/>
      <c r="AJ109" s="80"/>
      <c r="AK109" s="81">
        <f t="shared" si="3"/>
        <v>0</v>
      </c>
      <c r="AL109" s="82">
        <f t="shared" si="4"/>
        <v>0</v>
      </c>
      <c r="AM109" s="128"/>
      <c r="AN109" s="128"/>
    </row>
    <row r="110" spans="1:40" ht="18" customHeight="1">
      <c r="A110" s="72">
        <v>100</v>
      </c>
      <c r="B110" s="91"/>
      <c r="C110" s="77"/>
      <c r="D110" s="88"/>
      <c r="E110" s="89"/>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80"/>
      <c r="AI110" s="80"/>
      <c r="AJ110" s="80"/>
      <c r="AK110" s="81">
        <f t="shared" si="3"/>
        <v>0</v>
      </c>
      <c r="AL110" s="82">
        <f t="shared" si="4"/>
        <v>0</v>
      </c>
      <c r="AM110" s="128"/>
      <c r="AN110" s="128"/>
    </row>
    <row r="111" spans="1:40" ht="18" customHeight="1">
      <c r="A111" s="72">
        <v>101</v>
      </c>
      <c r="B111" s="91"/>
      <c r="C111" s="77"/>
      <c r="D111" s="88"/>
      <c r="E111" s="89"/>
      <c r="F111" s="80"/>
      <c r="G111" s="80"/>
      <c r="H111" s="80"/>
      <c r="I111" s="80"/>
      <c r="J111" s="80"/>
      <c r="K111" s="80"/>
      <c r="L111" s="80"/>
      <c r="M111" s="80"/>
      <c r="N111" s="80"/>
      <c r="O111" s="80"/>
      <c r="P111" s="80"/>
      <c r="Q111" s="80"/>
      <c r="R111" s="80"/>
      <c r="S111" s="80"/>
      <c r="T111" s="80"/>
      <c r="U111" s="80"/>
      <c r="V111" s="80"/>
      <c r="W111" s="80"/>
      <c r="X111" s="80"/>
      <c r="Y111" s="80"/>
      <c r="Z111" s="80"/>
      <c r="AA111" s="80"/>
      <c r="AB111" s="80"/>
      <c r="AC111" s="80"/>
      <c r="AD111" s="80"/>
      <c r="AE111" s="80"/>
      <c r="AF111" s="80"/>
      <c r="AG111" s="80"/>
      <c r="AH111" s="80"/>
      <c r="AI111" s="80"/>
      <c r="AJ111" s="80"/>
      <c r="AK111" s="81">
        <f t="shared" si="3"/>
        <v>0</v>
      </c>
      <c r="AL111" s="82">
        <f t="shared" si="4"/>
        <v>0</v>
      </c>
      <c r="AM111" s="128"/>
      <c r="AN111" s="128"/>
    </row>
    <row r="112" spans="1:40" ht="18" customHeight="1">
      <c r="A112" s="72">
        <v>102</v>
      </c>
      <c r="B112" s="91"/>
      <c r="C112" s="77"/>
      <c r="D112" s="88"/>
      <c r="E112" s="89"/>
      <c r="F112" s="80"/>
      <c r="G112" s="80"/>
      <c r="H112" s="80"/>
      <c r="I112" s="80"/>
      <c r="J112" s="80"/>
      <c r="K112" s="80"/>
      <c r="L112" s="80"/>
      <c r="M112" s="80"/>
      <c r="N112" s="80"/>
      <c r="O112" s="80"/>
      <c r="P112" s="80"/>
      <c r="Q112" s="80"/>
      <c r="R112" s="80"/>
      <c r="S112" s="80"/>
      <c r="T112" s="80"/>
      <c r="U112" s="80"/>
      <c r="V112" s="80"/>
      <c r="W112" s="80"/>
      <c r="X112" s="80"/>
      <c r="Y112" s="80"/>
      <c r="Z112" s="80"/>
      <c r="AA112" s="80"/>
      <c r="AB112" s="80"/>
      <c r="AC112" s="80"/>
      <c r="AD112" s="80"/>
      <c r="AE112" s="80"/>
      <c r="AF112" s="80"/>
      <c r="AG112" s="80"/>
      <c r="AH112" s="80"/>
      <c r="AI112" s="80"/>
      <c r="AJ112" s="80"/>
      <c r="AK112" s="81">
        <f t="shared" si="3"/>
        <v>0</v>
      </c>
      <c r="AL112" s="82">
        <f t="shared" si="4"/>
        <v>0</v>
      </c>
      <c r="AM112" s="128"/>
      <c r="AN112" s="128"/>
    </row>
    <row r="113" spans="1:40" ht="18" customHeight="1">
      <c r="A113" s="72">
        <v>103</v>
      </c>
      <c r="B113" s="91"/>
      <c r="C113" s="77"/>
      <c r="D113" s="88"/>
      <c r="E113" s="89"/>
      <c r="F113" s="80"/>
      <c r="G113" s="80"/>
      <c r="H113" s="80"/>
      <c r="I113" s="80"/>
      <c r="J113" s="80"/>
      <c r="K113" s="80"/>
      <c r="L113" s="80"/>
      <c r="M113" s="80"/>
      <c r="N113" s="80"/>
      <c r="O113" s="80"/>
      <c r="P113" s="80"/>
      <c r="Q113" s="80"/>
      <c r="R113" s="80"/>
      <c r="S113" s="80"/>
      <c r="T113" s="80"/>
      <c r="U113" s="80"/>
      <c r="V113" s="80"/>
      <c r="W113" s="80"/>
      <c r="X113" s="80"/>
      <c r="Y113" s="80"/>
      <c r="Z113" s="80"/>
      <c r="AA113" s="80"/>
      <c r="AB113" s="80"/>
      <c r="AC113" s="80"/>
      <c r="AD113" s="80"/>
      <c r="AE113" s="80"/>
      <c r="AF113" s="80"/>
      <c r="AG113" s="80"/>
      <c r="AH113" s="80"/>
      <c r="AI113" s="80"/>
      <c r="AJ113" s="80"/>
      <c r="AK113" s="81">
        <f t="shared" si="3"/>
        <v>0</v>
      </c>
      <c r="AL113" s="82">
        <f t="shared" si="4"/>
        <v>0</v>
      </c>
      <c r="AM113" s="128"/>
      <c r="AN113" s="128"/>
    </row>
    <row r="114" spans="1:40" ht="18" customHeight="1">
      <c r="A114" s="72">
        <v>104</v>
      </c>
      <c r="B114" s="91"/>
      <c r="C114" s="77"/>
      <c r="D114" s="88"/>
      <c r="E114" s="89"/>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1">
        <f t="shared" si="3"/>
        <v>0</v>
      </c>
      <c r="AL114" s="82">
        <f t="shared" si="4"/>
        <v>0</v>
      </c>
      <c r="AM114" s="128"/>
      <c r="AN114" s="128"/>
    </row>
    <row r="115" spans="1:40" ht="18" customHeight="1">
      <c r="A115" s="72">
        <v>105</v>
      </c>
      <c r="B115" s="91"/>
      <c r="C115" s="77"/>
      <c r="D115" s="88"/>
      <c r="E115" s="89"/>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1">
        <f t="shared" si="3"/>
        <v>0</v>
      </c>
      <c r="AL115" s="82">
        <f t="shared" si="4"/>
        <v>0</v>
      </c>
      <c r="AM115" s="128"/>
      <c r="AN115" s="128"/>
    </row>
    <row r="116" spans="1:40" ht="18" customHeight="1">
      <c r="A116" s="72">
        <v>106</v>
      </c>
      <c r="B116" s="91"/>
      <c r="C116" s="77"/>
      <c r="D116" s="88"/>
      <c r="E116" s="89"/>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1">
        <f t="shared" si="3"/>
        <v>0</v>
      </c>
      <c r="AL116" s="82">
        <f t="shared" si="4"/>
        <v>0</v>
      </c>
      <c r="AM116" s="128"/>
      <c r="AN116" s="128"/>
    </row>
    <row r="117" spans="1:40" ht="18" customHeight="1">
      <c r="A117" s="72">
        <v>107</v>
      </c>
      <c r="B117" s="91"/>
      <c r="C117" s="77"/>
      <c r="D117" s="88"/>
      <c r="E117" s="89"/>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1">
        <f t="shared" si="3"/>
        <v>0</v>
      </c>
      <c r="AL117" s="82">
        <f t="shared" si="4"/>
        <v>0</v>
      </c>
      <c r="AM117" s="128"/>
      <c r="AN117" s="128"/>
    </row>
    <row r="118" spans="1:40" ht="18" customHeight="1">
      <c r="A118" s="72">
        <v>108</v>
      </c>
      <c r="B118" s="91"/>
      <c r="C118" s="77"/>
      <c r="D118" s="88"/>
      <c r="E118" s="89"/>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1">
        <f t="shared" si="3"/>
        <v>0</v>
      </c>
      <c r="AL118" s="82">
        <f t="shared" si="4"/>
        <v>0</v>
      </c>
      <c r="AM118" s="128"/>
      <c r="AN118" s="128"/>
    </row>
    <row r="119" spans="1:40" ht="18" customHeight="1">
      <c r="A119" s="72">
        <v>109</v>
      </c>
      <c r="B119" s="91"/>
      <c r="C119" s="77"/>
      <c r="D119" s="88"/>
      <c r="E119" s="89"/>
      <c r="F119" s="80"/>
      <c r="G119" s="80"/>
      <c r="H119" s="80"/>
      <c r="I119" s="80"/>
      <c r="J119" s="80"/>
      <c r="K119" s="80"/>
      <c r="L119" s="80"/>
      <c r="M119" s="80"/>
      <c r="N119" s="80"/>
      <c r="O119" s="80"/>
      <c r="P119" s="80"/>
      <c r="Q119" s="80"/>
      <c r="R119" s="80"/>
      <c r="S119" s="80"/>
      <c r="T119" s="80"/>
      <c r="U119" s="80"/>
      <c r="V119" s="80"/>
      <c r="W119" s="80"/>
      <c r="X119" s="80"/>
      <c r="Y119" s="80"/>
      <c r="Z119" s="80"/>
      <c r="AA119" s="80"/>
      <c r="AB119" s="80"/>
      <c r="AC119" s="80"/>
      <c r="AD119" s="80"/>
      <c r="AE119" s="80"/>
      <c r="AF119" s="80"/>
      <c r="AG119" s="80"/>
      <c r="AH119" s="80"/>
      <c r="AI119" s="80"/>
      <c r="AJ119" s="80"/>
      <c r="AK119" s="81">
        <f t="shared" si="3"/>
        <v>0</v>
      </c>
      <c r="AL119" s="82">
        <f t="shared" si="4"/>
        <v>0</v>
      </c>
      <c r="AM119" s="128"/>
      <c r="AN119" s="128"/>
    </row>
    <row r="120" spans="1:40" ht="18" customHeight="1">
      <c r="A120" s="72">
        <v>110</v>
      </c>
      <c r="B120" s="91"/>
      <c r="C120" s="77"/>
      <c r="D120" s="88"/>
      <c r="E120" s="89"/>
      <c r="F120" s="80"/>
      <c r="G120" s="80"/>
      <c r="H120" s="80"/>
      <c r="I120" s="80"/>
      <c r="J120" s="80"/>
      <c r="K120" s="80"/>
      <c r="L120" s="80"/>
      <c r="M120" s="80"/>
      <c r="N120" s="80"/>
      <c r="O120" s="80"/>
      <c r="P120" s="80"/>
      <c r="Q120" s="80"/>
      <c r="R120" s="80"/>
      <c r="S120" s="80"/>
      <c r="T120" s="80"/>
      <c r="U120" s="80"/>
      <c r="V120" s="80"/>
      <c r="W120" s="80"/>
      <c r="X120" s="80"/>
      <c r="Y120" s="80"/>
      <c r="Z120" s="80"/>
      <c r="AA120" s="80"/>
      <c r="AB120" s="80"/>
      <c r="AC120" s="80"/>
      <c r="AD120" s="80"/>
      <c r="AE120" s="80"/>
      <c r="AF120" s="80"/>
      <c r="AG120" s="80"/>
      <c r="AH120" s="80"/>
      <c r="AI120" s="80"/>
      <c r="AJ120" s="80"/>
      <c r="AK120" s="81">
        <f t="shared" si="3"/>
        <v>0</v>
      </c>
      <c r="AL120" s="82">
        <f t="shared" si="4"/>
        <v>0</v>
      </c>
      <c r="AM120" s="128"/>
      <c r="AN120" s="128"/>
    </row>
    <row r="121" spans="1:40" ht="18" customHeight="1">
      <c r="A121" s="72">
        <v>111</v>
      </c>
      <c r="B121" s="91"/>
      <c r="C121" s="77"/>
      <c r="D121" s="88"/>
      <c r="E121" s="89"/>
      <c r="F121" s="80"/>
      <c r="G121" s="80"/>
      <c r="H121" s="80"/>
      <c r="I121" s="80"/>
      <c r="J121" s="80"/>
      <c r="K121" s="80"/>
      <c r="L121" s="80"/>
      <c r="M121" s="80"/>
      <c r="N121" s="80"/>
      <c r="O121" s="80"/>
      <c r="P121" s="80"/>
      <c r="Q121" s="80"/>
      <c r="R121" s="80"/>
      <c r="S121" s="80"/>
      <c r="T121" s="80"/>
      <c r="U121" s="80"/>
      <c r="V121" s="80"/>
      <c r="W121" s="80"/>
      <c r="X121" s="80"/>
      <c r="Y121" s="80"/>
      <c r="Z121" s="80"/>
      <c r="AA121" s="80"/>
      <c r="AB121" s="80"/>
      <c r="AC121" s="80"/>
      <c r="AD121" s="80"/>
      <c r="AE121" s="80"/>
      <c r="AF121" s="80"/>
      <c r="AG121" s="80"/>
      <c r="AH121" s="80"/>
      <c r="AI121" s="80"/>
      <c r="AJ121" s="80"/>
      <c r="AK121" s="81">
        <f t="shared" si="3"/>
        <v>0</v>
      </c>
      <c r="AL121" s="82">
        <f t="shared" si="4"/>
        <v>0</v>
      </c>
      <c r="AM121" s="128"/>
      <c r="AN121" s="128"/>
    </row>
    <row r="122" spans="1:40" ht="18" customHeight="1">
      <c r="A122" s="72">
        <v>112</v>
      </c>
      <c r="B122" s="91"/>
      <c r="C122" s="77"/>
      <c r="D122" s="88"/>
      <c r="E122" s="89"/>
      <c r="F122" s="80"/>
      <c r="G122" s="80"/>
      <c r="H122" s="80"/>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G122" s="80"/>
      <c r="AH122" s="80"/>
      <c r="AI122" s="80"/>
      <c r="AJ122" s="80"/>
      <c r="AK122" s="81">
        <f t="shared" si="3"/>
        <v>0</v>
      </c>
      <c r="AL122" s="82">
        <f t="shared" si="4"/>
        <v>0</v>
      </c>
      <c r="AM122" s="128"/>
      <c r="AN122" s="128"/>
    </row>
    <row r="123" spans="1:40" ht="18" customHeight="1">
      <c r="A123" s="72">
        <v>113</v>
      </c>
      <c r="B123" s="91"/>
      <c r="C123" s="77"/>
      <c r="D123" s="88"/>
      <c r="E123" s="89"/>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1">
        <f t="shared" si="3"/>
        <v>0</v>
      </c>
      <c r="AL123" s="82">
        <f t="shared" si="4"/>
        <v>0</v>
      </c>
      <c r="AM123" s="128"/>
      <c r="AN123" s="128"/>
    </row>
    <row r="124" spans="1:40" ht="18" customHeight="1">
      <c r="A124" s="72">
        <v>114</v>
      </c>
      <c r="B124" s="91"/>
      <c r="C124" s="77"/>
      <c r="D124" s="88"/>
      <c r="E124" s="89"/>
      <c r="F124" s="80"/>
      <c r="G124" s="80"/>
      <c r="H124" s="80"/>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1">
        <f t="shared" si="3"/>
        <v>0</v>
      </c>
      <c r="AL124" s="82">
        <f t="shared" si="4"/>
        <v>0</v>
      </c>
      <c r="AM124" s="128"/>
      <c r="AN124" s="128"/>
    </row>
    <row r="125" spans="1:40" ht="18" customHeight="1">
      <c r="A125" s="72">
        <v>115</v>
      </c>
      <c r="B125" s="91"/>
      <c r="C125" s="77"/>
      <c r="D125" s="88"/>
      <c r="E125" s="89"/>
      <c r="F125" s="80"/>
      <c r="G125" s="80"/>
      <c r="H125" s="80"/>
      <c r="I125" s="80"/>
      <c r="J125" s="80"/>
      <c r="K125" s="80"/>
      <c r="L125" s="80"/>
      <c r="M125" s="80"/>
      <c r="N125" s="80"/>
      <c r="O125" s="80"/>
      <c r="P125" s="80"/>
      <c r="Q125" s="80"/>
      <c r="R125" s="80"/>
      <c r="S125" s="80"/>
      <c r="T125" s="80"/>
      <c r="U125" s="80"/>
      <c r="V125" s="80"/>
      <c r="W125" s="80"/>
      <c r="X125" s="80"/>
      <c r="Y125" s="80"/>
      <c r="Z125" s="80"/>
      <c r="AA125" s="80"/>
      <c r="AB125" s="80"/>
      <c r="AC125" s="80"/>
      <c r="AD125" s="80"/>
      <c r="AE125" s="80"/>
      <c r="AF125" s="80"/>
      <c r="AG125" s="80"/>
      <c r="AH125" s="80"/>
      <c r="AI125" s="80"/>
      <c r="AJ125" s="80"/>
      <c r="AK125" s="81">
        <f t="shared" si="3"/>
        <v>0</v>
      </c>
      <c r="AL125" s="82">
        <f t="shared" si="4"/>
        <v>0</v>
      </c>
      <c r="AM125" s="128"/>
      <c r="AN125" s="128"/>
    </row>
    <row r="126" spans="1:40" ht="18" customHeight="1">
      <c r="A126" s="72">
        <v>116</v>
      </c>
      <c r="B126" s="91"/>
      <c r="C126" s="77"/>
      <c r="D126" s="88"/>
      <c r="E126" s="89"/>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1">
        <f t="shared" si="3"/>
        <v>0</v>
      </c>
      <c r="AL126" s="82">
        <f t="shared" si="4"/>
        <v>0</v>
      </c>
      <c r="AM126" s="128"/>
      <c r="AN126" s="128"/>
    </row>
    <row r="127" spans="1:40" ht="18" customHeight="1">
      <c r="A127" s="72">
        <v>117</v>
      </c>
      <c r="B127" s="91"/>
      <c r="C127" s="77"/>
      <c r="D127" s="88"/>
      <c r="E127" s="89"/>
      <c r="F127" s="80"/>
      <c r="G127" s="80"/>
      <c r="H127" s="80"/>
      <c r="I127" s="80"/>
      <c r="J127" s="80"/>
      <c r="K127" s="80"/>
      <c r="L127" s="80"/>
      <c r="M127" s="80"/>
      <c r="N127" s="80"/>
      <c r="O127" s="80"/>
      <c r="P127" s="80"/>
      <c r="Q127" s="80"/>
      <c r="R127" s="80"/>
      <c r="S127" s="80"/>
      <c r="T127" s="80"/>
      <c r="U127" s="80"/>
      <c r="V127" s="80"/>
      <c r="W127" s="80"/>
      <c r="X127" s="80"/>
      <c r="Y127" s="80"/>
      <c r="Z127" s="80"/>
      <c r="AA127" s="80"/>
      <c r="AB127" s="80"/>
      <c r="AC127" s="80"/>
      <c r="AD127" s="80"/>
      <c r="AE127" s="80"/>
      <c r="AF127" s="80"/>
      <c r="AG127" s="80"/>
      <c r="AH127" s="80"/>
      <c r="AI127" s="80"/>
      <c r="AJ127" s="80"/>
      <c r="AK127" s="81">
        <f t="shared" si="3"/>
        <v>0</v>
      </c>
      <c r="AL127" s="82">
        <f t="shared" si="4"/>
        <v>0</v>
      </c>
      <c r="AM127" s="128"/>
      <c r="AN127" s="128"/>
    </row>
    <row r="128" spans="1:40" ht="18" customHeight="1">
      <c r="A128" s="72">
        <v>118</v>
      </c>
      <c r="B128" s="91"/>
      <c r="C128" s="77"/>
      <c r="D128" s="88"/>
      <c r="E128" s="89"/>
      <c r="F128" s="80"/>
      <c r="G128" s="80"/>
      <c r="H128" s="80"/>
      <c r="I128" s="80"/>
      <c r="J128" s="80"/>
      <c r="K128" s="80"/>
      <c r="L128" s="80"/>
      <c r="M128" s="80"/>
      <c r="N128" s="80"/>
      <c r="O128" s="80"/>
      <c r="P128" s="80"/>
      <c r="Q128" s="80"/>
      <c r="R128" s="80"/>
      <c r="S128" s="80"/>
      <c r="T128" s="80"/>
      <c r="U128" s="80"/>
      <c r="V128" s="80"/>
      <c r="W128" s="80"/>
      <c r="X128" s="80"/>
      <c r="Y128" s="80"/>
      <c r="Z128" s="80"/>
      <c r="AA128" s="80"/>
      <c r="AB128" s="80"/>
      <c r="AC128" s="80"/>
      <c r="AD128" s="80"/>
      <c r="AE128" s="80"/>
      <c r="AF128" s="80"/>
      <c r="AG128" s="80"/>
      <c r="AH128" s="80"/>
      <c r="AI128" s="80"/>
      <c r="AJ128" s="80"/>
      <c r="AK128" s="81">
        <f t="shared" si="3"/>
        <v>0</v>
      </c>
      <c r="AL128" s="82">
        <f t="shared" si="4"/>
        <v>0</v>
      </c>
      <c r="AM128" s="128"/>
      <c r="AN128" s="128"/>
    </row>
    <row r="129" spans="1:40" ht="18" customHeight="1">
      <c r="A129" s="72">
        <v>119</v>
      </c>
      <c r="B129" s="91"/>
      <c r="C129" s="77"/>
      <c r="D129" s="88"/>
      <c r="E129" s="89"/>
      <c r="F129" s="80"/>
      <c r="G129" s="80"/>
      <c r="H129" s="80"/>
      <c r="I129" s="80"/>
      <c r="J129" s="80"/>
      <c r="K129" s="80"/>
      <c r="L129" s="80"/>
      <c r="M129" s="80"/>
      <c r="N129" s="80"/>
      <c r="O129" s="80"/>
      <c r="P129" s="80"/>
      <c r="Q129" s="80"/>
      <c r="R129" s="80"/>
      <c r="S129" s="80"/>
      <c r="T129" s="80"/>
      <c r="U129" s="80"/>
      <c r="V129" s="80"/>
      <c r="W129" s="80"/>
      <c r="X129" s="80"/>
      <c r="Y129" s="80"/>
      <c r="Z129" s="80"/>
      <c r="AA129" s="80"/>
      <c r="AB129" s="80"/>
      <c r="AC129" s="80"/>
      <c r="AD129" s="80"/>
      <c r="AE129" s="80"/>
      <c r="AF129" s="80"/>
      <c r="AG129" s="80"/>
      <c r="AH129" s="80"/>
      <c r="AI129" s="80"/>
      <c r="AJ129" s="80"/>
      <c r="AK129" s="81">
        <f t="shared" si="3"/>
        <v>0</v>
      </c>
      <c r="AL129" s="82">
        <f t="shared" si="4"/>
        <v>0</v>
      </c>
      <c r="AM129" s="128"/>
      <c r="AN129" s="128"/>
    </row>
    <row r="130" spans="1:40" ht="18" customHeight="1">
      <c r="A130" s="72">
        <v>120</v>
      </c>
      <c r="B130" s="91"/>
      <c r="C130" s="77"/>
      <c r="D130" s="88"/>
      <c r="E130" s="89"/>
      <c r="F130" s="80"/>
      <c r="G130" s="80"/>
      <c r="H130" s="80"/>
      <c r="I130" s="80"/>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G130" s="80"/>
      <c r="AH130" s="80"/>
      <c r="AI130" s="80"/>
      <c r="AJ130" s="80"/>
      <c r="AK130" s="81">
        <f t="shared" si="3"/>
        <v>0</v>
      </c>
      <c r="AL130" s="82">
        <f t="shared" si="4"/>
        <v>0</v>
      </c>
      <c r="AM130" s="128"/>
      <c r="AN130" s="128"/>
    </row>
    <row r="131" spans="1:40" ht="18" customHeight="1">
      <c r="A131" s="72">
        <v>121</v>
      </c>
      <c r="B131" s="91"/>
      <c r="C131" s="77"/>
      <c r="D131" s="88"/>
      <c r="E131" s="89"/>
      <c r="F131" s="80"/>
      <c r="G131" s="80"/>
      <c r="H131" s="80"/>
      <c r="I131" s="80"/>
      <c r="J131" s="80"/>
      <c r="K131" s="80"/>
      <c r="L131" s="80"/>
      <c r="M131" s="80"/>
      <c r="N131" s="80"/>
      <c r="O131" s="80"/>
      <c r="P131" s="80"/>
      <c r="Q131" s="80"/>
      <c r="R131" s="80"/>
      <c r="S131" s="80"/>
      <c r="T131" s="80"/>
      <c r="U131" s="80"/>
      <c r="V131" s="80"/>
      <c r="W131" s="80"/>
      <c r="X131" s="80"/>
      <c r="Y131" s="80"/>
      <c r="Z131" s="80"/>
      <c r="AA131" s="80"/>
      <c r="AB131" s="80"/>
      <c r="AC131" s="80"/>
      <c r="AD131" s="80"/>
      <c r="AE131" s="80"/>
      <c r="AF131" s="80"/>
      <c r="AG131" s="80"/>
      <c r="AH131" s="80"/>
      <c r="AI131" s="80"/>
      <c r="AJ131" s="80"/>
      <c r="AK131" s="81">
        <f t="shared" si="3"/>
        <v>0</v>
      </c>
      <c r="AL131" s="82">
        <f t="shared" si="4"/>
        <v>0</v>
      </c>
      <c r="AM131" s="128"/>
      <c r="AN131" s="128"/>
    </row>
    <row r="132" spans="1:40" ht="18" customHeight="1">
      <c r="A132" s="72">
        <v>122</v>
      </c>
      <c r="B132" s="91"/>
      <c r="C132" s="77"/>
      <c r="D132" s="88"/>
      <c r="E132" s="89"/>
      <c r="F132" s="80"/>
      <c r="G132" s="80"/>
      <c r="H132" s="80"/>
      <c r="I132" s="80"/>
      <c r="J132" s="80"/>
      <c r="K132" s="80"/>
      <c r="L132" s="80"/>
      <c r="M132" s="80"/>
      <c r="N132" s="80"/>
      <c r="O132" s="80"/>
      <c r="P132" s="80"/>
      <c r="Q132" s="80"/>
      <c r="R132" s="80"/>
      <c r="S132" s="80"/>
      <c r="T132" s="80"/>
      <c r="U132" s="80"/>
      <c r="V132" s="80"/>
      <c r="W132" s="80"/>
      <c r="X132" s="80"/>
      <c r="Y132" s="80"/>
      <c r="Z132" s="80"/>
      <c r="AA132" s="80"/>
      <c r="AB132" s="80"/>
      <c r="AC132" s="80"/>
      <c r="AD132" s="80"/>
      <c r="AE132" s="80"/>
      <c r="AF132" s="80"/>
      <c r="AG132" s="80"/>
      <c r="AH132" s="80"/>
      <c r="AI132" s="80"/>
      <c r="AJ132" s="80"/>
      <c r="AK132" s="81">
        <f t="shared" si="3"/>
        <v>0</v>
      </c>
      <c r="AL132" s="82">
        <f t="shared" si="4"/>
        <v>0</v>
      </c>
      <c r="AM132" s="128"/>
      <c r="AN132" s="128"/>
    </row>
    <row r="133" spans="1:40" ht="18" customHeight="1">
      <c r="A133" s="72">
        <v>123</v>
      </c>
      <c r="B133" s="91"/>
      <c r="C133" s="77"/>
      <c r="D133" s="88"/>
      <c r="E133" s="89"/>
      <c r="F133" s="80"/>
      <c r="G133" s="80"/>
      <c r="H133" s="80"/>
      <c r="I133" s="80"/>
      <c r="J133" s="80"/>
      <c r="K133" s="80"/>
      <c r="L133" s="80"/>
      <c r="M133" s="80"/>
      <c r="N133" s="80"/>
      <c r="O133" s="80"/>
      <c r="P133" s="80"/>
      <c r="Q133" s="80"/>
      <c r="R133" s="80"/>
      <c r="S133" s="80"/>
      <c r="T133" s="80"/>
      <c r="U133" s="80"/>
      <c r="V133" s="80"/>
      <c r="W133" s="80"/>
      <c r="X133" s="80"/>
      <c r="Y133" s="80"/>
      <c r="Z133" s="80"/>
      <c r="AA133" s="80"/>
      <c r="AB133" s="80"/>
      <c r="AC133" s="80"/>
      <c r="AD133" s="80"/>
      <c r="AE133" s="80"/>
      <c r="AF133" s="80"/>
      <c r="AG133" s="80"/>
      <c r="AH133" s="80"/>
      <c r="AI133" s="80"/>
      <c r="AJ133" s="80"/>
      <c r="AK133" s="81">
        <f t="shared" si="3"/>
        <v>0</v>
      </c>
      <c r="AL133" s="82">
        <f t="shared" si="1"/>
        <v>0</v>
      </c>
      <c r="AM133" s="128"/>
      <c r="AN133" s="128"/>
    </row>
    <row r="134" spans="1:40" ht="18" customHeight="1">
      <c r="A134" s="72">
        <v>124</v>
      </c>
      <c r="B134" s="91"/>
      <c r="C134" s="77"/>
      <c r="D134" s="88"/>
      <c r="E134" s="89"/>
      <c r="F134" s="80"/>
      <c r="G134" s="80"/>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1">
        <f t="shared" si="3"/>
        <v>0</v>
      </c>
      <c r="AL134" s="82">
        <f t="shared" si="1"/>
        <v>0</v>
      </c>
      <c r="AM134" s="128"/>
      <c r="AN134" s="128"/>
    </row>
    <row r="135" spans="1:40" ht="18" customHeight="1">
      <c r="A135" s="72">
        <v>125</v>
      </c>
      <c r="B135" s="91"/>
      <c r="C135" s="77"/>
      <c r="D135" s="88"/>
      <c r="E135" s="89"/>
      <c r="F135" s="80"/>
      <c r="G135" s="80"/>
      <c r="H135" s="80"/>
      <c r="I135" s="80"/>
      <c r="J135" s="80"/>
      <c r="K135" s="80"/>
      <c r="L135" s="80"/>
      <c r="M135" s="80"/>
      <c r="N135" s="80"/>
      <c r="O135" s="80"/>
      <c r="P135" s="80"/>
      <c r="Q135" s="80"/>
      <c r="R135" s="80"/>
      <c r="S135" s="80"/>
      <c r="T135" s="80"/>
      <c r="U135" s="80"/>
      <c r="V135" s="80"/>
      <c r="W135" s="80"/>
      <c r="X135" s="80"/>
      <c r="Y135" s="80"/>
      <c r="Z135" s="80"/>
      <c r="AA135" s="80"/>
      <c r="AB135" s="80"/>
      <c r="AC135" s="80"/>
      <c r="AD135" s="80"/>
      <c r="AE135" s="80"/>
      <c r="AF135" s="80"/>
      <c r="AG135" s="80"/>
      <c r="AH135" s="80"/>
      <c r="AI135" s="80"/>
      <c r="AJ135" s="80"/>
      <c r="AK135" s="81">
        <f t="shared" si="3"/>
        <v>0</v>
      </c>
      <c r="AL135" s="82">
        <f t="shared" si="1"/>
        <v>0</v>
      </c>
      <c r="AM135" s="128"/>
      <c r="AN135" s="128"/>
    </row>
    <row r="136" spans="1:40" ht="18" customHeight="1">
      <c r="A136" s="72">
        <v>126</v>
      </c>
      <c r="B136" s="91"/>
      <c r="C136" s="77"/>
      <c r="D136" s="88"/>
      <c r="E136" s="89"/>
      <c r="F136" s="80"/>
      <c r="G136" s="80"/>
      <c r="H136" s="80"/>
      <c r="I136" s="80"/>
      <c r="J136" s="80"/>
      <c r="K136" s="80"/>
      <c r="L136" s="80"/>
      <c r="M136" s="80"/>
      <c r="N136" s="80"/>
      <c r="O136" s="80"/>
      <c r="P136" s="80"/>
      <c r="Q136" s="80"/>
      <c r="R136" s="80"/>
      <c r="S136" s="80"/>
      <c r="T136" s="80"/>
      <c r="U136" s="80"/>
      <c r="V136" s="80"/>
      <c r="W136" s="80"/>
      <c r="X136" s="80"/>
      <c r="Y136" s="80"/>
      <c r="Z136" s="80"/>
      <c r="AA136" s="80"/>
      <c r="AB136" s="80"/>
      <c r="AC136" s="80"/>
      <c r="AD136" s="80"/>
      <c r="AE136" s="80"/>
      <c r="AF136" s="80"/>
      <c r="AG136" s="80"/>
      <c r="AH136" s="80"/>
      <c r="AI136" s="80"/>
      <c r="AJ136" s="80"/>
      <c r="AK136" s="81">
        <f t="shared" si="3"/>
        <v>0</v>
      </c>
      <c r="AL136" s="82">
        <f t="shared" si="1"/>
        <v>0</v>
      </c>
      <c r="AM136" s="128"/>
      <c r="AN136" s="128"/>
    </row>
    <row r="137" spans="1:40" ht="18" customHeight="1">
      <c r="A137" s="72">
        <v>127</v>
      </c>
      <c r="B137" s="91"/>
      <c r="C137" s="77"/>
      <c r="D137" s="88"/>
      <c r="E137" s="89"/>
      <c r="F137" s="80"/>
      <c r="G137" s="80"/>
      <c r="H137" s="80"/>
      <c r="I137" s="80"/>
      <c r="J137" s="80"/>
      <c r="K137" s="80"/>
      <c r="L137" s="80"/>
      <c r="M137" s="80"/>
      <c r="N137" s="80"/>
      <c r="O137" s="80"/>
      <c r="P137" s="80"/>
      <c r="Q137" s="80"/>
      <c r="R137" s="80"/>
      <c r="S137" s="80"/>
      <c r="T137" s="80"/>
      <c r="U137" s="80"/>
      <c r="V137" s="80"/>
      <c r="W137" s="80"/>
      <c r="X137" s="80"/>
      <c r="Y137" s="80"/>
      <c r="Z137" s="80"/>
      <c r="AA137" s="80"/>
      <c r="AB137" s="80"/>
      <c r="AC137" s="80"/>
      <c r="AD137" s="80"/>
      <c r="AE137" s="80"/>
      <c r="AF137" s="80"/>
      <c r="AG137" s="80"/>
      <c r="AH137" s="80"/>
      <c r="AI137" s="80"/>
      <c r="AJ137" s="80"/>
      <c r="AK137" s="81">
        <f t="shared" si="3"/>
        <v>0</v>
      </c>
      <c r="AL137" s="82">
        <f t="shared" si="1"/>
        <v>0</v>
      </c>
      <c r="AM137" s="128"/>
      <c r="AN137" s="128"/>
    </row>
    <row r="138" spans="1:40" ht="18" customHeight="1">
      <c r="A138" s="72">
        <v>128</v>
      </c>
      <c r="B138" s="91"/>
      <c r="C138" s="77"/>
      <c r="D138" s="88"/>
      <c r="E138" s="89"/>
      <c r="F138" s="80"/>
      <c r="G138" s="80"/>
      <c r="H138" s="80"/>
      <c r="I138" s="80"/>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1">
        <f t="shared" si="3"/>
        <v>0</v>
      </c>
      <c r="AL138" s="82">
        <f t="shared" si="1"/>
        <v>0</v>
      </c>
      <c r="AM138" s="128"/>
      <c r="AN138" s="128"/>
    </row>
    <row r="139" spans="1:40" ht="18" customHeight="1">
      <c r="A139" s="72">
        <v>129</v>
      </c>
      <c r="B139" s="91"/>
      <c r="C139" s="77"/>
      <c r="D139" s="88"/>
      <c r="E139" s="89"/>
      <c r="F139" s="80"/>
      <c r="G139" s="80"/>
      <c r="H139" s="80"/>
      <c r="I139" s="80"/>
      <c r="J139" s="80"/>
      <c r="K139" s="80"/>
      <c r="L139" s="80"/>
      <c r="M139" s="80"/>
      <c r="N139" s="80"/>
      <c r="O139" s="80"/>
      <c r="P139" s="80"/>
      <c r="Q139" s="80"/>
      <c r="R139" s="80"/>
      <c r="S139" s="80"/>
      <c r="T139" s="80"/>
      <c r="U139" s="80"/>
      <c r="V139" s="80"/>
      <c r="W139" s="80"/>
      <c r="X139" s="80"/>
      <c r="Y139" s="80"/>
      <c r="Z139" s="80"/>
      <c r="AA139" s="80"/>
      <c r="AB139" s="80"/>
      <c r="AC139" s="80"/>
      <c r="AD139" s="80"/>
      <c r="AE139" s="80"/>
      <c r="AF139" s="80"/>
      <c r="AG139" s="80"/>
      <c r="AH139" s="80"/>
      <c r="AI139" s="80"/>
      <c r="AJ139" s="80"/>
      <c r="AK139" s="81">
        <f t="shared" si="3"/>
        <v>0</v>
      </c>
      <c r="AL139" s="82">
        <f t="shared" si="1"/>
        <v>0</v>
      </c>
      <c r="AM139" s="128"/>
      <c r="AN139" s="128"/>
    </row>
    <row r="140" spans="1:40" ht="18" customHeight="1">
      <c r="A140" s="72">
        <v>130</v>
      </c>
      <c r="B140" s="91"/>
      <c r="C140" s="77"/>
      <c r="D140" s="88"/>
      <c r="E140" s="89"/>
      <c r="F140" s="80"/>
      <c r="G140" s="80"/>
      <c r="H140" s="80"/>
      <c r="I140" s="80"/>
      <c r="J140" s="80"/>
      <c r="K140" s="80"/>
      <c r="L140" s="80"/>
      <c r="M140" s="80"/>
      <c r="N140" s="80"/>
      <c r="O140" s="80"/>
      <c r="P140" s="80"/>
      <c r="Q140" s="80"/>
      <c r="R140" s="80"/>
      <c r="S140" s="80"/>
      <c r="T140" s="80"/>
      <c r="U140" s="80"/>
      <c r="V140" s="80"/>
      <c r="W140" s="80"/>
      <c r="X140" s="80"/>
      <c r="Y140" s="80"/>
      <c r="Z140" s="80"/>
      <c r="AA140" s="80"/>
      <c r="AB140" s="80"/>
      <c r="AC140" s="80"/>
      <c r="AD140" s="80"/>
      <c r="AE140" s="80"/>
      <c r="AF140" s="80"/>
      <c r="AG140" s="80"/>
      <c r="AH140" s="80"/>
      <c r="AI140" s="80"/>
      <c r="AJ140" s="80"/>
      <c r="AK140" s="81">
        <f t="shared" ref="AK140:AK161" si="5">IF($AK$3="４週",SUM(F140:AG140),SUM(F140:AJ140))</f>
        <v>0</v>
      </c>
      <c r="AL140" s="82">
        <f t="shared" si="1"/>
        <v>0</v>
      </c>
      <c r="AM140" s="128"/>
      <c r="AN140" s="128"/>
    </row>
    <row r="141" spans="1:40" ht="18" customHeight="1">
      <c r="A141" s="72">
        <v>131</v>
      </c>
      <c r="B141" s="91"/>
      <c r="C141" s="77"/>
      <c r="D141" s="88"/>
      <c r="E141" s="89"/>
      <c r="F141" s="80"/>
      <c r="G141" s="80"/>
      <c r="H141" s="80"/>
      <c r="I141" s="80"/>
      <c r="J141" s="80"/>
      <c r="K141" s="80"/>
      <c r="L141" s="80"/>
      <c r="M141" s="80"/>
      <c r="N141" s="80"/>
      <c r="O141" s="80"/>
      <c r="P141" s="80"/>
      <c r="Q141" s="80"/>
      <c r="R141" s="80"/>
      <c r="S141" s="80"/>
      <c r="T141" s="80"/>
      <c r="U141" s="80"/>
      <c r="V141" s="80"/>
      <c r="W141" s="80"/>
      <c r="X141" s="80"/>
      <c r="Y141" s="80"/>
      <c r="Z141" s="80"/>
      <c r="AA141" s="80"/>
      <c r="AB141" s="80"/>
      <c r="AC141" s="80"/>
      <c r="AD141" s="80"/>
      <c r="AE141" s="80"/>
      <c r="AF141" s="80"/>
      <c r="AG141" s="80"/>
      <c r="AH141" s="80"/>
      <c r="AI141" s="80"/>
      <c r="AJ141" s="80"/>
      <c r="AK141" s="81">
        <f t="shared" si="5"/>
        <v>0</v>
      </c>
      <c r="AL141" s="82">
        <f t="shared" si="1"/>
        <v>0</v>
      </c>
      <c r="AM141" s="128"/>
      <c r="AN141" s="128"/>
    </row>
    <row r="142" spans="1:40" ht="18" customHeight="1">
      <c r="A142" s="72">
        <v>132</v>
      </c>
      <c r="B142" s="91"/>
      <c r="C142" s="77"/>
      <c r="D142" s="88"/>
      <c r="E142" s="89"/>
      <c r="F142" s="80"/>
      <c r="G142" s="80"/>
      <c r="H142" s="80"/>
      <c r="I142" s="80"/>
      <c r="J142" s="80"/>
      <c r="K142" s="80"/>
      <c r="L142" s="80"/>
      <c r="M142" s="80"/>
      <c r="N142" s="80"/>
      <c r="O142" s="80"/>
      <c r="P142" s="80"/>
      <c r="Q142" s="80"/>
      <c r="R142" s="80"/>
      <c r="S142" s="80"/>
      <c r="T142" s="80"/>
      <c r="U142" s="80"/>
      <c r="V142" s="80"/>
      <c r="W142" s="80"/>
      <c r="X142" s="80"/>
      <c r="Y142" s="80"/>
      <c r="Z142" s="80"/>
      <c r="AA142" s="80"/>
      <c r="AB142" s="80"/>
      <c r="AC142" s="80"/>
      <c r="AD142" s="80"/>
      <c r="AE142" s="80"/>
      <c r="AF142" s="80"/>
      <c r="AG142" s="80"/>
      <c r="AH142" s="80"/>
      <c r="AI142" s="80"/>
      <c r="AJ142" s="80"/>
      <c r="AK142" s="81">
        <f t="shared" si="5"/>
        <v>0</v>
      </c>
      <c r="AL142" s="82">
        <f t="shared" si="1"/>
        <v>0</v>
      </c>
      <c r="AM142" s="128"/>
      <c r="AN142" s="128"/>
    </row>
    <row r="143" spans="1:40" ht="18" customHeight="1">
      <c r="A143" s="72">
        <v>133</v>
      </c>
      <c r="B143" s="91"/>
      <c r="C143" s="77"/>
      <c r="D143" s="88"/>
      <c r="E143" s="89"/>
      <c r="F143" s="80"/>
      <c r="G143" s="80"/>
      <c r="H143" s="80"/>
      <c r="I143" s="80"/>
      <c r="J143" s="80"/>
      <c r="K143" s="80"/>
      <c r="L143" s="80"/>
      <c r="M143" s="80"/>
      <c r="N143" s="80"/>
      <c r="O143" s="80"/>
      <c r="P143" s="80"/>
      <c r="Q143" s="80"/>
      <c r="R143" s="80"/>
      <c r="S143" s="80"/>
      <c r="T143" s="80"/>
      <c r="U143" s="80"/>
      <c r="V143" s="80"/>
      <c r="W143" s="80"/>
      <c r="X143" s="80"/>
      <c r="Y143" s="80"/>
      <c r="Z143" s="80"/>
      <c r="AA143" s="80"/>
      <c r="AB143" s="80"/>
      <c r="AC143" s="80"/>
      <c r="AD143" s="80"/>
      <c r="AE143" s="80"/>
      <c r="AF143" s="80"/>
      <c r="AG143" s="80"/>
      <c r="AH143" s="80"/>
      <c r="AI143" s="80"/>
      <c r="AJ143" s="80"/>
      <c r="AK143" s="81">
        <f t="shared" si="5"/>
        <v>0</v>
      </c>
      <c r="AL143" s="82">
        <f t="shared" si="1"/>
        <v>0</v>
      </c>
      <c r="AM143" s="128"/>
      <c r="AN143" s="128"/>
    </row>
    <row r="144" spans="1:40" ht="18" customHeight="1">
      <c r="A144" s="72">
        <v>134</v>
      </c>
      <c r="B144" s="91"/>
      <c r="C144" s="77"/>
      <c r="D144" s="88"/>
      <c r="E144" s="89"/>
      <c r="F144" s="80"/>
      <c r="G144" s="80"/>
      <c r="H144" s="80"/>
      <c r="I144" s="80"/>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1">
        <f t="shared" si="5"/>
        <v>0</v>
      </c>
      <c r="AL144" s="82">
        <f t="shared" ref="AL144:AL155" si="6">IF($AK$3="４週",AK144/4,AK144/(DAY(EOMONTH($F$9,0))/7))</f>
        <v>0</v>
      </c>
      <c r="AM144" s="128"/>
      <c r="AN144" s="128"/>
    </row>
    <row r="145" spans="1:40" ht="18" customHeight="1">
      <c r="A145" s="72">
        <v>135</v>
      </c>
      <c r="B145" s="91"/>
      <c r="C145" s="77"/>
      <c r="D145" s="88"/>
      <c r="E145" s="89"/>
      <c r="F145" s="80"/>
      <c r="G145" s="80"/>
      <c r="H145" s="80"/>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G145" s="80"/>
      <c r="AH145" s="80"/>
      <c r="AI145" s="80"/>
      <c r="AJ145" s="80"/>
      <c r="AK145" s="81">
        <f t="shared" si="5"/>
        <v>0</v>
      </c>
      <c r="AL145" s="82">
        <f t="shared" si="6"/>
        <v>0</v>
      </c>
      <c r="AM145" s="128"/>
      <c r="AN145" s="128"/>
    </row>
    <row r="146" spans="1:40" ht="18" customHeight="1">
      <c r="A146" s="72">
        <v>136</v>
      </c>
      <c r="B146" s="91"/>
      <c r="C146" s="77"/>
      <c r="D146" s="88"/>
      <c r="E146" s="89"/>
      <c r="F146" s="80"/>
      <c r="G146" s="80"/>
      <c r="H146" s="80"/>
      <c r="I146" s="80"/>
      <c r="J146" s="80"/>
      <c r="K146" s="80"/>
      <c r="L146" s="80"/>
      <c r="M146" s="80"/>
      <c r="N146" s="80"/>
      <c r="O146" s="80"/>
      <c r="P146" s="80"/>
      <c r="Q146" s="80"/>
      <c r="R146" s="80"/>
      <c r="S146" s="80"/>
      <c r="T146" s="80"/>
      <c r="U146" s="80"/>
      <c r="V146" s="80"/>
      <c r="W146" s="80"/>
      <c r="X146" s="80"/>
      <c r="Y146" s="80"/>
      <c r="Z146" s="80"/>
      <c r="AA146" s="80"/>
      <c r="AB146" s="80"/>
      <c r="AC146" s="80"/>
      <c r="AD146" s="80"/>
      <c r="AE146" s="80"/>
      <c r="AF146" s="80"/>
      <c r="AG146" s="80"/>
      <c r="AH146" s="80"/>
      <c r="AI146" s="80"/>
      <c r="AJ146" s="80"/>
      <c r="AK146" s="81">
        <f t="shared" si="5"/>
        <v>0</v>
      </c>
      <c r="AL146" s="82">
        <f t="shared" si="6"/>
        <v>0</v>
      </c>
      <c r="AM146" s="128"/>
      <c r="AN146" s="128"/>
    </row>
    <row r="147" spans="1:40" ht="18" customHeight="1">
      <c r="A147" s="72">
        <v>137</v>
      </c>
      <c r="B147" s="91"/>
      <c r="C147" s="77"/>
      <c r="D147" s="88"/>
      <c r="E147" s="89"/>
      <c r="F147" s="80"/>
      <c r="G147" s="80"/>
      <c r="H147" s="80"/>
      <c r="I147" s="80"/>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1">
        <f t="shared" si="5"/>
        <v>0</v>
      </c>
      <c r="AL147" s="82">
        <f t="shared" si="6"/>
        <v>0</v>
      </c>
      <c r="AM147" s="128"/>
      <c r="AN147" s="128"/>
    </row>
    <row r="148" spans="1:40" ht="18" customHeight="1">
      <c r="A148" s="72">
        <v>138</v>
      </c>
      <c r="B148" s="91"/>
      <c r="C148" s="77"/>
      <c r="D148" s="88"/>
      <c r="E148" s="89"/>
      <c r="F148" s="80"/>
      <c r="G148" s="80"/>
      <c r="H148" s="80"/>
      <c r="I148" s="80"/>
      <c r="J148" s="80"/>
      <c r="K148" s="80"/>
      <c r="L148" s="80"/>
      <c r="M148" s="80"/>
      <c r="N148" s="80"/>
      <c r="O148" s="80"/>
      <c r="P148" s="80"/>
      <c r="Q148" s="80"/>
      <c r="R148" s="80"/>
      <c r="S148" s="80"/>
      <c r="T148" s="80"/>
      <c r="U148" s="80"/>
      <c r="V148" s="80"/>
      <c r="W148" s="80"/>
      <c r="X148" s="80"/>
      <c r="Y148" s="80"/>
      <c r="Z148" s="80"/>
      <c r="AA148" s="80"/>
      <c r="AB148" s="80"/>
      <c r="AC148" s="80"/>
      <c r="AD148" s="80"/>
      <c r="AE148" s="80"/>
      <c r="AF148" s="80"/>
      <c r="AG148" s="80"/>
      <c r="AH148" s="80"/>
      <c r="AI148" s="80"/>
      <c r="AJ148" s="80"/>
      <c r="AK148" s="81">
        <f t="shared" si="5"/>
        <v>0</v>
      </c>
      <c r="AL148" s="82">
        <f t="shared" si="6"/>
        <v>0</v>
      </c>
      <c r="AM148" s="128"/>
      <c r="AN148" s="128"/>
    </row>
    <row r="149" spans="1:40" ht="18" customHeight="1">
      <c r="A149" s="72">
        <v>139</v>
      </c>
      <c r="B149" s="91"/>
      <c r="C149" s="77"/>
      <c r="D149" s="88"/>
      <c r="E149" s="89"/>
      <c r="F149" s="80"/>
      <c r="G149" s="80"/>
      <c r="H149" s="80"/>
      <c r="I149" s="80"/>
      <c r="J149" s="80"/>
      <c r="K149" s="80"/>
      <c r="L149" s="80"/>
      <c r="M149" s="80"/>
      <c r="N149" s="80"/>
      <c r="O149" s="80"/>
      <c r="P149" s="80"/>
      <c r="Q149" s="80"/>
      <c r="R149" s="80"/>
      <c r="S149" s="80"/>
      <c r="T149" s="80"/>
      <c r="U149" s="80"/>
      <c r="V149" s="80"/>
      <c r="W149" s="80"/>
      <c r="X149" s="80"/>
      <c r="Y149" s="80"/>
      <c r="Z149" s="80"/>
      <c r="AA149" s="80"/>
      <c r="AB149" s="80"/>
      <c r="AC149" s="80"/>
      <c r="AD149" s="80"/>
      <c r="AE149" s="80"/>
      <c r="AF149" s="80"/>
      <c r="AG149" s="80"/>
      <c r="AH149" s="80"/>
      <c r="AI149" s="80"/>
      <c r="AJ149" s="80"/>
      <c r="AK149" s="81">
        <f t="shared" si="5"/>
        <v>0</v>
      </c>
      <c r="AL149" s="82">
        <f t="shared" si="6"/>
        <v>0</v>
      </c>
      <c r="AM149" s="128"/>
      <c r="AN149" s="128"/>
    </row>
    <row r="150" spans="1:40" ht="18" customHeight="1">
      <c r="A150" s="72">
        <v>140</v>
      </c>
      <c r="B150" s="91"/>
      <c r="C150" s="77"/>
      <c r="D150" s="88"/>
      <c r="E150" s="89"/>
      <c r="F150" s="80"/>
      <c r="G150" s="80"/>
      <c r="H150" s="80"/>
      <c r="I150" s="80"/>
      <c r="J150" s="80"/>
      <c r="K150" s="80"/>
      <c r="L150" s="80"/>
      <c r="M150" s="80"/>
      <c r="N150" s="80"/>
      <c r="O150" s="80"/>
      <c r="P150" s="80"/>
      <c r="Q150" s="80"/>
      <c r="R150" s="80"/>
      <c r="S150" s="80"/>
      <c r="T150" s="80"/>
      <c r="U150" s="80"/>
      <c r="V150" s="80"/>
      <c r="W150" s="80"/>
      <c r="X150" s="80"/>
      <c r="Y150" s="80"/>
      <c r="Z150" s="80"/>
      <c r="AA150" s="80"/>
      <c r="AB150" s="80"/>
      <c r="AC150" s="80"/>
      <c r="AD150" s="80"/>
      <c r="AE150" s="80"/>
      <c r="AF150" s="80"/>
      <c r="AG150" s="80"/>
      <c r="AH150" s="80"/>
      <c r="AI150" s="80"/>
      <c r="AJ150" s="80"/>
      <c r="AK150" s="81">
        <f t="shared" si="5"/>
        <v>0</v>
      </c>
      <c r="AL150" s="82">
        <f t="shared" si="6"/>
        <v>0</v>
      </c>
      <c r="AM150" s="128"/>
      <c r="AN150" s="128"/>
    </row>
    <row r="151" spans="1:40" ht="18" customHeight="1">
      <c r="A151" s="72">
        <v>141</v>
      </c>
      <c r="B151" s="91"/>
      <c r="C151" s="77"/>
      <c r="D151" s="88"/>
      <c r="E151" s="89"/>
      <c r="F151" s="80"/>
      <c r="G151" s="80"/>
      <c r="H151" s="80"/>
      <c r="I151" s="80"/>
      <c r="J151" s="80"/>
      <c r="K151" s="80"/>
      <c r="L151" s="80"/>
      <c r="M151" s="80"/>
      <c r="N151" s="80"/>
      <c r="O151" s="80"/>
      <c r="P151" s="80"/>
      <c r="Q151" s="80"/>
      <c r="R151" s="80"/>
      <c r="S151" s="80"/>
      <c r="T151" s="80"/>
      <c r="U151" s="80"/>
      <c r="V151" s="80"/>
      <c r="W151" s="80"/>
      <c r="X151" s="80"/>
      <c r="Y151" s="80"/>
      <c r="Z151" s="80"/>
      <c r="AA151" s="80"/>
      <c r="AB151" s="80"/>
      <c r="AC151" s="80"/>
      <c r="AD151" s="80"/>
      <c r="AE151" s="80"/>
      <c r="AF151" s="80"/>
      <c r="AG151" s="80"/>
      <c r="AH151" s="80"/>
      <c r="AI151" s="80"/>
      <c r="AJ151" s="80"/>
      <c r="AK151" s="81">
        <f t="shared" si="5"/>
        <v>0</v>
      </c>
      <c r="AL151" s="82">
        <f t="shared" si="6"/>
        <v>0</v>
      </c>
      <c r="AM151" s="128"/>
      <c r="AN151" s="128"/>
    </row>
    <row r="152" spans="1:40" ht="18" customHeight="1">
      <c r="A152" s="72">
        <v>142</v>
      </c>
      <c r="B152" s="91"/>
      <c r="C152" s="77"/>
      <c r="D152" s="88"/>
      <c r="E152" s="89"/>
      <c r="F152" s="80"/>
      <c r="G152" s="80"/>
      <c r="H152" s="80"/>
      <c r="I152" s="80"/>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1">
        <f t="shared" si="5"/>
        <v>0</v>
      </c>
      <c r="AL152" s="82">
        <f t="shared" si="6"/>
        <v>0</v>
      </c>
      <c r="AM152" s="128"/>
      <c r="AN152" s="128"/>
    </row>
    <row r="153" spans="1:40" ht="18" customHeight="1">
      <c r="A153" s="72">
        <v>143</v>
      </c>
      <c r="B153" s="91"/>
      <c r="C153" s="77"/>
      <c r="D153" s="88"/>
      <c r="E153" s="89"/>
      <c r="F153" s="80"/>
      <c r="G153" s="80"/>
      <c r="H153" s="80"/>
      <c r="I153" s="80"/>
      <c r="J153" s="80"/>
      <c r="K153" s="80"/>
      <c r="L153" s="80"/>
      <c r="M153" s="80"/>
      <c r="N153" s="80"/>
      <c r="O153" s="80"/>
      <c r="P153" s="80"/>
      <c r="Q153" s="80"/>
      <c r="R153" s="80"/>
      <c r="S153" s="80"/>
      <c r="T153" s="80"/>
      <c r="U153" s="80"/>
      <c r="V153" s="80"/>
      <c r="W153" s="80"/>
      <c r="X153" s="80"/>
      <c r="Y153" s="80"/>
      <c r="Z153" s="80"/>
      <c r="AA153" s="80"/>
      <c r="AB153" s="80"/>
      <c r="AC153" s="80"/>
      <c r="AD153" s="80"/>
      <c r="AE153" s="80"/>
      <c r="AF153" s="80"/>
      <c r="AG153" s="80"/>
      <c r="AH153" s="80"/>
      <c r="AI153" s="80"/>
      <c r="AJ153" s="80"/>
      <c r="AK153" s="81">
        <f t="shared" si="5"/>
        <v>0</v>
      </c>
      <c r="AL153" s="82">
        <f t="shared" si="6"/>
        <v>0</v>
      </c>
      <c r="AM153" s="128"/>
      <c r="AN153" s="128"/>
    </row>
    <row r="154" spans="1:40" ht="18" customHeight="1">
      <c r="A154" s="72">
        <v>144</v>
      </c>
      <c r="B154" s="91"/>
      <c r="C154" s="77"/>
      <c r="D154" s="88"/>
      <c r="E154" s="89"/>
      <c r="F154" s="80"/>
      <c r="G154" s="80"/>
      <c r="H154" s="80"/>
      <c r="I154" s="80"/>
      <c r="J154" s="80"/>
      <c r="K154" s="80"/>
      <c r="L154" s="80"/>
      <c r="M154" s="80"/>
      <c r="N154" s="80"/>
      <c r="O154" s="80"/>
      <c r="P154" s="80"/>
      <c r="Q154" s="80"/>
      <c r="R154" s="80"/>
      <c r="S154" s="80"/>
      <c r="T154" s="80"/>
      <c r="U154" s="80"/>
      <c r="V154" s="80"/>
      <c r="W154" s="80"/>
      <c r="X154" s="80"/>
      <c r="Y154" s="80"/>
      <c r="Z154" s="80"/>
      <c r="AA154" s="80"/>
      <c r="AB154" s="80"/>
      <c r="AC154" s="80"/>
      <c r="AD154" s="80"/>
      <c r="AE154" s="80"/>
      <c r="AF154" s="80"/>
      <c r="AG154" s="80"/>
      <c r="AH154" s="80"/>
      <c r="AI154" s="80"/>
      <c r="AJ154" s="80"/>
      <c r="AK154" s="81">
        <f t="shared" si="5"/>
        <v>0</v>
      </c>
      <c r="AL154" s="82">
        <f t="shared" ref="AL154" si="7">IF($AK$3="４週",AK154/4,AK154/(DAY(EOMONTH($F$9,0))/7))</f>
        <v>0</v>
      </c>
      <c r="AM154" s="128"/>
      <c r="AN154" s="128"/>
    </row>
    <row r="155" spans="1:40" ht="18" customHeight="1">
      <c r="A155" s="72">
        <v>145</v>
      </c>
      <c r="B155" s="91"/>
      <c r="C155" s="77"/>
      <c r="D155" s="88"/>
      <c r="E155" s="89"/>
      <c r="F155" s="80"/>
      <c r="G155" s="80"/>
      <c r="H155" s="80"/>
      <c r="I155" s="80"/>
      <c r="J155" s="80"/>
      <c r="K155" s="80"/>
      <c r="L155" s="80"/>
      <c r="M155" s="80"/>
      <c r="N155" s="80"/>
      <c r="O155" s="80"/>
      <c r="P155" s="80"/>
      <c r="Q155" s="80"/>
      <c r="R155" s="80"/>
      <c r="S155" s="80"/>
      <c r="T155" s="80"/>
      <c r="U155" s="80"/>
      <c r="V155" s="80"/>
      <c r="W155" s="80"/>
      <c r="X155" s="80"/>
      <c r="Y155" s="80"/>
      <c r="Z155" s="80"/>
      <c r="AA155" s="80"/>
      <c r="AB155" s="80"/>
      <c r="AC155" s="80"/>
      <c r="AD155" s="80"/>
      <c r="AE155" s="80"/>
      <c r="AF155" s="80"/>
      <c r="AG155" s="80"/>
      <c r="AH155" s="80"/>
      <c r="AI155" s="80"/>
      <c r="AJ155" s="80"/>
      <c r="AK155" s="81">
        <f t="shared" si="5"/>
        <v>0</v>
      </c>
      <c r="AL155" s="82">
        <f t="shared" si="6"/>
        <v>0</v>
      </c>
      <c r="AM155" s="128"/>
      <c r="AN155" s="128"/>
    </row>
    <row r="156" spans="1:40" ht="18" customHeight="1">
      <c r="A156" s="72">
        <v>146</v>
      </c>
      <c r="B156" s="91"/>
      <c r="C156" s="77"/>
      <c r="D156" s="88"/>
      <c r="E156" s="89"/>
      <c r="F156" s="80"/>
      <c r="G156" s="80"/>
      <c r="H156" s="80"/>
      <c r="I156" s="80"/>
      <c r="J156" s="80"/>
      <c r="K156" s="80"/>
      <c r="L156" s="80"/>
      <c r="M156" s="80"/>
      <c r="N156" s="80"/>
      <c r="O156" s="80"/>
      <c r="P156" s="80"/>
      <c r="Q156" s="80"/>
      <c r="R156" s="80"/>
      <c r="S156" s="80"/>
      <c r="T156" s="80"/>
      <c r="U156" s="80"/>
      <c r="V156" s="80"/>
      <c r="W156" s="80"/>
      <c r="X156" s="80"/>
      <c r="Y156" s="80"/>
      <c r="Z156" s="80"/>
      <c r="AA156" s="80"/>
      <c r="AB156" s="80"/>
      <c r="AC156" s="80"/>
      <c r="AD156" s="80"/>
      <c r="AE156" s="80"/>
      <c r="AF156" s="80"/>
      <c r="AG156" s="80"/>
      <c r="AH156" s="80"/>
      <c r="AI156" s="80"/>
      <c r="AJ156" s="80"/>
      <c r="AK156" s="81">
        <f t="shared" si="5"/>
        <v>0</v>
      </c>
      <c r="AL156" s="82">
        <f t="shared" si="1"/>
        <v>0</v>
      </c>
      <c r="AM156" s="128"/>
      <c r="AN156" s="128"/>
    </row>
    <row r="157" spans="1:40" ht="18" customHeight="1">
      <c r="A157" s="72">
        <v>147</v>
      </c>
      <c r="B157" s="91"/>
      <c r="C157" s="77"/>
      <c r="D157" s="88"/>
      <c r="E157" s="89"/>
      <c r="F157" s="80"/>
      <c r="G157" s="80"/>
      <c r="H157" s="80"/>
      <c r="I157" s="80"/>
      <c r="J157" s="80"/>
      <c r="K157" s="80"/>
      <c r="L157" s="80"/>
      <c r="M157" s="80"/>
      <c r="N157" s="80"/>
      <c r="O157" s="80"/>
      <c r="P157" s="80"/>
      <c r="Q157" s="80"/>
      <c r="R157" s="80"/>
      <c r="S157" s="80"/>
      <c r="T157" s="80"/>
      <c r="U157" s="80"/>
      <c r="V157" s="80"/>
      <c r="W157" s="80"/>
      <c r="X157" s="80"/>
      <c r="Y157" s="80"/>
      <c r="Z157" s="80"/>
      <c r="AA157" s="80"/>
      <c r="AB157" s="80"/>
      <c r="AC157" s="80"/>
      <c r="AD157" s="80"/>
      <c r="AE157" s="80"/>
      <c r="AF157" s="80"/>
      <c r="AG157" s="80"/>
      <c r="AH157" s="80"/>
      <c r="AI157" s="80"/>
      <c r="AJ157" s="80"/>
      <c r="AK157" s="81">
        <f t="shared" si="5"/>
        <v>0</v>
      </c>
      <c r="AL157" s="82">
        <f t="shared" si="1"/>
        <v>0</v>
      </c>
      <c r="AM157" s="128"/>
      <c r="AN157" s="128"/>
    </row>
    <row r="158" spans="1:40" ht="18" customHeight="1">
      <c r="A158" s="72">
        <v>148</v>
      </c>
      <c r="B158" s="91"/>
      <c r="C158" s="77"/>
      <c r="D158" s="88"/>
      <c r="E158" s="89"/>
      <c r="F158" s="80"/>
      <c r="G158" s="80"/>
      <c r="H158" s="80"/>
      <c r="I158" s="80"/>
      <c r="J158" s="80"/>
      <c r="K158" s="80"/>
      <c r="L158" s="80"/>
      <c r="M158" s="80"/>
      <c r="N158" s="80"/>
      <c r="O158" s="80"/>
      <c r="P158" s="80"/>
      <c r="Q158" s="80"/>
      <c r="R158" s="80"/>
      <c r="S158" s="80"/>
      <c r="T158" s="80"/>
      <c r="U158" s="80"/>
      <c r="V158" s="80"/>
      <c r="W158" s="80"/>
      <c r="X158" s="80"/>
      <c r="Y158" s="80"/>
      <c r="Z158" s="80"/>
      <c r="AA158" s="80"/>
      <c r="AB158" s="80"/>
      <c r="AC158" s="80"/>
      <c r="AD158" s="80"/>
      <c r="AE158" s="80"/>
      <c r="AF158" s="80"/>
      <c r="AG158" s="80"/>
      <c r="AH158" s="80"/>
      <c r="AI158" s="80"/>
      <c r="AJ158" s="80"/>
      <c r="AK158" s="81">
        <f t="shared" si="5"/>
        <v>0</v>
      </c>
      <c r="AL158" s="82">
        <f t="shared" si="1"/>
        <v>0</v>
      </c>
      <c r="AM158" s="128"/>
      <c r="AN158" s="128"/>
    </row>
    <row r="159" spans="1:40" ht="18" customHeight="1">
      <c r="A159" s="72">
        <v>149</v>
      </c>
      <c r="B159" s="91"/>
      <c r="C159" s="77"/>
      <c r="D159" s="88"/>
      <c r="E159" s="89"/>
      <c r="F159" s="80"/>
      <c r="G159" s="80"/>
      <c r="H159" s="80"/>
      <c r="I159" s="80"/>
      <c r="J159" s="80"/>
      <c r="K159" s="80"/>
      <c r="L159" s="80"/>
      <c r="M159" s="80"/>
      <c r="N159" s="80"/>
      <c r="O159" s="80"/>
      <c r="P159" s="80"/>
      <c r="Q159" s="80"/>
      <c r="R159" s="80"/>
      <c r="S159" s="80"/>
      <c r="T159" s="80"/>
      <c r="U159" s="80"/>
      <c r="V159" s="80"/>
      <c r="W159" s="80"/>
      <c r="X159" s="80"/>
      <c r="Y159" s="80"/>
      <c r="Z159" s="80"/>
      <c r="AA159" s="80"/>
      <c r="AB159" s="80"/>
      <c r="AC159" s="80"/>
      <c r="AD159" s="80"/>
      <c r="AE159" s="80"/>
      <c r="AF159" s="80"/>
      <c r="AG159" s="80"/>
      <c r="AH159" s="80"/>
      <c r="AI159" s="80"/>
      <c r="AJ159" s="80"/>
      <c r="AK159" s="81">
        <f t="shared" si="5"/>
        <v>0</v>
      </c>
      <c r="AL159" s="82">
        <f t="shared" si="1"/>
        <v>0</v>
      </c>
      <c r="AM159" s="128"/>
      <c r="AN159" s="128"/>
    </row>
    <row r="160" spans="1:40" ht="18" customHeight="1">
      <c r="A160" s="72">
        <v>150</v>
      </c>
      <c r="B160" s="91"/>
      <c r="C160" s="77"/>
      <c r="D160" s="88"/>
      <c r="E160" s="89"/>
      <c r="F160" s="80"/>
      <c r="G160" s="80"/>
      <c r="H160" s="80"/>
      <c r="I160" s="80"/>
      <c r="J160" s="80"/>
      <c r="K160" s="80"/>
      <c r="L160" s="80"/>
      <c r="M160" s="80"/>
      <c r="N160" s="80"/>
      <c r="O160" s="80"/>
      <c r="P160" s="80"/>
      <c r="Q160" s="80"/>
      <c r="R160" s="80"/>
      <c r="S160" s="80"/>
      <c r="T160" s="80"/>
      <c r="U160" s="80"/>
      <c r="V160" s="80"/>
      <c r="W160" s="80"/>
      <c r="X160" s="80"/>
      <c r="Y160" s="80"/>
      <c r="Z160" s="80"/>
      <c r="AA160" s="80"/>
      <c r="AB160" s="80"/>
      <c r="AC160" s="80"/>
      <c r="AD160" s="80"/>
      <c r="AE160" s="80"/>
      <c r="AF160" s="80"/>
      <c r="AG160" s="80"/>
      <c r="AH160" s="80"/>
      <c r="AI160" s="80"/>
      <c r="AJ160" s="80"/>
      <c r="AK160" s="81">
        <f t="shared" si="5"/>
        <v>0</v>
      </c>
      <c r="AL160" s="82">
        <f t="shared" si="1"/>
        <v>0</v>
      </c>
      <c r="AM160" s="128"/>
      <c r="AN160" s="128"/>
    </row>
    <row r="161" spans="1:43" ht="18" customHeight="1">
      <c r="A161" s="124" t="s">
        <v>4</v>
      </c>
      <c r="B161" s="125"/>
      <c r="C161" s="125"/>
      <c r="D161" s="125"/>
      <c r="E161" s="125"/>
      <c r="F161" s="83">
        <f>+SUM(F11:F160)</f>
        <v>0</v>
      </c>
      <c r="G161" s="83">
        <f t="shared" ref="G161:AJ161" si="8">+SUM(G11:G160)</f>
        <v>0</v>
      </c>
      <c r="H161" s="83">
        <f t="shared" si="8"/>
        <v>0</v>
      </c>
      <c r="I161" s="83">
        <f t="shared" si="8"/>
        <v>0</v>
      </c>
      <c r="J161" s="83">
        <f t="shared" si="8"/>
        <v>0</v>
      </c>
      <c r="K161" s="83">
        <f t="shared" si="8"/>
        <v>0</v>
      </c>
      <c r="L161" s="83">
        <f t="shared" si="8"/>
        <v>0</v>
      </c>
      <c r="M161" s="83">
        <f t="shared" si="8"/>
        <v>0</v>
      </c>
      <c r="N161" s="83">
        <f t="shared" si="8"/>
        <v>0</v>
      </c>
      <c r="O161" s="83">
        <f t="shared" si="8"/>
        <v>0</v>
      </c>
      <c r="P161" s="83">
        <f t="shared" si="8"/>
        <v>0</v>
      </c>
      <c r="Q161" s="83">
        <f t="shared" si="8"/>
        <v>0</v>
      </c>
      <c r="R161" s="83">
        <f t="shared" si="8"/>
        <v>0</v>
      </c>
      <c r="S161" s="83">
        <f t="shared" si="8"/>
        <v>0</v>
      </c>
      <c r="T161" s="83">
        <f t="shared" si="8"/>
        <v>0</v>
      </c>
      <c r="U161" s="83">
        <f t="shared" si="8"/>
        <v>0</v>
      </c>
      <c r="V161" s="83">
        <f t="shared" si="8"/>
        <v>0</v>
      </c>
      <c r="W161" s="83">
        <f t="shared" si="8"/>
        <v>0</v>
      </c>
      <c r="X161" s="83">
        <f t="shared" si="8"/>
        <v>0</v>
      </c>
      <c r="Y161" s="83">
        <f t="shared" si="8"/>
        <v>0</v>
      </c>
      <c r="Z161" s="83">
        <f t="shared" si="8"/>
        <v>0</v>
      </c>
      <c r="AA161" s="83">
        <f t="shared" si="8"/>
        <v>0</v>
      </c>
      <c r="AB161" s="83">
        <f t="shared" si="8"/>
        <v>0</v>
      </c>
      <c r="AC161" s="83">
        <f t="shared" si="8"/>
        <v>0</v>
      </c>
      <c r="AD161" s="83">
        <f t="shared" si="8"/>
        <v>0</v>
      </c>
      <c r="AE161" s="83">
        <f t="shared" si="8"/>
        <v>0</v>
      </c>
      <c r="AF161" s="83">
        <f t="shared" si="8"/>
        <v>0</v>
      </c>
      <c r="AG161" s="83">
        <f t="shared" si="8"/>
        <v>0</v>
      </c>
      <c r="AH161" s="83">
        <f t="shared" si="8"/>
        <v>0</v>
      </c>
      <c r="AI161" s="83">
        <f t="shared" si="8"/>
        <v>0</v>
      </c>
      <c r="AJ161" s="83">
        <f t="shared" si="8"/>
        <v>0</v>
      </c>
      <c r="AK161" s="81">
        <f t="shared" si="5"/>
        <v>0</v>
      </c>
      <c r="AL161" s="82">
        <f>IF($AK$3="４週",AK161/4,AK161/(DAY(EOMONTH($F$9,0))/7))</f>
        <v>0</v>
      </c>
      <c r="AM161" s="129"/>
      <c r="AN161" s="129"/>
    </row>
    <row r="162" spans="1:43" ht="18" customHeight="1">
      <c r="A162" s="125" t="s">
        <v>6</v>
      </c>
      <c r="B162" s="125"/>
      <c r="C162" s="125"/>
      <c r="D162" s="125"/>
      <c r="E162" s="126"/>
      <c r="F162" s="85"/>
      <c r="G162" s="85"/>
      <c r="H162" s="85"/>
      <c r="I162" s="85"/>
      <c r="J162" s="85"/>
      <c r="K162" s="85"/>
      <c r="L162" s="85"/>
      <c r="M162" s="85"/>
      <c r="N162" s="85"/>
      <c r="O162" s="85"/>
      <c r="P162" s="85"/>
      <c r="Q162" s="85"/>
      <c r="R162" s="85"/>
      <c r="S162" s="85"/>
      <c r="T162" s="85"/>
      <c r="U162" s="85"/>
      <c r="V162" s="85"/>
      <c r="W162" s="85"/>
      <c r="X162" s="85"/>
      <c r="Y162" s="85"/>
      <c r="Z162" s="85"/>
      <c r="AA162" s="85"/>
      <c r="AB162" s="85"/>
      <c r="AC162" s="85"/>
      <c r="AD162" s="85"/>
      <c r="AE162" s="85"/>
      <c r="AF162" s="85"/>
      <c r="AG162" s="85"/>
      <c r="AH162" s="85"/>
      <c r="AI162" s="85"/>
      <c r="AJ162" s="85"/>
      <c r="AK162" s="85"/>
      <c r="AL162" s="85"/>
      <c r="AM162" s="129"/>
      <c r="AN162" s="129"/>
    </row>
    <row r="163" spans="1:43" ht="15" customHeight="1">
      <c r="A163" s="8"/>
      <c r="B163" s="8"/>
      <c r="C163" s="8"/>
      <c r="D163" s="8"/>
      <c r="E163" s="8"/>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8"/>
      <c r="AL163" s="8"/>
      <c r="AM163" s="4"/>
    </row>
    <row r="164" spans="1:43" ht="21" customHeight="1">
      <c r="A164" s="9" t="s">
        <v>161</v>
      </c>
      <c r="B164" s="8"/>
      <c r="C164" s="8"/>
      <c r="D164" s="8"/>
      <c r="E164" s="8"/>
      <c r="F164" s="8"/>
      <c r="G164" s="2"/>
      <c r="H164" s="2"/>
      <c r="I164" s="2"/>
      <c r="J164" s="2"/>
      <c r="K164" s="2"/>
      <c r="L164" s="2"/>
      <c r="M164" s="2"/>
      <c r="N164" s="2"/>
      <c r="O164" s="2"/>
      <c r="AM164" s="8"/>
      <c r="AN164" s="4"/>
    </row>
    <row r="165" spans="1:43" ht="24.95" customHeight="1">
      <c r="A165"/>
      <c r="B165" s="127" t="s">
        <v>163</v>
      </c>
      <c r="C165" s="133"/>
      <c r="D165" s="133"/>
      <c r="E165" s="133"/>
      <c r="F165" s="133"/>
      <c r="G165" s="133"/>
      <c r="H165" s="133"/>
      <c r="I165" s="133"/>
      <c r="J165" s="133"/>
      <c r="K165" s="134"/>
      <c r="L165" s="246" t="s">
        <v>168</v>
      </c>
      <c r="M165" s="246"/>
      <c r="N165" s="246"/>
      <c r="O165" s="246"/>
      <c r="P165" s="246" t="s">
        <v>169</v>
      </c>
      <c r="Q165" s="246"/>
      <c r="R165" s="246"/>
      <c r="S165" s="246"/>
      <c r="T165" s="246" t="s">
        <v>164</v>
      </c>
      <c r="U165" s="246"/>
      <c r="V165" s="246"/>
      <c r="W165" s="246"/>
      <c r="X165"/>
      <c r="Y165"/>
      <c r="Z165"/>
      <c r="AA165"/>
      <c r="AB165"/>
      <c r="AC165"/>
      <c r="AD165"/>
      <c r="AE165"/>
      <c r="AF165"/>
      <c r="AG165"/>
      <c r="AH165"/>
      <c r="AI165"/>
      <c r="AJ165"/>
      <c r="AK165"/>
      <c r="AL165"/>
      <c r="AM165"/>
      <c r="AN165"/>
      <c r="AO165"/>
      <c r="AP165"/>
      <c r="AQ165"/>
    </row>
    <row r="166" spans="1:43" ht="18" customHeight="1">
      <c r="A166"/>
      <c r="B166" s="242" t="s">
        <v>162</v>
      </c>
      <c r="C166" s="243"/>
      <c r="D166" s="243"/>
      <c r="E166" s="243"/>
      <c r="F166" s="243"/>
      <c r="G166" s="243"/>
      <c r="H166" s="243"/>
      <c r="I166" s="243"/>
      <c r="J166" s="243"/>
      <c r="K166" s="244"/>
      <c r="L166" s="245"/>
      <c r="M166" s="245"/>
      <c r="N166" s="245"/>
      <c r="O166" s="245"/>
      <c r="P166" s="245"/>
      <c r="Q166" s="245"/>
      <c r="R166" s="245"/>
      <c r="S166" s="245"/>
      <c r="T166" s="178">
        <f>SUM(L166:S166)</f>
        <v>0</v>
      </c>
      <c r="U166" s="178"/>
      <c r="V166" s="178"/>
      <c r="W166" s="178"/>
      <c r="X166"/>
      <c r="Y166"/>
      <c r="Z166"/>
      <c r="AA166"/>
      <c r="AB166"/>
      <c r="AC166"/>
      <c r="AD166"/>
      <c r="AE166"/>
      <c r="AF166"/>
      <c r="AG166"/>
      <c r="AH166"/>
      <c r="AI166"/>
      <c r="AJ166"/>
      <c r="AK166"/>
      <c r="AL166"/>
      <c r="AM166"/>
      <c r="AN166"/>
      <c r="AO166"/>
      <c r="AP166"/>
      <c r="AQ166"/>
    </row>
    <row r="167" spans="1:43" ht="5.0999999999999996" customHeight="1">
      <c r="A167" s="20"/>
      <c r="B167" s="20"/>
      <c r="C167" s="20"/>
      <c r="D167"/>
      <c r="E167"/>
      <c r="F167"/>
      <c r="G167"/>
      <c r="H167"/>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39"/>
      <c r="AK167" s="2"/>
      <c r="AL167" s="8"/>
      <c r="AM167" s="8"/>
      <c r="AN167" s="4"/>
    </row>
    <row r="168" spans="1:43" ht="18" customHeight="1">
      <c r="A168" s="9" t="s">
        <v>114</v>
      </c>
      <c r="B168" s="2"/>
      <c r="D168" s="2"/>
      <c r="E168" s="2"/>
      <c r="F168" s="2"/>
      <c r="G168" s="2"/>
      <c r="H168" s="2"/>
      <c r="I168" s="2"/>
      <c r="J168" s="2"/>
      <c r="K168" s="2"/>
      <c r="L168" s="2"/>
      <c r="M168" s="2"/>
      <c r="N168" s="2"/>
      <c r="O168" s="2"/>
      <c r="P168" s="2"/>
      <c r="Q168" s="2"/>
      <c r="R168" s="2"/>
      <c r="S168" s="2"/>
      <c r="T168" s="2"/>
      <c r="U168" s="2"/>
      <c r="V168" s="2"/>
      <c r="W168" s="8"/>
      <c r="X168" s="2"/>
      <c r="Y168" s="2"/>
      <c r="Z168" s="2"/>
      <c r="AA168" s="2"/>
      <c r="AB168" s="2"/>
      <c r="AC168" s="2"/>
      <c r="AD168" s="2"/>
      <c r="AE168" s="2"/>
      <c r="AF168" s="2"/>
      <c r="AG168" s="2"/>
      <c r="AH168" s="2"/>
      <c r="AI168" s="2"/>
      <c r="AJ168" s="39"/>
      <c r="AK168" s="2"/>
      <c r="AL168" s="8"/>
      <c r="AM168" s="8"/>
      <c r="AN168" s="4"/>
    </row>
    <row r="169" spans="1:43" ht="54.95" customHeight="1">
      <c r="A169" s="115" t="s">
        <v>108</v>
      </c>
      <c r="B169" s="115"/>
      <c r="C169" s="135" t="s">
        <v>165</v>
      </c>
      <c r="D169" s="113"/>
      <c r="E169"/>
      <c r="F169"/>
      <c r="G169"/>
      <c r="H169"/>
      <c r="I169"/>
      <c r="J169"/>
      <c r="K169"/>
      <c r="L169"/>
      <c r="M169"/>
      <c r="N169"/>
      <c r="O169"/>
      <c r="P169"/>
      <c r="Q169"/>
      <c r="R169"/>
      <c r="S169"/>
      <c r="T169"/>
      <c r="U169"/>
      <c r="V169"/>
      <c r="W169"/>
      <c r="X169"/>
      <c r="Y169"/>
      <c r="Z169"/>
      <c r="AA169"/>
      <c r="AB169"/>
      <c r="AC169"/>
      <c r="AD169"/>
      <c r="AE169"/>
      <c r="AF169"/>
      <c r="AG169"/>
      <c r="AH169"/>
      <c r="AI169"/>
      <c r="AJ169"/>
      <c r="AK169" s="8"/>
      <c r="AL169" s="4"/>
    </row>
    <row r="170" spans="1:43" ht="18" customHeight="1">
      <c r="A170" s="114" t="s">
        <v>117</v>
      </c>
      <c r="B170" s="114"/>
      <c r="C170" s="193">
        <f>ROUNDDOWN(IF(B166="主として知的障害のある児童を入所させる福祉型障害児入所施設",T166/6.7,IF(B166="主として肢体不自由のある児童を入所させる福祉型障害児入所施設",L166/10+P166/20,0)),1)</f>
        <v>0</v>
      </c>
      <c r="D170" s="194"/>
      <c r="E170"/>
      <c r="F170"/>
      <c r="G170"/>
      <c r="H170"/>
      <c r="I170"/>
      <c r="J170"/>
      <c r="K170"/>
      <c r="L170"/>
      <c r="M170"/>
      <c r="N170"/>
      <c r="O170"/>
      <c r="P170"/>
      <c r="Q170"/>
      <c r="R170"/>
      <c r="S170"/>
      <c r="T170"/>
      <c r="U170"/>
      <c r="V170"/>
      <c r="W170"/>
      <c r="X170"/>
      <c r="Y170"/>
      <c r="Z170"/>
      <c r="AA170"/>
      <c r="AB170"/>
      <c r="AC170"/>
      <c r="AD170"/>
      <c r="AE170"/>
      <c r="AF170"/>
      <c r="AG170"/>
      <c r="AH170"/>
      <c r="AI170"/>
      <c r="AJ170"/>
      <c r="AK170" s="8"/>
      <c r="AL170" s="4"/>
    </row>
    <row r="171" spans="1:43" ht="5.0999999999999996" customHeight="1">
      <c r="A171" s="20"/>
      <c r="B171" s="20"/>
      <c r="C171" s="20"/>
      <c r="D171" s="20"/>
      <c r="E171" s="20"/>
      <c r="F171" s="20"/>
      <c r="G171" s="20"/>
      <c r="H171" s="20"/>
      <c r="I171" s="20"/>
      <c r="J171" s="2"/>
      <c r="K171" s="2"/>
      <c r="L171" s="2"/>
      <c r="M171" s="39"/>
      <c r="N171" s="2"/>
      <c r="O171" s="2"/>
      <c r="P171" s="2"/>
      <c r="Q171"/>
      <c r="W171" s="8"/>
      <c r="X171" s="2"/>
      <c r="Y171" s="2"/>
      <c r="Z171" s="2"/>
      <c r="AA171" s="2"/>
      <c r="AB171" s="2"/>
      <c r="AC171" s="2"/>
      <c r="AD171" s="2"/>
      <c r="AE171" s="2"/>
      <c r="AF171" s="2"/>
      <c r="AG171" s="2"/>
      <c r="AH171" s="2"/>
      <c r="AI171" s="2"/>
      <c r="AJ171" s="39"/>
      <c r="AK171" s="2"/>
      <c r="AL171" s="8"/>
      <c r="AM171" s="8"/>
      <c r="AN171" s="4"/>
    </row>
    <row r="172" spans="1:43" ht="21" customHeight="1">
      <c r="A172" s="9" t="s">
        <v>118</v>
      </c>
      <c r="B172" s="1"/>
      <c r="C172" s="5"/>
      <c r="D172" s="5"/>
      <c r="E172" s="5"/>
      <c r="F172" s="5"/>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5"/>
      <c r="AM172" s="5"/>
      <c r="AN172" s="4"/>
    </row>
    <row r="173" spans="1:43" ht="24.95" customHeight="1">
      <c r="A173" s="4"/>
      <c r="B173" s="8"/>
      <c r="C173" s="157" t="str">
        <f>IF(VLOOKUP($AK$1,選択肢!$A$1:$J$41,C178,FALSE)=0,"-",VLOOKUP($AK$1,選択肢!$A$1:$J$41,C178,FALSE))</f>
        <v>医師</v>
      </c>
      <c r="D173" s="158"/>
      <c r="E173" s="163" t="str">
        <f>IF(VLOOKUP($AK$1,選択肢!$A$1:$J$41,E178,FALSE)=0,"-",VLOOKUP($AK$1,選択肢!$A$1:$J$41,E178,FALSE))</f>
        <v>児童発達支援管理責任者</v>
      </c>
      <c r="F173" s="163"/>
      <c r="G173" s="163"/>
      <c r="H173" s="163"/>
      <c r="I173" s="157" t="str">
        <f>IF(VLOOKUP($AK$1,選択肢!$A$1:$J$41,I178,FALSE)=0,"-",VLOOKUP($AK$1,選択肢!$A$1:$J$41,I178,FALSE))</f>
        <v>看護職員</v>
      </c>
      <c r="J173" s="158"/>
      <c r="K173" s="158"/>
      <c r="L173" s="158"/>
      <c r="M173" s="158"/>
      <c r="N173" s="164"/>
      <c r="O173" s="157" t="str">
        <f>IF(VLOOKUP($AK$1,選択肢!$A$1:$J$41,O178,FALSE)=0,"-",VLOOKUP($AK$1,選択肢!$A$1:$J$41,O178,FALSE))</f>
        <v>児童指導員</v>
      </c>
      <c r="P173" s="158"/>
      <c r="Q173" s="158"/>
      <c r="R173" s="158"/>
      <c r="S173" s="158"/>
      <c r="T173" s="164"/>
      <c r="U173" s="157" t="str">
        <f>IF(VLOOKUP($AK$1,選択肢!$A$1:$J$41,U178,FALSE)=0,"-",VLOOKUP($AK$1,選択肢!$A$1:$J$41,U178,FALSE))</f>
        <v>保育士</v>
      </c>
      <c r="V173" s="158"/>
      <c r="W173" s="158"/>
      <c r="X173" s="158"/>
      <c r="Y173" s="158"/>
      <c r="Z173" s="164"/>
      <c r="AA173" s="157" t="str">
        <f>IF(VLOOKUP($AK$1,選択肢!$A$1:$J$41,AA178,FALSE)=0,"-",VLOOKUP($AK$1,選択肢!$A$1:$J$41,AA178,FALSE))</f>
        <v>心理担当職員</v>
      </c>
      <c r="AB173" s="158"/>
      <c r="AC173" s="158"/>
      <c r="AD173" s="158"/>
      <c r="AE173" s="158"/>
      <c r="AF173" s="164"/>
      <c r="AG173" s="163" t="str">
        <f>IF(VLOOKUP($AK$1,選択肢!$A$1:$J$41,AG178,FALSE)=0,"-",VLOOKUP($AK$1,選択肢!$A$1:$J$41,AG178,FALSE))</f>
        <v>理学療法士又は作業療法士</v>
      </c>
      <c r="AH173" s="163"/>
      <c r="AI173" s="163"/>
      <c r="AJ173" s="163"/>
      <c r="AK173" s="163"/>
      <c r="AL173" s="163" t="str">
        <f>IF(VLOOKUP($AK$1,選択肢!$A$1:$J$41,AL178,FALSE)=0,"-",VLOOKUP($AK$1,選択肢!$A$1:$J$41,AL178,FALSE))</f>
        <v>職業指導員</v>
      </c>
      <c r="AM173" s="163"/>
      <c r="AN173" s="4"/>
    </row>
    <row r="174" spans="1:43" ht="18" customHeight="1">
      <c r="A174" s="4"/>
      <c r="B174" s="8"/>
      <c r="C174" s="35" t="s">
        <v>2</v>
      </c>
      <c r="D174" s="35" t="s">
        <v>3</v>
      </c>
      <c r="E174" s="34" t="s">
        <v>2</v>
      </c>
      <c r="F174" s="171" t="s">
        <v>3</v>
      </c>
      <c r="G174" s="171"/>
      <c r="H174" s="171"/>
      <c r="I174" s="160" t="s">
        <v>2</v>
      </c>
      <c r="J174" s="161"/>
      <c r="K174" s="162"/>
      <c r="L174" s="160" t="s">
        <v>3</v>
      </c>
      <c r="M174" s="161"/>
      <c r="N174" s="162"/>
      <c r="O174" s="160" t="s">
        <v>2</v>
      </c>
      <c r="P174" s="161"/>
      <c r="Q174" s="162"/>
      <c r="R174" s="160" t="s">
        <v>3</v>
      </c>
      <c r="S174" s="161"/>
      <c r="T174" s="162"/>
      <c r="U174" s="160" t="s">
        <v>2</v>
      </c>
      <c r="V174" s="161"/>
      <c r="W174" s="162"/>
      <c r="X174" s="160" t="s">
        <v>3</v>
      </c>
      <c r="Y174" s="161"/>
      <c r="Z174" s="162"/>
      <c r="AA174" s="160" t="s">
        <v>2</v>
      </c>
      <c r="AB174" s="161"/>
      <c r="AC174" s="162"/>
      <c r="AD174" s="160" t="s">
        <v>3</v>
      </c>
      <c r="AE174" s="161"/>
      <c r="AF174" s="162"/>
      <c r="AG174" s="160" t="s">
        <v>2</v>
      </c>
      <c r="AH174" s="161"/>
      <c r="AI174" s="162"/>
      <c r="AJ174" s="160" t="s">
        <v>3</v>
      </c>
      <c r="AK174" s="162"/>
      <c r="AL174" s="34" t="s">
        <v>1</v>
      </c>
      <c r="AM174" s="34" t="s">
        <v>0</v>
      </c>
      <c r="AN174" s="4"/>
    </row>
    <row r="175" spans="1:43" ht="18" customHeight="1">
      <c r="A175" s="4"/>
      <c r="B175" s="11" t="s">
        <v>16</v>
      </c>
      <c r="C175" s="34">
        <f>COUNTIFS($B$11:$B$160,C$173,$C$11:$C$160,"A",$E$11:$E$160,"*")</f>
        <v>1</v>
      </c>
      <c r="D175" s="34">
        <f>COUNTIFS($B$11:$B$160,C$173,$C$11:$C$160,"B",$E$11:$E$160,"*")</f>
        <v>0</v>
      </c>
      <c r="E175" s="34">
        <f>COUNTIFS($B$11:$B$160,E$173,$C$11:$C$160,"A",$E$11:$E$160,"*")</f>
        <v>0</v>
      </c>
      <c r="F175" s="160">
        <f>COUNTIFS($B$11:$B$160,E$173,$C$11:$C$160,"B",$E$11:$E$160,"*")</f>
        <v>1</v>
      </c>
      <c r="G175" s="161"/>
      <c r="H175" s="162"/>
      <c r="I175" s="160">
        <f>COUNTIFS($B$11:$B$160,I$173,$C$11:$C$160,"A",$E$11:$E$160,"*")</f>
        <v>0</v>
      </c>
      <c r="J175" s="161"/>
      <c r="K175" s="162"/>
      <c r="L175" s="160">
        <f>COUNTIFS($B$11:$B$160,I$173,$C$11:$C$160,"B",$E$11:$E$160,"*")</f>
        <v>0</v>
      </c>
      <c r="M175" s="161"/>
      <c r="N175" s="162"/>
      <c r="O175" s="160">
        <f>COUNTIFS($B$11:$B$160,O$173,$C$11:$C$160,"A",$E$11:$E$160,"*")</f>
        <v>0</v>
      </c>
      <c r="P175" s="161"/>
      <c r="Q175" s="162"/>
      <c r="R175" s="160">
        <f>COUNTIFS($B$11:$B$160,O$173,$C$11:$C$160,"B",$E$11:$E$160,"*")</f>
        <v>0</v>
      </c>
      <c r="S175" s="161"/>
      <c r="T175" s="162"/>
      <c r="U175" s="160">
        <f>COUNTIFS($B$11:$B$160,U$173,$C$11:$C$160,"A",$E$11:$E$160,"*")</f>
        <v>0</v>
      </c>
      <c r="V175" s="161"/>
      <c r="W175" s="162"/>
      <c r="X175" s="160">
        <f>COUNTIFS($B$11:$B$160,U$173,$C$11:$C$160,"B",$E$11:$E$160,"*")</f>
        <v>0</v>
      </c>
      <c r="Y175" s="161"/>
      <c r="Z175" s="162"/>
      <c r="AA175" s="160">
        <f>COUNTIFS($B$11:$B$160,AA$173,$C$11:$C$160,"A",$E$11:$E$160,"*")</f>
        <v>0</v>
      </c>
      <c r="AB175" s="161"/>
      <c r="AC175" s="162"/>
      <c r="AD175" s="160">
        <f>COUNTIFS($B$11:$B$160,AA$173,$C$11:$C$160,"B",$E$11:$E$160,"*")</f>
        <v>0</v>
      </c>
      <c r="AE175" s="161"/>
      <c r="AF175" s="162"/>
      <c r="AG175" s="160">
        <f>COUNTIFS($B$11:$B$160,AG$173,$C$11:$C$160,"A",$E$11:$E$160,"*")</f>
        <v>0</v>
      </c>
      <c r="AH175" s="161"/>
      <c r="AI175" s="162"/>
      <c r="AJ175" s="160">
        <f>COUNTIFS($B$11:$B$160,AG$173,$C$11:$C$160,"B",$E$11:$E$160,"*")</f>
        <v>0</v>
      </c>
      <c r="AK175" s="162"/>
      <c r="AL175" s="34">
        <f>COUNTIFS($B$11:$B$160,AL$173,$C$11:$C$160,"A",$E$11:$E$160,"*")</f>
        <v>0</v>
      </c>
      <c r="AM175" s="34">
        <f>COUNTIFS($B$11:$B$160,AL$173,$C$11:$C$160,"B",$E$11:$E$160,"*")</f>
        <v>0</v>
      </c>
      <c r="AN175" s="4"/>
    </row>
    <row r="176" spans="1:43" ht="18" customHeight="1">
      <c r="A176" s="4"/>
      <c r="B176" s="17" t="s">
        <v>17</v>
      </c>
      <c r="C176" s="34">
        <f>COUNTIFS($B$11:$B$160,C$173,$C$11:$C$160,"C",$E$11:$E$160,"*")</f>
        <v>0</v>
      </c>
      <c r="D176" s="34">
        <f>COUNTIFS($B$11:$B$160,C$173,$C$11:$C$160,"D",$E$11:$E$160,"*")</f>
        <v>0</v>
      </c>
      <c r="E176" s="34">
        <f>COUNTIFS($B$11:$B$160,E$173,$C$11:$C$160,"C",$E$11:$E$160,"*")</f>
        <v>0</v>
      </c>
      <c r="F176" s="160">
        <f>COUNTIFS($B$11:$B$160,E$173,$C$11:$C$160,"D",$E$11:$E$160,"*")</f>
        <v>0</v>
      </c>
      <c r="G176" s="161"/>
      <c r="H176" s="162"/>
      <c r="I176" s="160">
        <f>COUNTIFS($B$11:$B$160,I$173,$C$11:$C$160,"C",$E$11:$E$160,"*")</f>
        <v>1</v>
      </c>
      <c r="J176" s="161"/>
      <c r="K176" s="162"/>
      <c r="L176" s="160">
        <f>COUNTIFS($B$11:$B$160,I$173,$C$11:$C$160,"D",$E$11:$E$160,"*")</f>
        <v>0</v>
      </c>
      <c r="M176" s="161"/>
      <c r="N176" s="162"/>
      <c r="O176" s="160">
        <f>COUNTIFS($B$11:$B$160,O$173,$C$11:$C$160,"C",$E$11:$E$160,"*")</f>
        <v>0</v>
      </c>
      <c r="P176" s="161"/>
      <c r="Q176" s="162"/>
      <c r="R176" s="160">
        <f>COUNTIFS($B$11:$B$160,O$173,$C$11:$C$160,"D",$E$11:$E$160,"*")</f>
        <v>0</v>
      </c>
      <c r="S176" s="161"/>
      <c r="T176" s="162"/>
      <c r="U176" s="160">
        <f>COUNTIFS($B$11:$B$160,U$173,$C$11:$C$160,"C",$E$11:$E$160,"*")</f>
        <v>0</v>
      </c>
      <c r="V176" s="161"/>
      <c r="W176" s="162"/>
      <c r="X176" s="160">
        <f>COUNTIFS($B$11:$B$160,U$173,$C$11:$C$160,"D",$E$11:$E$160,"*")</f>
        <v>1</v>
      </c>
      <c r="Y176" s="161"/>
      <c r="Z176" s="162"/>
      <c r="AA176" s="160">
        <f>COUNTIFS($B$11:$B$160,AA$173,$C$11:$C$160,"C",$E$11:$E$160,"*")</f>
        <v>0</v>
      </c>
      <c r="AB176" s="161"/>
      <c r="AC176" s="162"/>
      <c r="AD176" s="160">
        <f>COUNTIFS($B$11:$B$160,AA$173,$C$11:$C$160,"D",$E$11:$E$160,"*")</f>
        <v>0</v>
      </c>
      <c r="AE176" s="161"/>
      <c r="AF176" s="162"/>
      <c r="AG176" s="160">
        <f>COUNTIFS($B$11:$B$160,AG$173,$C$11:$C$160,"C",$E$11:$E$160,"*")</f>
        <v>0</v>
      </c>
      <c r="AH176" s="161"/>
      <c r="AI176" s="162"/>
      <c r="AJ176" s="160">
        <f>COUNTIFS($B$11:$B$160,AG$173,$C$11:$C$160,"D",$E$11:$E$160,"*")</f>
        <v>0</v>
      </c>
      <c r="AK176" s="162"/>
      <c r="AL176" s="34">
        <f>COUNTIFS($B$11:$B$160,AL$173,$C$11:$C$160,"C",$E$11:$E$160,"*")</f>
        <v>0</v>
      </c>
      <c r="AM176" s="34">
        <f>COUNTIFS($B$11:$B$160,AL$173,$C$11:$C$160,"D",$E$11:$E$160,"*")</f>
        <v>0</v>
      </c>
      <c r="AN176" s="4"/>
    </row>
    <row r="177" spans="1:40" ht="24.95" customHeight="1">
      <c r="A177" s="4"/>
      <c r="B177" s="17" t="s">
        <v>107</v>
      </c>
      <c r="C177" s="157" t="e">
        <f>IF($AK$3="４週",SUMIFS($AK$11:$AK$160,$B$11:$B$160,C173)/4/$AH$5,IF($AK$3="歴月",SUMIFS($AK$11:$AK$160,$B$11:$B$160,C173)/$AL$5,"記載する期間を選択してください"))</f>
        <v>#DIV/0!</v>
      </c>
      <c r="D177" s="164"/>
      <c r="E177" s="157" t="e">
        <f>IF($AK$3="４週",SUMIFS($AK$11:$AK$160,$B$11:$B$160,E173)/4/$AH$5,IF($AK$3="歴月",SUMIFS($AK$11:$AK$160,$B$11:$B$160,E173)/$AL$5,"記載する期間を選択してください"))</f>
        <v>#DIV/0!</v>
      </c>
      <c r="F177" s="158"/>
      <c r="G177" s="158"/>
      <c r="H177" s="164"/>
      <c r="I177" s="157" t="e">
        <f>IF($AK$3="４週",SUMIFS($AK$11:$AK$160,$B$11:$B$160,I173)/4/$AH$5,IF($AK$3="歴月",SUMIFS($AK$11:$AK$160,$B$11:$B$160,I173)/$AL$5,"記載する期間を選択してください"))</f>
        <v>#DIV/0!</v>
      </c>
      <c r="J177" s="158"/>
      <c r="K177" s="158"/>
      <c r="L177" s="158"/>
      <c r="M177" s="158"/>
      <c r="N177" s="164"/>
      <c r="O177" s="157" t="e">
        <f>IF($AK$3="４週",SUMIFS($AK$11:$AK$160,$B$11:$B$160,O173)/4/$AH$5,IF($AK$3="歴月",SUMIFS($AK$11:$AK$160,$B$11:$B$160,O173)/$AL$5,"記載する期間を選択してください"))</f>
        <v>#DIV/0!</v>
      </c>
      <c r="P177" s="158"/>
      <c r="Q177" s="158"/>
      <c r="R177" s="158"/>
      <c r="S177" s="158"/>
      <c r="T177" s="164"/>
      <c r="U177" s="157" t="e">
        <f>IF($AK$3="４週",SUMIFS($AK$11:$AK$160,$B$11:$B$160,U173)/4/$AH$5,IF($AK$3="歴月",SUMIFS($AK$11:$AK$160,$B$11:$B$160,U173)/$AL$5,"記載する期間を選択してください"))</f>
        <v>#DIV/0!</v>
      </c>
      <c r="V177" s="158"/>
      <c r="W177" s="158"/>
      <c r="X177" s="158"/>
      <c r="Y177" s="158"/>
      <c r="Z177" s="164"/>
      <c r="AA177" s="157" t="e">
        <f>IF($AK$3="４週",SUMIFS($AK$11:$AK$160,$B$11:$B$160,AA173)/4/$AH$5,IF($AK$3="歴月",SUMIFS($AK$11:$AK$160,$B$11:$B$160,AA173)/$AL$5,"記載する期間を選択してください"))</f>
        <v>#DIV/0!</v>
      </c>
      <c r="AB177" s="158"/>
      <c r="AC177" s="158"/>
      <c r="AD177" s="158"/>
      <c r="AE177" s="158"/>
      <c r="AF177" s="164"/>
      <c r="AG177" s="157" t="e">
        <f>IF($AK$3="４週",SUMIFS($AK$11:$AK$160,$B$11:$B$160,AG173)/4/$AH$5,IF($AK$3="歴月",SUMIFS($AK$11:$AK$160,$B$11:$B$160,AG173)/$AL$5,"記載する期間を選択してください"))</f>
        <v>#DIV/0!</v>
      </c>
      <c r="AH177" s="158"/>
      <c r="AI177" s="158"/>
      <c r="AJ177" s="158"/>
      <c r="AK177" s="164"/>
      <c r="AL177" s="157" t="e">
        <f>IF($AK$3="４週",SUMIFS($AK$11:$AK$160,$B$11:$B$160,AL173)/4/$AH$5,IF($AK$3="歴月",SUMIFS($AK$11:$AK$160,$B$11:$B$160,AL173)/$AL$5,"記載する期間を選択してください"))</f>
        <v>#DIV/0!</v>
      </c>
      <c r="AM177" s="164"/>
      <c r="AN177" s="4"/>
    </row>
    <row r="178" spans="1:40" ht="5.0999999999999996" customHeight="1">
      <c r="A178" s="4"/>
      <c r="B178" s="1"/>
      <c r="C178" s="13">
        <v>2</v>
      </c>
      <c r="D178" s="13"/>
      <c r="E178" s="13">
        <v>3</v>
      </c>
      <c r="F178" s="13"/>
      <c r="G178" s="13"/>
      <c r="H178" s="13"/>
      <c r="I178" s="13">
        <v>4</v>
      </c>
      <c r="J178" s="13"/>
      <c r="K178" s="13"/>
      <c r="L178" s="13"/>
      <c r="M178" s="13"/>
      <c r="N178" s="13"/>
      <c r="O178" s="13">
        <v>5</v>
      </c>
      <c r="P178" s="13"/>
      <c r="Q178" s="13"/>
      <c r="R178" s="13"/>
      <c r="S178" s="13"/>
      <c r="T178" s="13"/>
      <c r="U178" s="13">
        <v>6</v>
      </c>
      <c r="V178" s="13"/>
      <c r="W178" s="13"/>
      <c r="X178" s="13"/>
      <c r="Y178" s="13"/>
      <c r="Z178" s="13"/>
      <c r="AA178" s="13">
        <v>7</v>
      </c>
      <c r="AB178" s="13"/>
      <c r="AC178" s="13"/>
      <c r="AD178" s="13"/>
      <c r="AE178" s="13"/>
      <c r="AF178" s="13"/>
      <c r="AG178" s="13">
        <v>8</v>
      </c>
      <c r="AH178" s="13"/>
      <c r="AI178" s="13"/>
      <c r="AJ178" s="13"/>
      <c r="AK178" s="13"/>
      <c r="AL178" s="13">
        <v>9</v>
      </c>
      <c r="AM178" s="33"/>
      <c r="AN178" s="4"/>
    </row>
    <row r="179" spans="1:40" ht="15" customHeight="1">
      <c r="A179" s="2" t="s">
        <v>72</v>
      </c>
      <c r="B179" s="24"/>
      <c r="C179" s="25"/>
      <c r="D179" s="25"/>
      <c r="E179" s="25"/>
      <c r="F179" s="26"/>
      <c r="G179" s="25"/>
      <c r="H179" s="13"/>
      <c r="I179" s="13"/>
      <c r="J179" s="13"/>
      <c r="K179" s="13"/>
      <c r="L179" s="13"/>
      <c r="M179" s="13"/>
      <c r="N179" s="13"/>
      <c r="O179" s="13"/>
      <c r="P179" s="13"/>
      <c r="Q179" s="13"/>
      <c r="R179" s="13">
        <v>6</v>
      </c>
      <c r="S179" s="13"/>
      <c r="T179" s="13"/>
      <c r="U179" s="13"/>
      <c r="V179" s="13"/>
      <c r="W179" s="13"/>
      <c r="X179" s="13">
        <v>7</v>
      </c>
      <c r="Y179" s="13"/>
      <c r="Z179" s="13"/>
      <c r="AA179" s="13"/>
      <c r="AB179" s="13"/>
      <c r="AC179" s="13"/>
      <c r="AD179" s="13">
        <v>8</v>
      </c>
      <c r="AE179" s="13"/>
      <c r="AF179" s="13"/>
      <c r="AG179" s="14"/>
      <c r="AH179" s="14"/>
      <c r="AI179" s="14"/>
      <c r="AJ179" s="14">
        <v>9</v>
      </c>
      <c r="AK179" s="12"/>
      <c r="AL179" s="12"/>
      <c r="AM179" s="4"/>
    </row>
    <row r="180" spans="1:40" s="2" customFormat="1" ht="15" customHeight="1">
      <c r="A180" s="2" t="s">
        <v>73</v>
      </c>
      <c r="B180" s="20"/>
      <c r="C180" s="20"/>
      <c r="D180" s="20"/>
      <c r="E180" s="20"/>
      <c r="F180" s="20"/>
      <c r="G180" s="20"/>
      <c r="H180" s="9"/>
      <c r="I180" s="9"/>
      <c r="J180" s="9"/>
      <c r="K180" s="9"/>
      <c r="L180" s="9"/>
      <c r="M180" s="9"/>
      <c r="N180" s="9"/>
      <c r="O180" s="9"/>
      <c r="P180" s="9"/>
      <c r="Q180" s="9"/>
      <c r="R180" s="9"/>
      <c r="S180" s="9"/>
      <c r="T180" s="9"/>
      <c r="U180" s="9"/>
      <c r="V180" s="9"/>
      <c r="W180" s="9"/>
      <c r="X180" s="9"/>
      <c r="Y180" s="9"/>
      <c r="Z180" s="9"/>
      <c r="AA180" s="9"/>
      <c r="AB180" s="9"/>
      <c r="AC180" s="9"/>
      <c r="AD180" s="9"/>
      <c r="AE180" s="9"/>
      <c r="AF180" s="9"/>
      <c r="AG180" s="9"/>
      <c r="AH180" s="9"/>
      <c r="AI180" s="9"/>
      <c r="AJ180" s="9"/>
      <c r="AK180" s="9"/>
      <c r="AL180" s="9"/>
      <c r="AM180" s="9"/>
    </row>
    <row r="181" spans="1:40" s="2" customFormat="1" ht="15" customHeight="1">
      <c r="A181" s="2" t="s">
        <v>121</v>
      </c>
      <c r="B181" s="20"/>
      <c r="C181" s="20"/>
      <c r="D181" s="20"/>
      <c r="E181" s="20"/>
      <c r="F181" s="20"/>
      <c r="G181" s="20"/>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c r="AM181" s="9"/>
    </row>
    <row r="182" spans="1:40" s="2" customFormat="1" ht="15" customHeight="1">
      <c r="A182" s="2" t="s">
        <v>74</v>
      </c>
      <c r="B182" s="20"/>
      <c r="C182" s="20"/>
      <c r="D182" s="20"/>
      <c r="E182" s="20"/>
      <c r="F182" s="20"/>
      <c r="G182" s="20"/>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c r="AM182" s="9"/>
    </row>
    <row r="183" spans="1:40" s="2" customFormat="1" ht="15" customHeight="1">
      <c r="A183" s="2" t="s">
        <v>75</v>
      </c>
      <c r="B183" s="20"/>
      <c r="C183" s="20"/>
      <c r="D183" s="20"/>
      <c r="E183" s="20"/>
      <c r="F183" s="20"/>
      <c r="G183" s="20"/>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row>
    <row r="184" spans="1:40" ht="15" customHeight="1">
      <c r="A184" s="2" t="s">
        <v>76</v>
      </c>
      <c r="B184" s="27"/>
      <c r="C184" s="2"/>
      <c r="D184" s="2"/>
      <c r="E184" s="2"/>
      <c r="F184" s="2"/>
      <c r="G184" s="2"/>
    </row>
    <row r="185" spans="1:40" ht="15" customHeight="1">
      <c r="A185" s="2" t="s">
        <v>77</v>
      </c>
      <c r="B185" s="27"/>
      <c r="C185" s="2"/>
      <c r="D185" s="2"/>
      <c r="E185" s="2"/>
      <c r="F185" s="2"/>
      <c r="G185" s="2"/>
    </row>
    <row r="186" spans="1:40" ht="15" customHeight="1">
      <c r="A186" s="2"/>
      <c r="B186" s="11" t="s">
        <v>78</v>
      </c>
      <c r="C186" s="115" t="s">
        <v>79</v>
      </c>
      <c r="D186" s="115"/>
      <c r="E186" s="115"/>
      <c r="F186" s="2"/>
      <c r="G186" s="2"/>
    </row>
    <row r="187" spans="1:40" ht="15" customHeight="1">
      <c r="A187" s="2"/>
      <c r="B187" s="29" t="s">
        <v>96</v>
      </c>
      <c r="C187" s="130" t="s">
        <v>80</v>
      </c>
      <c r="D187" s="130"/>
      <c r="E187" s="130"/>
      <c r="F187" s="2"/>
      <c r="G187" s="2"/>
    </row>
    <row r="188" spans="1:40" ht="15" customHeight="1">
      <c r="A188" s="2"/>
      <c r="B188" s="29" t="s">
        <v>97</v>
      </c>
      <c r="C188" s="130" t="s">
        <v>81</v>
      </c>
      <c r="D188" s="130"/>
      <c r="E188" s="130"/>
      <c r="F188" s="2"/>
      <c r="G188" s="2"/>
    </row>
    <row r="189" spans="1:40" ht="15" customHeight="1">
      <c r="A189" s="2"/>
      <c r="B189" s="29" t="s">
        <v>98</v>
      </c>
      <c r="C189" s="130" t="s">
        <v>82</v>
      </c>
      <c r="D189" s="130"/>
      <c r="E189" s="130"/>
      <c r="F189" s="2"/>
      <c r="G189" s="2"/>
    </row>
    <row r="190" spans="1:40" ht="15" customHeight="1">
      <c r="A190" s="2"/>
      <c r="B190" s="29" t="s">
        <v>99</v>
      </c>
      <c r="C190" s="130" t="s">
        <v>83</v>
      </c>
      <c r="D190" s="130"/>
      <c r="E190" s="130"/>
      <c r="F190" s="2"/>
      <c r="G190" s="2"/>
    </row>
    <row r="191" spans="1:40" ht="15" customHeight="1">
      <c r="A191" s="2"/>
      <c r="B191" s="2" t="s">
        <v>84</v>
      </c>
      <c r="C191" s="2"/>
      <c r="D191" s="2"/>
      <c r="E191" s="2"/>
      <c r="F191" s="2"/>
      <c r="G191" s="2"/>
    </row>
    <row r="192" spans="1:40" ht="15" customHeight="1">
      <c r="A192" s="2"/>
      <c r="B192" s="2" t="s">
        <v>101</v>
      </c>
      <c r="C192" s="2"/>
      <c r="D192" s="2"/>
      <c r="E192" s="2"/>
      <c r="F192" s="2"/>
      <c r="G192" s="2"/>
    </row>
    <row r="193" spans="1:7" ht="15" customHeight="1">
      <c r="A193" s="2"/>
      <c r="B193" s="2" t="s">
        <v>85</v>
      </c>
      <c r="C193" s="2"/>
      <c r="D193" s="2"/>
      <c r="E193" s="2"/>
      <c r="F193" s="2"/>
      <c r="G193" s="2"/>
    </row>
    <row r="194" spans="1:7" ht="15" customHeight="1">
      <c r="A194" s="2" t="s">
        <v>86</v>
      </c>
      <c r="B194" s="27"/>
      <c r="C194" s="2"/>
      <c r="D194" s="2"/>
      <c r="E194" s="2"/>
      <c r="F194" s="2"/>
      <c r="G194" s="2"/>
    </row>
    <row r="195" spans="1:7" ht="15" customHeight="1">
      <c r="A195" s="2" t="s">
        <v>218</v>
      </c>
      <c r="B195" s="27"/>
      <c r="C195" s="2"/>
      <c r="D195" s="2"/>
      <c r="E195" s="2"/>
      <c r="F195" s="2"/>
      <c r="G195" s="2"/>
    </row>
    <row r="196" spans="1:7" ht="15" customHeight="1">
      <c r="A196" s="2" t="s">
        <v>102</v>
      </c>
      <c r="B196" s="27"/>
      <c r="C196" s="2"/>
      <c r="D196" s="2"/>
      <c r="E196" s="2"/>
      <c r="F196" s="2"/>
      <c r="G196" s="2"/>
    </row>
    <row r="197" spans="1:7" ht="15" customHeight="1">
      <c r="A197" s="2" t="s">
        <v>88</v>
      </c>
      <c r="B197" s="27"/>
      <c r="C197" s="2"/>
      <c r="D197" s="2"/>
      <c r="E197" s="2"/>
      <c r="F197" s="2"/>
      <c r="G197" s="2"/>
    </row>
    <row r="198" spans="1:7" ht="15" customHeight="1">
      <c r="A198" s="2" t="s">
        <v>203</v>
      </c>
      <c r="B198" s="27"/>
      <c r="C198" s="2"/>
      <c r="D198" s="2"/>
      <c r="E198" s="2"/>
      <c r="F198" s="2"/>
      <c r="G198" s="2"/>
    </row>
    <row r="199" spans="1:7" ht="15" customHeight="1">
      <c r="A199" s="2" t="s">
        <v>89</v>
      </c>
      <c r="B199" s="27"/>
      <c r="C199" s="2"/>
      <c r="D199" s="2"/>
      <c r="E199" s="2"/>
      <c r="F199" s="2"/>
      <c r="G199" s="2"/>
    </row>
    <row r="200" spans="1:7" ht="15" customHeight="1">
      <c r="A200" s="2" t="s">
        <v>90</v>
      </c>
      <c r="B200" s="27"/>
      <c r="C200" s="2"/>
      <c r="D200" s="2"/>
      <c r="E200" s="2"/>
      <c r="F200" s="2"/>
      <c r="G200" s="2"/>
    </row>
    <row r="201" spans="1:7" ht="15" customHeight="1">
      <c r="A201" s="2" t="s">
        <v>91</v>
      </c>
      <c r="B201" s="27"/>
      <c r="C201" s="2"/>
      <c r="D201" s="2"/>
      <c r="E201" s="2"/>
      <c r="F201" s="2"/>
      <c r="G201" s="2"/>
    </row>
    <row r="202" spans="1:7" ht="15" customHeight="1">
      <c r="A202" s="2" t="s">
        <v>92</v>
      </c>
      <c r="B202" s="27"/>
      <c r="C202" s="2"/>
      <c r="D202" s="2"/>
      <c r="E202" s="2"/>
      <c r="F202" s="2"/>
      <c r="G202" s="2"/>
    </row>
    <row r="203" spans="1:7" ht="15" customHeight="1">
      <c r="A203" s="2" t="s">
        <v>93</v>
      </c>
      <c r="B203" s="27"/>
      <c r="C203" s="2"/>
      <c r="D203" s="2"/>
      <c r="E203" s="2"/>
      <c r="F203" s="2"/>
      <c r="G203" s="2"/>
    </row>
    <row r="204" spans="1:7" ht="15" customHeight="1">
      <c r="A204" s="2" t="s">
        <v>94</v>
      </c>
      <c r="B204" s="27"/>
      <c r="C204" s="2"/>
      <c r="D204" s="2"/>
      <c r="E204" s="2"/>
      <c r="F204" s="2"/>
      <c r="G204" s="2"/>
    </row>
    <row r="205" spans="1:7" ht="15" customHeight="1">
      <c r="A205" s="2" t="s">
        <v>95</v>
      </c>
      <c r="B205" s="27"/>
      <c r="C205" s="2"/>
      <c r="D205" s="2"/>
      <c r="E205" s="2"/>
      <c r="F205" s="2"/>
      <c r="G205" s="2"/>
    </row>
    <row r="206" spans="1:7" ht="15" customHeight="1">
      <c r="A206" s="2" t="s">
        <v>100</v>
      </c>
      <c r="B206" s="27"/>
      <c r="C206" s="2"/>
      <c r="D206" s="2"/>
      <c r="E206" s="2"/>
      <c r="F206" s="2"/>
      <c r="G206" s="2"/>
    </row>
  </sheetData>
  <mergeCells count="242">
    <mergeCell ref="AL177:AM177"/>
    <mergeCell ref="C186:E186"/>
    <mergeCell ref="C187:E187"/>
    <mergeCell ref="C188:E188"/>
    <mergeCell ref="C189:E189"/>
    <mergeCell ref="C190:E190"/>
    <mergeCell ref="P165:S165"/>
    <mergeCell ref="P166:S166"/>
    <mergeCell ref="T165:W165"/>
    <mergeCell ref="T166:W166"/>
    <mergeCell ref="C173:D173"/>
    <mergeCell ref="E173:H173"/>
    <mergeCell ref="I173:N173"/>
    <mergeCell ref="O173:T173"/>
    <mergeCell ref="AG176:AI176"/>
    <mergeCell ref="AJ176:AK176"/>
    <mergeCell ref="C177:D177"/>
    <mergeCell ref="E177:H177"/>
    <mergeCell ref="I177:N177"/>
    <mergeCell ref="O177:T177"/>
    <mergeCell ref="U177:Z177"/>
    <mergeCell ref="AA177:AF177"/>
    <mergeCell ref="AG177:AK177"/>
    <mergeCell ref="F176:H176"/>
    <mergeCell ref="I176:K176"/>
    <mergeCell ref="L176:N176"/>
    <mergeCell ref="O176:Q176"/>
    <mergeCell ref="R176:T176"/>
    <mergeCell ref="U176:W176"/>
    <mergeCell ref="X176:Z176"/>
    <mergeCell ref="AA176:AC176"/>
    <mergeCell ref="AD176:AF176"/>
    <mergeCell ref="AG174:AI174"/>
    <mergeCell ref="AJ174:AK174"/>
    <mergeCell ref="F175:H175"/>
    <mergeCell ref="I175:K175"/>
    <mergeCell ref="L175:N175"/>
    <mergeCell ref="O175:Q175"/>
    <mergeCell ref="R175:T175"/>
    <mergeCell ref="U175:W175"/>
    <mergeCell ref="X175:Z175"/>
    <mergeCell ref="AA175:AC175"/>
    <mergeCell ref="AD175:AF175"/>
    <mergeCell ref="AG175:AI175"/>
    <mergeCell ref="AJ175:AK175"/>
    <mergeCell ref="F174:H174"/>
    <mergeCell ref="I174:K174"/>
    <mergeCell ref="L174:N174"/>
    <mergeCell ref="O174:Q174"/>
    <mergeCell ref="R174:T174"/>
    <mergeCell ref="U174:W174"/>
    <mergeCell ref="X174:Z174"/>
    <mergeCell ref="AA174:AC174"/>
    <mergeCell ref="AD174:AF174"/>
    <mergeCell ref="AM159:AN159"/>
    <mergeCell ref="AM160:AN160"/>
    <mergeCell ref="A161:E161"/>
    <mergeCell ref="AM161:AN162"/>
    <mergeCell ref="A162:E162"/>
    <mergeCell ref="B165:K165"/>
    <mergeCell ref="L165:O165"/>
    <mergeCell ref="U173:Z173"/>
    <mergeCell ref="AA173:AF173"/>
    <mergeCell ref="B166:K166"/>
    <mergeCell ref="L166:O166"/>
    <mergeCell ref="A169:B169"/>
    <mergeCell ref="C169:D169"/>
    <mergeCell ref="A170:B170"/>
    <mergeCell ref="C170:D170"/>
    <mergeCell ref="AG173:AK173"/>
    <mergeCell ref="AL173:AM173"/>
    <mergeCell ref="AM138:AN138"/>
    <mergeCell ref="AM139:AN139"/>
    <mergeCell ref="AM140:AN140"/>
    <mergeCell ref="AM141:AN141"/>
    <mergeCell ref="AM142:AN142"/>
    <mergeCell ref="AM143:AN143"/>
    <mergeCell ref="AM156:AN156"/>
    <mergeCell ref="AM157:AN157"/>
    <mergeCell ref="AM158:AN158"/>
    <mergeCell ref="AM144:AN144"/>
    <mergeCell ref="AM145:AN145"/>
    <mergeCell ref="AM146:AN146"/>
    <mergeCell ref="AM147:AN147"/>
    <mergeCell ref="AM148:AN148"/>
    <mergeCell ref="AM149:AN149"/>
    <mergeCell ref="AM150:AN150"/>
    <mergeCell ref="AM151:AN151"/>
    <mergeCell ref="AM152:AN152"/>
    <mergeCell ref="AM153:AN153"/>
    <mergeCell ref="AM155:AN155"/>
    <mergeCell ref="AM135:AN135"/>
    <mergeCell ref="AM136:AN136"/>
    <mergeCell ref="AM137:AN137"/>
    <mergeCell ref="AM108:AN108"/>
    <mergeCell ref="AM109:AN109"/>
    <mergeCell ref="AM110:AN110"/>
    <mergeCell ref="AM111:AN111"/>
    <mergeCell ref="AM112:AN112"/>
    <mergeCell ref="AM113:AN113"/>
    <mergeCell ref="AM114:AN114"/>
    <mergeCell ref="AM115:AN115"/>
    <mergeCell ref="AM116:AN116"/>
    <mergeCell ref="AM117:AN117"/>
    <mergeCell ref="AM118:AN118"/>
    <mergeCell ref="AM119:AN119"/>
    <mergeCell ref="AM120:AN120"/>
    <mergeCell ref="AM121:AN121"/>
    <mergeCell ref="AM122:AN122"/>
    <mergeCell ref="AM130:AN130"/>
    <mergeCell ref="AM131:AN131"/>
    <mergeCell ref="AM132:AN132"/>
    <mergeCell ref="AM123:AN123"/>
    <mergeCell ref="AM133:AN133"/>
    <mergeCell ref="AM134:AN134"/>
    <mergeCell ref="A7:A10"/>
    <mergeCell ref="B7:B10"/>
    <mergeCell ref="C7:C10"/>
    <mergeCell ref="D7:D10"/>
    <mergeCell ref="E7:E10"/>
    <mergeCell ref="F7:AJ7"/>
    <mergeCell ref="F8:L8"/>
    <mergeCell ref="T8:Z8"/>
    <mergeCell ref="AA8:AG8"/>
    <mergeCell ref="AH8:AJ8"/>
    <mergeCell ref="AK1:AN1"/>
    <mergeCell ref="M2:P2"/>
    <mergeCell ref="Q2:R2"/>
    <mergeCell ref="S2:T2"/>
    <mergeCell ref="U2:V2"/>
    <mergeCell ref="AK2:AN2"/>
    <mergeCell ref="AL7:AL10"/>
    <mergeCell ref="AM7:AN10"/>
    <mergeCell ref="M8:S8"/>
    <mergeCell ref="AM24:AN24"/>
    <mergeCell ref="AM25:AN25"/>
    <mergeCell ref="AM26:AN26"/>
    <mergeCell ref="AM27:AN27"/>
    <mergeCell ref="AM28:AN28"/>
    <mergeCell ref="AM29:AN29"/>
    <mergeCell ref="AK3:AN3"/>
    <mergeCell ref="AK4:AN4"/>
    <mergeCell ref="AH5:AJ5"/>
    <mergeCell ref="AK7:AK10"/>
    <mergeCell ref="AM64:AN64"/>
    <mergeCell ref="AM65:AN65"/>
    <mergeCell ref="AM66:AN66"/>
    <mergeCell ref="AM67:AN67"/>
    <mergeCell ref="AM68:AN68"/>
    <mergeCell ref="AM69:AN69"/>
    <mergeCell ref="AM11:AN11"/>
    <mergeCell ref="AM12:AN12"/>
    <mergeCell ref="AM13:AN13"/>
    <mergeCell ref="AM14:AN14"/>
    <mergeCell ref="AM38:AN38"/>
    <mergeCell ref="AM39:AN39"/>
    <mergeCell ref="AM40:AN40"/>
    <mergeCell ref="AM41:AN41"/>
    <mergeCell ref="AM42:AN42"/>
    <mergeCell ref="AM15:AN15"/>
    <mergeCell ref="AM16:AN16"/>
    <mergeCell ref="AM17:AN17"/>
    <mergeCell ref="AM18:AN18"/>
    <mergeCell ref="AM19:AN19"/>
    <mergeCell ref="AM20:AN20"/>
    <mergeCell ref="AM21:AN21"/>
    <mergeCell ref="AM22:AN22"/>
    <mergeCell ref="AM23:AN23"/>
    <mergeCell ref="AM55:AN55"/>
    <mergeCell ref="AM56:AN56"/>
    <mergeCell ref="AM57:AN57"/>
    <mergeCell ref="AM58:AN58"/>
    <mergeCell ref="AM59:AN59"/>
    <mergeCell ref="AM60:AN60"/>
    <mergeCell ref="AM61:AN61"/>
    <mergeCell ref="AM62:AN62"/>
    <mergeCell ref="AM63:AN63"/>
    <mergeCell ref="AM30:AN30"/>
    <mergeCell ref="AM31:AN31"/>
    <mergeCell ref="AM32:AN32"/>
    <mergeCell ref="AM33:AN33"/>
    <mergeCell ref="AM34:AN34"/>
    <mergeCell ref="AM35:AN35"/>
    <mergeCell ref="AM36:AN36"/>
    <mergeCell ref="AM37:AN37"/>
    <mergeCell ref="AM54:AN54"/>
    <mergeCell ref="AM43:AN43"/>
    <mergeCell ref="AM44:AN44"/>
    <mergeCell ref="AM45:AN45"/>
    <mergeCell ref="AM46:AN46"/>
    <mergeCell ref="AM47:AN47"/>
    <mergeCell ref="AM48:AN48"/>
    <mergeCell ref="AM49:AN49"/>
    <mergeCell ref="AM50:AN50"/>
    <mergeCell ref="AM51:AN51"/>
    <mergeCell ref="AM52:AN52"/>
    <mergeCell ref="AM53:AN53"/>
    <mergeCell ref="AM70:AN70"/>
    <mergeCell ref="AM71:AN71"/>
    <mergeCell ref="AM154:AN154"/>
    <mergeCell ref="AM79:AN79"/>
    <mergeCell ref="AM80:AN80"/>
    <mergeCell ref="AM81:AN81"/>
    <mergeCell ref="AM82:AN82"/>
    <mergeCell ref="AM83:AN83"/>
    <mergeCell ref="AM84:AN84"/>
    <mergeCell ref="AM85:AN85"/>
    <mergeCell ref="AM86:AN86"/>
    <mergeCell ref="AM87:AN87"/>
    <mergeCell ref="AM107:AN107"/>
    <mergeCell ref="AM102:AN102"/>
    <mergeCell ref="AM103:AN103"/>
    <mergeCell ref="AM104:AN104"/>
    <mergeCell ref="AM105:AN105"/>
    <mergeCell ref="AM106:AN106"/>
    <mergeCell ref="AM98:AN98"/>
    <mergeCell ref="AM99:AN99"/>
    <mergeCell ref="AM100:AN100"/>
    <mergeCell ref="AM101:AN101"/>
    <mergeCell ref="AM96:AN96"/>
    <mergeCell ref="AM97:AN97"/>
    <mergeCell ref="AM124:AN124"/>
    <mergeCell ref="AM125:AN125"/>
    <mergeCell ref="AM126:AN126"/>
    <mergeCell ref="AM127:AN127"/>
    <mergeCell ref="AM128:AN128"/>
    <mergeCell ref="AM129:AN129"/>
    <mergeCell ref="AM72:AN72"/>
    <mergeCell ref="AM73:AN73"/>
    <mergeCell ref="AM74:AN74"/>
    <mergeCell ref="AM75:AN75"/>
    <mergeCell ref="AM76:AN76"/>
    <mergeCell ref="AM77:AN77"/>
    <mergeCell ref="AM78:AN78"/>
    <mergeCell ref="AM88:AN88"/>
    <mergeCell ref="AM89:AN89"/>
    <mergeCell ref="AM90:AN90"/>
    <mergeCell ref="AM91:AN91"/>
    <mergeCell ref="AM92:AN92"/>
    <mergeCell ref="AM93:AN93"/>
    <mergeCell ref="AM94:AN94"/>
    <mergeCell ref="AM95:AN95"/>
  </mergeCells>
  <phoneticPr fontId="3"/>
  <conditionalFormatting sqref="AH11:AJ162">
    <cfRule type="expression" dxfId="1" priority="3">
      <formula>$AK$3="４週"</formula>
    </cfRule>
  </conditionalFormatting>
  <conditionalFormatting sqref="AL11:AL160">
    <cfRule type="cellIs" dxfId="0" priority="1" operator="greaterThan">
      <formula>$AH$5</formula>
    </cfRule>
  </conditionalFormatting>
  <dataValidations count="7">
    <dataValidation type="list" allowBlank="1" showInputMessage="1" showErrorMessage="1" sqref="B166:K166" xr:uid="{00000000-0002-0000-1B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B00-000001000000}">
      <formula1>"４週,歴月"</formula1>
    </dataValidation>
    <dataValidation type="list" allowBlank="1" showInputMessage="1" showErrorMessage="1" sqref="AK4:AN4" xr:uid="{00000000-0002-0000-1B00-000002000000}">
      <formula1>"予定,実績"</formula1>
    </dataValidation>
    <dataValidation type="whole" operator="greaterThanOrEqual" allowBlank="1" showInputMessage="1" showErrorMessage="1" sqref="L166:W166" xr:uid="{00000000-0002-0000-1B00-000003000000}">
      <formula1>0</formula1>
    </dataValidation>
    <dataValidation operator="greaterThanOrEqual" allowBlank="1" showInputMessage="1" showErrorMessage="1" sqref="I167:I168 L167:L168 L171 I171" xr:uid="{00000000-0002-0000-1B00-000004000000}"/>
    <dataValidation type="list" allowBlank="1" showInputMessage="1" showErrorMessage="1" sqref="C11:C160" xr:uid="{00000000-0002-0000-1B00-000005000000}">
      <formula1>"A,B,C,D"</formula1>
    </dataValidation>
    <dataValidation type="list" allowBlank="1" showInputMessage="1" showErrorMessage="1" sqref="B11:B160" xr:uid="{00000000-0002-0000-1B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121" max="39" man="1"/>
    <brk id="162"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90"/>
  <sheetViews>
    <sheetView showGridLines="0" tabSelected="1" view="pageBreakPreview" topLeftCell="B1" zoomScaleNormal="100" zoomScaleSheetLayoutView="100" workbookViewId="0">
      <selection activeCell="S2" sqref="S2:T2"/>
    </sheetView>
  </sheetViews>
  <sheetFormatPr defaultColWidth="8.25" defaultRowHeight="21" customHeight="1"/>
  <cols>
    <col min="1" max="1" width="2.625" style="1" customWidth="1"/>
    <col min="2" max="2" width="15" style="3"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41" width="8.25" style="1" customWidth="1"/>
    <col min="42"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2" t="s">
        <v>220</v>
      </c>
      <c r="AL1" s="112"/>
      <c r="AM1" s="112"/>
      <c r="AN1" s="112"/>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12" t="s">
        <v>142</v>
      </c>
      <c r="AL3" s="112"/>
      <c r="AM3" s="112"/>
      <c r="AN3" s="112"/>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12"/>
      <c r="AL4" s="112"/>
      <c r="AM4" s="112"/>
      <c r="AN4" s="112"/>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31"/>
      <c r="AI5" s="131"/>
      <c r="AJ5" s="131"/>
      <c r="AK5" s="22" t="s">
        <v>63</v>
      </c>
      <c r="AL5" s="87"/>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101" t="s">
        <v>20</v>
      </c>
      <c r="C11" s="77" t="s">
        <v>96</v>
      </c>
      <c r="D11" s="88"/>
      <c r="E11" s="89" t="s">
        <v>96</v>
      </c>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85"/>
      <c r="AL11" s="90"/>
      <c r="AM11" s="128"/>
      <c r="AN11" s="128"/>
    </row>
    <row r="12" spans="1:40" ht="18" customHeight="1">
      <c r="A12" s="72">
        <v>2</v>
      </c>
      <c r="B12" s="91" t="s">
        <v>21</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2">
        <f>IF($AK$3="４週",SUM(F12:AG12),SUM(F12:AJ12))</f>
        <v>0</v>
      </c>
      <c r="AL12" s="82">
        <f t="shared" ref="AL12:AL41" si="0">IF($AK$3="４週",AK12/4,AK12/(DAY(EOMONTH($F$9,0))/7))</f>
        <v>0</v>
      </c>
      <c r="AM12" s="128"/>
      <c r="AN12" s="128"/>
    </row>
    <row r="13" spans="1:40" ht="18" customHeight="1">
      <c r="A13" s="72">
        <v>3</v>
      </c>
      <c r="B13" s="91" t="s">
        <v>21</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2">
        <f t="shared" ref="AK13:AK41" si="1">IF($AK$3="４週",SUM(F13:AG13),SUM(F13:AJ13))</f>
        <v>0</v>
      </c>
      <c r="AL13" s="82">
        <f t="shared" si="0"/>
        <v>0</v>
      </c>
      <c r="AM13" s="128"/>
      <c r="AN13" s="128"/>
    </row>
    <row r="14" spans="1:40" ht="18" customHeight="1">
      <c r="A14" s="72">
        <v>4</v>
      </c>
      <c r="B14" s="91" t="s">
        <v>22</v>
      </c>
      <c r="C14" s="77" t="s">
        <v>98</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2">
        <f t="shared" si="1"/>
        <v>0</v>
      </c>
      <c r="AL14" s="82">
        <f t="shared" si="0"/>
        <v>0</v>
      </c>
      <c r="AM14" s="128"/>
      <c r="AN14" s="128"/>
    </row>
    <row r="15" spans="1:40" ht="18" customHeight="1">
      <c r="A15" s="72">
        <v>5</v>
      </c>
      <c r="B15" s="91" t="s">
        <v>22</v>
      </c>
      <c r="C15" s="77" t="s">
        <v>98</v>
      </c>
      <c r="D15" s="88"/>
      <c r="E15" s="89" t="s">
        <v>143</v>
      </c>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2">
        <f t="shared" si="1"/>
        <v>0</v>
      </c>
      <c r="AL15" s="82">
        <f t="shared" si="0"/>
        <v>0</v>
      </c>
      <c r="AM15" s="128"/>
      <c r="AN15" s="128"/>
    </row>
    <row r="16" spans="1:40" ht="18" customHeight="1">
      <c r="A16" s="72">
        <v>6</v>
      </c>
      <c r="B16" s="91" t="s">
        <v>22</v>
      </c>
      <c r="C16" s="77" t="s">
        <v>99</v>
      </c>
      <c r="D16" s="88"/>
      <c r="E16" s="89" t="s">
        <v>144</v>
      </c>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2">
        <f>IF($AK$3="４週",SUM(F16:AG16),SUM(F16:AJ16))</f>
        <v>0</v>
      </c>
      <c r="AL16" s="82">
        <f t="shared" si="0"/>
        <v>0</v>
      </c>
      <c r="AM16" s="128"/>
      <c r="AN16" s="128"/>
    </row>
    <row r="17" spans="1:40" ht="18" customHeight="1">
      <c r="A17" s="72">
        <v>7</v>
      </c>
      <c r="B17" s="91" t="s">
        <v>22</v>
      </c>
      <c r="C17" s="77" t="s">
        <v>99</v>
      </c>
      <c r="D17" s="88"/>
      <c r="E17" s="89" t="s">
        <v>145</v>
      </c>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2">
        <f t="shared" si="1"/>
        <v>0</v>
      </c>
      <c r="AL17" s="82">
        <f t="shared" si="0"/>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2">
        <f t="shared" si="1"/>
        <v>0</v>
      </c>
      <c r="AL18" s="82">
        <f t="shared" si="0"/>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2">
        <f t="shared" si="1"/>
        <v>0</v>
      </c>
      <c r="AL19" s="82">
        <f t="shared" si="0"/>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2">
        <f t="shared" si="1"/>
        <v>0</v>
      </c>
      <c r="AL20" s="82">
        <f t="shared" si="0"/>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2">
        <f t="shared" si="1"/>
        <v>0</v>
      </c>
      <c r="AL21" s="82">
        <f t="shared" si="0"/>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2">
        <f t="shared" si="1"/>
        <v>0</v>
      </c>
      <c r="AL22" s="82">
        <f t="shared" si="0"/>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2">
        <f t="shared" si="1"/>
        <v>0</v>
      </c>
      <c r="AL23" s="82">
        <f t="shared" si="0"/>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2">
        <f t="shared" si="1"/>
        <v>0</v>
      </c>
      <c r="AL24" s="82">
        <f t="shared" si="0"/>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2">
        <f t="shared" si="1"/>
        <v>0</v>
      </c>
      <c r="AL25" s="82">
        <f t="shared" si="0"/>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2">
        <f t="shared" si="1"/>
        <v>0</v>
      </c>
      <c r="AL26" s="82">
        <f t="shared" si="0"/>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2">
        <f t="shared" si="1"/>
        <v>0</v>
      </c>
      <c r="AL27" s="82">
        <f t="shared" si="0"/>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2">
        <f t="shared" si="1"/>
        <v>0</v>
      </c>
      <c r="AL28" s="82">
        <f t="shared" si="0"/>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2">
        <f t="shared" si="1"/>
        <v>0</v>
      </c>
      <c r="AL29" s="82">
        <f t="shared" si="0"/>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2">
        <f t="shared" si="1"/>
        <v>0</v>
      </c>
      <c r="AL30" s="82">
        <f t="shared" si="0"/>
        <v>0</v>
      </c>
      <c r="AM30" s="128"/>
      <c r="AN30" s="128"/>
    </row>
    <row r="31" spans="1:40" ht="18" customHeight="1">
      <c r="A31" s="72">
        <v>21</v>
      </c>
      <c r="B31" s="91"/>
      <c r="C31" s="77"/>
      <c r="D31" s="88"/>
      <c r="E31" s="89"/>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2">
        <f t="shared" si="1"/>
        <v>0</v>
      </c>
      <c r="AL31" s="82">
        <f t="shared" si="0"/>
        <v>0</v>
      </c>
      <c r="AM31" s="128"/>
      <c r="AN31" s="128"/>
    </row>
    <row r="32" spans="1:40" ht="18" customHeight="1">
      <c r="A32" s="72">
        <v>22</v>
      </c>
      <c r="B32" s="91"/>
      <c r="C32" s="77"/>
      <c r="D32" s="88"/>
      <c r="E32" s="89"/>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2">
        <f t="shared" si="1"/>
        <v>0</v>
      </c>
      <c r="AL32" s="82">
        <f t="shared" si="0"/>
        <v>0</v>
      </c>
      <c r="AM32" s="128"/>
      <c r="AN32" s="128"/>
    </row>
    <row r="33" spans="1:40" ht="18" customHeight="1">
      <c r="A33" s="72">
        <v>23</v>
      </c>
      <c r="B33" s="91"/>
      <c r="C33" s="77"/>
      <c r="D33" s="88"/>
      <c r="E33" s="89"/>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2">
        <f t="shared" si="1"/>
        <v>0</v>
      </c>
      <c r="AL33" s="82">
        <f t="shared" si="0"/>
        <v>0</v>
      </c>
      <c r="AM33" s="128"/>
      <c r="AN33" s="128"/>
    </row>
    <row r="34" spans="1:40" ht="18" customHeight="1">
      <c r="A34" s="72">
        <v>24</v>
      </c>
      <c r="B34" s="91"/>
      <c r="C34" s="77"/>
      <c r="D34" s="88"/>
      <c r="E34" s="89"/>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2">
        <f t="shared" si="1"/>
        <v>0</v>
      </c>
      <c r="AL34" s="82">
        <f t="shared" si="0"/>
        <v>0</v>
      </c>
      <c r="AM34" s="128"/>
      <c r="AN34" s="128"/>
    </row>
    <row r="35" spans="1:40" ht="18" customHeight="1">
      <c r="A35" s="72">
        <v>25</v>
      </c>
      <c r="B35" s="91"/>
      <c r="C35" s="77"/>
      <c r="D35" s="88"/>
      <c r="E35" s="89"/>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2">
        <f t="shared" si="1"/>
        <v>0</v>
      </c>
      <c r="AL35" s="82">
        <f t="shared" si="0"/>
        <v>0</v>
      </c>
      <c r="AM35" s="128"/>
      <c r="AN35" s="128"/>
    </row>
    <row r="36" spans="1:40" ht="18" customHeight="1">
      <c r="A36" s="72">
        <v>26</v>
      </c>
      <c r="B36" s="91"/>
      <c r="C36" s="77"/>
      <c r="D36" s="88"/>
      <c r="E36" s="89"/>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2">
        <f t="shared" si="1"/>
        <v>0</v>
      </c>
      <c r="AL36" s="82">
        <f t="shared" si="0"/>
        <v>0</v>
      </c>
      <c r="AM36" s="128"/>
      <c r="AN36" s="128"/>
    </row>
    <row r="37" spans="1:40" ht="18" customHeight="1">
      <c r="A37" s="72">
        <v>27</v>
      </c>
      <c r="B37" s="91"/>
      <c r="C37" s="77"/>
      <c r="D37" s="88"/>
      <c r="E37" s="89"/>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2">
        <f t="shared" si="1"/>
        <v>0</v>
      </c>
      <c r="AL37" s="82">
        <f t="shared" si="0"/>
        <v>0</v>
      </c>
      <c r="AM37" s="128"/>
      <c r="AN37" s="128"/>
    </row>
    <row r="38" spans="1:40" ht="18" customHeight="1">
      <c r="A38" s="72">
        <v>28</v>
      </c>
      <c r="B38" s="91"/>
      <c r="C38" s="77"/>
      <c r="D38" s="88"/>
      <c r="E38" s="89"/>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2">
        <f t="shared" si="1"/>
        <v>0</v>
      </c>
      <c r="AL38" s="82">
        <f t="shared" si="0"/>
        <v>0</v>
      </c>
      <c r="AM38" s="128"/>
      <c r="AN38" s="128"/>
    </row>
    <row r="39" spans="1:40" ht="18" customHeight="1">
      <c r="A39" s="72">
        <v>29</v>
      </c>
      <c r="B39" s="91"/>
      <c r="C39" s="77"/>
      <c r="D39" s="88"/>
      <c r="E39" s="89"/>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2">
        <f t="shared" si="1"/>
        <v>0</v>
      </c>
      <c r="AL39" s="82">
        <f t="shared" si="0"/>
        <v>0</v>
      </c>
      <c r="AM39" s="128"/>
      <c r="AN39" s="128"/>
    </row>
    <row r="40" spans="1:40" ht="18" customHeight="1">
      <c r="A40" s="72">
        <v>30</v>
      </c>
      <c r="B40" s="91"/>
      <c r="C40" s="77"/>
      <c r="D40" s="88"/>
      <c r="E40" s="89"/>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2">
        <f t="shared" si="1"/>
        <v>0</v>
      </c>
      <c r="AL40" s="82">
        <f t="shared" si="0"/>
        <v>0</v>
      </c>
      <c r="AM40" s="128"/>
      <c r="AN40" s="128"/>
    </row>
    <row r="41" spans="1:40" ht="18" customHeight="1">
      <c r="A41" s="124" t="s">
        <v>4</v>
      </c>
      <c r="B41" s="125"/>
      <c r="C41" s="125"/>
      <c r="D41" s="125"/>
      <c r="E41" s="125"/>
      <c r="F41" s="83">
        <f>SUM(F12:F40)</f>
        <v>0</v>
      </c>
      <c r="G41" s="83">
        <f t="shared" ref="G41:AG41" si="2">SUM(G12:G40)</f>
        <v>0</v>
      </c>
      <c r="H41" s="83">
        <f t="shared" si="2"/>
        <v>0</v>
      </c>
      <c r="I41" s="83">
        <f t="shared" si="2"/>
        <v>0</v>
      </c>
      <c r="J41" s="83">
        <f t="shared" si="2"/>
        <v>0</v>
      </c>
      <c r="K41" s="83">
        <f t="shared" si="2"/>
        <v>0</v>
      </c>
      <c r="L41" s="83">
        <f t="shared" si="2"/>
        <v>0</v>
      </c>
      <c r="M41" s="83">
        <f t="shared" si="2"/>
        <v>0</v>
      </c>
      <c r="N41" s="83">
        <f t="shared" si="2"/>
        <v>0</v>
      </c>
      <c r="O41" s="83">
        <f t="shared" si="2"/>
        <v>0</v>
      </c>
      <c r="P41" s="83">
        <f t="shared" si="2"/>
        <v>0</v>
      </c>
      <c r="Q41" s="83">
        <f t="shared" si="2"/>
        <v>0</v>
      </c>
      <c r="R41" s="83">
        <f t="shared" si="2"/>
        <v>0</v>
      </c>
      <c r="S41" s="83">
        <f t="shared" si="2"/>
        <v>0</v>
      </c>
      <c r="T41" s="83">
        <f t="shared" si="2"/>
        <v>0</v>
      </c>
      <c r="U41" s="83">
        <f t="shared" si="2"/>
        <v>0</v>
      </c>
      <c r="V41" s="83">
        <f t="shared" si="2"/>
        <v>0</v>
      </c>
      <c r="W41" s="83">
        <f t="shared" si="2"/>
        <v>0</v>
      </c>
      <c r="X41" s="83">
        <f t="shared" si="2"/>
        <v>0</v>
      </c>
      <c r="Y41" s="83">
        <f t="shared" si="2"/>
        <v>0</v>
      </c>
      <c r="Z41" s="83">
        <f t="shared" si="2"/>
        <v>0</v>
      </c>
      <c r="AA41" s="83">
        <f t="shared" si="2"/>
        <v>0</v>
      </c>
      <c r="AB41" s="83">
        <f t="shared" si="2"/>
        <v>0</v>
      </c>
      <c r="AC41" s="83">
        <f t="shared" si="2"/>
        <v>0</v>
      </c>
      <c r="AD41" s="83">
        <f t="shared" si="2"/>
        <v>0</v>
      </c>
      <c r="AE41" s="83">
        <f t="shared" si="2"/>
        <v>0</v>
      </c>
      <c r="AF41" s="83">
        <f t="shared" si="2"/>
        <v>0</v>
      </c>
      <c r="AG41" s="83">
        <f t="shared" si="2"/>
        <v>0</v>
      </c>
      <c r="AH41" s="83">
        <f>SUM(AH12:AH40)</f>
        <v>0</v>
      </c>
      <c r="AI41" s="83">
        <f>SUM(AI12:AI40)</f>
        <v>0</v>
      </c>
      <c r="AJ41" s="83">
        <f>SUM(AJ12:AJ40)</f>
        <v>0</v>
      </c>
      <c r="AK41" s="82">
        <f t="shared" si="1"/>
        <v>0</v>
      </c>
      <c r="AL41" s="82">
        <f t="shared" si="0"/>
        <v>0</v>
      </c>
      <c r="AM41" s="129"/>
      <c r="AN41" s="129"/>
    </row>
    <row r="42" spans="1:40" ht="18" customHeight="1">
      <c r="A42" s="125" t="s">
        <v>6</v>
      </c>
      <c r="B42" s="125"/>
      <c r="C42" s="125"/>
      <c r="D42" s="125"/>
      <c r="E42" s="126"/>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c r="AK42" s="83"/>
      <c r="AL42" s="85"/>
      <c r="AM42" s="129"/>
      <c r="AN42" s="129"/>
    </row>
    <row r="43" spans="1:40" ht="15" customHeight="1">
      <c r="A43" s="8"/>
      <c r="B43" s="8"/>
      <c r="C43" s="8"/>
      <c r="D43" s="8"/>
      <c r="E43" s="8"/>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8"/>
      <c r="AL43" s="8"/>
      <c r="AM43" s="4"/>
    </row>
    <row r="44" spans="1:40" ht="18" customHeight="1">
      <c r="A44" s="9" t="s">
        <v>114</v>
      </c>
      <c r="B44" s="2"/>
      <c r="D44" s="2"/>
      <c r="E44" s="2"/>
      <c r="F44" s="2"/>
      <c r="G44" s="2"/>
      <c r="H44" s="2"/>
      <c r="I44" s="2"/>
      <c r="J44" s="2"/>
      <c r="K44" s="2"/>
    </row>
    <row r="45" spans="1:40" ht="18" customHeight="1">
      <c r="A45" s="46" t="s">
        <v>177</v>
      </c>
      <c r="B45" s="46"/>
      <c r="M45" s="9" t="s">
        <v>115</v>
      </c>
      <c r="N45" s="2"/>
      <c r="P45" s="2"/>
      <c r="Q45" s="2"/>
      <c r="R45" s="2"/>
      <c r="S45" s="2"/>
      <c r="T45" s="2"/>
      <c r="U45" s="66" t="str">
        <f>IF(COUNTIF(M47:M50,"○")&gt;1,"いずれか１つを選択してください。","")</f>
        <v/>
      </c>
      <c r="V45" s="2"/>
      <c r="W45" s="2"/>
      <c r="X45" s="2"/>
      <c r="Y45" s="2"/>
      <c r="Z45" s="2"/>
      <c r="AA45" s="2"/>
      <c r="AB45" s="2"/>
      <c r="AC45" s="2"/>
      <c r="AD45" s="2"/>
      <c r="AE45" s="2"/>
      <c r="AF45" s="2"/>
      <c r="AG45" s="2"/>
      <c r="AH45" s="2"/>
      <c r="AI45" s="2"/>
      <c r="AJ45" s="2"/>
      <c r="AK45" s="39"/>
      <c r="AL45" s="2"/>
      <c r="AM45" s="8"/>
      <c r="AN45" s="8"/>
    </row>
    <row r="46" spans="1:40" ht="18.75" customHeight="1">
      <c r="A46" s="154"/>
      <c r="B46" s="154"/>
      <c r="C46" s="154"/>
      <c r="D46" s="44">
        <f>IF(S2=1,10,IF(S2=2,11,IF(S2=3,12,S2-3)))</f>
        <v>-3</v>
      </c>
      <c r="E46" s="44">
        <f>IF(S2=1,11,IF(S2=2,12,S2-2))</f>
        <v>-2</v>
      </c>
      <c r="F46" s="155">
        <f>IF(S2=1,12,S2-1)</f>
        <v>-1</v>
      </c>
      <c r="G46" s="155"/>
      <c r="H46" s="155"/>
      <c r="I46" s="115" t="s">
        <v>173</v>
      </c>
      <c r="J46" s="115"/>
      <c r="K46" s="115"/>
      <c r="M46" s="127" t="s">
        <v>108</v>
      </c>
      <c r="N46" s="133"/>
      <c r="O46" s="133"/>
      <c r="P46" s="133"/>
      <c r="Q46" s="133"/>
      <c r="R46" s="133"/>
      <c r="S46" s="133"/>
      <c r="T46" s="133"/>
      <c r="U46" s="133"/>
      <c r="V46" s="133"/>
      <c r="W46" s="133"/>
      <c r="X46" s="133"/>
      <c r="Y46" s="133"/>
      <c r="Z46" s="133"/>
      <c r="AA46" s="133"/>
      <c r="AB46" s="133"/>
      <c r="AC46" s="133"/>
      <c r="AD46" s="133"/>
      <c r="AE46" s="133"/>
      <c r="AF46" s="133"/>
      <c r="AG46" s="133"/>
      <c r="AH46" s="148" t="s">
        <v>207</v>
      </c>
      <c r="AI46" s="149"/>
      <c r="AJ46" s="149"/>
      <c r="AK46" s="149"/>
      <c r="AL46" s="150"/>
      <c r="AM46" s="114" t="s">
        <v>117</v>
      </c>
      <c r="AN46" s="114"/>
    </row>
    <row r="47" spans="1:40" ht="18" customHeight="1">
      <c r="A47" s="114" t="s">
        <v>175</v>
      </c>
      <c r="B47" s="114"/>
      <c r="C47" s="114"/>
      <c r="D47" s="45"/>
      <c r="E47" s="45"/>
      <c r="F47" s="132"/>
      <c r="G47" s="132"/>
      <c r="H47" s="132"/>
      <c r="I47" s="127">
        <f>SUM(D47:F47)</f>
        <v>0</v>
      </c>
      <c r="J47" s="133"/>
      <c r="K47" s="134"/>
      <c r="M47" s="145" t="s">
        <v>184</v>
      </c>
      <c r="N47" s="120" t="s">
        <v>208</v>
      </c>
      <c r="O47" s="139"/>
      <c r="P47" s="140"/>
      <c r="Q47" s="136" t="s">
        <v>204</v>
      </c>
      <c r="R47" s="137"/>
      <c r="S47" s="137"/>
      <c r="T47" s="137"/>
      <c r="U47" s="137"/>
      <c r="V47" s="137"/>
      <c r="W47" s="137"/>
      <c r="X47" s="137"/>
      <c r="Y47" s="137"/>
      <c r="Z47" s="137"/>
      <c r="AA47" s="137"/>
      <c r="AB47" s="137"/>
      <c r="AC47" s="137"/>
      <c r="AD47" s="137"/>
      <c r="AE47" s="137"/>
      <c r="AF47" s="137"/>
      <c r="AG47" s="138"/>
      <c r="AH47" s="135">
        <f>SUM(F42:AJ42)</f>
        <v>0</v>
      </c>
      <c r="AI47" s="113"/>
      <c r="AJ47" s="61" t="s">
        <v>109</v>
      </c>
      <c r="AK47" s="135">
        <f>ROUNDUP(AH47/450,0)</f>
        <v>0</v>
      </c>
      <c r="AL47" s="113"/>
      <c r="AM47" s="115">
        <f>MIN(AK47:AL49)</f>
        <v>0</v>
      </c>
      <c r="AN47" s="115"/>
    </row>
    <row r="48" spans="1:40" ht="18" customHeight="1">
      <c r="A48" s="114" t="s">
        <v>176</v>
      </c>
      <c r="B48" s="114"/>
      <c r="C48" s="114"/>
      <c r="D48" s="45"/>
      <c r="E48" s="45"/>
      <c r="F48" s="132"/>
      <c r="G48" s="132"/>
      <c r="H48" s="132"/>
      <c r="I48" s="127">
        <f>SUM(D48:H48)*0.1</f>
        <v>0</v>
      </c>
      <c r="J48" s="133"/>
      <c r="K48" s="134"/>
      <c r="M48" s="146"/>
      <c r="N48" s="121"/>
      <c r="O48" s="141"/>
      <c r="P48" s="142"/>
      <c r="Q48" s="151" t="s">
        <v>205</v>
      </c>
      <c r="R48" s="152"/>
      <c r="S48" s="152"/>
      <c r="T48" s="152"/>
      <c r="U48" s="152"/>
      <c r="V48" s="152"/>
      <c r="W48" s="152"/>
      <c r="X48" s="152"/>
      <c r="Y48" s="152"/>
      <c r="Z48" s="152"/>
      <c r="AA48" s="152"/>
      <c r="AB48" s="152"/>
      <c r="AC48" s="152"/>
      <c r="AD48" s="152"/>
      <c r="AE48" s="152"/>
      <c r="AF48" s="152"/>
      <c r="AG48" s="153"/>
      <c r="AH48" s="127">
        <f>COUNTA(B12:B40)</f>
        <v>6</v>
      </c>
      <c r="AI48" s="133"/>
      <c r="AJ48" s="67" t="s">
        <v>110</v>
      </c>
      <c r="AK48" s="135">
        <f>ROUNDUP(AH48/10,0)</f>
        <v>1</v>
      </c>
      <c r="AL48" s="113"/>
      <c r="AM48" s="115"/>
      <c r="AN48" s="115"/>
    </row>
    <row r="49" spans="1:40" ht="18" customHeight="1">
      <c r="A49" s="115" t="s">
        <v>173</v>
      </c>
      <c r="B49" s="115"/>
      <c r="C49" s="115"/>
      <c r="D49" s="11">
        <f>D47+D48*0.1</f>
        <v>0</v>
      </c>
      <c r="E49" s="11">
        <f>E47+E48*0.1</f>
        <v>0</v>
      </c>
      <c r="F49" s="127">
        <f t="shared" ref="F49" si="3">F47+F48*0.1</f>
        <v>0</v>
      </c>
      <c r="G49" s="133"/>
      <c r="H49" s="134"/>
      <c r="I49" s="127">
        <f>SUM(D49:H49)</f>
        <v>0</v>
      </c>
      <c r="J49" s="133"/>
      <c r="K49" s="134"/>
      <c r="M49" s="147"/>
      <c r="N49" s="122"/>
      <c r="O49" s="143"/>
      <c r="P49" s="144"/>
      <c r="Q49" s="151" t="s">
        <v>206</v>
      </c>
      <c r="R49" s="152"/>
      <c r="S49" s="152"/>
      <c r="T49" s="152"/>
      <c r="U49" s="152"/>
      <c r="V49" s="152"/>
      <c r="W49" s="152"/>
      <c r="X49" s="152"/>
      <c r="Y49" s="152"/>
      <c r="Z49" s="152"/>
      <c r="AA49" s="152"/>
      <c r="AB49" s="152"/>
      <c r="AC49" s="152"/>
      <c r="AD49" s="152"/>
      <c r="AE49" s="152"/>
      <c r="AF49" s="152"/>
      <c r="AG49" s="153"/>
      <c r="AH49" s="135">
        <f>ROUNDDOWN(I51,1)</f>
        <v>0</v>
      </c>
      <c r="AI49" s="113"/>
      <c r="AJ49" s="68" t="s">
        <v>110</v>
      </c>
      <c r="AK49" s="135">
        <f>ROUNDUP(IF(X51="",AH49/40,IF(X51="○",AH49/50)),0)</f>
        <v>0</v>
      </c>
      <c r="AL49" s="113"/>
      <c r="AM49" s="115"/>
      <c r="AN49" s="115"/>
    </row>
    <row r="50" spans="1:40" ht="18" customHeight="1">
      <c r="A50" s="4" t="s">
        <v>178</v>
      </c>
      <c r="B50" s="1"/>
      <c r="H50" s="2" t="s">
        <v>174</v>
      </c>
      <c r="M50" s="45"/>
      <c r="N50" s="151" t="s">
        <v>209</v>
      </c>
      <c r="O50" s="152"/>
      <c r="P50" s="152"/>
      <c r="Q50" s="152"/>
      <c r="R50" s="152"/>
      <c r="S50" s="152"/>
      <c r="T50" s="152"/>
      <c r="U50" s="152"/>
      <c r="V50" s="152"/>
      <c r="W50" s="152"/>
      <c r="X50" s="152"/>
      <c r="Y50" s="152"/>
      <c r="Z50" s="152"/>
      <c r="AA50" s="152"/>
      <c r="AB50" s="152"/>
      <c r="AC50" s="152"/>
      <c r="AD50" s="152"/>
      <c r="AE50" s="152"/>
      <c r="AF50" s="152"/>
      <c r="AG50" s="153"/>
      <c r="AH50" s="166"/>
      <c r="AI50" s="166"/>
      <c r="AJ50" s="166"/>
      <c r="AK50" s="166"/>
      <c r="AL50" s="166"/>
      <c r="AM50" s="127" cm="1">
        <f t="array" ref="AM50">ROUNDUP(_xlfn.IFS(AM47&lt;2,1,AND(AM47&lt;=2,AM47&lt;6),AM47-1,AM47&gt;=6,AM47/2*3),1)</f>
        <v>1</v>
      </c>
      <c r="AN50" s="134"/>
    </row>
    <row r="51" spans="1:40" ht="18" customHeight="1">
      <c r="B51" s="4"/>
      <c r="I51" s="115">
        <f>I49/3</f>
        <v>0</v>
      </c>
      <c r="J51" s="115"/>
      <c r="K51" s="115"/>
      <c r="M51" s="48" t="s">
        <v>210</v>
      </c>
      <c r="N51" s="65"/>
      <c r="O51" s="63"/>
      <c r="P51" s="63"/>
      <c r="Q51" s="63"/>
      <c r="R51" s="63"/>
      <c r="S51" s="63"/>
      <c r="T51" s="63"/>
      <c r="U51" s="63"/>
      <c r="V51" s="63"/>
      <c r="W51" s="63"/>
      <c r="X51" s="167"/>
      <c r="Y51" s="168"/>
      <c r="Z51" s="63"/>
      <c r="AA51" s="63"/>
      <c r="AB51" s="63"/>
      <c r="AC51" s="63"/>
      <c r="AD51" s="63"/>
      <c r="AE51" s="63"/>
      <c r="AF51" s="63"/>
      <c r="AG51" s="63"/>
      <c r="AH51" s="63"/>
      <c r="AI51" s="63"/>
      <c r="AJ51" s="63"/>
      <c r="AK51" s="63"/>
      <c r="AL51" s="63"/>
      <c r="AM51" s="63"/>
      <c r="AN51" s="63"/>
    </row>
    <row r="52" spans="1:40" ht="14.25" customHeight="1">
      <c r="B52" s="4"/>
      <c r="I52" s="8"/>
      <c r="J52" s="8"/>
      <c r="K52" s="8"/>
      <c r="M52" s="2" t="s">
        <v>211</v>
      </c>
      <c r="N52" s="66"/>
      <c r="O52" s="64"/>
      <c r="P52" s="64"/>
      <c r="Q52" s="64"/>
      <c r="R52" s="64"/>
      <c r="S52" s="64"/>
      <c r="T52" s="64"/>
      <c r="U52" s="64"/>
      <c r="V52" s="64"/>
      <c r="W52" s="64"/>
      <c r="X52" s="62"/>
      <c r="Y52" s="62"/>
      <c r="Z52" s="64"/>
      <c r="AA52" s="64"/>
      <c r="AB52" s="64"/>
      <c r="AC52" s="64"/>
      <c r="AD52" s="64"/>
      <c r="AE52" s="64"/>
      <c r="AF52" s="64"/>
      <c r="AG52" s="64"/>
      <c r="AH52" s="64"/>
      <c r="AI52" s="64"/>
      <c r="AJ52" s="64"/>
      <c r="AK52" s="64"/>
      <c r="AL52" s="64"/>
      <c r="AM52" s="64"/>
      <c r="AN52" s="64"/>
    </row>
    <row r="53" spans="1:40" ht="13.5" customHeight="1">
      <c r="B53" s="4"/>
      <c r="I53" s="8"/>
      <c r="J53" s="8"/>
      <c r="K53" s="8"/>
      <c r="M53" s="2" t="s">
        <v>212</v>
      </c>
      <c r="N53" s="66"/>
      <c r="O53" s="64"/>
      <c r="P53" s="64"/>
      <c r="Q53" s="64"/>
      <c r="R53" s="64"/>
      <c r="S53" s="64"/>
      <c r="T53" s="64"/>
      <c r="U53" s="64"/>
      <c r="V53" s="64"/>
      <c r="W53" s="64"/>
      <c r="X53" s="62"/>
      <c r="Y53" s="62"/>
      <c r="Z53" s="64"/>
      <c r="AA53" s="64"/>
      <c r="AB53" s="64"/>
      <c r="AC53" s="64"/>
      <c r="AD53" s="64"/>
      <c r="AE53" s="64"/>
      <c r="AF53" s="64"/>
      <c r="AG53" s="64"/>
      <c r="AH53" s="64"/>
      <c r="AI53" s="64"/>
      <c r="AJ53" s="64"/>
      <c r="AK53" s="64"/>
      <c r="AL53" s="64"/>
      <c r="AM53" s="64"/>
      <c r="AN53" s="64"/>
    </row>
    <row r="54" spans="1:40" ht="13.5" customHeight="1">
      <c r="A54" s="20"/>
      <c r="B54" s="20"/>
      <c r="C54" s="20"/>
      <c r="D54" s="20"/>
      <c r="E54" s="20"/>
      <c r="F54" s="20"/>
      <c r="G54" s="20"/>
      <c r="H54" s="20"/>
      <c r="I54" s="20"/>
      <c r="J54" s="2"/>
      <c r="K54" s="2"/>
      <c r="L54" s="2"/>
      <c r="M54" s="165" t="s">
        <v>213</v>
      </c>
      <c r="N54" s="165"/>
      <c r="O54" s="165"/>
      <c r="P54" s="165"/>
      <c r="Q54" s="165"/>
      <c r="R54" s="165"/>
      <c r="S54" s="165"/>
      <c r="T54" s="165"/>
      <c r="U54" s="165"/>
      <c r="V54" s="165"/>
      <c r="W54" s="165"/>
      <c r="X54" s="165"/>
      <c r="Y54" s="165"/>
      <c r="Z54" s="165"/>
      <c r="AA54" s="165"/>
      <c r="AB54" s="165"/>
      <c r="AC54" s="165"/>
      <c r="AD54" s="165"/>
      <c r="AE54" s="165"/>
      <c r="AF54" s="165"/>
      <c r="AG54" s="165"/>
      <c r="AH54" s="165"/>
      <c r="AI54" s="165"/>
      <c r="AJ54" s="165"/>
      <c r="AK54" s="165"/>
      <c r="AL54" s="165"/>
      <c r="AM54" s="165"/>
      <c r="AN54" s="165"/>
    </row>
    <row r="55" spans="1:40" ht="4.5" customHeight="1">
      <c r="A55" s="20"/>
      <c r="B55" s="20"/>
      <c r="C55" s="20"/>
      <c r="D55" s="20"/>
      <c r="E55" s="20"/>
      <c r="F55" s="20"/>
      <c r="G55" s="20"/>
      <c r="H55" s="20"/>
      <c r="I55" s="20"/>
      <c r="J55" s="2"/>
      <c r="K55" s="2"/>
      <c r="L55" s="2"/>
      <c r="M55" s="39"/>
      <c r="N55" s="2"/>
      <c r="W55" s="8"/>
      <c r="X55" s="2"/>
      <c r="Y55" s="2"/>
      <c r="Z55" s="2"/>
      <c r="AA55" s="2"/>
      <c r="AB55" s="2"/>
      <c r="AC55" s="2"/>
      <c r="AD55" s="2"/>
      <c r="AE55" s="2"/>
      <c r="AF55" s="2"/>
      <c r="AG55" s="2"/>
      <c r="AH55" s="2"/>
      <c r="AI55" s="2"/>
      <c r="AJ55" s="39"/>
      <c r="AK55" s="2"/>
      <c r="AL55" s="8"/>
      <c r="AM55" s="8"/>
      <c r="AN55" s="4"/>
    </row>
    <row r="56" spans="1:40" ht="21" customHeight="1">
      <c r="A56" s="9" t="s">
        <v>118</v>
      </c>
      <c r="B56" s="1"/>
      <c r="C56" s="5"/>
      <c r="D56" s="5"/>
      <c r="E56" s="5"/>
      <c r="F56" s="5"/>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5"/>
      <c r="AM56" s="5"/>
      <c r="AN56" s="4"/>
    </row>
    <row r="57" spans="1:40" ht="24.95" customHeight="1">
      <c r="A57" s="4"/>
      <c r="B57" s="8"/>
      <c r="C57" s="157" t="str">
        <f>IF(VLOOKUP($AK$1,選択肢!$A$1:$J$41,C62,FALSE)=0,"-",VLOOKUP($AK$1,選択肢!$A$1:$J$41,C62,FALSE))</f>
        <v>管理者</v>
      </c>
      <c r="D57" s="158"/>
      <c r="E57" s="163" t="str">
        <f>IF(VLOOKUP($AK$1,選択肢!$A$1:$J$41,E62,FALSE)=0,"-",VLOOKUP($AK$1,選択肢!$A$1:$J$41,E62,FALSE))</f>
        <v>サービス提供責任者</v>
      </c>
      <c r="F57" s="163"/>
      <c r="G57" s="163"/>
      <c r="H57" s="163"/>
      <c r="I57" s="157" t="str">
        <f>IF(VLOOKUP($AK$1,選択肢!$A$1:$J$41,I62,FALSE)=0,"-",VLOOKUP($AK$1,選択肢!$A$1:$J$41,I62,FALSE))</f>
        <v>従業者</v>
      </c>
      <c r="J57" s="158"/>
      <c r="K57" s="158"/>
      <c r="L57" s="158"/>
      <c r="M57" s="158"/>
      <c r="N57" s="164"/>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59"/>
      <c r="AL57" s="159"/>
      <c r="AM57" s="159"/>
      <c r="AN57" s="4"/>
    </row>
    <row r="58" spans="1:40" ht="18" customHeight="1">
      <c r="A58" s="4"/>
      <c r="B58" s="8"/>
      <c r="C58" s="35" t="s">
        <v>2</v>
      </c>
      <c r="D58" s="35" t="s">
        <v>3</v>
      </c>
      <c r="E58" s="34" t="s">
        <v>2</v>
      </c>
      <c r="F58" s="171" t="s">
        <v>3</v>
      </c>
      <c r="G58" s="171"/>
      <c r="H58" s="171"/>
      <c r="I58" s="160" t="s">
        <v>2</v>
      </c>
      <c r="J58" s="161"/>
      <c r="K58" s="162"/>
      <c r="L58" s="160" t="s">
        <v>3</v>
      </c>
      <c r="M58" s="161"/>
      <c r="N58" s="162"/>
      <c r="O58" s="156"/>
      <c r="P58" s="156"/>
      <c r="Q58" s="156"/>
      <c r="R58" s="156"/>
      <c r="S58" s="156"/>
      <c r="T58" s="156"/>
      <c r="U58" s="156"/>
      <c r="V58" s="156"/>
      <c r="W58" s="156"/>
      <c r="X58" s="156"/>
      <c r="Y58" s="156"/>
      <c r="Z58" s="156"/>
      <c r="AA58" s="156"/>
      <c r="AB58" s="156"/>
      <c r="AC58" s="156"/>
      <c r="AD58" s="156"/>
      <c r="AE58" s="156"/>
      <c r="AF58" s="156"/>
      <c r="AG58" s="156"/>
      <c r="AH58" s="156"/>
      <c r="AI58" s="156"/>
      <c r="AJ58" s="156"/>
      <c r="AK58" s="156"/>
      <c r="AL58" s="60"/>
      <c r="AM58" s="60"/>
      <c r="AN58" s="4"/>
    </row>
    <row r="59" spans="1:40" ht="18" customHeight="1">
      <c r="A59" s="4"/>
      <c r="B59" s="11" t="s">
        <v>16</v>
      </c>
      <c r="C59" s="34">
        <f>COUNTIFS($B$11:$B$40,C$57,$C$11:$C$40,"A",$E$11:$E$40,"*")</f>
        <v>1</v>
      </c>
      <c r="D59" s="34">
        <f>COUNTIFS($B$11:$B$40,C$57,$C$11:$C$40,"B",$E$11:$E$40,"*")</f>
        <v>0</v>
      </c>
      <c r="E59" s="34">
        <f>COUNTIFS($B$11:$B$40,E$57,$C$11:$C$40,"A",$E$11:$E$40,"*")</f>
        <v>0</v>
      </c>
      <c r="F59" s="160">
        <f>COUNTIFS($B$11:$B$40,E$57,$C$11:$C$40,"B",$E$11:$E$40,"*")</f>
        <v>1</v>
      </c>
      <c r="G59" s="161"/>
      <c r="H59" s="162"/>
      <c r="I59" s="160">
        <f>COUNTIFS($B$11:$B$40,I$57,$C$11:$C$40,"A",$E$11:$E$40,"*")</f>
        <v>0</v>
      </c>
      <c r="J59" s="161"/>
      <c r="K59" s="162"/>
      <c r="L59" s="160">
        <f>COUNTIFS($B$11:$B$40,I$57,$C$11:$C$40,"B",$E$11:$E$40,"*")</f>
        <v>0</v>
      </c>
      <c r="M59" s="161"/>
      <c r="N59" s="162"/>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60"/>
      <c r="AM59" s="60"/>
      <c r="AN59" s="4"/>
    </row>
    <row r="60" spans="1:40" ht="18" customHeight="1">
      <c r="A60" s="4"/>
      <c r="B60" s="17" t="s">
        <v>17</v>
      </c>
      <c r="C60" s="47"/>
      <c r="D60" s="47"/>
      <c r="E60" s="34">
        <f>COUNTIFS($B$11:$B$40,E$57,$C$11:$C$40,"C",$E$11:$E$40,"*")</f>
        <v>1</v>
      </c>
      <c r="F60" s="160">
        <f>COUNTIFS($B$11:$B$40,E$57,$C$11:$C$40,"D",$E$11:$E$40,"*")</f>
        <v>0</v>
      </c>
      <c r="G60" s="161"/>
      <c r="H60" s="162"/>
      <c r="I60" s="160">
        <f>COUNTIFS($B$11:$B$40,I$57,$C$11:$C$40,"C",$E$11:$E$40,"*")</f>
        <v>2</v>
      </c>
      <c r="J60" s="161"/>
      <c r="K60" s="162"/>
      <c r="L60" s="160">
        <f>COUNTIFS($B$11:$B$40,I$57,$C$11:$C$40,"D",$E$11:$E$40,"*")</f>
        <v>2</v>
      </c>
      <c r="M60" s="161"/>
      <c r="N60" s="162"/>
      <c r="O60" s="156"/>
      <c r="P60" s="156"/>
      <c r="Q60" s="156"/>
      <c r="R60" s="156"/>
      <c r="S60" s="156"/>
      <c r="T60" s="156"/>
      <c r="U60" s="156"/>
      <c r="V60" s="156"/>
      <c r="W60" s="156"/>
      <c r="X60" s="156"/>
      <c r="Y60" s="156"/>
      <c r="Z60" s="156"/>
      <c r="AA60" s="156"/>
      <c r="AB60" s="156"/>
      <c r="AC60" s="156"/>
      <c r="AD60" s="156"/>
      <c r="AE60" s="156"/>
      <c r="AF60" s="156"/>
      <c r="AG60" s="156"/>
      <c r="AH60" s="156"/>
      <c r="AI60" s="156"/>
      <c r="AJ60" s="156"/>
      <c r="AK60" s="156"/>
      <c r="AL60" s="60"/>
      <c r="AM60" s="60"/>
      <c r="AN60" s="4"/>
    </row>
    <row r="61" spans="1:40" ht="18" customHeight="1">
      <c r="A61" s="4"/>
      <c r="B61" s="17" t="s">
        <v>107</v>
      </c>
      <c r="C61" s="169"/>
      <c r="D61" s="170"/>
      <c r="E61" s="160" t="e">
        <f>IF($AK$3="４週",SUMIFS($AK$11:$AK$40,$B$11:$B$40,E57)/4/$AH$5,IF($AK$3="歴月",SUMIFS($AK$11:$AK$40,$B$11:$B$40,E57)/$AL$5,"記載する期間を選択してください"))</f>
        <v>#DIV/0!</v>
      </c>
      <c r="F61" s="161"/>
      <c r="G61" s="161"/>
      <c r="H61" s="162"/>
      <c r="I61" s="160" t="e">
        <f>IF($AK$3="４週",SUMIFS($AK$11:$AK$40,$B$11:$B$40,I57)/4/$AH$5,IF($AK$3="歴月",SUMIFS($AK$11:$AK$40,$B$11:$B$40,I57)/$AL$5,"記載する期間を選択してください"))</f>
        <v>#DIV/0!</v>
      </c>
      <c r="J61" s="161"/>
      <c r="K61" s="161"/>
      <c r="L61" s="161"/>
      <c r="M61" s="161"/>
      <c r="N61" s="162"/>
      <c r="O61" s="103" t="str">
        <f>IF(COUNTIF(AL12:AL40,"&gt;"&amp;AH5)&gt;=1,"※常勤の勤務時間を超えた時間が含まれています。","")</f>
        <v/>
      </c>
      <c r="P61" s="103"/>
      <c r="Q61" s="103"/>
      <c r="R61" s="103"/>
      <c r="S61" s="103"/>
      <c r="T61" s="103"/>
      <c r="U61" s="60"/>
      <c r="V61" s="60"/>
      <c r="W61" s="60"/>
      <c r="X61" s="60"/>
      <c r="Y61" s="60"/>
      <c r="Z61" s="60"/>
      <c r="AA61" s="60"/>
      <c r="AB61" s="60"/>
      <c r="AC61" s="60"/>
      <c r="AD61" s="60"/>
      <c r="AE61" s="60"/>
      <c r="AF61" s="60"/>
      <c r="AG61" s="60"/>
      <c r="AH61" s="60"/>
      <c r="AI61" s="60"/>
      <c r="AJ61" s="60"/>
      <c r="AK61" s="60"/>
      <c r="AL61" s="60"/>
      <c r="AM61" s="60"/>
      <c r="AN61" s="4"/>
    </row>
    <row r="62" spans="1:40" ht="5.0999999999999996" customHeight="1">
      <c r="A62" s="4"/>
      <c r="B62" s="1"/>
      <c r="C62" s="13">
        <v>2</v>
      </c>
      <c r="D62" s="13"/>
      <c r="E62" s="13">
        <v>3</v>
      </c>
      <c r="F62" s="13"/>
      <c r="G62" s="13"/>
      <c r="H62" s="13"/>
      <c r="I62" s="13">
        <v>4</v>
      </c>
      <c r="J62" s="13"/>
      <c r="K62" s="13"/>
      <c r="L62" s="13"/>
      <c r="M62" s="13"/>
      <c r="N62" s="13"/>
      <c r="O62" s="13"/>
      <c r="P62" s="13"/>
      <c r="Q62" s="13"/>
      <c r="R62" s="13"/>
      <c r="S62" s="13"/>
      <c r="T62" s="13"/>
      <c r="U62" s="13">
        <v>6</v>
      </c>
      <c r="V62" s="13"/>
      <c r="W62" s="13"/>
      <c r="X62" s="13"/>
      <c r="Y62" s="13"/>
      <c r="Z62" s="13"/>
      <c r="AA62" s="13">
        <v>7</v>
      </c>
      <c r="AB62" s="13"/>
      <c r="AC62" s="13"/>
      <c r="AD62" s="13"/>
      <c r="AE62" s="13"/>
      <c r="AF62" s="13"/>
      <c r="AG62" s="13">
        <v>8</v>
      </c>
      <c r="AH62" s="13"/>
      <c r="AI62" s="13"/>
      <c r="AJ62" s="13"/>
      <c r="AK62" s="13"/>
      <c r="AL62" s="13">
        <v>9</v>
      </c>
      <c r="AM62" s="33"/>
      <c r="AN62" s="4"/>
    </row>
    <row r="63" spans="1:40" ht="15" customHeight="1">
      <c r="A63" s="2" t="s">
        <v>72</v>
      </c>
      <c r="B63" s="24"/>
      <c r="C63" s="25"/>
      <c r="D63" s="25"/>
      <c r="E63" s="25"/>
      <c r="F63" s="26"/>
      <c r="G63" s="25"/>
      <c r="H63" s="13"/>
      <c r="I63" s="13"/>
      <c r="J63" s="13"/>
      <c r="K63" s="13"/>
      <c r="L63" s="13"/>
      <c r="M63" s="13"/>
      <c r="N63" s="13"/>
      <c r="O63" s="13"/>
      <c r="P63" s="13"/>
      <c r="Q63" s="13"/>
      <c r="R63" s="13">
        <v>6</v>
      </c>
      <c r="S63" s="13"/>
      <c r="T63" s="13"/>
      <c r="U63" s="13"/>
      <c r="V63" s="13"/>
      <c r="W63" s="13"/>
      <c r="X63" s="13">
        <v>7</v>
      </c>
      <c r="Y63" s="13"/>
      <c r="Z63" s="13"/>
      <c r="AA63" s="13"/>
      <c r="AB63" s="13"/>
      <c r="AC63" s="13"/>
      <c r="AD63" s="13">
        <v>8</v>
      </c>
      <c r="AE63" s="13"/>
      <c r="AF63" s="13"/>
      <c r="AG63" s="14"/>
      <c r="AH63" s="14"/>
      <c r="AI63" s="14"/>
      <c r="AJ63" s="14">
        <v>9</v>
      </c>
      <c r="AK63" s="12"/>
      <c r="AL63" s="12"/>
      <c r="AM63" s="4"/>
    </row>
    <row r="64" spans="1:40" s="2" customFormat="1" ht="15" customHeight="1">
      <c r="A64" s="2" t="s">
        <v>73</v>
      </c>
      <c r="B64" s="20"/>
      <c r="C64" s="20"/>
      <c r="D64" s="20"/>
      <c r="E64" s="20"/>
      <c r="F64" s="20"/>
      <c r="G64" s="20"/>
      <c r="H64" s="9"/>
      <c r="I64" s="9"/>
      <c r="J64" s="9"/>
      <c r="K64" s="9"/>
      <c r="L64" s="9"/>
      <c r="M64" s="9"/>
    </row>
    <row r="65" spans="1:13" s="2" customFormat="1" ht="15" customHeight="1">
      <c r="A65" s="2" t="s">
        <v>121</v>
      </c>
      <c r="B65" s="20"/>
      <c r="C65" s="20"/>
      <c r="D65" s="20"/>
      <c r="E65" s="20"/>
      <c r="F65" s="20"/>
      <c r="G65" s="20"/>
      <c r="H65" s="9"/>
      <c r="I65" s="9"/>
      <c r="J65" s="9"/>
      <c r="K65" s="9"/>
      <c r="L65" s="9"/>
      <c r="M65" s="9"/>
    </row>
    <row r="66" spans="1:13" s="2" customFormat="1" ht="15" customHeight="1">
      <c r="A66" s="2" t="s">
        <v>74</v>
      </c>
      <c r="B66" s="20"/>
      <c r="C66" s="20"/>
      <c r="D66" s="20"/>
      <c r="E66" s="20"/>
      <c r="F66" s="20"/>
      <c r="G66" s="20"/>
      <c r="H66" s="9"/>
      <c r="I66" s="9"/>
      <c r="J66" s="9"/>
      <c r="K66" s="9"/>
      <c r="L66" s="9"/>
      <c r="M66" s="9"/>
    </row>
    <row r="67" spans="1:13" s="2" customFormat="1" ht="15" customHeight="1">
      <c r="A67" s="2" t="s">
        <v>75</v>
      </c>
      <c r="B67" s="20"/>
      <c r="C67" s="20"/>
      <c r="D67" s="20"/>
      <c r="E67" s="20"/>
      <c r="F67" s="20"/>
      <c r="G67" s="20"/>
      <c r="H67" s="9"/>
      <c r="I67" s="9"/>
      <c r="J67" s="9"/>
      <c r="K67" s="9"/>
      <c r="L67" s="9"/>
      <c r="M67" s="9"/>
    </row>
    <row r="68" spans="1:13" ht="15" customHeight="1">
      <c r="A68" s="2" t="s">
        <v>76</v>
      </c>
      <c r="B68" s="27"/>
      <c r="C68" s="2"/>
      <c r="D68" s="2"/>
      <c r="E68" s="2"/>
      <c r="F68" s="2"/>
      <c r="G68" s="2"/>
    </row>
    <row r="69" spans="1:13" ht="15" customHeight="1">
      <c r="A69" s="2" t="s">
        <v>77</v>
      </c>
      <c r="B69" s="27"/>
      <c r="C69" s="2"/>
      <c r="D69" s="2"/>
      <c r="E69" s="2"/>
      <c r="F69" s="2"/>
      <c r="G69" s="2"/>
    </row>
    <row r="70" spans="1:13" ht="15" customHeight="1">
      <c r="A70" s="2"/>
      <c r="B70" s="11" t="s">
        <v>78</v>
      </c>
      <c r="C70" s="115" t="s">
        <v>79</v>
      </c>
      <c r="D70" s="115"/>
      <c r="E70" s="115"/>
      <c r="F70" s="2"/>
      <c r="G70" s="2"/>
    </row>
    <row r="71" spans="1:13" ht="15" customHeight="1">
      <c r="A71" s="2"/>
      <c r="B71" s="29" t="s">
        <v>96</v>
      </c>
      <c r="C71" s="130" t="s">
        <v>80</v>
      </c>
      <c r="D71" s="130"/>
      <c r="E71" s="130"/>
      <c r="F71" s="2"/>
      <c r="G71" s="2"/>
    </row>
    <row r="72" spans="1:13" ht="15" customHeight="1">
      <c r="A72" s="2"/>
      <c r="B72" s="29" t="s">
        <v>97</v>
      </c>
      <c r="C72" s="130" t="s">
        <v>81</v>
      </c>
      <c r="D72" s="130"/>
      <c r="E72" s="130"/>
      <c r="F72" s="2"/>
      <c r="G72" s="2"/>
    </row>
    <row r="73" spans="1:13" ht="15" customHeight="1">
      <c r="A73" s="2"/>
      <c r="B73" s="29" t="s">
        <v>98</v>
      </c>
      <c r="C73" s="130" t="s">
        <v>82</v>
      </c>
      <c r="D73" s="130"/>
      <c r="E73" s="130"/>
      <c r="F73" s="2"/>
      <c r="G73" s="2"/>
    </row>
    <row r="74" spans="1:13" ht="15" customHeight="1">
      <c r="A74" s="2"/>
      <c r="B74" s="29" t="s">
        <v>99</v>
      </c>
      <c r="C74" s="130" t="s">
        <v>83</v>
      </c>
      <c r="D74" s="130"/>
      <c r="E74" s="130"/>
      <c r="F74" s="2"/>
      <c r="G74" s="2"/>
    </row>
    <row r="75" spans="1:13" ht="15" customHeight="1">
      <c r="A75" s="2"/>
      <c r="B75" s="2" t="s">
        <v>84</v>
      </c>
      <c r="C75" s="2"/>
      <c r="D75" s="2"/>
      <c r="E75" s="2"/>
      <c r="F75" s="2"/>
      <c r="G75" s="2"/>
    </row>
    <row r="76" spans="1:13" ht="15" customHeight="1">
      <c r="A76" s="2"/>
      <c r="B76" s="2" t="s">
        <v>101</v>
      </c>
      <c r="C76" s="2"/>
      <c r="D76" s="2"/>
      <c r="E76" s="2"/>
      <c r="F76" s="2"/>
      <c r="G76" s="2"/>
    </row>
    <row r="77" spans="1:13" ht="15" customHeight="1">
      <c r="A77" s="2"/>
      <c r="B77" s="2" t="s">
        <v>85</v>
      </c>
      <c r="C77" s="2"/>
      <c r="D77" s="2"/>
      <c r="E77" s="2"/>
      <c r="F77" s="2"/>
      <c r="G77" s="2"/>
    </row>
    <row r="78" spans="1:13" ht="15" customHeight="1">
      <c r="A78" s="2" t="s">
        <v>86</v>
      </c>
      <c r="B78" s="27"/>
      <c r="C78" s="2"/>
      <c r="D78" s="2"/>
      <c r="E78" s="2"/>
      <c r="F78" s="2"/>
      <c r="G78" s="2"/>
    </row>
    <row r="79" spans="1:13" ht="15" customHeight="1">
      <c r="A79" s="2" t="s">
        <v>87</v>
      </c>
      <c r="B79" s="27"/>
      <c r="C79" s="2"/>
      <c r="D79" s="2"/>
      <c r="E79" s="2"/>
      <c r="F79" s="2"/>
      <c r="G79" s="2"/>
    </row>
    <row r="80" spans="1:13" ht="15" customHeight="1">
      <c r="A80" s="2" t="s">
        <v>102</v>
      </c>
      <c r="B80" s="27"/>
      <c r="C80" s="2"/>
      <c r="D80" s="2"/>
      <c r="E80" s="2"/>
      <c r="F80" s="2"/>
      <c r="G80" s="2"/>
    </row>
    <row r="81" spans="1:7" ht="15" customHeight="1">
      <c r="A81" s="2" t="s">
        <v>88</v>
      </c>
      <c r="B81" s="27"/>
      <c r="C81" s="2"/>
      <c r="D81" s="2"/>
      <c r="E81" s="2"/>
      <c r="F81" s="2"/>
      <c r="G81" s="2"/>
    </row>
    <row r="82" spans="1:7" ht="15" customHeight="1">
      <c r="A82" s="2" t="s">
        <v>202</v>
      </c>
      <c r="B82" s="27"/>
      <c r="C82" s="2"/>
      <c r="D82" s="2"/>
      <c r="E82" s="2"/>
      <c r="F82" s="2"/>
      <c r="G82" s="2"/>
    </row>
    <row r="83" spans="1:7" ht="15" customHeight="1">
      <c r="A83" s="2" t="s">
        <v>89</v>
      </c>
      <c r="B83" s="27"/>
      <c r="C83" s="2"/>
      <c r="D83" s="2"/>
      <c r="E83" s="2"/>
      <c r="F83" s="2"/>
      <c r="G83" s="2"/>
    </row>
    <row r="84" spans="1:7" ht="15" customHeight="1">
      <c r="A84" s="2" t="s">
        <v>90</v>
      </c>
      <c r="B84" s="27"/>
      <c r="C84" s="2"/>
      <c r="D84" s="2"/>
      <c r="E84" s="2"/>
      <c r="F84" s="2"/>
      <c r="G84" s="2"/>
    </row>
    <row r="85" spans="1:7" ht="15" customHeight="1">
      <c r="A85" s="2" t="s">
        <v>91</v>
      </c>
      <c r="B85" s="27"/>
      <c r="C85" s="2"/>
      <c r="D85" s="2"/>
      <c r="E85" s="2"/>
      <c r="F85" s="2"/>
      <c r="G85" s="2"/>
    </row>
    <row r="86" spans="1:7" ht="15" customHeight="1">
      <c r="A86" s="2" t="s">
        <v>92</v>
      </c>
      <c r="B86" s="27"/>
      <c r="C86" s="2"/>
      <c r="D86" s="2"/>
      <c r="E86" s="2"/>
      <c r="F86" s="2"/>
      <c r="G86" s="2"/>
    </row>
    <row r="87" spans="1:7" ht="15" customHeight="1">
      <c r="A87" s="2" t="s">
        <v>93</v>
      </c>
      <c r="B87" s="27"/>
      <c r="C87" s="2"/>
      <c r="D87" s="2"/>
      <c r="E87" s="2"/>
      <c r="F87" s="2"/>
      <c r="G87" s="2"/>
    </row>
    <row r="88" spans="1:7" ht="15" customHeight="1">
      <c r="A88" s="2" t="s">
        <v>94</v>
      </c>
      <c r="B88" s="27"/>
      <c r="C88" s="2"/>
      <c r="D88" s="2"/>
      <c r="E88" s="2"/>
      <c r="F88" s="2"/>
      <c r="G88" s="2"/>
    </row>
    <row r="89" spans="1:7" ht="15" customHeight="1">
      <c r="A89" s="2" t="s">
        <v>95</v>
      </c>
      <c r="B89" s="27"/>
      <c r="C89" s="2"/>
      <c r="D89" s="2"/>
      <c r="E89" s="2"/>
      <c r="F89" s="2"/>
      <c r="G89" s="2"/>
    </row>
    <row r="90" spans="1:7" ht="15" customHeight="1">
      <c r="A90" s="2" t="s">
        <v>100</v>
      </c>
      <c r="B90" s="27"/>
      <c r="C90" s="2"/>
      <c r="D90" s="2"/>
      <c r="E90" s="2"/>
      <c r="F90" s="2"/>
      <c r="G90" s="2"/>
    </row>
  </sheetData>
  <mergeCells count="138">
    <mergeCell ref="C74:E74"/>
    <mergeCell ref="C70:E70"/>
    <mergeCell ref="C71:E71"/>
    <mergeCell ref="C72:E72"/>
    <mergeCell ref="C73:E73"/>
    <mergeCell ref="C61:D61"/>
    <mergeCell ref="E61:H61"/>
    <mergeCell ref="I61:N61"/>
    <mergeCell ref="AM46:AN46"/>
    <mergeCell ref="AL57:AM57"/>
    <mergeCell ref="AJ59:AK59"/>
    <mergeCell ref="F59:H59"/>
    <mergeCell ref="I59:K59"/>
    <mergeCell ref="L59:N59"/>
    <mergeCell ref="O59:Q59"/>
    <mergeCell ref="R59:T59"/>
    <mergeCell ref="U59:W59"/>
    <mergeCell ref="AA57:AF57"/>
    <mergeCell ref="AG57:AK57"/>
    <mergeCell ref="AD58:AF58"/>
    <mergeCell ref="AG58:AI58"/>
    <mergeCell ref="AJ58:AK58"/>
    <mergeCell ref="F58:H58"/>
    <mergeCell ref="I58:K58"/>
    <mergeCell ref="I51:K51"/>
    <mergeCell ref="A49:C49"/>
    <mergeCell ref="F49:H49"/>
    <mergeCell ref="L58:N58"/>
    <mergeCell ref="O58:Q58"/>
    <mergeCell ref="R58:T58"/>
    <mergeCell ref="U58:W58"/>
    <mergeCell ref="X58:Z58"/>
    <mergeCell ref="E57:H57"/>
    <mergeCell ref="I57:N57"/>
    <mergeCell ref="O57:T57"/>
    <mergeCell ref="I49:K49"/>
    <mergeCell ref="M54:AN54"/>
    <mergeCell ref="AM50:AN50"/>
    <mergeCell ref="AH50:AL50"/>
    <mergeCell ref="AK49:AL49"/>
    <mergeCell ref="AH49:AI49"/>
    <mergeCell ref="Q49:AG49"/>
    <mergeCell ref="N50:AG50"/>
    <mergeCell ref="X51:Y51"/>
    <mergeCell ref="AD60:AF60"/>
    <mergeCell ref="AG60:AI60"/>
    <mergeCell ref="AJ60:AK60"/>
    <mergeCell ref="X59:Z59"/>
    <mergeCell ref="AA59:AC59"/>
    <mergeCell ref="AD59:AF59"/>
    <mergeCell ref="AG59:AI59"/>
    <mergeCell ref="X60:Z60"/>
    <mergeCell ref="C57:D57"/>
    <mergeCell ref="U57:Z57"/>
    <mergeCell ref="AA58:AC58"/>
    <mergeCell ref="F60:H60"/>
    <mergeCell ref="I60:K60"/>
    <mergeCell ref="L60:N60"/>
    <mergeCell ref="O60:Q60"/>
    <mergeCell ref="R60:T60"/>
    <mergeCell ref="U60:W60"/>
    <mergeCell ref="AA60:AC60"/>
    <mergeCell ref="A47:C47"/>
    <mergeCell ref="F47:H47"/>
    <mergeCell ref="I47:K47"/>
    <mergeCell ref="AM39:AN39"/>
    <mergeCell ref="AM40:AN40"/>
    <mergeCell ref="A41:E41"/>
    <mergeCell ref="AM41:AN42"/>
    <mergeCell ref="A42:E42"/>
    <mergeCell ref="AH47:AI47"/>
    <mergeCell ref="AK47:AL47"/>
    <mergeCell ref="Q47:AG47"/>
    <mergeCell ref="N47:P49"/>
    <mergeCell ref="M47:M49"/>
    <mergeCell ref="AM47:AN49"/>
    <mergeCell ref="A48:C48"/>
    <mergeCell ref="F48:H48"/>
    <mergeCell ref="AH46:AL46"/>
    <mergeCell ref="M46:AG46"/>
    <mergeCell ref="I48:K48"/>
    <mergeCell ref="AK48:AL48"/>
    <mergeCell ref="AH48:AI48"/>
    <mergeCell ref="Q48:AG48"/>
    <mergeCell ref="A46:C46"/>
    <mergeCell ref="F46:H46"/>
    <mergeCell ref="I46:K46"/>
    <mergeCell ref="AM38:AN38"/>
    <mergeCell ref="AM17:AN17"/>
    <mergeCell ref="AM18:AN18"/>
    <mergeCell ref="AM19:AN19"/>
    <mergeCell ref="AM20:AN20"/>
    <mergeCell ref="AM31:AN31"/>
    <mergeCell ref="AM32:AN32"/>
    <mergeCell ref="AM21:AN21"/>
    <mergeCell ref="AM22:AN22"/>
    <mergeCell ref="AM23:AN23"/>
    <mergeCell ref="AM25:AN25"/>
    <mergeCell ref="AM26:AN26"/>
    <mergeCell ref="AM27:AN27"/>
    <mergeCell ref="AM28:AN28"/>
    <mergeCell ref="AM29:AN29"/>
    <mergeCell ref="AM30:AN30"/>
    <mergeCell ref="AM24:AN24"/>
    <mergeCell ref="AM33:AN33"/>
    <mergeCell ref="AM34:AN34"/>
    <mergeCell ref="AM35:AN35"/>
    <mergeCell ref="AM36:AN36"/>
    <mergeCell ref="AM37:AN37"/>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conditionalFormatting sqref="AH11:AJ42">
    <cfRule type="expression" dxfId="51" priority="6">
      <formula>$AK$3="４週"</formula>
    </cfRule>
  </conditionalFormatting>
  <conditionalFormatting sqref="AL12:AL40">
    <cfRule type="cellIs" dxfId="50" priority="4" operator="greaterThan">
      <formula>$AH$5</formula>
    </cfRule>
  </conditionalFormatting>
  <dataValidations count="7">
    <dataValidation type="list" allowBlank="1" showInputMessage="1" showErrorMessage="1" sqref="B12:B4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7:F48" xr:uid="{00000000-0002-0000-0200-000003000000}">
      <formula1>0</formula1>
    </dataValidation>
    <dataValidation operator="greaterThanOrEqual" allowBlank="1" showInputMessage="1" showErrorMessage="1" sqref="X45 I54:I55 U45 L54:L55 I44" xr:uid="{00000000-0002-0000-0200-000004000000}"/>
    <dataValidation type="list" allowBlank="1" showInputMessage="1" showErrorMessage="1" sqref="C11:C40" xr:uid="{00000000-0002-0000-0200-000005000000}">
      <formula1>"A,B,C,D"</formula1>
    </dataValidation>
    <dataValidation type="list" allowBlank="1" showInputMessage="1" showErrorMessage="1" sqref="M47:M50 X51:Y51" xr:uid="{00000000-0002-0000-02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42" max="3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7000000}">
          <x14:formula1>
            <xm:f>選択肢!$A$2:$A$4</xm:f>
          </x14:formula1>
          <xm:sqref>AK1:AN1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79"/>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5" style="3"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2" t="s">
        <v>188</v>
      </c>
      <c r="AL1" s="112"/>
      <c r="AM1" s="112"/>
      <c r="AN1" s="112"/>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12" t="s">
        <v>142</v>
      </c>
      <c r="AL3" s="112"/>
      <c r="AM3" s="112"/>
      <c r="AN3" s="112"/>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12"/>
      <c r="AL4" s="112"/>
      <c r="AM4" s="112"/>
      <c r="AN4" s="112"/>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31"/>
      <c r="AI5" s="131"/>
      <c r="AJ5" s="131"/>
      <c r="AK5" s="22" t="s">
        <v>63</v>
      </c>
      <c r="AL5" s="87"/>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101" t="s">
        <v>20</v>
      </c>
      <c r="C11" s="77" t="s">
        <v>96</v>
      </c>
      <c r="D11" s="88"/>
      <c r="E11" s="89" t="s">
        <v>96</v>
      </c>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85"/>
      <c r="AL11" s="90"/>
      <c r="AM11" s="128"/>
      <c r="AN11" s="128"/>
    </row>
    <row r="12" spans="1:40" ht="18" customHeight="1">
      <c r="A12" s="72">
        <v>2</v>
      </c>
      <c r="B12" s="91" t="s">
        <v>21</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15" si="0">IF($AK$3="４週",SUM(F12:AG12),SUM(F12:AJ12))</f>
        <v>0</v>
      </c>
      <c r="AL12" s="82">
        <f t="shared" ref="AL12:AL30" si="1">IF($AK$3="４週",AK12/4,AK12/(DAY(EOMONTH($F$9,0))/7))</f>
        <v>0</v>
      </c>
      <c r="AM12" s="128"/>
      <c r="AN12" s="128"/>
    </row>
    <row r="13" spans="1:40" ht="18" customHeight="1">
      <c r="A13" s="72">
        <v>3</v>
      </c>
      <c r="B13" s="91" t="s">
        <v>21</v>
      </c>
      <c r="C13" s="77" t="s">
        <v>98</v>
      </c>
      <c r="D13" s="88"/>
      <c r="E13" s="89" t="s">
        <v>98</v>
      </c>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3">
        <f t="shared" si="0"/>
        <v>0</v>
      </c>
      <c r="AL13" s="82">
        <f t="shared" si="1"/>
        <v>0</v>
      </c>
      <c r="AM13" s="128"/>
      <c r="AN13" s="128"/>
    </row>
    <row r="14" spans="1:40" ht="18" customHeight="1">
      <c r="A14" s="72">
        <v>4</v>
      </c>
      <c r="B14" s="91" t="s">
        <v>22</v>
      </c>
      <c r="C14" s="77" t="s">
        <v>98</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 t="shared" si="1"/>
        <v>0</v>
      </c>
      <c r="AM14" s="173"/>
      <c r="AN14" s="128"/>
    </row>
    <row r="15" spans="1:40" ht="18" customHeight="1">
      <c r="A15" s="72">
        <v>5</v>
      </c>
      <c r="B15" s="91" t="s">
        <v>22</v>
      </c>
      <c r="C15" s="77" t="s">
        <v>98</v>
      </c>
      <c r="D15" s="88"/>
      <c r="E15" s="89" t="s">
        <v>143</v>
      </c>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6">
        <f t="shared" si="0"/>
        <v>0</v>
      </c>
      <c r="AL15" s="82">
        <f t="shared" si="1"/>
        <v>0</v>
      </c>
      <c r="AM15" s="128"/>
      <c r="AN15" s="128"/>
    </row>
    <row r="16" spans="1:40" ht="18" customHeight="1">
      <c r="A16" s="72">
        <v>6</v>
      </c>
      <c r="B16" s="91" t="s">
        <v>22</v>
      </c>
      <c r="C16" s="77" t="s">
        <v>99</v>
      </c>
      <c r="D16" s="88"/>
      <c r="E16" s="89" t="s">
        <v>144</v>
      </c>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IF($AK$3="４週",SUM(F16:AG16),SUM(F16:AJ16))</f>
        <v>0</v>
      </c>
      <c r="AL16" s="82">
        <f t="shared" si="1"/>
        <v>0</v>
      </c>
      <c r="AM16" s="173"/>
      <c r="AN16" s="128"/>
    </row>
    <row r="17" spans="1:40" ht="18" customHeight="1">
      <c r="A17" s="72">
        <v>7</v>
      </c>
      <c r="B17" s="91" t="s">
        <v>22</v>
      </c>
      <c r="C17" s="77" t="s">
        <v>99</v>
      </c>
      <c r="D17" s="88"/>
      <c r="E17" s="89" t="s">
        <v>145</v>
      </c>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6">
        <f t="shared" ref="AK17:AK31" si="2">IF($AK$3="４週",SUM(F17:AG17),SUM(F17:AJ17))</f>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2"/>
        <v>0</v>
      </c>
      <c r="AL18" s="82">
        <f t="shared" si="1"/>
        <v>0</v>
      </c>
      <c r="AM18" s="173"/>
      <c r="AN18" s="128"/>
    </row>
    <row r="19" spans="1:40" ht="18" customHeight="1">
      <c r="A19" s="72">
        <v>9</v>
      </c>
      <c r="B19" s="91"/>
      <c r="C19" s="77"/>
      <c r="D19" s="88"/>
      <c r="E19" s="89"/>
      <c r="F19" s="84"/>
      <c r="G19" s="84"/>
      <c r="H19" s="84"/>
      <c r="I19" s="84"/>
      <c r="J19" s="84"/>
      <c r="K19" s="84"/>
      <c r="L19" s="84"/>
      <c r="M19" s="84"/>
      <c r="N19" s="84"/>
      <c r="O19" s="84"/>
      <c r="P19" s="84"/>
      <c r="Q19" s="84"/>
      <c r="R19" s="84"/>
      <c r="S19" s="84"/>
      <c r="T19" s="84"/>
      <c r="U19" s="84"/>
      <c r="V19" s="84"/>
      <c r="W19" s="84"/>
      <c r="X19" s="84"/>
      <c r="Y19" s="84"/>
      <c r="Z19" s="84"/>
      <c r="AA19" s="84"/>
      <c r="AB19" s="84"/>
      <c r="AC19" s="84"/>
      <c r="AD19" s="84"/>
      <c r="AE19" s="84"/>
      <c r="AF19" s="84"/>
      <c r="AG19" s="84"/>
      <c r="AH19" s="84"/>
      <c r="AI19" s="84"/>
      <c r="AJ19" s="84"/>
      <c r="AK19" s="94">
        <f t="shared" si="2"/>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2"/>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2"/>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2"/>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2"/>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2"/>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2"/>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2"/>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2"/>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2"/>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2"/>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2"/>
        <v>0</v>
      </c>
      <c r="AL30" s="82">
        <f t="shared" si="1"/>
        <v>0</v>
      </c>
      <c r="AM30" s="128"/>
      <c r="AN30" s="128"/>
    </row>
    <row r="31" spans="1:40" ht="18" customHeight="1">
      <c r="A31" s="124" t="s">
        <v>4</v>
      </c>
      <c r="B31" s="125"/>
      <c r="C31" s="125"/>
      <c r="D31" s="125"/>
      <c r="E31" s="125"/>
      <c r="F31" s="83">
        <f>+SUM(F12:F30)</f>
        <v>0</v>
      </c>
      <c r="G31" s="83">
        <f t="shared" ref="G31:AI31" si="3">+SUM(G12:G30)</f>
        <v>0</v>
      </c>
      <c r="H31" s="83">
        <f t="shared" si="3"/>
        <v>0</v>
      </c>
      <c r="I31" s="83">
        <f t="shared" si="3"/>
        <v>0</v>
      </c>
      <c r="J31" s="83">
        <f t="shared" si="3"/>
        <v>0</v>
      </c>
      <c r="K31" s="83">
        <f t="shared" si="3"/>
        <v>0</v>
      </c>
      <c r="L31" s="83">
        <f t="shared" si="3"/>
        <v>0</v>
      </c>
      <c r="M31" s="83">
        <f t="shared" si="3"/>
        <v>0</v>
      </c>
      <c r="N31" s="83">
        <f t="shared" si="3"/>
        <v>0</v>
      </c>
      <c r="O31" s="83">
        <f t="shared" si="3"/>
        <v>0</v>
      </c>
      <c r="P31" s="83">
        <f t="shared" si="3"/>
        <v>0</v>
      </c>
      <c r="Q31" s="83">
        <f t="shared" si="3"/>
        <v>0</v>
      </c>
      <c r="R31" s="83">
        <f t="shared" si="3"/>
        <v>0</v>
      </c>
      <c r="S31" s="83">
        <f t="shared" si="3"/>
        <v>0</v>
      </c>
      <c r="T31" s="83">
        <f t="shared" si="3"/>
        <v>0</v>
      </c>
      <c r="U31" s="83">
        <f t="shared" si="3"/>
        <v>0</v>
      </c>
      <c r="V31" s="83">
        <f t="shared" si="3"/>
        <v>0</v>
      </c>
      <c r="W31" s="83">
        <f t="shared" si="3"/>
        <v>0</v>
      </c>
      <c r="X31" s="83">
        <f t="shared" si="3"/>
        <v>0</v>
      </c>
      <c r="Y31" s="83">
        <f t="shared" si="3"/>
        <v>0</v>
      </c>
      <c r="Z31" s="83">
        <f t="shared" si="3"/>
        <v>0</v>
      </c>
      <c r="AA31" s="83">
        <f t="shared" si="3"/>
        <v>0</v>
      </c>
      <c r="AB31" s="83">
        <f t="shared" si="3"/>
        <v>0</v>
      </c>
      <c r="AC31" s="83">
        <f t="shared" si="3"/>
        <v>0</v>
      </c>
      <c r="AD31" s="83">
        <f t="shared" si="3"/>
        <v>0</v>
      </c>
      <c r="AE31" s="83">
        <f t="shared" si="3"/>
        <v>0</v>
      </c>
      <c r="AF31" s="83">
        <f t="shared" si="3"/>
        <v>0</v>
      </c>
      <c r="AG31" s="83">
        <f t="shared" si="3"/>
        <v>0</v>
      </c>
      <c r="AH31" s="83">
        <f t="shared" si="3"/>
        <v>0</v>
      </c>
      <c r="AI31" s="83">
        <f t="shared" si="3"/>
        <v>0</v>
      </c>
      <c r="AJ31" s="83">
        <f>+SUM(AJ12:AJ30)</f>
        <v>0</v>
      </c>
      <c r="AK31" s="81">
        <f t="shared" si="2"/>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3"/>
      <c r="AL32" s="85"/>
      <c r="AM32" s="129"/>
      <c r="AN32" s="129"/>
    </row>
    <row r="33" spans="1:40"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0" ht="5.0999999999999996" customHeight="1">
      <c r="A34" s="20"/>
      <c r="B34" s="20"/>
      <c r="C34" s="20"/>
      <c r="D34"/>
      <c r="E34"/>
      <c r="F34"/>
      <c r="G34"/>
      <c r="H34"/>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39"/>
      <c r="AK34" s="2"/>
      <c r="AL34" s="8"/>
      <c r="AM34" s="8"/>
      <c r="AN34" s="4"/>
    </row>
    <row r="35" spans="1:40" ht="5.0999999999999996" customHeight="1">
      <c r="A35" s="20"/>
      <c r="B35" s="20"/>
      <c r="C35" s="20"/>
      <c r="D35"/>
      <c r="E35"/>
      <c r="F35"/>
      <c r="G35"/>
      <c r="H3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39"/>
      <c r="AK35" s="2"/>
      <c r="AL35" s="8"/>
      <c r="AM35" s="8"/>
      <c r="AN35" s="4"/>
    </row>
    <row r="36" spans="1:40" ht="5.0999999999999996" customHeight="1">
      <c r="A36" s="20"/>
      <c r="B36" s="20"/>
      <c r="C36" s="20"/>
      <c r="D36"/>
      <c r="E36"/>
      <c r="F36"/>
      <c r="G36"/>
      <c r="H36"/>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39"/>
      <c r="AK36" s="2"/>
      <c r="AL36" s="8"/>
      <c r="AM36" s="8"/>
      <c r="AN36" s="4"/>
    </row>
    <row r="37" spans="1:40" ht="18" customHeight="1">
      <c r="A37" s="9" t="s">
        <v>114</v>
      </c>
      <c r="B37" s="2"/>
      <c r="D37" s="2"/>
      <c r="E37" s="2"/>
      <c r="F37" s="2"/>
      <c r="G37" s="2"/>
      <c r="H37" s="2"/>
      <c r="I37" s="2"/>
      <c r="J37" s="2"/>
      <c r="K37" s="2"/>
    </row>
    <row r="38" spans="1:40" ht="18" customHeight="1">
      <c r="A38" s="46" t="s">
        <v>177</v>
      </c>
      <c r="B38" s="46"/>
      <c r="M38" s="9" t="s">
        <v>115</v>
      </c>
      <c r="N38" s="2"/>
      <c r="P38" s="2"/>
      <c r="Q38" s="2"/>
      <c r="R38" s="2"/>
      <c r="S38" s="2"/>
      <c r="T38" s="2"/>
      <c r="U38" s="66" t="str">
        <f>IF(COUNTIF(M40:M43,"○")&gt;1,"いずれか１つを選択してください。","")</f>
        <v/>
      </c>
      <c r="V38" s="2"/>
      <c r="W38" s="2"/>
      <c r="X38" s="2"/>
      <c r="Y38" s="2"/>
      <c r="Z38" s="2"/>
      <c r="AA38" s="2"/>
      <c r="AB38" s="2"/>
      <c r="AC38" s="2"/>
      <c r="AD38" s="2"/>
      <c r="AE38" s="2"/>
      <c r="AF38" s="2"/>
      <c r="AG38" s="2"/>
      <c r="AH38" s="2"/>
      <c r="AI38" s="2"/>
      <c r="AJ38" s="2"/>
      <c r="AK38" s="39"/>
      <c r="AL38" s="2"/>
      <c r="AM38" s="8"/>
      <c r="AN38" s="8"/>
    </row>
    <row r="39" spans="1:40" ht="18.75" customHeight="1">
      <c r="A39" s="154"/>
      <c r="B39" s="154"/>
      <c r="C39" s="154"/>
      <c r="D39" s="44">
        <f>IF(S2=1,10,IF(S2=2,11,IF(S2=3,12,S2-3)))</f>
        <v>-3</v>
      </c>
      <c r="E39" s="44">
        <f>IF(S2=1,11,IF(S2=2,12,S2-2))</f>
        <v>-2</v>
      </c>
      <c r="F39" s="155">
        <f>IF(S2=1,12,S2-1)</f>
        <v>-1</v>
      </c>
      <c r="G39" s="155"/>
      <c r="H39" s="155"/>
      <c r="I39" s="115" t="s">
        <v>173</v>
      </c>
      <c r="J39" s="115"/>
      <c r="K39" s="115"/>
      <c r="M39" s="127" t="s">
        <v>108</v>
      </c>
      <c r="N39" s="133"/>
      <c r="O39" s="133"/>
      <c r="P39" s="133"/>
      <c r="Q39" s="133"/>
      <c r="R39" s="133"/>
      <c r="S39" s="133"/>
      <c r="T39" s="133"/>
      <c r="U39" s="133"/>
      <c r="V39" s="133"/>
      <c r="W39" s="133"/>
      <c r="X39" s="133"/>
      <c r="Y39" s="133"/>
      <c r="Z39" s="133"/>
      <c r="AA39" s="133"/>
      <c r="AB39" s="133"/>
      <c r="AC39" s="133"/>
      <c r="AD39" s="133"/>
      <c r="AE39" s="133"/>
      <c r="AF39" s="133"/>
      <c r="AG39" s="133"/>
      <c r="AH39" s="148" t="s">
        <v>207</v>
      </c>
      <c r="AI39" s="149"/>
      <c r="AJ39" s="149"/>
      <c r="AK39" s="149"/>
      <c r="AL39" s="150"/>
      <c r="AM39" s="114" t="s">
        <v>117</v>
      </c>
      <c r="AN39" s="114"/>
    </row>
    <row r="40" spans="1:40" ht="18" customHeight="1">
      <c r="A40" s="114" t="s">
        <v>179</v>
      </c>
      <c r="B40" s="114"/>
      <c r="C40" s="114"/>
      <c r="D40" s="45"/>
      <c r="E40" s="45"/>
      <c r="F40" s="132"/>
      <c r="G40" s="132"/>
      <c r="H40" s="132"/>
      <c r="I40" s="115">
        <f>SUM(D40:F40)</f>
        <v>0</v>
      </c>
      <c r="J40" s="115"/>
      <c r="K40" s="115"/>
      <c r="M40" s="145" t="s">
        <v>184</v>
      </c>
      <c r="N40" s="120" t="s">
        <v>208</v>
      </c>
      <c r="O40" s="139"/>
      <c r="P40" s="140"/>
      <c r="Q40" s="136" t="s">
        <v>204</v>
      </c>
      <c r="R40" s="137"/>
      <c r="S40" s="137"/>
      <c r="T40" s="137"/>
      <c r="U40" s="137"/>
      <c r="V40" s="137"/>
      <c r="W40" s="137"/>
      <c r="X40" s="137"/>
      <c r="Y40" s="137"/>
      <c r="Z40" s="137"/>
      <c r="AA40" s="137"/>
      <c r="AB40" s="137"/>
      <c r="AC40" s="137"/>
      <c r="AD40" s="137"/>
      <c r="AE40" s="137"/>
      <c r="AF40" s="137"/>
      <c r="AG40" s="138"/>
      <c r="AH40" s="135">
        <f>SUM(F32:AJ32)</f>
        <v>0</v>
      </c>
      <c r="AI40" s="113"/>
      <c r="AJ40" s="61" t="s">
        <v>109</v>
      </c>
      <c r="AK40" s="135">
        <f>ROUNDUP(AH40/450,0)</f>
        <v>0</v>
      </c>
      <c r="AL40" s="113"/>
      <c r="AM40" s="115">
        <f>MIN(AK40:AL42)</f>
        <v>0</v>
      </c>
      <c r="AN40" s="115"/>
    </row>
    <row r="41" spans="1:40" ht="18" customHeight="1">
      <c r="A41" s="141"/>
      <c r="B41" s="141"/>
      <c r="C41" s="141"/>
      <c r="D41" s="8"/>
      <c r="E41" s="8"/>
      <c r="F41" s="8"/>
      <c r="G41" s="8"/>
      <c r="H41" s="8"/>
      <c r="I41" s="8" t="s">
        <v>187</v>
      </c>
      <c r="J41" s="8"/>
      <c r="K41" s="8"/>
      <c r="M41" s="146"/>
      <c r="N41" s="121"/>
      <c r="O41" s="141"/>
      <c r="P41" s="142"/>
      <c r="Q41" s="151" t="s">
        <v>205</v>
      </c>
      <c r="R41" s="152"/>
      <c r="S41" s="152"/>
      <c r="T41" s="152"/>
      <c r="U41" s="152"/>
      <c r="V41" s="152"/>
      <c r="W41" s="152"/>
      <c r="X41" s="152"/>
      <c r="Y41" s="152"/>
      <c r="Z41" s="152"/>
      <c r="AA41" s="152"/>
      <c r="AB41" s="152"/>
      <c r="AC41" s="152"/>
      <c r="AD41" s="152"/>
      <c r="AE41" s="152"/>
      <c r="AF41" s="152"/>
      <c r="AG41" s="153"/>
      <c r="AH41" s="127">
        <f>COUNTA(B12:B30)</f>
        <v>6</v>
      </c>
      <c r="AI41" s="133"/>
      <c r="AJ41" s="67" t="s">
        <v>110</v>
      </c>
      <c r="AK41" s="135">
        <f>ROUNDUP(AH41/10,0)</f>
        <v>1</v>
      </c>
      <c r="AL41" s="113"/>
      <c r="AM41" s="115"/>
      <c r="AN41" s="115"/>
    </row>
    <row r="42" spans="1:40" ht="18" customHeight="1">
      <c r="A42" s="172"/>
      <c r="B42" s="172"/>
      <c r="C42" s="172"/>
      <c r="D42" s="8"/>
      <c r="E42" s="8"/>
      <c r="F42" s="172"/>
      <c r="G42" s="172"/>
      <c r="H42" s="172"/>
      <c r="I42" s="115">
        <f>I40/3</f>
        <v>0</v>
      </c>
      <c r="J42" s="115"/>
      <c r="K42" s="115"/>
      <c r="M42" s="147"/>
      <c r="N42" s="122"/>
      <c r="O42" s="143"/>
      <c r="P42" s="144"/>
      <c r="Q42" s="151" t="s">
        <v>206</v>
      </c>
      <c r="R42" s="152"/>
      <c r="S42" s="152"/>
      <c r="T42" s="152"/>
      <c r="U42" s="152"/>
      <c r="V42" s="152"/>
      <c r="W42" s="152"/>
      <c r="X42" s="152"/>
      <c r="Y42" s="152"/>
      <c r="Z42" s="152"/>
      <c r="AA42" s="152"/>
      <c r="AB42" s="152"/>
      <c r="AC42" s="152"/>
      <c r="AD42" s="152"/>
      <c r="AE42" s="152"/>
      <c r="AF42" s="152"/>
      <c r="AG42" s="153"/>
      <c r="AH42" s="135">
        <f>ROUNDDOWN(I42,1)</f>
        <v>0</v>
      </c>
      <c r="AI42" s="113"/>
      <c r="AJ42" s="68" t="s">
        <v>110</v>
      </c>
      <c r="AK42" s="135">
        <f>ROUNDUP(AH42/40,0)</f>
        <v>0</v>
      </c>
      <c r="AL42" s="113"/>
      <c r="AM42" s="115"/>
      <c r="AN42" s="115"/>
    </row>
    <row r="43" spans="1:40" ht="18" customHeight="1">
      <c r="B43" s="4"/>
      <c r="M43" s="45"/>
      <c r="N43" s="151" t="s">
        <v>209</v>
      </c>
      <c r="O43" s="152"/>
      <c r="P43" s="152"/>
      <c r="Q43" s="152"/>
      <c r="R43" s="152"/>
      <c r="S43" s="152"/>
      <c r="T43" s="152"/>
      <c r="U43" s="152"/>
      <c r="V43" s="152"/>
      <c r="W43" s="152"/>
      <c r="X43" s="152"/>
      <c r="Y43" s="152"/>
      <c r="Z43" s="152"/>
      <c r="AA43" s="152"/>
      <c r="AB43" s="152"/>
      <c r="AC43" s="152"/>
      <c r="AD43" s="152"/>
      <c r="AE43" s="152"/>
      <c r="AF43" s="152"/>
      <c r="AG43" s="153"/>
      <c r="AH43" s="166"/>
      <c r="AI43" s="166"/>
      <c r="AJ43" s="166"/>
      <c r="AK43" s="166"/>
      <c r="AL43" s="166"/>
      <c r="AM43" s="127">
        <f>ROUNDUP(_xlfn.IFS(AM40&lt;2,1,AND(AM40&lt;=2,AM40&lt;6),AM40-1,AM40&gt;=6,AM40/2*3),1)</f>
        <v>1</v>
      </c>
      <c r="AN43" s="134"/>
    </row>
    <row r="44" spans="1:40" ht="5.0999999999999996" customHeight="1">
      <c r="A44" s="20"/>
      <c r="B44" s="20"/>
      <c r="C44" s="20"/>
      <c r="D44" s="20"/>
      <c r="E44" s="20"/>
      <c r="F44" s="20"/>
      <c r="G44" s="20"/>
      <c r="H44" s="20"/>
      <c r="I44" s="20"/>
      <c r="J44" s="2"/>
      <c r="K44" s="2"/>
      <c r="L44" s="2"/>
      <c r="M44" s="39"/>
      <c r="N44" s="2"/>
      <c r="W44" s="8"/>
      <c r="X44" s="2"/>
      <c r="Y44" s="2"/>
      <c r="Z44" s="2"/>
      <c r="AA44" s="2"/>
      <c r="AB44" s="2"/>
      <c r="AC44" s="2"/>
      <c r="AD44" s="2"/>
      <c r="AE44" s="2"/>
      <c r="AF44" s="2"/>
      <c r="AG44" s="2"/>
      <c r="AH44" s="2"/>
      <c r="AI44" s="2"/>
      <c r="AJ44" s="39"/>
      <c r="AK44" s="2"/>
      <c r="AL44" s="8"/>
      <c r="AM44" s="8"/>
      <c r="AN44" s="4"/>
    </row>
    <row r="45" spans="1:40" ht="21" customHeight="1">
      <c r="A45" s="9" t="s">
        <v>118</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0" ht="24.95" customHeight="1">
      <c r="A46" s="4"/>
      <c r="B46" s="8"/>
      <c r="C46" s="157" t="str">
        <f>IF(VLOOKUP($AK$1,選択肢!$A$1:$J$41,C51,FALSE)=0,"-",VLOOKUP($AK$1,選択肢!$A$1:$J$41,C51,FALSE))</f>
        <v>管理者</v>
      </c>
      <c r="D46" s="158"/>
      <c r="E46" s="163" t="str">
        <f>IF(VLOOKUP($AK$1,選択肢!$A$1:$J$41,E51,FALSE)=0,"-",VLOOKUP($AK$1,選択肢!$A$1:$J$41,E51,FALSE))</f>
        <v>サービス提供責任者</v>
      </c>
      <c r="F46" s="163"/>
      <c r="G46" s="163"/>
      <c r="H46" s="163"/>
      <c r="I46" s="157" t="str">
        <f>IF(VLOOKUP($AK$1,選択肢!$A$1:$J$41,I51,FALSE)=0,"-",VLOOKUP($AK$1,選択肢!$A$1:$J$41,I51,FALSE))</f>
        <v>従業者</v>
      </c>
      <c r="J46" s="158"/>
      <c r="K46" s="158"/>
      <c r="L46" s="158"/>
      <c r="M46" s="158"/>
      <c r="N46" s="164"/>
      <c r="O46" s="159"/>
      <c r="P46" s="159"/>
      <c r="Q46" s="159"/>
      <c r="R46" s="159"/>
      <c r="S46" s="159"/>
      <c r="T46" s="159"/>
      <c r="U46" s="159"/>
      <c r="V46" s="159"/>
      <c r="W46" s="159"/>
      <c r="X46" s="159"/>
      <c r="Y46" s="159"/>
      <c r="Z46" s="159"/>
      <c r="AA46" s="159"/>
      <c r="AB46" s="159"/>
      <c r="AC46" s="159"/>
      <c r="AD46" s="159"/>
      <c r="AE46" s="159"/>
      <c r="AF46" s="159"/>
      <c r="AG46" s="159"/>
      <c r="AH46" s="159"/>
      <c r="AI46" s="159"/>
      <c r="AJ46" s="159"/>
      <c r="AK46" s="159"/>
      <c r="AL46" s="159"/>
      <c r="AM46" s="159"/>
      <c r="AN46" s="4"/>
    </row>
    <row r="47" spans="1:40" ht="18" customHeight="1">
      <c r="A47" s="4"/>
      <c r="B47" s="8"/>
      <c r="C47" s="35" t="s">
        <v>2</v>
      </c>
      <c r="D47" s="35" t="s">
        <v>3</v>
      </c>
      <c r="E47" s="34" t="s">
        <v>2</v>
      </c>
      <c r="F47" s="171" t="s">
        <v>3</v>
      </c>
      <c r="G47" s="171"/>
      <c r="H47" s="171"/>
      <c r="I47" s="160" t="s">
        <v>2</v>
      </c>
      <c r="J47" s="161"/>
      <c r="K47" s="162"/>
      <c r="L47" s="160" t="s">
        <v>3</v>
      </c>
      <c r="M47" s="161"/>
      <c r="N47" s="162"/>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60"/>
      <c r="AM47" s="60"/>
      <c r="AN47" s="4"/>
    </row>
    <row r="48" spans="1:40" ht="18" customHeight="1">
      <c r="A48" s="4"/>
      <c r="B48" s="11" t="s">
        <v>16</v>
      </c>
      <c r="C48" s="34">
        <f>COUNTIFS($B$11:$B$30,C$46,$C$11:$C$30,"A",$E$11:$E$30,"*")</f>
        <v>1</v>
      </c>
      <c r="D48" s="34">
        <f>COUNTIFS($B$11:$B$30,C$46,$C$11:$C$30,"B",$E$11:$E$30,"*")</f>
        <v>0</v>
      </c>
      <c r="E48" s="34">
        <f>COUNTIFS($B$11:$B$30,E$46,$C$11:$C$30,"A",$E$11:$E$30,"*")</f>
        <v>0</v>
      </c>
      <c r="F48" s="160">
        <f>COUNTIFS($B$11:$B$30,E$46,$C$11:$C$30,"B",$E$11:$E$30,"*")</f>
        <v>1</v>
      </c>
      <c r="G48" s="161"/>
      <c r="H48" s="162"/>
      <c r="I48" s="160">
        <f>COUNTIFS($B$11:$B$30,I$46,$C$11:$C$30,"A",$E$11:$E$30,"*")</f>
        <v>0</v>
      </c>
      <c r="J48" s="161"/>
      <c r="K48" s="162"/>
      <c r="L48" s="160">
        <f>COUNTIFS($B$11:$B$30,I$46,$C$11:$C$30,"B",$E$11:$E$30,"*")</f>
        <v>0</v>
      </c>
      <c r="M48" s="161"/>
      <c r="N48" s="162"/>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60"/>
      <c r="AM48" s="60"/>
      <c r="AN48" s="4"/>
    </row>
    <row r="49" spans="1:40" ht="18" customHeight="1">
      <c r="A49" s="4"/>
      <c r="B49" s="17" t="s">
        <v>17</v>
      </c>
      <c r="C49" s="47"/>
      <c r="D49" s="47"/>
      <c r="E49" s="34">
        <f>COUNTIFS($B$11:$B$30,E$46,$C$11:$C$30,"C",$E$11:$E$30,"*")</f>
        <v>1</v>
      </c>
      <c r="F49" s="160">
        <f>COUNTIFS($B$11:$B$30,E$46,$C$11:$C$30,"D",$E$11:$E$30,"*")</f>
        <v>0</v>
      </c>
      <c r="G49" s="161"/>
      <c r="H49" s="162"/>
      <c r="I49" s="160">
        <f>COUNTIFS($B$11:$B$30,I$46,$C$11:$C$30,"C",$E$11:$E$30,"*")</f>
        <v>2</v>
      </c>
      <c r="J49" s="161"/>
      <c r="K49" s="162"/>
      <c r="L49" s="160">
        <f>COUNTIFS($B$11:$B$30,I$46,$C$11:$C$30,"D",$E$11:$E$30,"*")</f>
        <v>2</v>
      </c>
      <c r="M49" s="161"/>
      <c r="N49" s="162"/>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60"/>
      <c r="AM49" s="60"/>
      <c r="AN49" s="4"/>
    </row>
    <row r="50" spans="1:40" ht="18" customHeight="1">
      <c r="A50" s="4"/>
      <c r="B50" s="17" t="s">
        <v>107</v>
      </c>
      <c r="C50" s="169"/>
      <c r="D50" s="170"/>
      <c r="E50" s="160" t="e">
        <f>IF($AK$3="４週",SUMIFS($AK$11:$AK$30,$B$11:$B$30,E46)/4/$AH$5,IF($AK$3="歴月",SUMIFS($AK$11:$AK$30,$B$11:$B$30,E46)/$AL$5,"記載する期間を選択してください"))</f>
        <v>#DIV/0!</v>
      </c>
      <c r="F50" s="161"/>
      <c r="G50" s="161"/>
      <c r="H50" s="162"/>
      <c r="I50" s="160" t="e">
        <f>IF($AK$3="４週",SUMIFS($AK$11:$AK$30,$B$11:$B$30,I46)/4/$AH$5,IF($AK$3="歴月",SUMIFS($AK$11:$AK$30,$B$11:$B$30,I46)/$AL$5,"記載する期間を選択してください"))</f>
        <v>#DIV/0!</v>
      </c>
      <c r="J50" s="161"/>
      <c r="K50" s="161"/>
      <c r="L50" s="161"/>
      <c r="M50" s="161"/>
      <c r="N50" s="162"/>
      <c r="O50" s="103" t="str">
        <f>IF(COUNTIF(AL12:AL30,"&gt;"&amp;AH5)&gt;=1,"※常勤の勤務時間を超えた時間が含まれています。","")</f>
        <v/>
      </c>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4"/>
    </row>
    <row r="51" spans="1:40" ht="5.0999999999999996" customHeight="1">
      <c r="A51" s="4"/>
      <c r="B51" s="1"/>
      <c r="C51" s="13">
        <v>2</v>
      </c>
      <c r="D51" s="13"/>
      <c r="E51" s="13">
        <v>3</v>
      </c>
      <c r="F51" s="13"/>
      <c r="G51" s="13"/>
      <c r="H51" s="13"/>
      <c r="I51" s="13">
        <v>4</v>
      </c>
      <c r="J51" s="13"/>
      <c r="K51" s="13"/>
      <c r="L51" s="13"/>
      <c r="M51" s="13"/>
      <c r="N51" s="13"/>
      <c r="O51" s="13">
        <v>5</v>
      </c>
      <c r="P51" s="13"/>
      <c r="Q51" s="13"/>
      <c r="R51" s="13"/>
      <c r="S51" s="13"/>
      <c r="T51" s="13"/>
      <c r="U51" s="13">
        <v>6</v>
      </c>
      <c r="V51" s="13"/>
      <c r="W51" s="13"/>
      <c r="X51" s="13"/>
      <c r="Y51" s="13"/>
      <c r="Z51" s="13"/>
      <c r="AA51" s="13">
        <v>7</v>
      </c>
      <c r="AB51" s="13"/>
      <c r="AC51" s="13"/>
      <c r="AD51" s="13"/>
      <c r="AE51" s="13"/>
      <c r="AF51" s="13"/>
      <c r="AG51" s="13">
        <v>8</v>
      </c>
      <c r="AH51" s="13"/>
      <c r="AI51" s="13"/>
      <c r="AJ51" s="13"/>
      <c r="AK51" s="13"/>
      <c r="AL51" s="13">
        <v>9</v>
      </c>
      <c r="AM51" s="33"/>
      <c r="AN51" s="4"/>
    </row>
    <row r="52" spans="1:40" ht="15" customHeight="1">
      <c r="A52" s="2" t="s">
        <v>72</v>
      </c>
      <c r="B52" s="24"/>
      <c r="C52" s="25"/>
      <c r="D52" s="25"/>
      <c r="E52" s="25"/>
      <c r="F52" s="26"/>
      <c r="G52" s="25"/>
      <c r="H52" s="13"/>
      <c r="I52" s="13"/>
      <c r="J52" s="13"/>
      <c r="K52" s="13"/>
      <c r="L52" s="13"/>
      <c r="M52" s="13"/>
      <c r="N52" s="13"/>
      <c r="O52" s="13"/>
      <c r="P52" s="13"/>
      <c r="Q52" s="13"/>
      <c r="R52" s="13">
        <v>6</v>
      </c>
      <c r="S52" s="13"/>
      <c r="T52" s="13"/>
      <c r="U52" s="13"/>
      <c r="V52" s="13"/>
      <c r="W52" s="13"/>
      <c r="X52" s="13">
        <v>7</v>
      </c>
      <c r="Y52" s="13"/>
      <c r="Z52" s="13"/>
      <c r="AA52" s="13"/>
      <c r="AB52" s="13"/>
      <c r="AC52" s="13"/>
      <c r="AD52" s="13">
        <v>8</v>
      </c>
      <c r="AE52" s="13"/>
      <c r="AF52" s="13"/>
      <c r="AG52" s="14"/>
      <c r="AH52" s="14"/>
      <c r="AI52" s="14"/>
      <c r="AJ52" s="14">
        <v>9</v>
      </c>
      <c r="AK52" s="12"/>
      <c r="AL52" s="12"/>
      <c r="AM52" s="4"/>
    </row>
    <row r="53" spans="1:40" s="2" customFormat="1" ht="15" customHeight="1">
      <c r="A53" s="2" t="s">
        <v>73</v>
      </c>
      <c r="B53" s="20"/>
      <c r="C53" s="20"/>
      <c r="D53" s="20"/>
      <c r="E53" s="20"/>
      <c r="F53" s="20"/>
      <c r="G53" s="20"/>
      <c r="H53" s="9"/>
      <c r="I53" s="9"/>
      <c r="J53" s="9"/>
      <c r="K53" s="9"/>
      <c r="L53" s="9"/>
      <c r="M53" s="9"/>
    </row>
    <row r="54" spans="1:40" s="2" customFormat="1" ht="15" customHeight="1">
      <c r="A54" s="2" t="s">
        <v>121</v>
      </c>
      <c r="B54" s="20"/>
      <c r="C54" s="20"/>
      <c r="D54" s="20"/>
      <c r="E54" s="20"/>
      <c r="F54" s="20"/>
      <c r="G54" s="20"/>
      <c r="H54" s="9"/>
      <c r="I54" s="9"/>
      <c r="J54" s="9"/>
      <c r="K54" s="9"/>
      <c r="L54" s="9"/>
      <c r="M54" s="9"/>
    </row>
    <row r="55" spans="1:40" s="2" customFormat="1" ht="15" customHeight="1">
      <c r="A55" s="2" t="s">
        <v>74</v>
      </c>
      <c r="B55" s="20"/>
      <c r="C55" s="20"/>
      <c r="D55" s="20"/>
      <c r="E55" s="20"/>
      <c r="F55" s="20"/>
      <c r="G55" s="20"/>
      <c r="H55" s="9"/>
      <c r="I55" s="9"/>
      <c r="J55" s="9"/>
      <c r="K55" s="9"/>
      <c r="L55" s="9"/>
      <c r="M55" s="9"/>
    </row>
    <row r="56" spans="1:40" s="2" customFormat="1" ht="15" customHeight="1">
      <c r="A56" s="2" t="s">
        <v>75</v>
      </c>
      <c r="B56" s="20"/>
      <c r="C56" s="20"/>
      <c r="D56" s="20"/>
      <c r="E56" s="20"/>
      <c r="F56" s="20"/>
      <c r="G56" s="20"/>
      <c r="H56" s="9"/>
      <c r="I56" s="9"/>
      <c r="J56" s="9"/>
      <c r="K56" s="9"/>
      <c r="L56" s="9"/>
      <c r="M56" s="9"/>
    </row>
    <row r="57" spans="1:40" ht="15" customHeight="1">
      <c r="A57" s="2" t="s">
        <v>76</v>
      </c>
      <c r="B57" s="27"/>
      <c r="C57" s="2"/>
      <c r="D57" s="2"/>
      <c r="E57" s="2"/>
      <c r="F57" s="2"/>
      <c r="G57" s="2"/>
    </row>
    <row r="58" spans="1:40" ht="15" customHeight="1">
      <c r="A58" s="2" t="s">
        <v>77</v>
      </c>
      <c r="B58" s="27"/>
      <c r="C58" s="2"/>
      <c r="D58" s="2"/>
      <c r="E58" s="2"/>
      <c r="F58" s="2"/>
      <c r="G58" s="2"/>
    </row>
    <row r="59" spans="1:40" ht="15" customHeight="1">
      <c r="A59" s="2"/>
      <c r="B59" s="11" t="s">
        <v>78</v>
      </c>
      <c r="C59" s="115" t="s">
        <v>79</v>
      </c>
      <c r="D59" s="115"/>
      <c r="E59" s="115"/>
      <c r="F59" s="2"/>
      <c r="G59" s="2"/>
    </row>
    <row r="60" spans="1:40" ht="15" customHeight="1">
      <c r="A60" s="2"/>
      <c r="B60" s="29" t="s">
        <v>96</v>
      </c>
      <c r="C60" s="130" t="s">
        <v>80</v>
      </c>
      <c r="D60" s="130"/>
      <c r="E60" s="130"/>
      <c r="F60" s="2"/>
      <c r="G60" s="2"/>
    </row>
    <row r="61" spans="1:40" ht="15" customHeight="1">
      <c r="A61" s="2"/>
      <c r="B61" s="29" t="s">
        <v>97</v>
      </c>
      <c r="C61" s="130" t="s">
        <v>81</v>
      </c>
      <c r="D61" s="130"/>
      <c r="E61" s="130"/>
      <c r="F61" s="2"/>
      <c r="G61" s="2"/>
    </row>
    <row r="62" spans="1:40" ht="15" customHeight="1">
      <c r="A62" s="2"/>
      <c r="B62" s="29" t="s">
        <v>98</v>
      </c>
      <c r="C62" s="130" t="s">
        <v>82</v>
      </c>
      <c r="D62" s="130"/>
      <c r="E62" s="130"/>
      <c r="F62" s="2"/>
      <c r="G62" s="2"/>
    </row>
    <row r="63" spans="1:40" ht="15" customHeight="1">
      <c r="A63" s="2"/>
      <c r="B63" s="29" t="s">
        <v>99</v>
      </c>
      <c r="C63" s="130" t="s">
        <v>83</v>
      </c>
      <c r="D63" s="130"/>
      <c r="E63" s="130"/>
      <c r="F63" s="2"/>
      <c r="G63" s="2"/>
    </row>
    <row r="64" spans="1:40" ht="15" customHeight="1">
      <c r="A64" s="2"/>
      <c r="B64" s="2" t="s">
        <v>84</v>
      </c>
      <c r="C64" s="2"/>
      <c r="D64" s="2"/>
      <c r="E64" s="2"/>
      <c r="F64" s="2"/>
      <c r="G64" s="2"/>
    </row>
    <row r="65" spans="1:7" ht="15" customHeight="1">
      <c r="A65" s="2"/>
      <c r="B65" s="2" t="s">
        <v>101</v>
      </c>
      <c r="C65" s="2"/>
      <c r="D65" s="2"/>
      <c r="E65" s="2"/>
      <c r="F65" s="2"/>
      <c r="G65" s="2"/>
    </row>
    <row r="66" spans="1:7" ht="15" customHeight="1">
      <c r="A66" s="2"/>
      <c r="B66" s="2" t="s">
        <v>85</v>
      </c>
      <c r="C66" s="2"/>
      <c r="D66" s="2"/>
      <c r="E66" s="2"/>
      <c r="F66" s="2"/>
      <c r="G66" s="2"/>
    </row>
    <row r="67" spans="1:7" ht="15" customHeight="1">
      <c r="A67" s="2" t="s">
        <v>86</v>
      </c>
      <c r="B67" s="27"/>
      <c r="C67" s="2"/>
      <c r="D67" s="2"/>
      <c r="E67" s="2"/>
      <c r="F67" s="2"/>
      <c r="G67" s="2"/>
    </row>
    <row r="68" spans="1:7" ht="15" customHeight="1">
      <c r="A68" s="2" t="s">
        <v>87</v>
      </c>
      <c r="B68" s="27"/>
      <c r="C68" s="2"/>
      <c r="D68" s="2"/>
      <c r="E68" s="2"/>
      <c r="F68" s="2"/>
      <c r="G68" s="2"/>
    </row>
    <row r="69" spans="1:7" ht="15" customHeight="1">
      <c r="A69" s="2" t="s">
        <v>102</v>
      </c>
      <c r="B69" s="27"/>
      <c r="C69" s="2"/>
      <c r="D69" s="2"/>
      <c r="E69" s="2"/>
      <c r="F69" s="2"/>
      <c r="G69" s="2"/>
    </row>
    <row r="70" spans="1:7" ht="15" customHeight="1">
      <c r="A70" s="2" t="s">
        <v>88</v>
      </c>
      <c r="B70" s="27"/>
      <c r="C70" s="2"/>
      <c r="D70" s="2"/>
      <c r="E70" s="2"/>
      <c r="F70" s="2"/>
      <c r="G70" s="2"/>
    </row>
    <row r="71" spans="1:7" ht="15" customHeight="1">
      <c r="A71" s="2" t="s">
        <v>203</v>
      </c>
      <c r="B71" s="27"/>
      <c r="C71" s="2"/>
      <c r="D71" s="2"/>
      <c r="E71" s="2"/>
      <c r="F71" s="2"/>
      <c r="G71" s="2"/>
    </row>
    <row r="72" spans="1:7" ht="15" customHeight="1">
      <c r="A72" s="2" t="s">
        <v>89</v>
      </c>
      <c r="B72" s="27"/>
      <c r="C72" s="2"/>
      <c r="D72" s="2"/>
      <c r="E72" s="2"/>
      <c r="F72" s="2"/>
      <c r="G72" s="2"/>
    </row>
    <row r="73" spans="1:7" ht="15" customHeight="1">
      <c r="A73" s="2" t="s">
        <v>90</v>
      </c>
      <c r="B73" s="27"/>
      <c r="C73" s="2"/>
      <c r="D73" s="2"/>
      <c r="E73" s="2"/>
      <c r="F73" s="2"/>
      <c r="G73" s="2"/>
    </row>
    <row r="74" spans="1:7" ht="15" customHeight="1">
      <c r="A74" s="2" t="s">
        <v>91</v>
      </c>
      <c r="B74" s="27"/>
      <c r="C74" s="2"/>
      <c r="D74" s="2"/>
      <c r="E74" s="2"/>
      <c r="F74" s="2"/>
      <c r="G74" s="2"/>
    </row>
    <row r="75" spans="1:7" ht="15" customHeight="1">
      <c r="A75" s="2" t="s">
        <v>92</v>
      </c>
      <c r="B75" s="27"/>
      <c r="C75" s="2"/>
      <c r="D75" s="2"/>
      <c r="E75" s="2"/>
      <c r="F75" s="2"/>
      <c r="G75" s="2"/>
    </row>
    <row r="76" spans="1:7" ht="15" customHeight="1">
      <c r="A76" s="2" t="s">
        <v>93</v>
      </c>
      <c r="B76" s="27"/>
      <c r="C76" s="2"/>
      <c r="D76" s="2"/>
      <c r="E76" s="2"/>
      <c r="F76" s="2"/>
      <c r="G76" s="2"/>
    </row>
    <row r="77" spans="1:7" ht="15" customHeight="1">
      <c r="A77" s="2" t="s">
        <v>94</v>
      </c>
      <c r="B77" s="27"/>
      <c r="C77" s="2"/>
      <c r="D77" s="2"/>
      <c r="E77" s="2"/>
      <c r="F77" s="2"/>
      <c r="G77" s="2"/>
    </row>
    <row r="78" spans="1:7" ht="15" customHeight="1">
      <c r="A78" s="2" t="s">
        <v>95</v>
      </c>
      <c r="B78" s="27"/>
      <c r="C78" s="2"/>
      <c r="D78" s="2"/>
      <c r="E78" s="2"/>
      <c r="F78" s="2"/>
      <c r="G78" s="2"/>
    </row>
    <row r="79" spans="1:7" ht="15" customHeight="1">
      <c r="A79" s="2" t="s">
        <v>100</v>
      </c>
      <c r="B79" s="27"/>
      <c r="C79" s="2"/>
      <c r="D79" s="2"/>
      <c r="E79" s="2"/>
      <c r="F79" s="2"/>
      <c r="G79" s="2"/>
    </row>
  </sheetData>
  <mergeCells count="123">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42:C42"/>
    <mergeCell ref="AH43:AL43"/>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G46:AK46"/>
    <mergeCell ref="AA46:AF46"/>
    <mergeCell ref="E50:H50"/>
    <mergeCell ref="I50:N50"/>
    <mergeCell ref="AD48:AF48"/>
    <mergeCell ref="AG48:AI48"/>
    <mergeCell ref="AJ48:AK48"/>
    <mergeCell ref="F48:H48"/>
    <mergeCell ref="I48:K48"/>
    <mergeCell ref="L48:N48"/>
    <mergeCell ref="O48:Q48"/>
    <mergeCell ref="R48:T48"/>
    <mergeCell ref="U48:W48"/>
    <mergeCell ref="C63:E63"/>
    <mergeCell ref="C61:E61"/>
    <mergeCell ref="C62:E62"/>
    <mergeCell ref="X49:Z49"/>
    <mergeCell ref="AA49:AC49"/>
    <mergeCell ref="AD49:AF49"/>
    <mergeCell ref="AG49:AI49"/>
    <mergeCell ref="AJ49:AK49"/>
    <mergeCell ref="X47:Z47"/>
    <mergeCell ref="F47:H47"/>
    <mergeCell ref="I47:K47"/>
    <mergeCell ref="O47:Q47"/>
    <mergeCell ref="R47:T47"/>
    <mergeCell ref="U47:W47"/>
    <mergeCell ref="X48:Z48"/>
    <mergeCell ref="AA48:AC48"/>
  </mergeCells>
  <phoneticPr fontId="3"/>
  <conditionalFormatting sqref="AH11:AJ30 AH32:AJ32">
    <cfRule type="expression" dxfId="49" priority="3">
      <formula>$AK$3="４週"</formula>
    </cfRule>
  </conditionalFormatting>
  <conditionalFormatting sqref="AL12:AL30">
    <cfRule type="cellIs" dxfId="48" priority="1" operator="greaterThan">
      <formula>$AH$5</formula>
    </cfRule>
  </conditionalFormatting>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4 U38 I34:I37 L34:L36 L44" xr:uid="{00000000-0002-0000-0300-000001000000}"/>
    <dataValidation type="whole" operator="greaterThanOrEqual" allowBlank="1" showInputMessage="1" showErrorMessage="1" sqref="D40:F41"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howErrorMessage="1" sqref="B12:B30" xr:uid="{00000000-0002-0000-0300-000005000000}">
      <formula1>INDIRECT($AK$1)</formula1>
    </dataValidation>
    <dataValidation type="list" allowBlank="1" showInputMessage="1" showErrorMessage="1" sqref="M40:M43" xr:uid="{00000000-0002-0000-03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79"/>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5" style="3" customWidth="1"/>
    <col min="3" max="3" width="7.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189</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31"/>
      <c r="AI5" s="131"/>
      <c r="AJ5" s="131"/>
      <c r="AK5" s="22" t="s">
        <v>63</v>
      </c>
      <c r="AL5" s="87"/>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101" t="s">
        <v>20</v>
      </c>
      <c r="C11" s="77" t="s">
        <v>96</v>
      </c>
      <c r="D11" s="88"/>
      <c r="E11" s="89" t="s">
        <v>96</v>
      </c>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85"/>
      <c r="AL11" s="90"/>
      <c r="AM11" s="128"/>
      <c r="AN11" s="128"/>
    </row>
    <row r="12" spans="1:40" ht="18" customHeight="1">
      <c r="A12" s="72">
        <v>2</v>
      </c>
      <c r="B12" s="91" t="s">
        <v>21</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IF($AK$3="４週",SUM(F12:AG12),SUM(F12:AJ12))</f>
        <v>0</v>
      </c>
      <c r="AL12" s="82">
        <f t="shared" ref="AL12:AL30" si="0">IF($AK$3="４週",AK12/4,AK12/(DAY(EOMONTH($F$9,0))/7))</f>
        <v>0</v>
      </c>
      <c r="AM12" s="128"/>
      <c r="AN12" s="128"/>
    </row>
    <row r="13" spans="1:40" ht="18" customHeight="1">
      <c r="A13" s="72">
        <v>3</v>
      </c>
      <c r="B13" s="91" t="s">
        <v>21</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ref="AK13:AK31" si="1">IF($AK$3="４週",SUM(F13:AG13),SUM(F13:AJ13))</f>
        <v>0</v>
      </c>
      <c r="AL13" s="82">
        <f t="shared" si="0"/>
        <v>0</v>
      </c>
      <c r="AM13" s="128"/>
      <c r="AN13" s="128"/>
    </row>
    <row r="14" spans="1:40" ht="18" customHeight="1">
      <c r="A14" s="72">
        <v>4</v>
      </c>
      <c r="B14" s="91" t="s">
        <v>22</v>
      </c>
      <c r="C14" s="77" t="s">
        <v>98</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1"/>
        <v>0</v>
      </c>
      <c r="AL14" s="82">
        <f t="shared" si="0"/>
        <v>0</v>
      </c>
      <c r="AM14" s="128"/>
      <c r="AN14" s="128"/>
    </row>
    <row r="15" spans="1:40" ht="18" customHeight="1">
      <c r="A15" s="72">
        <v>5</v>
      </c>
      <c r="B15" s="91" t="s">
        <v>22</v>
      </c>
      <c r="C15" s="77" t="s">
        <v>98</v>
      </c>
      <c r="D15" s="88"/>
      <c r="E15" s="89" t="s">
        <v>143</v>
      </c>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1"/>
        <v>0</v>
      </c>
      <c r="AL15" s="82">
        <f t="shared" si="0"/>
        <v>0</v>
      </c>
      <c r="AM15" s="128"/>
      <c r="AN15" s="128"/>
    </row>
    <row r="16" spans="1:40" ht="18" customHeight="1">
      <c r="A16" s="72">
        <v>6</v>
      </c>
      <c r="B16" s="91" t="s">
        <v>22</v>
      </c>
      <c r="C16" s="77" t="s">
        <v>99</v>
      </c>
      <c r="D16" s="88"/>
      <c r="E16" s="89" t="s">
        <v>144</v>
      </c>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1"/>
        <v>0</v>
      </c>
      <c r="AL16" s="82">
        <f t="shared" si="0"/>
        <v>0</v>
      </c>
      <c r="AM16" s="128"/>
      <c r="AN16" s="128"/>
    </row>
    <row r="17" spans="1:40" ht="18" customHeight="1">
      <c r="A17" s="72">
        <v>7</v>
      </c>
      <c r="B17" s="91" t="s">
        <v>22</v>
      </c>
      <c r="C17" s="77" t="s">
        <v>99</v>
      </c>
      <c r="D17" s="88"/>
      <c r="E17" s="89" t="s">
        <v>145</v>
      </c>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1"/>
        <v>0</v>
      </c>
      <c r="AL17" s="82">
        <f t="shared" si="0"/>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1"/>
        <v>0</v>
      </c>
      <c r="AL18" s="82">
        <f t="shared" si="0"/>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1"/>
        <v>0</v>
      </c>
      <c r="AL19" s="82">
        <f t="shared" si="0"/>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1"/>
        <v>0</v>
      </c>
      <c r="AL20" s="82">
        <f t="shared" si="0"/>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1"/>
        <v>0</v>
      </c>
      <c r="AL21" s="82">
        <f t="shared" si="0"/>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1"/>
        <v>0</v>
      </c>
      <c r="AL22" s="82">
        <f t="shared" si="0"/>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1"/>
        <v>0</v>
      </c>
      <c r="AL23" s="82">
        <f t="shared" si="0"/>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1"/>
        <v>0</v>
      </c>
      <c r="AL24" s="82">
        <f t="shared" si="0"/>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1"/>
        <v>0</v>
      </c>
      <c r="AL25" s="82">
        <f t="shared" si="0"/>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1"/>
        <v>0</v>
      </c>
      <c r="AL26" s="82">
        <f t="shared" si="0"/>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1"/>
        <v>0</v>
      </c>
      <c r="AL27" s="82">
        <f t="shared" si="0"/>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1"/>
        <v>0</v>
      </c>
      <c r="AL28" s="82">
        <f t="shared" si="0"/>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1"/>
        <v>0</v>
      </c>
      <c r="AL29" s="82">
        <f t="shared" si="0"/>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1"/>
        <v>0</v>
      </c>
      <c r="AL30" s="82">
        <f t="shared" si="0"/>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1"/>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3"/>
      <c r="AL32" s="85"/>
      <c r="AM32" s="129"/>
      <c r="AN32" s="129"/>
    </row>
    <row r="33" spans="1:40"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0" ht="5.0999999999999996" customHeight="1">
      <c r="A34" s="20"/>
      <c r="B34" s="20"/>
      <c r="C34" s="20"/>
      <c r="D34"/>
      <c r="E34"/>
      <c r="F34"/>
      <c r="G34"/>
      <c r="H34"/>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39"/>
      <c r="AK34" s="2"/>
      <c r="AL34" s="8"/>
      <c r="AM34" s="8"/>
      <c r="AN34" s="4"/>
    </row>
    <row r="35" spans="1:40" ht="5.0999999999999996" customHeight="1">
      <c r="A35" s="20"/>
      <c r="B35" s="20"/>
      <c r="C35" s="20"/>
      <c r="D35"/>
      <c r="E35"/>
      <c r="F35"/>
      <c r="G35"/>
      <c r="H3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39"/>
      <c r="AK35" s="2"/>
      <c r="AL35" s="8"/>
      <c r="AM35" s="8"/>
      <c r="AN35" s="4"/>
    </row>
    <row r="36" spans="1:40" ht="5.0999999999999996" customHeight="1">
      <c r="A36" s="20"/>
      <c r="B36" s="20"/>
      <c r="C36" s="20"/>
      <c r="D36"/>
      <c r="E36"/>
      <c r="F36"/>
      <c r="G36"/>
      <c r="H36"/>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39"/>
      <c r="AK36" s="2"/>
      <c r="AL36" s="8"/>
      <c r="AM36" s="8"/>
      <c r="AN36" s="4"/>
    </row>
    <row r="37" spans="1:40" ht="18" customHeight="1">
      <c r="A37" s="9" t="s">
        <v>114</v>
      </c>
      <c r="B37" s="2"/>
      <c r="D37" s="2"/>
      <c r="E37" s="2"/>
      <c r="F37" s="2"/>
      <c r="G37" s="2"/>
      <c r="H37" s="2"/>
      <c r="I37" s="2"/>
      <c r="J37" s="2"/>
      <c r="K37" s="2"/>
    </row>
    <row r="38" spans="1:40" ht="18" customHeight="1">
      <c r="A38" s="46" t="s">
        <v>177</v>
      </c>
      <c r="B38" s="46"/>
      <c r="M38" s="9" t="s">
        <v>115</v>
      </c>
      <c r="N38" s="2"/>
      <c r="P38" s="2"/>
      <c r="Q38" s="2"/>
      <c r="R38" s="2"/>
      <c r="S38" s="2"/>
      <c r="T38" s="2"/>
      <c r="U38" s="66" t="str">
        <f>IF(COUNTIF(M40:M43,"○")&gt;1,"いずれか１つを選択してください。","")</f>
        <v/>
      </c>
      <c r="V38" s="2"/>
      <c r="W38" s="2"/>
      <c r="X38" s="2"/>
      <c r="Y38" s="2"/>
      <c r="Z38" s="2"/>
      <c r="AA38" s="2"/>
      <c r="AB38" s="2"/>
      <c r="AC38" s="2"/>
      <c r="AD38" s="2"/>
      <c r="AE38" s="2"/>
      <c r="AF38" s="2"/>
      <c r="AG38" s="2"/>
      <c r="AH38" s="2"/>
      <c r="AI38" s="2"/>
      <c r="AJ38" s="2"/>
      <c r="AK38" s="39"/>
      <c r="AL38" s="2"/>
      <c r="AM38" s="8"/>
      <c r="AN38" s="8"/>
    </row>
    <row r="39" spans="1:40" ht="18.75" customHeight="1">
      <c r="A39" s="154"/>
      <c r="B39" s="154"/>
      <c r="C39" s="154"/>
      <c r="D39" s="44">
        <f>IF(S2=1,10,IF(S2=2,11,IF(S2=3,12,S2-3)))</f>
        <v>-3</v>
      </c>
      <c r="E39" s="44">
        <f>IF(S2=1,11,IF(S2=2,12,S2-2))</f>
        <v>-2</v>
      </c>
      <c r="F39" s="155">
        <f>IF(S2=1,12,S2-1)</f>
        <v>-1</v>
      </c>
      <c r="G39" s="155"/>
      <c r="H39" s="155"/>
      <c r="I39" s="115" t="s">
        <v>173</v>
      </c>
      <c r="J39" s="115"/>
      <c r="K39" s="115"/>
      <c r="M39" s="127" t="s">
        <v>108</v>
      </c>
      <c r="N39" s="133"/>
      <c r="O39" s="133"/>
      <c r="P39" s="133"/>
      <c r="Q39" s="133"/>
      <c r="R39" s="133"/>
      <c r="S39" s="133"/>
      <c r="T39" s="133"/>
      <c r="U39" s="133"/>
      <c r="V39" s="133"/>
      <c r="W39" s="133"/>
      <c r="X39" s="133"/>
      <c r="Y39" s="133"/>
      <c r="Z39" s="133"/>
      <c r="AA39" s="133"/>
      <c r="AB39" s="133"/>
      <c r="AC39" s="133"/>
      <c r="AD39" s="133"/>
      <c r="AE39" s="133"/>
      <c r="AF39" s="133"/>
      <c r="AG39" s="133"/>
      <c r="AH39" s="148" t="s">
        <v>207</v>
      </c>
      <c r="AI39" s="149"/>
      <c r="AJ39" s="149"/>
      <c r="AK39" s="149"/>
      <c r="AL39" s="150"/>
      <c r="AM39" s="114" t="s">
        <v>117</v>
      </c>
      <c r="AN39" s="114"/>
    </row>
    <row r="40" spans="1:40" ht="18" customHeight="1">
      <c r="A40" s="114" t="s">
        <v>179</v>
      </c>
      <c r="B40" s="114"/>
      <c r="C40" s="114"/>
      <c r="D40" s="45"/>
      <c r="E40" s="45"/>
      <c r="F40" s="132"/>
      <c r="G40" s="132"/>
      <c r="H40" s="132"/>
      <c r="I40" s="115">
        <f>SUM(D40:F40)</f>
        <v>0</v>
      </c>
      <c r="J40" s="115"/>
      <c r="K40" s="115"/>
      <c r="M40" s="145" t="s">
        <v>184</v>
      </c>
      <c r="N40" s="120" t="s">
        <v>208</v>
      </c>
      <c r="O40" s="139"/>
      <c r="P40" s="140"/>
      <c r="Q40" s="136" t="s">
        <v>204</v>
      </c>
      <c r="R40" s="137"/>
      <c r="S40" s="137"/>
      <c r="T40" s="137"/>
      <c r="U40" s="137"/>
      <c r="V40" s="137"/>
      <c r="W40" s="137"/>
      <c r="X40" s="137"/>
      <c r="Y40" s="137"/>
      <c r="Z40" s="137"/>
      <c r="AA40" s="137"/>
      <c r="AB40" s="137"/>
      <c r="AC40" s="137"/>
      <c r="AD40" s="137"/>
      <c r="AE40" s="137"/>
      <c r="AF40" s="137"/>
      <c r="AG40" s="138"/>
      <c r="AH40" s="135">
        <f>SUM(F32:AJ32)</f>
        <v>0</v>
      </c>
      <c r="AI40" s="113"/>
      <c r="AJ40" s="61" t="s">
        <v>109</v>
      </c>
      <c r="AK40" s="135">
        <f>ROUNDUP(AH40/450,0)</f>
        <v>0</v>
      </c>
      <c r="AL40" s="113"/>
      <c r="AM40" s="115">
        <f>MIN(AK40:AL42)</f>
        <v>0</v>
      </c>
      <c r="AN40" s="115"/>
    </row>
    <row r="41" spans="1:40" ht="18" customHeight="1">
      <c r="A41" s="141"/>
      <c r="B41" s="141"/>
      <c r="C41" s="141"/>
      <c r="D41" s="8"/>
      <c r="E41" s="8"/>
      <c r="F41" s="8"/>
      <c r="G41" s="8"/>
      <c r="H41" s="8"/>
      <c r="I41" s="8" t="s">
        <v>187</v>
      </c>
      <c r="J41" s="8"/>
      <c r="K41" s="8"/>
      <c r="M41" s="146"/>
      <c r="N41" s="121"/>
      <c r="O41" s="141"/>
      <c r="P41" s="142"/>
      <c r="Q41" s="151" t="s">
        <v>205</v>
      </c>
      <c r="R41" s="152"/>
      <c r="S41" s="152"/>
      <c r="T41" s="152"/>
      <c r="U41" s="152"/>
      <c r="V41" s="152"/>
      <c r="W41" s="152"/>
      <c r="X41" s="152"/>
      <c r="Y41" s="152"/>
      <c r="Z41" s="152"/>
      <c r="AA41" s="152"/>
      <c r="AB41" s="152"/>
      <c r="AC41" s="152"/>
      <c r="AD41" s="152"/>
      <c r="AE41" s="152"/>
      <c r="AF41" s="152"/>
      <c r="AG41" s="153"/>
      <c r="AH41" s="127">
        <f>COUNTA(B12:B30)</f>
        <v>6</v>
      </c>
      <c r="AI41" s="133"/>
      <c r="AJ41" s="67" t="s">
        <v>110</v>
      </c>
      <c r="AK41" s="135">
        <f>ROUNDUP(AH41/10,0)</f>
        <v>1</v>
      </c>
      <c r="AL41" s="113"/>
      <c r="AM41" s="115"/>
      <c r="AN41" s="115"/>
    </row>
    <row r="42" spans="1:40" ht="18" customHeight="1">
      <c r="A42" s="172"/>
      <c r="B42" s="172"/>
      <c r="C42" s="172"/>
      <c r="D42" s="8"/>
      <c r="E42" s="8"/>
      <c r="F42" s="172"/>
      <c r="G42" s="172"/>
      <c r="H42" s="172"/>
      <c r="I42" s="115">
        <f>I40/3</f>
        <v>0</v>
      </c>
      <c r="J42" s="115"/>
      <c r="K42" s="115"/>
      <c r="M42" s="147"/>
      <c r="N42" s="122"/>
      <c r="O42" s="143"/>
      <c r="P42" s="144"/>
      <c r="Q42" s="151" t="s">
        <v>206</v>
      </c>
      <c r="R42" s="152"/>
      <c r="S42" s="152"/>
      <c r="T42" s="152"/>
      <c r="U42" s="152"/>
      <c r="V42" s="152"/>
      <c r="W42" s="152"/>
      <c r="X42" s="152"/>
      <c r="Y42" s="152"/>
      <c r="Z42" s="152"/>
      <c r="AA42" s="152"/>
      <c r="AB42" s="152"/>
      <c r="AC42" s="152"/>
      <c r="AD42" s="152"/>
      <c r="AE42" s="152"/>
      <c r="AF42" s="152"/>
      <c r="AG42" s="153"/>
      <c r="AH42" s="135">
        <f>ROUNDDOWN(I42,1)</f>
        <v>0</v>
      </c>
      <c r="AI42" s="113"/>
      <c r="AJ42" s="68" t="s">
        <v>110</v>
      </c>
      <c r="AK42" s="135">
        <f>ROUNDUP(AH42/40,0)</f>
        <v>0</v>
      </c>
      <c r="AL42" s="113"/>
      <c r="AM42" s="115"/>
      <c r="AN42" s="115"/>
    </row>
    <row r="43" spans="1:40" ht="18" customHeight="1">
      <c r="B43" s="4"/>
      <c r="I43" s="172"/>
      <c r="J43" s="172"/>
      <c r="K43" s="172"/>
      <c r="M43" s="45"/>
      <c r="N43" s="151" t="s">
        <v>209</v>
      </c>
      <c r="O43" s="152"/>
      <c r="P43" s="152"/>
      <c r="Q43" s="152"/>
      <c r="R43" s="152"/>
      <c r="S43" s="152"/>
      <c r="T43" s="152"/>
      <c r="U43" s="152"/>
      <c r="V43" s="152"/>
      <c r="W43" s="152"/>
      <c r="X43" s="152"/>
      <c r="Y43" s="152"/>
      <c r="Z43" s="152"/>
      <c r="AA43" s="152"/>
      <c r="AB43" s="152"/>
      <c r="AC43" s="152"/>
      <c r="AD43" s="152"/>
      <c r="AE43" s="152"/>
      <c r="AF43" s="152"/>
      <c r="AG43" s="153"/>
      <c r="AH43" s="166"/>
      <c r="AI43" s="166"/>
      <c r="AJ43" s="166"/>
      <c r="AK43" s="166"/>
      <c r="AL43" s="166"/>
      <c r="AM43" s="127" cm="1">
        <f t="array" ref="AM43">ROUNDUP(_xlfn.IFS(AM40&lt;2,1,AND(AM40&lt;=2,AM40&lt;6),AM40-1,AM40&gt;=6,AM40/2*3),1)</f>
        <v>1</v>
      </c>
      <c r="AN43" s="134"/>
    </row>
    <row r="44" spans="1:40" ht="5.0999999999999996" customHeight="1">
      <c r="A44" s="20"/>
      <c r="B44" s="20"/>
      <c r="C44" s="20"/>
      <c r="D44" s="20"/>
      <c r="E44" s="20"/>
      <c r="F44" s="20"/>
      <c r="G44" s="20"/>
      <c r="H44" s="20"/>
      <c r="I44" s="20"/>
      <c r="J44" s="2"/>
      <c r="K44" s="2"/>
      <c r="L44" s="2"/>
      <c r="M44" s="39"/>
      <c r="N44" s="2"/>
      <c r="W44" s="8"/>
      <c r="X44" s="2"/>
      <c r="Y44" s="2"/>
      <c r="Z44" s="2"/>
      <c r="AA44" s="2"/>
      <c r="AB44" s="2"/>
      <c r="AC44" s="2"/>
      <c r="AD44" s="2"/>
      <c r="AE44" s="2"/>
      <c r="AF44" s="2"/>
      <c r="AG44" s="2"/>
      <c r="AH44" s="2"/>
      <c r="AI44" s="2"/>
      <c r="AJ44" s="39"/>
      <c r="AK44" s="2"/>
      <c r="AL44" s="8"/>
      <c r="AM44" s="8"/>
      <c r="AN44" s="4"/>
    </row>
    <row r="45" spans="1:40" ht="21" customHeight="1">
      <c r="A45" s="9" t="s">
        <v>118</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0" ht="24.95" customHeight="1">
      <c r="A46" s="4"/>
      <c r="B46" s="8"/>
      <c r="C46" s="157" t="str">
        <f>IF(VLOOKUP($AK$1,選択肢!$A$1:$J$41,C51,FALSE)=0,"-",VLOOKUP($AK$1,選択肢!$A$1:$J$41,C51,FALSE))</f>
        <v>管理者</v>
      </c>
      <c r="D46" s="158"/>
      <c r="E46" s="163" t="str">
        <f>IF(VLOOKUP($AK$1,選択肢!$A$1:$J$41,E51,FALSE)=0,"-",VLOOKUP($AK$1,選択肢!$A$1:$J$41,E51,FALSE))</f>
        <v>サービス提供責任者</v>
      </c>
      <c r="F46" s="163"/>
      <c r="G46" s="163"/>
      <c r="H46" s="163"/>
      <c r="I46" s="157" t="str">
        <f>IF(VLOOKUP($AK$1,選択肢!$A$1:$J$41,I51,FALSE)=0,"-",VLOOKUP($AK$1,選択肢!$A$1:$J$41,I51,FALSE))</f>
        <v>従業者</v>
      </c>
      <c r="J46" s="158"/>
      <c r="K46" s="158"/>
      <c r="L46" s="158"/>
      <c r="M46" s="158"/>
      <c r="N46" s="164"/>
      <c r="O46" s="159"/>
      <c r="P46" s="159"/>
      <c r="Q46" s="159"/>
      <c r="R46" s="159"/>
      <c r="S46" s="159"/>
      <c r="T46" s="159"/>
      <c r="U46" s="159"/>
      <c r="V46" s="159"/>
      <c r="W46" s="159"/>
      <c r="X46" s="159"/>
      <c r="Y46" s="159"/>
      <c r="Z46" s="159"/>
      <c r="AA46" s="159"/>
      <c r="AB46" s="159"/>
      <c r="AC46" s="159"/>
      <c r="AD46" s="159"/>
      <c r="AE46" s="159"/>
      <c r="AF46" s="159"/>
      <c r="AG46" s="159"/>
      <c r="AH46" s="159"/>
      <c r="AI46" s="159"/>
      <c r="AJ46" s="159"/>
      <c r="AK46" s="159"/>
      <c r="AL46" s="159"/>
      <c r="AM46" s="159"/>
      <c r="AN46" s="4"/>
    </row>
    <row r="47" spans="1:40" ht="18" customHeight="1">
      <c r="A47" s="4"/>
      <c r="B47" s="8"/>
      <c r="C47" s="35" t="s">
        <v>2</v>
      </c>
      <c r="D47" s="35" t="s">
        <v>3</v>
      </c>
      <c r="E47" s="34" t="s">
        <v>2</v>
      </c>
      <c r="F47" s="171" t="s">
        <v>3</v>
      </c>
      <c r="G47" s="171"/>
      <c r="H47" s="171"/>
      <c r="I47" s="160" t="s">
        <v>2</v>
      </c>
      <c r="J47" s="161"/>
      <c r="K47" s="162"/>
      <c r="L47" s="160" t="s">
        <v>3</v>
      </c>
      <c r="M47" s="161"/>
      <c r="N47" s="162"/>
      <c r="O47" s="156"/>
      <c r="P47" s="156"/>
      <c r="Q47" s="156"/>
      <c r="R47" s="156"/>
      <c r="S47" s="156"/>
      <c r="T47" s="156"/>
      <c r="U47" s="156"/>
      <c r="V47" s="156"/>
      <c r="W47" s="156"/>
      <c r="X47" s="156"/>
      <c r="Y47" s="156"/>
      <c r="Z47" s="156"/>
      <c r="AA47" s="156"/>
      <c r="AB47" s="156"/>
      <c r="AC47" s="156"/>
      <c r="AD47" s="156"/>
      <c r="AE47" s="156"/>
      <c r="AF47" s="156"/>
      <c r="AG47" s="156"/>
      <c r="AH47" s="156"/>
      <c r="AI47" s="156"/>
      <c r="AJ47" s="156"/>
      <c r="AK47" s="156"/>
      <c r="AL47" s="60"/>
      <c r="AM47" s="60"/>
      <c r="AN47" s="4"/>
    </row>
    <row r="48" spans="1:40" ht="18" customHeight="1">
      <c r="A48" s="4"/>
      <c r="B48" s="11" t="s">
        <v>16</v>
      </c>
      <c r="C48" s="34">
        <f>COUNTIFS($B$11:$B$30,C$46,$C$11:$C$30,"A",$E$11:$E$30,"*")</f>
        <v>1</v>
      </c>
      <c r="D48" s="34">
        <f>COUNTIFS($B$11:$B$30,C$46,$C$11:$C$30,"B",$E$11:$E$30,"*")</f>
        <v>0</v>
      </c>
      <c r="E48" s="34">
        <f>COUNTIFS($B$11:$B$30,E$46,$C$11:$C$30,"A",$E$11:$E$30,"*")</f>
        <v>0</v>
      </c>
      <c r="F48" s="160">
        <f>COUNTIFS($B$11:$B$30,E$46,$C$11:$C$30,"B",$E$11:$E$30,"*")</f>
        <v>1</v>
      </c>
      <c r="G48" s="161"/>
      <c r="H48" s="162"/>
      <c r="I48" s="160">
        <f>COUNTIFS($B$11:$B$30,I$46,$C$11:$C$30,"A",$E$11:$E$30,"*")</f>
        <v>0</v>
      </c>
      <c r="J48" s="161"/>
      <c r="K48" s="162"/>
      <c r="L48" s="160">
        <f>COUNTIFS($B$11:$B$30,I$46,$C$11:$C$30,"B",$E$11:$E$30,"*")</f>
        <v>0</v>
      </c>
      <c r="M48" s="161"/>
      <c r="N48" s="162"/>
      <c r="O48" s="156"/>
      <c r="P48" s="156"/>
      <c r="Q48" s="156"/>
      <c r="R48" s="156"/>
      <c r="S48" s="156"/>
      <c r="T48" s="156"/>
      <c r="U48" s="156"/>
      <c r="V48" s="156"/>
      <c r="W48" s="156"/>
      <c r="X48" s="156"/>
      <c r="Y48" s="156"/>
      <c r="Z48" s="156"/>
      <c r="AA48" s="156"/>
      <c r="AB48" s="156"/>
      <c r="AC48" s="156"/>
      <c r="AD48" s="156"/>
      <c r="AE48" s="156"/>
      <c r="AF48" s="156"/>
      <c r="AG48" s="156"/>
      <c r="AH48" s="156"/>
      <c r="AI48" s="156"/>
      <c r="AJ48" s="156"/>
      <c r="AK48" s="156"/>
      <c r="AL48" s="60"/>
      <c r="AM48" s="60"/>
      <c r="AN48" s="4"/>
    </row>
    <row r="49" spans="1:40" ht="18" customHeight="1">
      <c r="A49" s="4"/>
      <c r="B49" s="17" t="s">
        <v>17</v>
      </c>
      <c r="C49" s="47"/>
      <c r="D49" s="47"/>
      <c r="E49" s="34">
        <f>COUNTIFS($B$11:$B$30,E$46,$C$11:$C$30,"C",$E$11:$E$30,"*")</f>
        <v>1</v>
      </c>
      <c r="F49" s="160">
        <f>COUNTIFS($B$11:$B$30,E$46,$C$11:$C$30,"D",$E$11:$E$30,"*")</f>
        <v>0</v>
      </c>
      <c r="G49" s="161"/>
      <c r="H49" s="162"/>
      <c r="I49" s="160">
        <f>COUNTIFS($B$11:$B$30,I$46,$C$11:$C$30,"C",$E$11:$E$30,"*")</f>
        <v>2</v>
      </c>
      <c r="J49" s="161"/>
      <c r="K49" s="162"/>
      <c r="L49" s="160">
        <f>COUNTIFS($B$11:$B$30,I$46,$C$11:$C$30,"D",$E$11:$E$30,"*")</f>
        <v>2</v>
      </c>
      <c r="M49" s="161"/>
      <c r="N49" s="162"/>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60"/>
      <c r="AM49" s="60"/>
      <c r="AN49" s="4"/>
    </row>
    <row r="50" spans="1:40" ht="18" customHeight="1">
      <c r="A50" s="4"/>
      <c r="B50" s="17" t="s">
        <v>107</v>
      </c>
      <c r="C50" s="169"/>
      <c r="D50" s="170"/>
      <c r="E50" s="160" t="e">
        <f>IF($AK$3="４週",SUMIFS($AK$11:$AK$30,$B$11:$B$30,E46)/4/$AH$5,IF($AK$3="歴月",SUMIFS($AK$11:$AK$30,$B$11:$B$30,E46)/$AL$5,"記載する期間を選択してください"))</f>
        <v>#DIV/0!</v>
      </c>
      <c r="F50" s="161"/>
      <c r="G50" s="161"/>
      <c r="H50" s="162"/>
      <c r="I50" s="160" t="e">
        <f>IF($AK$3="４週",SUMIFS($AK$11:$AK$30,$B$11:$B$30,I46)/4/$AH$5,IF($AK$3="歴月",SUMIFS($AK$11:$AK$30,$B$11:$B$30,I46)/$AL$5,"記載する期間を選択してください"))</f>
        <v>#DIV/0!</v>
      </c>
      <c r="J50" s="161"/>
      <c r="K50" s="161"/>
      <c r="L50" s="161"/>
      <c r="M50" s="161"/>
      <c r="N50" s="162"/>
      <c r="O50" s="103" t="str">
        <f>IF(COUNTIF(AL12:AL30,"&gt;"&amp;AH5)&gt;=1,"※常勤の勤務時間を超えた時間が含まれています。","")</f>
        <v/>
      </c>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row>
    <row r="51" spans="1:40" ht="5.0999999999999996" customHeight="1">
      <c r="A51" s="4"/>
      <c r="B51" s="1"/>
      <c r="C51" s="13">
        <v>2</v>
      </c>
      <c r="D51" s="13"/>
      <c r="E51" s="13">
        <v>3</v>
      </c>
      <c r="F51" s="13"/>
      <c r="G51" s="13"/>
      <c r="H51" s="13"/>
      <c r="I51" s="13">
        <v>4</v>
      </c>
      <c r="J51" s="13"/>
      <c r="K51" s="13"/>
      <c r="L51" s="13"/>
      <c r="M51" s="13"/>
      <c r="N51" s="13"/>
      <c r="O51" s="13">
        <v>5</v>
      </c>
      <c r="P51" s="13"/>
      <c r="Q51" s="13"/>
      <c r="R51" s="13"/>
      <c r="S51" s="13"/>
      <c r="T51" s="13"/>
      <c r="U51" s="13">
        <v>6</v>
      </c>
      <c r="V51" s="13"/>
      <c r="W51" s="13"/>
      <c r="X51" s="13"/>
      <c r="Y51" s="13"/>
      <c r="Z51" s="13"/>
      <c r="AA51" s="13">
        <v>7</v>
      </c>
      <c r="AB51" s="13"/>
      <c r="AC51" s="13"/>
      <c r="AD51" s="13"/>
      <c r="AE51" s="13"/>
      <c r="AF51" s="13"/>
      <c r="AG51" s="13">
        <v>8</v>
      </c>
      <c r="AH51" s="13"/>
      <c r="AI51" s="13"/>
      <c r="AJ51" s="13"/>
      <c r="AK51" s="13"/>
      <c r="AL51" s="13">
        <v>9</v>
      </c>
      <c r="AM51" s="33"/>
      <c r="AN51" s="4"/>
    </row>
    <row r="52" spans="1:40" ht="15" customHeight="1">
      <c r="A52" s="2" t="s">
        <v>72</v>
      </c>
      <c r="B52" s="24"/>
      <c r="C52" s="25"/>
      <c r="D52" s="25"/>
      <c r="E52" s="25"/>
      <c r="F52" s="26"/>
      <c r="G52" s="25"/>
      <c r="H52" s="13"/>
      <c r="I52" s="13"/>
      <c r="J52" s="13"/>
      <c r="K52" s="13"/>
      <c r="L52" s="13"/>
      <c r="M52" s="13"/>
      <c r="N52" s="13"/>
      <c r="O52" s="13"/>
      <c r="P52" s="13"/>
      <c r="Q52" s="13"/>
      <c r="R52" s="13">
        <v>6</v>
      </c>
      <c r="S52" s="13"/>
      <c r="T52" s="13"/>
      <c r="U52" s="13"/>
      <c r="V52" s="13"/>
      <c r="W52" s="13"/>
      <c r="X52" s="13">
        <v>7</v>
      </c>
      <c r="Y52" s="13"/>
      <c r="Z52" s="13"/>
      <c r="AA52" s="13"/>
      <c r="AB52" s="13"/>
      <c r="AC52" s="13"/>
      <c r="AD52" s="13">
        <v>8</v>
      </c>
      <c r="AE52" s="13"/>
      <c r="AF52" s="13"/>
      <c r="AG52" s="14"/>
      <c r="AH52" s="14"/>
      <c r="AI52" s="14"/>
      <c r="AJ52" s="14">
        <v>9</v>
      </c>
      <c r="AK52" s="12"/>
      <c r="AL52" s="12"/>
      <c r="AM52" s="4"/>
    </row>
    <row r="53" spans="1:40" s="2" customFormat="1" ht="15" customHeight="1">
      <c r="A53" s="2" t="s">
        <v>73</v>
      </c>
      <c r="B53" s="20"/>
      <c r="C53" s="20"/>
      <c r="D53" s="20"/>
      <c r="E53" s="20"/>
      <c r="F53" s="20"/>
      <c r="G53" s="20"/>
      <c r="H53" s="9"/>
      <c r="I53" s="9"/>
      <c r="J53" s="9"/>
      <c r="K53" s="9"/>
      <c r="L53" s="9"/>
      <c r="M53" s="9"/>
    </row>
    <row r="54" spans="1:40" s="2" customFormat="1" ht="15" customHeight="1">
      <c r="A54" s="2" t="s">
        <v>121</v>
      </c>
      <c r="B54" s="20"/>
      <c r="C54" s="20"/>
      <c r="D54" s="20"/>
      <c r="E54" s="20"/>
      <c r="F54" s="20"/>
      <c r="G54" s="20"/>
      <c r="H54" s="9"/>
      <c r="I54" s="9"/>
      <c r="J54" s="9"/>
      <c r="K54" s="9"/>
      <c r="L54" s="9"/>
      <c r="M54" s="9"/>
    </row>
    <row r="55" spans="1:40" s="2" customFormat="1" ht="15" customHeight="1">
      <c r="A55" s="2" t="s">
        <v>74</v>
      </c>
      <c r="B55" s="20"/>
      <c r="C55" s="20"/>
      <c r="D55" s="20"/>
      <c r="E55" s="20"/>
      <c r="F55" s="20"/>
      <c r="G55" s="20"/>
      <c r="H55" s="9"/>
      <c r="I55" s="9"/>
      <c r="J55" s="9"/>
      <c r="K55" s="9"/>
      <c r="L55" s="9"/>
      <c r="M55" s="9"/>
    </row>
    <row r="56" spans="1:40" s="2" customFormat="1" ht="15" customHeight="1">
      <c r="A56" s="2" t="s">
        <v>75</v>
      </c>
      <c r="B56" s="20"/>
      <c r="C56" s="20"/>
      <c r="D56" s="20"/>
      <c r="E56" s="20"/>
      <c r="F56" s="20"/>
      <c r="G56" s="20"/>
      <c r="H56" s="9"/>
      <c r="I56" s="9"/>
      <c r="J56" s="9"/>
      <c r="K56" s="9"/>
      <c r="L56" s="9"/>
      <c r="M56" s="9"/>
    </row>
    <row r="57" spans="1:40" ht="15" customHeight="1">
      <c r="A57" s="2" t="s">
        <v>76</v>
      </c>
      <c r="B57" s="27"/>
      <c r="C57" s="2"/>
      <c r="D57" s="2"/>
      <c r="E57" s="2"/>
      <c r="F57" s="2"/>
      <c r="G57" s="2"/>
    </row>
    <row r="58" spans="1:40" ht="15" customHeight="1">
      <c r="A58" s="2" t="s">
        <v>77</v>
      </c>
      <c r="B58" s="27"/>
      <c r="C58" s="2"/>
      <c r="D58" s="2"/>
      <c r="E58" s="2"/>
      <c r="F58" s="2"/>
      <c r="G58" s="2"/>
    </row>
    <row r="59" spans="1:40" ht="15" customHeight="1">
      <c r="A59" s="2"/>
      <c r="B59" s="11" t="s">
        <v>78</v>
      </c>
      <c r="C59" s="115" t="s">
        <v>79</v>
      </c>
      <c r="D59" s="115"/>
      <c r="E59" s="115"/>
      <c r="F59" s="2"/>
      <c r="G59" s="2"/>
    </row>
    <row r="60" spans="1:40" ht="15" customHeight="1">
      <c r="A60" s="2"/>
      <c r="B60" s="29" t="s">
        <v>96</v>
      </c>
      <c r="C60" s="130" t="s">
        <v>80</v>
      </c>
      <c r="D60" s="130"/>
      <c r="E60" s="130"/>
      <c r="F60" s="2"/>
      <c r="G60" s="2"/>
    </row>
    <row r="61" spans="1:40" ht="15" customHeight="1">
      <c r="A61" s="2"/>
      <c r="B61" s="29" t="s">
        <v>97</v>
      </c>
      <c r="C61" s="130" t="s">
        <v>81</v>
      </c>
      <c r="D61" s="130"/>
      <c r="E61" s="130"/>
      <c r="F61" s="2"/>
      <c r="G61" s="2"/>
    </row>
    <row r="62" spans="1:40" ht="15" customHeight="1">
      <c r="A62" s="2"/>
      <c r="B62" s="29" t="s">
        <v>98</v>
      </c>
      <c r="C62" s="130" t="s">
        <v>82</v>
      </c>
      <c r="D62" s="130"/>
      <c r="E62" s="130"/>
      <c r="F62" s="2"/>
      <c r="G62" s="2"/>
    </row>
    <row r="63" spans="1:40" ht="15" customHeight="1">
      <c r="A63" s="2"/>
      <c r="B63" s="29" t="s">
        <v>99</v>
      </c>
      <c r="C63" s="130" t="s">
        <v>83</v>
      </c>
      <c r="D63" s="130"/>
      <c r="E63" s="130"/>
      <c r="F63" s="2"/>
      <c r="G63" s="2"/>
    </row>
    <row r="64" spans="1:40" ht="15" customHeight="1">
      <c r="A64" s="2"/>
      <c r="B64" s="2" t="s">
        <v>84</v>
      </c>
      <c r="C64" s="2"/>
      <c r="D64" s="2"/>
      <c r="E64" s="2"/>
      <c r="F64" s="2"/>
      <c r="G64" s="2"/>
    </row>
    <row r="65" spans="1:7" ht="15" customHeight="1">
      <c r="A65" s="2"/>
      <c r="B65" s="2" t="s">
        <v>101</v>
      </c>
      <c r="C65" s="2"/>
      <c r="D65" s="2"/>
      <c r="E65" s="2"/>
      <c r="F65" s="2"/>
      <c r="G65" s="2"/>
    </row>
    <row r="66" spans="1:7" ht="15" customHeight="1">
      <c r="A66" s="2"/>
      <c r="B66" s="2" t="s">
        <v>85</v>
      </c>
      <c r="C66" s="2"/>
      <c r="D66" s="2"/>
      <c r="E66" s="2"/>
      <c r="F66" s="2"/>
      <c r="G66" s="2"/>
    </row>
    <row r="67" spans="1:7" ht="15" customHeight="1">
      <c r="A67" s="2" t="s">
        <v>86</v>
      </c>
      <c r="B67" s="27"/>
      <c r="C67" s="2"/>
      <c r="D67" s="2"/>
      <c r="E67" s="2"/>
      <c r="F67" s="2"/>
      <c r="G67" s="2"/>
    </row>
    <row r="68" spans="1:7" ht="15" customHeight="1">
      <c r="A68" s="2" t="s">
        <v>87</v>
      </c>
      <c r="B68" s="27"/>
      <c r="C68" s="2"/>
      <c r="D68" s="2"/>
      <c r="E68" s="2"/>
      <c r="F68" s="2"/>
      <c r="G68" s="2"/>
    </row>
    <row r="69" spans="1:7" ht="15" customHeight="1">
      <c r="A69" s="2" t="s">
        <v>102</v>
      </c>
      <c r="B69" s="27"/>
      <c r="C69" s="2"/>
      <c r="D69" s="2"/>
      <c r="E69" s="2"/>
      <c r="F69" s="2"/>
      <c r="G69" s="2"/>
    </row>
    <row r="70" spans="1:7" ht="15" customHeight="1">
      <c r="A70" s="2" t="s">
        <v>88</v>
      </c>
      <c r="B70" s="27"/>
      <c r="C70" s="2"/>
      <c r="D70" s="2"/>
      <c r="E70" s="2"/>
      <c r="F70" s="2"/>
      <c r="G70" s="2"/>
    </row>
    <row r="71" spans="1:7" ht="15" customHeight="1">
      <c r="A71" s="2" t="s">
        <v>203</v>
      </c>
      <c r="B71" s="27"/>
      <c r="C71" s="2"/>
      <c r="D71" s="2"/>
      <c r="E71" s="2"/>
      <c r="F71" s="2"/>
      <c r="G71" s="2"/>
    </row>
    <row r="72" spans="1:7" ht="15" customHeight="1">
      <c r="A72" s="2" t="s">
        <v>89</v>
      </c>
      <c r="B72" s="27"/>
      <c r="C72" s="2"/>
      <c r="D72" s="2"/>
      <c r="E72" s="2"/>
      <c r="F72" s="2"/>
      <c r="G72" s="2"/>
    </row>
    <row r="73" spans="1:7" ht="15" customHeight="1">
      <c r="A73" s="2" t="s">
        <v>90</v>
      </c>
      <c r="B73" s="27"/>
      <c r="C73" s="2"/>
      <c r="D73" s="2"/>
      <c r="E73" s="2"/>
      <c r="F73" s="2"/>
      <c r="G73" s="2"/>
    </row>
    <row r="74" spans="1:7" ht="15" customHeight="1">
      <c r="A74" s="2" t="s">
        <v>91</v>
      </c>
      <c r="B74" s="27"/>
      <c r="C74" s="2"/>
      <c r="D74" s="2"/>
      <c r="E74" s="2"/>
      <c r="F74" s="2"/>
      <c r="G74" s="2"/>
    </row>
    <row r="75" spans="1:7" ht="15" customHeight="1">
      <c r="A75" s="2" t="s">
        <v>92</v>
      </c>
      <c r="B75" s="27"/>
      <c r="C75" s="2"/>
      <c r="D75" s="2"/>
      <c r="E75" s="2"/>
      <c r="F75" s="2"/>
      <c r="G75" s="2"/>
    </row>
    <row r="76" spans="1:7" ht="15" customHeight="1">
      <c r="A76" s="2" t="s">
        <v>93</v>
      </c>
      <c r="B76" s="27"/>
      <c r="C76" s="2"/>
      <c r="D76" s="2"/>
      <c r="E76" s="2"/>
      <c r="F76" s="2"/>
      <c r="G76" s="2"/>
    </row>
    <row r="77" spans="1:7" ht="15" customHeight="1">
      <c r="A77" s="2" t="s">
        <v>94</v>
      </c>
      <c r="B77" s="27"/>
      <c r="C77" s="2"/>
      <c r="D77" s="2"/>
      <c r="E77" s="2"/>
      <c r="F77" s="2"/>
      <c r="G77" s="2"/>
    </row>
    <row r="78" spans="1:7" ht="15" customHeight="1">
      <c r="A78" s="2" t="s">
        <v>95</v>
      </c>
      <c r="B78" s="27"/>
      <c r="C78" s="2"/>
      <c r="D78" s="2"/>
      <c r="E78" s="2"/>
      <c r="F78" s="2"/>
      <c r="G78" s="2"/>
    </row>
    <row r="79" spans="1:7" ht="15" customHeight="1">
      <c r="A79" s="2" t="s">
        <v>100</v>
      </c>
      <c r="B79" s="27"/>
      <c r="C79" s="2"/>
      <c r="D79" s="2"/>
      <c r="E79" s="2"/>
      <c r="F79" s="2"/>
      <c r="G79" s="2"/>
    </row>
  </sheetData>
  <mergeCells count="124">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31:E31"/>
    <mergeCell ref="AM31:AN32"/>
    <mergeCell ref="A32:E32"/>
    <mergeCell ref="A39:C39"/>
    <mergeCell ref="F39:H39"/>
    <mergeCell ref="I39:K39"/>
    <mergeCell ref="I43:K43"/>
    <mergeCell ref="AH43:AL43"/>
    <mergeCell ref="AM43:AN43"/>
    <mergeCell ref="N43:AG43"/>
    <mergeCell ref="C46:D46"/>
    <mergeCell ref="E46:H46"/>
    <mergeCell ref="I46:N46"/>
    <mergeCell ref="O46:T46"/>
    <mergeCell ref="U46:Z46"/>
    <mergeCell ref="AM39:AN39"/>
    <mergeCell ref="A40:C40"/>
    <mergeCell ref="F40:H40"/>
    <mergeCell ref="I40:K40"/>
    <mergeCell ref="AM40:AN42"/>
    <mergeCell ref="A41:C41"/>
    <mergeCell ref="A42:C42"/>
    <mergeCell ref="F42:H42"/>
    <mergeCell ref="I42:K42"/>
    <mergeCell ref="AL46:AM46"/>
    <mergeCell ref="AA46:AF46"/>
    <mergeCell ref="AG46:AK46"/>
    <mergeCell ref="C63:E63"/>
    <mergeCell ref="C59:E59"/>
    <mergeCell ref="C60:E60"/>
    <mergeCell ref="C61:E61"/>
    <mergeCell ref="C62:E62"/>
    <mergeCell ref="C50:D50"/>
    <mergeCell ref="E50:H50"/>
    <mergeCell ref="I50:N50"/>
    <mergeCell ref="AG47:AI47"/>
    <mergeCell ref="F49:H49"/>
    <mergeCell ref="F48:H48"/>
    <mergeCell ref="F47:H47"/>
    <mergeCell ref="I47:K47"/>
    <mergeCell ref="L47:N47"/>
    <mergeCell ref="O47:Q47"/>
    <mergeCell ref="R47:T47"/>
    <mergeCell ref="U47:W47"/>
    <mergeCell ref="X47:Z47"/>
    <mergeCell ref="AA47:AC47"/>
    <mergeCell ref="AD47:AF47"/>
    <mergeCell ref="AJ47:AK47"/>
    <mergeCell ref="AJ48:AK48"/>
    <mergeCell ref="I48:K48"/>
    <mergeCell ref="L48:N48"/>
    <mergeCell ref="O48:Q48"/>
    <mergeCell ref="R48:T48"/>
    <mergeCell ref="U48:W48"/>
    <mergeCell ref="AG49:AI49"/>
    <mergeCell ref="AJ49:AK49"/>
    <mergeCell ref="X48:Z48"/>
    <mergeCell ref="AA48:AC48"/>
    <mergeCell ref="I49:K49"/>
    <mergeCell ref="L49:N49"/>
    <mergeCell ref="O49:Q49"/>
    <mergeCell ref="R49:T49"/>
    <mergeCell ref="U49:W49"/>
    <mergeCell ref="AD48:AF48"/>
    <mergeCell ref="AG48:AI48"/>
    <mergeCell ref="X49:Z49"/>
    <mergeCell ref="AA49:AC49"/>
    <mergeCell ref="AD49:AF49"/>
  </mergeCells>
  <phoneticPr fontId="3"/>
  <conditionalFormatting sqref="AH11:AJ32">
    <cfRule type="expression" dxfId="47" priority="3">
      <formula>$AK$3="４週"</formula>
    </cfRule>
  </conditionalFormatting>
  <conditionalFormatting sqref="AL12:AL30">
    <cfRule type="cellIs" dxfId="46" priority="1" operator="greaterThan">
      <formula>$AH$5</formula>
    </cfRule>
  </conditionalFormatting>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howErrorMessage="1" sqref="B12:B30" xr:uid="{00000000-0002-0000-0400-000005000000}">
      <formula1>INDIRECT($AK$1)</formula1>
    </dataValidation>
    <dataValidation type="list" allowBlank="1" showInputMessage="1" showErrorMessage="1" sqref="M40:M43" xr:uid="{00000000-0002-0000-04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AQ207"/>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11</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86"/>
      <c r="AL2" s="186"/>
      <c r="AM2" s="186"/>
      <c r="AN2" s="186"/>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36" t="s">
        <v>20</v>
      </c>
      <c r="C11" s="18" t="s">
        <v>96</v>
      </c>
      <c r="D11" s="37"/>
      <c r="E11" s="38"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10">
        <f>IF($AK$3="４週",AK11/4,AK11/(DAY(EOMONTH($F$9,0))/7))</f>
        <v>0</v>
      </c>
      <c r="AM11" s="177"/>
      <c r="AN11" s="177"/>
    </row>
    <row r="12" spans="1:40" ht="18" customHeight="1">
      <c r="A12" s="72">
        <v>2</v>
      </c>
      <c r="B12" s="36" t="s">
        <v>23</v>
      </c>
      <c r="C12" s="18" t="s">
        <v>97</v>
      </c>
      <c r="D12" s="37"/>
      <c r="E12" s="38"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75" si="0">IF($AK$3="４週",SUM(F12:AG12),SUM(F12:AJ12))</f>
        <v>0</v>
      </c>
      <c r="AL12" s="10">
        <f t="shared" ref="AL12:AL160" si="1">IF($AK$3="４週",AK12/4,AK12/(DAY(EOMONTH($F$9,0))/7))</f>
        <v>0</v>
      </c>
      <c r="AM12" s="177"/>
      <c r="AN12" s="177"/>
    </row>
    <row r="13" spans="1:40" ht="18" customHeight="1">
      <c r="A13" s="72">
        <v>3</v>
      </c>
      <c r="B13" s="36" t="s">
        <v>24</v>
      </c>
      <c r="C13" s="18" t="s">
        <v>98</v>
      </c>
      <c r="D13" s="37"/>
      <c r="E13" s="38"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10">
        <f t="shared" si="1"/>
        <v>0</v>
      </c>
      <c r="AM13" s="177"/>
      <c r="AN13" s="177"/>
    </row>
    <row r="14" spans="1:40" ht="18" customHeight="1">
      <c r="A14" s="72">
        <v>4</v>
      </c>
      <c r="B14" s="36" t="s">
        <v>25</v>
      </c>
      <c r="C14" s="18" t="s">
        <v>99</v>
      </c>
      <c r="D14" s="37"/>
      <c r="E14" s="38"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10">
        <f t="shared" si="1"/>
        <v>0</v>
      </c>
      <c r="AM14" s="177"/>
      <c r="AN14" s="177"/>
    </row>
    <row r="15" spans="1:40" ht="18" customHeight="1">
      <c r="A15" s="72">
        <v>5</v>
      </c>
      <c r="B15" s="36" t="s">
        <v>26</v>
      </c>
      <c r="C15" s="18" t="s">
        <v>99</v>
      </c>
      <c r="D15" s="37"/>
      <c r="E15" s="38" t="s">
        <v>241</v>
      </c>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10">
        <f t="shared" ref="AL15:AL74" si="2">IF($AK$3="４週",AK15/4,AK15/(DAY(EOMONTH($F$9,0))/7))</f>
        <v>0</v>
      </c>
      <c r="AM15" s="177"/>
      <c r="AN15" s="177"/>
    </row>
    <row r="16" spans="1:40" ht="18" customHeight="1">
      <c r="A16" s="72">
        <v>6</v>
      </c>
      <c r="B16" s="36"/>
      <c r="C16" s="18"/>
      <c r="D16" s="37"/>
      <c r="E16" s="38"/>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10">
        <f t="shared" si="2"/>
        <v>0</v>
      </c>
      <c r="AM16" s="177"/>
      <c r="AN16" s="177"/>
    </row>
    <row r="17" spans="1:40" ht="18" customHeight="1">
      <c r="A17" s="72">
        <v>7</v>
      </c>
      <c r="B17" s="36"/>
      <c r="C17" s="18"/>
      <c r="D17" s="37"/>
      <c r="E17" s="38"/>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10">
        <f t="shared" si="2"/>
        <v>0</v>
      </c>
      <c r="AM17" s="177"/>
      <c r="AN17" s="177"/>
    </row>
    <row r="18" spans="1:40" ht="18" customHeight="1">
      <c r="A18" s="72">
        <v>8</v>
      </c>
      <c r="B18" s="36"/>
      <c r="C18" s="18"/>
      <c r="D18" s="37"/>
      <c r="E18" s="38"/>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10">
        <f t="shared" si="2"/>
        <v>0</v>
      </c>
      <c r="AM18" s="177"/>
      <c r="AN18" s="177"/>
    </row>
    <row r="19" spans="1:40" ht="18" customHeight="1">
      <c r="A19" s="72">
        <v>9</v>
      </c>
      <c r="B19" s="36"/>
      <c r="C19" s="18"/>
      <c r="D19" s="37"/>
      <c r="E19" s="38"/>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10">
        <f t="shared" si="2"/>
        <v>0</v>
      </c>
      <c r="AM19" s="177"/>
      <c r="AN19" s="177"/>
    </row>
    <row r="20" spans="1:40" ht="18" customHeight="1">
      <c r="A20" s="72">
        <v>10</v>
      </c>
      <c r="B20" s="36"/>
      <c r="C20" s="18"/>
      <c r="D20" s="37"/>
      <c r="E20" s="38"/>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10">
        <f t="shared" si="2"/>
        <v>0</v>
      </c>
      <c r="AM20" s="177"/>
      <c r="AN20" s="177"/>
    </row>
    <row r="21" spans="1:40" ht="18" customHeight="1">
      <c r="A21" s="72">
        <v>11</v>
      </c>
      <c r="B21" s="36"/>
      <c r="C21" s="18"/>
      <c r="D21" s="37"/>
      <c r="E21" s="38"/>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10">
        <f t="shared" si="2"/>
        <v>0</v>
      </c>
      <c r="AM21" s="177"/>
      <c r="AN21" s="177"/>
    </row>
    <row r="22" spans="1:40" ht="18" customHeight="1">
      <c r="A22" s="72">
        <v>12</v>
      </c>
      <c r="B22" s="36"/>
      <c r="C22" s="18"/>
      <c r="D22" s="37"/>
      <c r="E22" s="38"/>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10">
        <f t="shared" si="2"/>
        <v>0</v>
      </c>
      <c r="AM22" s="177"/>
      <c r="AN22" s="177"/>
    </row>
    <row r="23" spans="1:40" ht="18" customHeight="1">
      <c r="A23" s="72">
        <v>13</v>
      </c>
      <c r="B23" s="36"/>
      <c r="C23" s="18"/>
      <c r="D23" s="37"/>
      <c r="E23" s="38"/>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10">
        <f t="shared" si="2"/>
        <v>0</v>
      </c>
      <c r="AM23" s="177"/>
      <c r="AN23" s="177"/>
    </row>
    <row r="24" spans="1:40" ht="18" customHeight="1">
      <c r="A24" s="72">
        <v>14</v>
      </c>
      <c r="B24" s="36"/>
      <c r="C24" s="18"/>
      <c r="D24" s="37"/>
      <c r="E24" s="38"/>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10">
        <f t="shared" si="2"/>
        <v>0</v>
      </c>
      <c r="AM24" s="177"/>
      <c r="AN24" s="177"/>
    </row>
    <row r="25" spans="1:40" ht="18" customHeight="1">
      <c r="A25" s="72">
        <v>15</v>
      </c>
      <c r="B25" s="36"/>
      <c r="C25" s="18"/>
      <c r="D25" s="37"/>
      <c r="E25" s="38"/>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10">
        <f t="shared" si="2"/>
        <v>0</v>
      </c>
      <c r="AM25" s="177"/>
      <c r="AN25" s="177"/>
    </row>
    <row r="26" spans="1:40" ht="18" customHeight="1">
      <c r="A26" s="72">
        <v>16</v>
      </c>
      <c r="B26" s="36"/>
      <c r="C26" s="18"/>
      <c r="D26" s="37"/>
      <c r="E26" s="38"/>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10">
        <f t="shared" si="2"/>
        <v>0</v>
      </c>
      <c r="AM26" s="177"/>
      <c r="AN26" s="177"/>
    </row>
    <row r="27" spans="1:40" ht="18" customHeight="1">
      <c r="A27" s="72">
        <v>17</v>
      </c>
      <c r="B27" s="36"/>
      <c r="C27" s="18"/>
      <c r="D27" s="37"/>
      <c r="E27" s="38"/>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10">
        <f t="shared" si="2"/>
        <v>0</v>
      </c>
      <c r="AM27" s="177"/>
      <c r="AN27" s="177"/>
    </row>
    <row r="28" spans="1:40" ht="18" customHeight="1">
      <c r="A28" s="72">
        <v>18</v>
      </c>
      <c r="B28" s="36"/>
      <c r="C28" s="18"/>
      <c r="D28" s="37"/>
      <c r="E28" s="38"/>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10">
        <f t="shared" si="2"/>
        <v>0</v>
      </c>
      <c r="AM28" s="177"/>
      <c r="AN28" s="177"/>
    </row>
    <row r="29" spans="1:40" ht="18" customHeight="1">
      <c r="A29" s="72">
        <v>19</v>
      </c>
      <c r="B29" s="36"/>
      <c r="C29" s="18"/>
      <c r="D29" s="37"/>
      <c r="E29" s="38"/>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10">
        <f t="shared" si="2"/>
        <v>0</v>
      </c>
      <c r="AM29" s="177"/>
      <c r="AN29" s="177"/>
    </row>
    <row r="30" spans="1:40" ht="18" customHeight="1">
      <c r="A30" s="72">
        <v>20</v>
      </c>
      <c r="B30" s="36"/>
      <c r="C30" s="18"/>
      <c r="D30" s="37"/>
      <c r="E30" s="38"/>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10">
        <f t="shared" si="2"/>
        <v>0</v>
      </c>
      <c r="AM30" s="177"/>
      <c r="AN30" s="177"/>
    </row>
    <row r="31" spans="1:40" ht="18" customHeight="1">
      <c r="A31" s="72">
        <v>21</v>
      </c>
      <c r="B31" s="36"/>
      <c r="C31" s="18"/>
      <c r="D31" s="37"/>
      <c r="E31" s="38"/>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1">
        <f t="shared" si="0"/>
        <v>0</v>
      </c>
      <c r="AL31" s="10">
        <f t="shared" si="2"/>
        <v>0</v>
      </c>
      <c r="AM31" s="177"/>
      <c r="AN31" s="177"/>
    </row>
    <row r="32" spans="1:40" ht="18" customHeight="1">
      <c r="A32" s="72">
        <v>22</v>
      </c>
      <c r="B32" s="36"/>
      <c r="C32" s="18"/>
      <c r="D32" s="37"/>
      <c r="E32" s="38"/>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1">
        <f t="shared" si="0"/>
        <v>0</v>
      </c>
      <c r="AL32" s="10">
        <f t="shared" si="2"/>
        <v>0</v>
      </c>
      <c r="AM32" s="177"/>
      <c r="AN32" s="177"/>
    </row>
    <row r="33" spans="1:40" ht="18" customHeight="1">
      <c r="A33" s="72">
        <v>23</v>
      </c>
      <c r="B33" s="36"/>
      <c r="C33" s="18"/>
      <c r="D33" s="37"/>
      <c r="E33" s="38"/>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1">
        <f t="shared" si="0"/>
        <v>0</v>
      </c>
      <c r="AL33" s="10">
        <f t="shared" si="2"/>
        <v>0</v>
      </c>
      <c r="AM33" s="177"/>
      <c r="AN33" s="177"/>
    </row>
    <row r="34" spans="1:40" ht="18" customHeight="1">
      <c r="A34" s="72">
        <v>24</v>
      </c>
      <c r="B34" s="36"/>
      <c r="C34" s="18"/>
      <c r="D34" s="37"/>
      <c r="E34" s="38"/>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1">
        <f t="shared" si="0"/>
        <v>0</v>
      </c>
      <c r="AL34" s="10">
        <f t="shared" si="2"/>
        <v>0</v>
      </c>
      <c r="AM34" s="177"/>
      <c r="AN34" s="177"/>
    </row>
    <row r="35" spans="1:40" ht="18" customHeight="1">
      <c r="A35" s="72">
        <v>25</v>
      </c>
      <c r="B35" s="36"/>
      <c r="C35" s="18"/>
      <c r="D35" s="37"/>
      <c r="E35" s="38"/>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1">
        <f t="shared" si="0"/>
        <v>0</v>
      </c>
      <c r="AL35" s="10">
        <f t="shared" si="2"/>
        <v>0</v>
      </c>
      <c r="AM35" s="177"/>
      <c r="AN35" s="177"/>
    </row>
    <row r="36" spans="1:40" ht="18" customHeight="1">
      <c r="A36" s="72">
        <v>26</v>
      </c>
      <c r="B36" s="36"/>
      <c r="C36" s="18"/>
      <c r="D36" s="37"/>
      <c r="E36" s="38"/>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1">
        <f t="shared" si="0"/>
        <v>0</v>
      </c>
      <c r="AL36" s="10">
        <f t="shared" si="2"/>
        <v>0</v>
      </c>
      <c r="AM36" s="177"/>
      <c r="AN36" s="177"/>
    </row>
    <row r="37" spans="1:40" ht="18" customHeight="1">
      <c r="A37" s="72">
        <v>27</v>
      </c>
      <c r="B37" s="36"/>
      <c r="C37" s="18"/>
      <c r="D37" s="37"/>
      <c r="E37" s="38"/>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1">
        <f t="shared" si="0"/>
        <v>0</v>
      </c>
      <c r="AL37" s="10">
        <f t="shared" si="2"/>
        <v>0</v>
      </c>
      <c r="AM37" s="177"/>
      <c r="AN37" s="177"/>
    </row>
    <row r="38" spans="1:40" ht="18" customHeight="1">
      <c r="A38" s="72">
        <v>28</v>
      </c>
      <c r="B38" s="36"/>
      <c r="C38" s="18"/>
      <c r="D38" s="37"/>
      <c r="E38" s="38"/>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1">
        <f t="shared" si="0"/>
        <v>0</v>
      </c>
      <c r="AL38" s="10">
        <f t="shared" si="2"/>
        <v>0</v>
      </c>
      <c r="AM38" s="177"/>
      <c r="AN38" s="177"/>
    </row>
    <row r="39" spans="1:40" ht="18" customHeight="1">
      <c r="A39" s="72">
        <v>29</v>
      </c>
      <c r="B39" s="36"/>
      <c r="C39" s="18"/>
      <c r="D39" s="37"/>
      <c r="E39" s="38"/>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1">
        <f t="shared" si="0"/>
        <v>0</v>
      </c>
      <c r="AL39" s="10">
        <f t="shared" si="2"/>
        <v>0</v>
      </c>
      <c r="AM39" s="177"/>
      <c r="AN39" s="177"/>
    </row>
    <row r="40" spans="1:40" ht="18" customHeight="1">
      <c r="A40" s="72">
        <v>30</v>
      </c>
      <c r="B40" s="36"/>
      <c r="C40" s="18"/>
      <c r="D40" s="37"/>
      <c r="E40" s="38"/>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1">
        <f t="shared" si="0"/>
        <v>0</v>
      </c>
      <c r="AL40" s="10">
        <f t="shared" si="2"/>
        <v>0</v>
      </c>
      <c r="AM40" s="177"/>
      <c r="AN40" s="177"/>
    </row>
    <row r="41" spans="1:40" ht="18" customHeight="1">
      <c r="A41" s="72">
        <v>31</v>
      </c>
      <c r="B41" s="36"/>
      <c r="C41" s="18"/>
      <c r="D41" s="37"/>
      <c r="E41" s="38"/>
      <c r="F41" s="80"/>
      <c r="G41" s="80"/>
      <c r="H41" s="80"/>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c r="AI41" s="80"/>
      <c r="AJ41" s="80"/>
      <c r="AK41" s="81">
        <f t="shared" si="0"/>
        <v>0</v>
      </c>
      <c r="AL41" s="10">
        <f t="shared" si="2"/>
        <v>0</v>
      </c>
      <c r="AM41" s="177"/>
      <c r="AN41" s="177"/>
    </row>
    <row r="42" spans="1:40" ht="18" customHeight="1">
      <c r="A42" s="72">
        <v>32</v>
      </c>
      <c r="B42" s="36"/>
      <c r="C42" s="18"/>
      <c r="D42" s="37"/>
      <c r="E42" s="38"/>
      <c r="F42" s="80"/>
      <c r="G42" s="80"/>
      <c r="H42" s="80"/>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c r="AI42" s="80"/>
      <c r="AJ42" s="80"/>
      <c r="AK42" s="81">
        <f t="shared" si="0"/>
        <v>0</v>
      </c>
      <c r="AL42" s="10">
        <f t="shared" si="2"/>
        <v>0</v>
      </c>
      <c r="AM42" s="177"/>
      <c r="AN42" s="177"/>
    </row>
    <row r="43" spans="1:40" ht="18" customHeight="1">
      <c r="A43" s="72">
        <v>33</v>
      </c>
      <c r="B43" s="36"/>
      <c r="C43" s="18"/>
      <c r="D43" s="37"/>
      <c r="E43" s="38"/>
      <c r="F43" s="80"/>
      <c r="G43" s="80"/>
      <c r="H43" s="80"/>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c r="AI43" s="80"/>
      <c r="AJ43" s="80"/>
      <c r="AK43" s="81">
        <f t="shared" si="0"/>
        <v>0</v>
      </c>
      <c r="AL43" s="10">
        <f t="shared" si="2"/>
        <v>0</v>
      </c>
      <c r="AM43" s="177"/>
      <c r="AN43" s="177"/>
    </row>
    <row r="44" spans="1:40" ht="18" customHeight="1">
      <c r="A44" s="72">
        <v>34</v>
      </c>
      <c r="B44" s="36"/>
      <c r="C44" s="18"/>
      <c r="D44" s="37"/>
      <c r="E44" s="38"/>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1">
        <f t="shared" si="0"/>
        <v>0</v>
      </c>
      <c r="AL44" s="10">
        <f t="shared" si="2"/>
        <v>0</v>
      </c>
      <c r="AM44" s="177"/>
      <c r="AN44" s="177"/>
    </row>
    <row r="45" spans="1:40" ht="18" customHeight="1">
      <c r="A45" s="72">
        <v>35</v>
      </c>
      <c r="B45" s="36"/>
      <c r="C45" s="18"/>
      <c r="D45" s="37"/>
      <c r="E45" s="38"/>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1">
        <f t="shared" si="0"/>
        <v>0</v>
      </c>
      <c r="AL45" s="10">
        <f t="shared" si="2"/>
        <v>0</v>
      </c>
      <c r="AM45" s="177"/>
      <c r="AN45" s="177"/>
    </row>
    <row r="46" spans="1:40" ht="18" customHeight="1">
      <c r="A46" s="72">
        <v>36</v>
      </c>
      <c r="B46" s="36"/>
      <c r="C46" s="18"/>
      <c r="D46" s="37"/>
      <c r="E46" s="38"/>
      <c r="F46" s="80"/>
      <c r="G46" s="80"/>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1">
        <f t="shared" si="0"/>
        <v>0</v>
      </c>
      <c r="AL46" s="10">
        <f t="shared" si="2"/>
        <v>0</v>
      </c>
      <c r="AM46" s="177"/>
      <c r="AN46" s="177"/>
    </row>
    <row r="47" spans="1:40" ht="18" customHeight="1">
      <c r="A47" s="72">
        <v>37</v>
      </c>
      <c r="B47" s="36"/>
      <c r="C47" s="18"/>
      <c r="D47" s="37"/>
      <c r="E47" s="38"/>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1">
        <f t="shared" si="0"/>
        <v>0</v>
      </c>
      <c r="AL47" s="10">
        <f t="shared" si="2"/>
        <v>0</v>
      </c>
      <c r="AM47" s="177"/>
      <c r="AN47" s="177"/>
    </row>
    <row r="48" spans="1:40" ht="18" customHeight="1">
      <c r="A48" s="72">
        <v>38</v>
      </c>
      <c r="B48" s="36"/>
      <c r="C48" s="18"/>
      <c r="D48" s="37"/>
      <c r="E48" s="38"/>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1">
        <f t="shared" si="0"/>
        <v>0</v>
      </c>
      <c r="AL48" s="10">
        <f t="shared" si="2"/>
        <v>0</v>
      </c>
      <c r="AM48" s="177"/>
      <c r="AN48" s="177"/>
    </row>
    <row r="49" spans="1:40" ht="18" customHeight="1">
      <c r="A49" s="72">
        <v>39</v>
      </c>
      <c r="B49" s="36"/>
      <c r="C49" s="18"/>
      <c r="D49" s="37"/>
      <c r="E49" s="38"/>
      <c r="F49" s="80"/>
      <c r="G49" s="80"/>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1">
        <f t="shared" si="0"/>
        <v>0</v>
      </c>
      <c r="AL49" s="10">
        <f t="shared" si="2"/>
        <v>0</v>
      </c>
      <c r="AM49" s="177"/>
      <c r="AN49" s="177"/>
    </row>
    <row r="50" spans="1:40" ht="18" customHeight="1">
      <c r="A50" s="72">
        <v>40</v>
      </c>
      <c r="B50" s="36"/>
      <c r="C50" s="18"/>
      <c r="D50" s="37"/>
      <c r="E50" s="38"/>
      <c r="F50" s="80"/>
      <c r="G50" s="80"/>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1">
        <f t="shared" si="0"/>
        <v>0</v>
      </c>
      <c r="AL50" s="10">
        <f t="shared" si="2"/>
        <v>0</v>
      </c>
      <c r="AM50" s="175"/>
      <c r="AN50" s="176"/>
    </row>
    <row r="51" spans="1:40" ht="18" customHeight="1">
      <c r="A51" s="72">
        <v>41</v>
      </c>
      <c r="B51" s="36"/>
      <c r="C51" s="18"/>
      <c r="D51" s="37"/>
      <c r="E51" s="38"/>
      <c r="F51" s="80"/>
      <c r="G51" s="80"/>
      <c r="H51" s="80"/>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c r="AI51" s="80"/>
      <c r="AJ51" s="80"/>
      <c r="AK51" s="81">
        <f t="shared" si="0"/>
        <v>0</v>
      </c>
      <c r="AL51" s="10">
        <f t="shared" si="2"/>
        <v>0</v>
      </c>
      <c r="AM51" s="175"/>
      <c r="AN51" s="176"/>
    </row>
    <row r="52" spans="1:40" ht="18" customHeight="1">
      <c r="A52" s="72">
        <v>42</v>
      </c>
      <c r="B52" s="36"/>
      <c r="C52" s="18"/>
      <c r="D52" s="37"/>
      <c r="E52" s="38"/>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1">
        <f t="shared" si="0"/>
        <v>0</v>
      </c>
      <c r="AL52" s="10">
        <f t="shared" si="2"/>
        <v>0</v>
      </c>
      <c r="AM52" s="175"/>
      <c r="AN52" s="176"/>
    </row>
    <row r="53" spans="1:40" ht="18" customHeight="1">
      <c r="A53" s="72">
        <v>43</v>
      </c>
      <c r="B53" s="36"/>
      <c r="C53" s="18"/>
      <c r="D53" s="37"/>
      <c r="E53" s="38"/>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1">
        <f t="shared" si="0"/>
        <v>0</v>
      </c>
      <c r="AL53" s="10">
        <f t="shared" si="2"/>
        <v>0</v>
      </c>
      <c r="AM53" s="175"/>
      <c r="AN53" s="176"/>
    </row>
    <row r="54" spans="1:40" ht="18" customHeight="1">
      <c r="A54" s="72">
        <v>44</v>
      </c>
      <c r="B54" s="36"/>
      <c r="C54" s="18"/>
      <c r="D54" s="37"/>
      <c r="E54" s="38"/>
      <c r="F54" s="80"/>
      <c r="G54" s="80"/>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1">
        <f t="shared" si="0"/>
        <v>0</v>
      </c>
      <c r="AL54" s="10">
        <f t="shared" si="2"/>
        <v>0</v>
      </c>
      <c r="AM54" s="175"/>
      <c r="AN54" s="176"/>
    </row>
    <row r="55" spans="1:40" ht="18" customHeight="1">
      <c r="A55" s="72">
        <v>45</v>
      </c>
      <c r="B55" s="36"/>
      <c r="C55" s="18"/>
      <c r="D55" s="37"/>
      <c r="E55" s="38"/>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1">
        <f t="shared" si="0"/>
        <v>0</v>
      </c>
      <c r="AL55" s="10">
        <f t="shared" si="2"/>
        <v>0</v>
      </c>
      <c r="AM55" s="175"/>
      <c r="AN55" s="176"/>
    </row>
    <row r="56" spans="1:40" ht="18" customHeight="1">
      <c r="A56" s="72">
        <v>46</v>
      </c>
      <c r="B56" s="36"/>
      <c r="C56" s="18"/>
      <c r="D56" s="37"/>
      <c r="E56" s="38"/>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1">
        <f t="shared" si="0"/>
        <v>0</v>
      </c>
      <c r="AL56" s="10">
        <f t="shared" si="2"/>
        <v>0</v>
      </c>
      <c r="AM56" s="175"/>
      <c r="AN56" s="176"/>
    </row>
    <row r="57" spans="1:40" ht="18" customHeight="1">
      <c r="A57" s="72">
        <v>47</v>
      </c>
      <c r="B57" s="36"/>
      <c r="C57" s="18"/>
      <c r="D57" s="37"/>
      <c r="E57" s="38"/>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1">
        <f t="shared" si="0"/>
        <v>0</v>
      </c>
      <c r="AL57" s="10">
        <f t="shared" si="2"/>
        <v>0</v>
      </c>
      <c r="AM57" s="175"/>
      <c r="AN57" s="176"/>
    </row>
    <row r="58" spans="1:40" ht="18" customHeight="1">
      <c r="A58" s="72">
        <v>48</v>
      </c>
      <c r="B58" s="36"/>
      <c r="C58" s="18"/>
      <c r="D58" s="37"/>
      <c r="E58" s="38"/>
      <c r="F58" s="80"/>
      <c r="G58" s="80"/>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1">
        <f t="shared" si="0"/>
        <v>0</v>
      </c>
      <c r="AL58" s="10">
        <f t="shared" si="2"/>
        <v>0</v>
      </c>
      <c r="AM58" s="175"/>
      <c r="AN58" s="176"/>
    </row>
    <row r="59" spans="1:40" ht="18" customHeight="1">
      <c r="A59" s="72">
        <v>49</v>
      </c>
      <c r="B59" s="36"/>
      <c r="C59" s="18"/>
      <c r="D59" s="37"/>
      <c r="E59" s="38"/>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1">
        <f t="shared" si="0"/>
        <v>0</v>
      </c>
      <c r="AL59" s="10">
        <f t="shared" si="2"/>
        <v>0</v>
      </c>
      <c r="AM59" s="175"/>
      <c r="AN59" s="176"/>
    </row>
    <row r="60" spans="1:40" ht="18" customHeight="1">
      <c r="A60" s="72">
        <v>50</v>
      </c>
      <c r="B60" s="36"/>
      <c r="C60" s="18"/>
      <c r="D60" s="37"/>
      <c r="E60" s="38"/>
      <c r="F60" s="80"/>
      <c r="G60" s="80"/>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1">
        <f t="shared" si="0"/>
        <v>0</v>
      </c>
      <c r="AL60" s="10">
        <f t="shared" si="2"/>
        <v>0</v>
      </c>
      <c r="AM60" s="175"/>
      <c r="AN60" s="176"/>
    </row>
    <row r="61" spans="1:40" ht="18" customHeight="1">
      <c r="A61" s="72">
        <v>51</v>
      </c>
      <c r="B61" s="36"/>
      <c r="C61" s="18"/>
      <c r="D61" s="37"/>
      <c r="E61" s="38"/>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1">
        <f t="shared" si="0"/>
        <v>0</v>
      </c>
      <c r="AL61" s="10">
        <f t="shared" si="2"/>
        <v>0</v>
      </c>
      <c r="AM61" s="175"/>
      <c r="AN61" s="176"/>
    </row>
    <row r="62" spans="1:40" ht="18" customHeight="1">
      <c r="A62" s="72">
        <v>52</v>
      </c>
      <c r="B62" s="36"/>
      <c r="C62" s="18"/>
      <c r="D62" s="37"/>
      <c r="E62" s="38"/>
      <c r="F62" s="80"/>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1">
        <f t="shared" si="0"/>
        <v>0</v>
      </c>
      <c r="AL62" s="10">
        <f t="shared" si="2"/>
        <v>0</v>
      </c>
      <c r="AM62" s="175"/>
      <c r="AN62" s="176"/>
    </row>
    <row r="63" spans="1:40" ht="18" customHeight="1">
      <c r="A63" s="72">
        <v>53</v>
      </c>
      <c r="B63" s="36"/>
      <c r="C63" s="18"/>
      <c r="D63" s="37"/>
      <c r="E63" s="38"/>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1">
        <f t="shared" si="0"/>
        <v>0</v>
      </c>
      <c r="AL63" s="10">
        <f t="shared" si="2"/>
        <v>0</v>
      </c>
      <c r="AM63" s="175"/>
      <c r="AN63" s="176"/>
    </row>
    <row r="64" spans="1:40" ht="18" customHeight="1">
      <c r="A64" s="72">
        <v>54</v>
      </c>
      <c r="B64" s="36"/>
      <c r="C64" s="18"/>
      <c r="D64" s="37"/>
      <c r="E64" s="38"/>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1">
        <f t="shared" si="0"/>
        <v>0</v>
      </c>
      <c r="AL64" s="10">
        <f t="shared" si="2"/>
        <v>0</v>
      </c>
      <c r="AM64" s="175"/>
      <c r="AN64" s="176"/>
    </row>
    <row r="65" spans="1:40" ht="18" customHeight="1">
      <c r="A65" s="72">
        <v>55</v>
      </c>
      <c r="B65" s="36"/>
      <c r="C65" s="18"/>
      <c r="D65" s="37"/>
      <c r="E65" s="38"/>
      <c r="F65" s="80"/>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1">
        <f t="shared" si="0"/>
        <v>0</v>
      </c>
      <c r="AL65" s="10">
        <f t="shared" si="2"/>
        <v>0</v>
      </c>
      <c r="AM65" s="175"/>
      <c r="AN65" s="176"/>
    </row>
    <row r="66" spans="1:40" ht="18" customHeight="1">
      <c r="A66" s="72">
        <v>56</v>
      </c>
      <c r="B66" s="36"/>
      <c r="C66" s="18"/>
      <c r="D66" s="37"/>
      <c r="E66" s="38"/>
      <c r="F66" s="80"/>
      <c r="G66" s="80"/>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c r="AI66" s="80"/>
      <c r="AJ66" s="80"/>
      <c r="AK66" s="81">
        <f t="shared" si="0"/>
        <v>0</v>
      </c>
      <c r="AL66" s="10">
        <f t="shared" si="2"/>
        <v>0</v>
      </c>
      <c r="AM66" s="175"/>
      <c r="AN66" s="176"/>
    </row>
    <row r="67" spans="1:40" ht="18" customHeight="1">
      <c r="A67" s="72">
        <v>57</v>
      </c>
      <c r="B67" s="36"/>
      <c r="C67" s="18"/>
      <c r="D67" s="37"/>
      <c r="E67" s="38"/>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c r="AI67" s="80"/>
      <c r="AJ67" s="80"/>
      <c r="AK67" s="81">
        <f t="shared" si="0"/>
        <v>0</v>
      </c>
      <c r="AL67" s="10">
        <f t="shared" si="2"/>
        <v>0</v>
      </c>
      <c r="AM67" s="175"/>
      <c r="AN67" s="176"/>
    </row>
    <row r="68" spans="1:40" ht="18" customHeight="1">
      <c r="A68" s="72">
        <v>58</v>
      </c>
      <c r="B68" s="36"/>
      <c r="C68" s="18"/>
      <c r="D68" s="37"/>
      <c r="E68" s="38"/>
      <c r="F68" s="80"/>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1">
        <f t="shared" si="0"/>
        <v>0</v>
      </c>
      <c r="AL68" s="10">
        <f t="shared" si="2"/>
        <v>0</v>
      </c>
      <c r="AM68" s="175"/>
      <c r="AN68" s="176"/>
    </row>
    <row r="69" spans="1:40" ht="18" customHeight="1">
      <c r="A69" s="72">
        <v>59</v>
      </c>
      <c r="B69" s="36"/>
      <c r="C69" s="18"/>
      <c r="D69" s="37"/>
      <c r="E69" s="38"/>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c r="AI69" s="80"/>
      <c r="AJ69" s="80"/>
      <c r="AK69" s="81">
        <f t="shared" si="0"/>
        <v>0</v>
      </c>
      <c r="AL69" s="10">
        <f t="shared" si="2"/>
        <v>0</v>
      </c>
      <c r="AM69" s="175"/>
      <c r="AN69" s="176"/>
    </row>
    <row r="70" spans="1:40" ht="18" customHeight="1">
      <c r="A70" s="72">
        <v>60</v>
      </c>
      <c r="B70" s="36"/>
      <c r="C70" s="18"/>
      <c r="D70" s="37"/>
      <c r="E70" s="38"/>
      <c r="F70" s="80"/>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c r="AH70" s="80"/>
      <c r="AI70" s="80"/>
      <c r="AJ70" s="80"/>
      <c r="AK70" s="81">
        <f t="shared" si="0"/>
        <v>0</v>
      </c>
      <c r="AL70" s="10">
        <f t="shared" si="2"/>
        <v>0</v>
      </c>
      <c r="AM70" s="175"/>
      <c r="AN70" s="176"/>
    </row>
    <row r="71" spans="1:40" ht="18" customHeight="1">
      <c r="A71" s="72">
        <v>61</v>
      </c>
      <c r="B71" s="36"/>
      <c r="C71" s="18"/>
      <c r="D71" s="37"/>
      <c r="E71" s="38"/>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0"/>
      <c r="AK71" s="81">
        <f t="shared" si="0"/>
        <v>0</v>
      </c>
      <c r="AL71" s="10">
        <f t="shared" si="2"/>
        <v>0</v>
      </c>
      <c r="AM71" s="175"/>
      <c r="AN71" s="176"/>
    </row>
    <row r="72" spans="1:40" ht="18" customHeight="1">
      <c r="A72" s="72">
        <v>62</v>
      </c>
      <c r="B72" s="36"/>
      <c r="C72" s="18"/>
      <c r="D72" s="37"/>
      <c r="E72" s="38"/>
      <c r="F72" s="80"/>
      <c r="G72" s="80"/>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1">
        <f t="shared" si="0"/>
        <v>0</v>
      </c>
      <c r="AL72" s="10">
        <f t="shared" si="2"/>
        <v>0</v>
      </c>
      <c r="AM72" s="175"/>
      <c r="AN72" s="176"/>
    </row>
    <row r="73" spans="1:40" ht="18" customHeight="1">
      <c r="A73" s="72">
        <v>63</v>
      </c>
      <c r="B73" s="36"/>
      <c r="C73" s="18"/>
      <c r="D73" s="37"/>
      <c r="E73" s="38"/>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1">
        <f t="shared" si="0"/>
        <v>0</v>
      </c>
      <c r="AL73" s="10">
        <f t="shared" si="2"/>
        <v>0</v>
      </c>
      <c r="AM73" s="175"/>
      <c r="AN73" s="176"/>
    </row>
    <row r="74" spans="1:40" ht="18" customHeight="1">
      <c r="A74" s="72">
        <v>64</v>
      </c>
      <c r="B74" s="36"/>
      <c r="C74" s="18"/>
      <c r="D74" s="37"/>
      <c r="E74" s="38"/>
      <c r="F74" s="80"/>
      <c r="G74" s="80"/>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1">
        <f t="shared" si="0"/>
        <v>0</v>
      </c>
      <c r="AL74" s="10">
        <f t="shared" si="2"/>
        <v>0</v>
      </c>
      <c r="AM74" s="175"/>
      <c r="AN74" s="176"/>
    </row>
    <row r="75" spans="1:40" ht="18" customHeight="1">
      <c r="A75" s="72">
        <v>65</v>
      </c>
      <c r="B75" s="36"/>
      <c r="C75" s="18"/>
      <c r="D75" s="37"/>
      <c r="E75" s="38"/>
      <c r="F75" s="80"/>
      <c r="G75" s="80"/>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1">
        <f t="shared" si="0"/>
        <v>0</v>
      </c>
      <c r="AL75" s="10">
        <f t="shared" si="1"/>
        <v>0</v>
      </c>
      <c r="AM75" s="175"/>
      <c r="AN75" s="176"/>
    </row>
    <row r="76" spans="1:40" ht="18" customHeight="1">
      <c r="A76" s="72">
        <v>66</v>
      </c>
      <c r="B76" s="36"/>
      <c r="C76" s="18"/>
      <c r="D76" s="37"/>
      <c r="E76" s="38"/>
      <c r="F76" s="80"/>
      <c r="G76" s="80"/>
      <c r="H76" s="80"/>
      <c r="I76" s="80"/>
      <c r="J76" s="80"/>
      <c r="K76" s="80"/>
      <c r="L76" s="80"/>
      <c r="M76" s="80"/>
      <c r="N76" s="80"/>
      <c r="O76" s="80"/>
      <c r="P76" s="80"/>
      <c r="Q76" s="80"/>
      <c r="R76" s="80"/>
      <c r="S76" s="80"/>
      <c r="T76" s="80"/>
      <c r="U76" s="80"/>
      <c r="V76" s="80"/>
      <c r="W76" s="80"/>
      <c r="X76" s="80"/>
      <c r="Y76" s="80"/>
      <c r="Z76" s="80"/>
      <c r="AA76" s="80"/>
      <c r="AB76" s="80"/>
      <c r="AC76" s="80"/>
      <c r="AD76" s="80"/>
      <c r="AE76" s="80"/>
      <c r="AF76" s="80"/>
      <c r="AG76" s="80"/>
      <c r="AH76" s="80"/>
      <c r="AI76" s="80"/>
      <c r="AJ76" s="80"/>
      <c r="AK76" s="81">
        <f t="shared" ref="AK76:AK139" si="3">IF($AK$3="４週",SUM(F76:AG76),SUM(F76:AJ76))</f>
        <v>0</v>
      </c>
      <c r="AL76" s="10">
        <f t="shared" si="1"/>
        <v>0</v>
      </c>
      <c r="AM76" s="175"/>
      <c r="AN76" s="176"/>
    </row>
    <row r="77" spans="1:40" ht="18" customHeight="1">
      <c r="A77" s="72">
        <v>67</v>
      </c>
      <c r="B77" s="36"/>
      <c r="C77" s="18"/>
      <c r="D77" s="37"/>
      <c r="E77" s="38"/>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c r="AI77" s="80"/>
      <c r="AJ77" s="80"/>
      <c r="AK77" s="81">
        <f t="shared" si="3"/>
        <v>0</v>
      </c>
      <c r="AL77" s="10">
        <f t="shared" si="1"/>
        <v>0</v>
      </c>
      <c r="AM77" s="175"/>
      <c r="AN77" s="176"/>
    </row>
    <row r="78" spans="1:40" ht="18" customHeight="1">
      <c r="A78" s="72">
        <v>68</v>
      </c>
      <c r="B78" s="36"/>
      <c r="C78" s="18"/>
      <c r="D78" s="37"/>
      <c r="E78" s="38"/>
      <c r="F78" s="80"/>
      <c r="G78" s="80"/>
      <c r="H78" s="80"/>
      <c r="I78" s="80"/>
      <c r="J78" s="80"/>
      <c r="K78" s="80"/>
      <c r="L78" s="80"/>
      <c r="M78" s="80"/>
      <c r="N78" s="80"/>
      <c r="O78" s="80"/>
      <c r="P78" s="80"/>
      <c r="Q78" s="80"/>
      <c r="R78" s="80"/>
      <c r="S78" s="80"/>
      <c r="T78" s="80"/>
      <c r="U78" s="80"/>
      <c r="V78" s="80"/>
      <c r="W78" s="80"/>
      <c r="X78" s="80"/>
      <c r="Y78" s="80"/>
      <c r="Z78" s="80"/>
      <c r="AA78" s="80"/>
      <c r="AB78" s="80"/>
      <c r="AC78" s="80"/>
      <c r="AD78" s="80"/>
      <c r="AE78" s="80"/>
      <c r="AF78" s="80"/>
      <c r="AG78" s="80"/>
      <c r="AH78" s="80"/>
      <c r="AI78" s="80"/>
      <c r="AJ78" s="80"/>
      <c r="AK78" s="81">
        <f t="shared" si="3"/>
        <v>0</v>
      </c>
      <c r="AL78" s="10">
        <f t="shared" si="1"/>
        <v>0</v>
      </c>
      <c r="AM78" s="175"/>
      <c r="AN78" s="176"/>
    </row>
    <row r="79" spans="1:40" ht="18" customHeight="1">
      <c r="A79" s="72">
        <v>69</v>
      </c>
      <c r="B79" s="36"/>
      <c r="C79" s="18"/>
      <c r="D79" s="37"/>
      <c r="E79" s="38"/>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c r="AI79" s="80"/>
      <c r="AJ79" s="80"/>
      <c r="AK79" s="81">
        <f t="shared" si="3"/>
        <v>0</v>
      </c>
      <c r="AL79" s="10">
        <f t="shared" si="1"/>
        <v>0</v>
      </c>
      <c r="AM79" s="175"/>
      <c r="AN79" s="176"/>
    </row>
    <row r="80" spans="1:40" ht="18" customHeight="1">
      <c r="A80" s="72">
        <v>70</v>
      </c>
      <c r="B80" s="36"/>
      <c r="C80" s="18"/>
      <c r="D80" s="37"/>
      <c r="E80" s="38"/>
      <c r="F80" s="80"/>
      <c r="G80" s="80"/>
      <c r="H80" s="80"/>
      <c r="I80" s="80"/>
      <c r="J80" s="80"/>
      <c r="K80" s="80"/>
      <c r="L80" s="80"/>
      <c r="M80" s="80"/>
      <c r="N80" s="80"/>
      <c r="O80" s="80"/>
      <c r="P80" s="80"/>
      <c r="Q80" s="80"/>
      <c r="R80" s="80"/>
      <c r="S80" s="80"/>
      <c r="T80" s="80"/>
      <c r="U80" s="80"/>
      <c r="V80" s="80"/>
      <c r="W80" s="80"/>
      <c r="X80" s="80"/>
      <c r="Y80" s="80"/>
      <c r="Z80" s="80"/>
      <c r="AA80" s="80"/>
      <c r="AB80" s="80"/>
      <c r="AC80" s="80"/>
      <c r="AD80" s="80"/>
      <c r="AE80" s="80"/>
      <c r="AF80" s="80"/>
      <c r="AG80" s="80"/>
      <c r="AH80" s="80"/>
      <c r="AI80" s="80"/>
      <c r="AJ80" s="80"/>
      <c r="AK80" s="81">
        <f t="shared" si="3"/>
        <v>0</v>
      </c>
      <c r="AL80" s="10">
        <f t="shared" ref="AL80:AL106" si="4">IF($AK$3="４週",AK80/4,AK80/(DAY(EOMONTH($F$9,0))/7))</f>
        <v>0</v>
      </c>
      <c r="AM80" s="175"/>
      <c r="AN80" s="176"/>
    </row>
    <row r="81" spans="1:40" ht="18" customHeight="1">
      <c r="A81" s="72">
        <v>71</v>
      </c>
      <c r="B81" s="36"/>
      <c r="C81" s="18"/>
      <c r="D81" s="37"/>
      <c r="E81" s="38"/>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1">
        <f t="shared" si="3"/>
        <v>0</v>
      </c>
      <c r="AL81" s="10">
        <f t="shared" si="4"/>
        <v>0</v>
      </c>
      <c r="AM81" s="175"/>
      <c r="AN81" s="176"/>
    </row>
    <row r="82" spans="1:40" ht="18" customHeight="1">
      <c r="A82" s="72">
        <v>72</v>
      </c>
      <c r="B82" s="36"/>
      <c r="C82" s="18"/>
      <c r="D82" s="37"/>
      <c r="E82" s="38"/>
      <c r="F82" s="80"/>
      <c r="G82" s="80"/>
      <c r="H82" s="80"/>
      <c r="I82" s="80"/>
      <c r="J82" s="80"/>
      <c r="K82" s="80"/>
      <c r="L82" s="80"/>
      <c r="M82" s="80"/>
      <c r="N82" s="80"/>
      <c r="O82" s="80"/>
      <c r="P82" s="80"/>
      <c r="Q82" s="80"/>
      <c r="R82" s="80"/>
      <c r="S82" s="80"/>
      <c r="T82" s="80"/>
      <c r="U82" s="80"/>
      <c r="V82" s="80"/>
      <c r="W82" s="80"/>
      <c r="X82" s="80"/>
      <c r="Y82" s="80"/>
      <c r="Z82" s="80"/>
      <c r="AA82" s="80"/>
      <c r="AB82" s="80"/>
      <c r="AC82" s="80"/>
      <c r="AD82" s="80"/>
      <c r="AE82" s="80"/>
      <c r="AF82" s="80"/>
      <c r="AG82" s="80"/>
      <c r="AH82" s="80"/>
      <c r="AI82" s="80"/>
      <c r="AJ82" s="80"/>
      <c r="AK82" s="81">
        <f t="shared" si="3"/>
        <v>0</v>
      </c>
      <c r="AL82" s="10">
        <f t="shared" si="4"/>
        <v>0</v>
      </c>
      <c r="AM82" s="175"/>
      <c r="AN82" s="176"/>
    </row>
    <row r="83" spans="1:40" ht="18" customHeight="1">
      <c r="A83" s="72">
        <v>73</v>
      </c>
      <c r="B83" s="36"/>
      <c r="C83" s="18"/>
      <c r="D83" s="37"/>
      <c r="E83" s="38"/>
      <c r="F83" s="80"/>
      <c r="G83" s="80"/>
      <c r="H83" s="80"/>
      <c r="I83" s="80"/>
      <c r="J83" s="80"/>
      <c r="K83" s="80"/>
      <c r="L83" s="80"/>
      <c r="M83" s="80"/>
      <c r="N83" s="80"/>
      <c r="O83" s="80"/>
      <c r="P83" s="80"/>
      <c r="Q83" s="80"/>
      <c r="R83" s="80"/>
      <c r="S83" s="80"/>
      <c r="T83" s="80"/>
      <c r="U83" s="80"/>
      <c r="V83" s="80"/>
      <c r="W83" s="80"/>
      <c r="X83" s="80"/>
      <c r="Y83" s="80"/>
      <c r="Z83" s="80"/>
      <c r="AA83" s="80"/>
      <c r="AB83" s="80"/>
      <c r="AC83" s="80"/>
      <c r="AD83" s="80"/>
      <c r="AE83" s="80"/>
      <c r="AF83" s="80"/>
      <c r="AG83" s="80"/>
      <c r="AH83" s="80"/>
      <c r="AI83" s="80"/>
      <c r="AJ83" s="80"/>
      <c r="AK83" s="81">
        <f t="shared" si="3"/>
        <v>0</v>
      </c>
      <c r="AL83" s="10">
        <f t="shared" si="4"/>
        <v>0</v>
      </c>
      <c r="AM83" s="175"/>
      <c r="AN83" s="176"/>
    </row>
    <row r="84" spans="1:40" ht="18" customHeight="1">
      <c r="A84" s="72">
        <v>74</v>
      </c>
      <c r="B84" s="36"/>
      <c r="C84" s="18"/>
      <c r="D84" s="37"/>
      <c r="E84" s="38"/>
      <c r="F84" s="80"/>
      <c r="G84" s="80"/>
      <c r="H84" s="80"/>
      <c r="I84" s="80"/>
      <c r="J84" s="80"/>
      <c r="K84" s="80"/>
      <c r="L84" s="80"/>
      <c r="M84" s="80"/>
      <c r="N84" s="80"/>
      <c r="O84" s="80"/>
      <c r="P84" s="80"/>
      <c r="Q84" s="80"/>
      <c r="R84" s="80"/>
      <c r="S84" s="80"/>
      <c r="T84" s="80"/>
      <c r="U84" s="80"/>
      <c r="V84" s="80"/>
      <c r="W84" s="80"/>
      <c r="X84" s="80"/>
      <c r="Y84" s="80"/>
      <c r="Z84" s="80"/>
      <c r="AA84" s="80"/>
      <c r="AB84" s="80"/>
      <c r="AC84" s="80"/>
      <c r="AD84" s="80"/>
      <c r="AE84" s="80"/>
      <c r="AF84" s="80"/>
      <c r="AG84" s="80"/>
      <c r="AH84" s="80"/>
      <c r="AI84" s="80"/>
      <c r="AJ84" s="80"/>
      <c r="AK84" s="81">
        <f t="shared" si="3"/>
        <v>0</v>
      </c>
      <c r="AL84" s="10">
        <f t="shared" si="4"/>
        <v>0</v>
      </c>
      <c r="AM84" s="175"/>
      <c r="AN84" s="176"/>
    </row>
    <row r="85" spans="1:40" ht="18" customHeight="1">
      <c r="A85" s="72">
        <v>75</v>
      </c>
      <c r="B85" s="36"/>
      <c r="C85" s="18"/>
      <c r="D85" s="37"/>
      <c r="E85" s="38"/>
      <c r="F85" s="80"/>
      <c r="G85" s="80"/>
      <c r="H85" s="80"/>
      <c r="I85" s="80"/>
      <c r="J85" s="80"/>
      <c r="K85" s="80"/>
      <c r="L85" s="80"/>
      <c r="M85" s="80"/>
      <c r="N85" s="80"/>
      <c r="O85" s="80"/>
      <c r="P85" s="80"/>
      <c r="Q85" s="80"/>
      <c r="R85" s="80"/>
      <c r="S85" s="80"/>
      <c r="T85" s="80"/>
      <c r="U85" s="80"/>
      <c r="V85" s="80"/>
      <c r="W85" s="80"/>
      <c r="X85" s="80"/>
      <c r="Y85" s="80"/>
      <c r="Z85" s="80"/>
      <c r="AA85" s="80"/>
      <c r="AB85" s="80"/>
      <c r="AC85" s="80"/>
      <c r="AD85" s="80"/>
      <c r="AE85" s="80"/>
      <c r="AF85" s="80"/>
      <c r="AG85" s="80"/>
      <c r="AH85" s="80"/>
      <c r="AI85" s="80"/>
      <c r="AJ85" s="80"/>
      <c r="AK85" s="81">
        <f t="shared" si="3"/>
        <v>0</v>
      </c>
      <c r="AL85" s="10">
        <f t="shared" si="4"/>
        <v>0</v>
      </c>
      <c r="AM85" s="175"/>
      <c r="AN85" s="176"/>
    </row>
    <row r="86" spans="1:40" ht="18" customHeight="1">
      <c r="A86" s="72">
        <v>76</v>
      </c>
      <c r="B86" s="36"/>
      <c r="C86" s="18"/>
      <c r="D86" s="37"/>
      <c r="E86" s="38"/>
      <c r="F86" s="80"/>
      <c r="G86" s="80"/>
      <c r="H86" s="80"/>
      <c r="I86" s="80"/>
      <c r="J86" s="80"/>
      <c r="K86" s="80"/>
      <c r="L86" s="80"/>
      <c r="M86" s="80"/>
      <c r="N86" s="80"/>
      <c r="O86" s="80"/>
      <c r="P86" s="80"/>
      <c r="Q86" s="80"/>
      <c r="R86" s="80"/>
      <c r="S86" s="80"/>
      <c r="T86" s="80"/>
      <c r="U86" s="80"/>
      <c r="V86" s="80"/>
      <c r="W86" s="80"/>
      <c r="X86" s="80"/>
      <c r="Y86" s="80"/>
      <c r="Z86" s="80"/>
      <c r="AA86" s="80"/>
      <c r="AB86" s="80"/>
      <c r="AC86" s="80"/>
      <c r="AD86" s="80"/>
      <c r="AE86" s="80"/>
      <c r="AF86" s="80"/>
      <c r="AG86" s="80"/>
      <c r="AH86" s="80"/>
      <c r="AI86" s="80"/>
      <c r="AJ86" s="80"/>
      <c r="AK86" s="81">
        <f t="shared" si="3"/>
        <v>0</v>
      </c>
      <c r="AL86" s="10">
        <f t="shared" si="4"/>
        <v>0</v>
      </c>
      <c r="AM86" s="175"/>
      <c r="AN86" s="176"/>
    </row>
    <row r="87" spans="1:40" ht="18" customHeight="1">
      <c r="A87" s="72">
        <v>77</v>
      </c>
      <c r="B87" s="36"/>
      <c r="C87" s="18"/>
      <c r="D87" s="37"/>
      <c r="E87" s="38"/>
      <c r="F87" s="80"/>
      <c r="G87" s="80"/>
      <c r="H87" s="80"/>
      <c r="I87" s="80"/>
      <c r="J87" s="80"/>
      <c r="K87" s="80"/>
      <c r="L87" s="80"/>
      <c r="M87" s="80"/>
      <c r="N87" s="80"/>
      <c r="O87" s="80"/>
      <c r="P87" s="80"/>
      <c r="Q87" s="80"/>
      <c r="R87" s="80"/>
      <c r="S87" s="80"/>
      <c r="T87" s="80"/>
      <c r="U87" s="80"/>
      <c r="V87" s="80"/>
      <c r="W87" s="80"/>
      <c r="X87" s="80"/>
      <c r="Y87" s="80"/>
      <c r="Z87" s="80"/>
      <c r="AA87" s="80"/>
      <c r="AB87" s="80"/>
      <c r="AC87" s="80"/>
      <c r="AD87" s="80"/>
      <c r="AE87" s="80"/>
      <c r="AF87" s="80"/>
      <c r="AG87" s="80"/>
      <c r="AH87" s="80"/>
      <c r="AI87" s="80"/>
      <c r="AJ87" s="80"/>
      <c r="AK87" s="81">
        <f t="shared" si="3"/>
        <v>0</v>
      </c>
      <c r="AL87" s="10">
        <f t="shared" si="4"/>
        <v>0</v>
      </c>
      <c r="AM87" s="175"/>
      <c r="AN87" s="176"/>
    </row>
    <row r="88" spans="1:40" ht="18" customHeight="1">
      <c r="A88" s="72">
        <v>78</v>
      </c>
      <c r="B88" s="36"/>
      <c r="C88" s="18"/>
      <c r="D88" s="37"/>
      <c r="E88" s="38"/>
      <c r="F88" s="80"/>
      <c r="G88" s="80"/>
      <c r="H88" s="80"/>
      <c r="I88" s="80"/>
      <c r="J88" s="80"/>
      <c r="K88" s="80"/>
      <c r="L88" s="80"/>
      <c r="M88" s="80"/>
      <c r="N88" s="80"/>
      <c r="O88" s="80"/>
      <c r="P88" s="80"/>
      <c r="Q88" s="80"/>
      <c r="R88" s="80"/>
      <c r="S88" s="80"/>
      <c r="T88" s="80"/>
      <c r="U88" s="80"/>
      <c r="V88" s="80"/>
      <c r="W88" s="80"/>
      <c r="X88" s="80"/>
      <c r="Y88" s="80"/>
      <c r="Z88" s="80"/>
      <c r="AA88" s="80"/>
      <c r="AB88" s="80"/>
      <c r="AC88" s="80"/>
      <c r="AD88" s="80"/>
      <c r="AE88" s="80"/>
      <c r="AF88" s="80"/>
      <c r="AG88" s="80"/>
      <c r="AH88" s="80"/>
      <c r="AI88" s="80"/>
      <c r="AJ88" s="80"/>
      <c r="AK88" s="81">
        <f t="shared" si="3"/>
        <v>0</v>
      </c>
      <c r="AL88" s="10">
        <f t="shared" si="4"/>
        <v>0</v>
      </c>
      <c r="AM88" s="175"/>
      <c r="AN88" s="176"/>
    </row>
    <row r="89" spans="1:40" ht="18" customHeight="1">
      <c r="A89" s="72">
        <v>79</v>
      </c>
      <c r="B89" s="36"/>
      <c r="C89" s="18"/>
      <c r="D89" s="37"/>
      <c r="E89" s="38"/>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c r="AI89" s="80"/>
      <c r="AJ89" s="80"/>
      <c r="AK89" s="81">
        <f t="shared" si="3"/>
        <v>0</v>
      </c>
      <c r="AL89" s="10">
        <f t="shared" si="4"/>
        <v>0</v>
      </c>
      <c r="AM89" s="175"/>
      <c r="AN89" s="176"/>
    </row>
    <row r="90" spans="1:40" ht="18" customHeight="1">
      <c r="A90" s="72">
        <v>80</v>
      </c>
      <c r="B90" s="36"/>
      <c r="C90" s="18"/>
      <c r="D90" s="37"/>
      <c r="E90" s="38"/>
      <c r="F90" s="80"/>
      <c r="G90" s="80"/>
      <c r="H90" s="80"/>
      <c r="I90" s="80"/>
      <c r="J90" s="80"/>
      <c r="K90" s="80"/>
      <c r="L90" s="80"/>
      <c r="M90" s="80"/>
      <c r="N90" s="80"/>
      <c r="O90" s="80"/>
      <c r="P90" s="80"/>
      <c r="Q90" s="80"/>
      <c r="R90" s="80"/>
      <c r="S90" s="80"/>
      <c r="T90" s="80"/>
      <c r="U90" s="80"/>
      <c r="V90" s="80"/>
      <c r="W90" s="80"/>
      <c r="X90" s="80"/>
      <c r="Y90" s="80"/>
      <c r="Z90" s="80"/>
      <c r="AA90" s="80"/>
      <c r="AB90" s="80"/>
      <c r="AC90" s="80"/>
      <c r="AD90" s="80"/>
      <c r="AE90" s="80"/>
      <c r="AF90" s="80"/>
      <c r="AG90" s="80"/>
      <c r="AH90" s="80"/>
      <c r="AI90" s="80"/>
      <c r="AJ90" s="80"/>
      <c r="AK90" s="81">
        <f t="shared" si="3"/>
        <v>0</v>
      </c>
      <c r="AL90" s="10">
        <f t="shared" si="4"/>
        <v>0</v>
      </c>
      <c r="AM90" s="175"/>
      <c r="AN90" s="176"/>
    </row>
    <row r="91" spans="1:40" ht="18" customHeight="1">
      <c r="A91" s="72">
        <v>81</v>
      </c>
      <c r="B91" s="36"/>
      <c r="C91" s="18"/>
      <c r="D91" s="37"/>
      <c r="E91" s="38"/>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c r="AI91" s="80"/>
      <c r="AJ91" s="80"/>
      <c r="AK91" s="81">
        <f t="shared" si="3"/>
        <v>0</v>
      </c>
      <c r="AL91" s="10">
        <f t="shared" si="4"/>
        <v>0</v>
      </c>
      <c r="AM91" s="175"/>
      <c r="AN91" s="176"/>
    </row>
    <row r="92" spans="1:40" ht="18" customHeight="1">
      <c r="A92" s="72">
        <v>82</v>
      </c>
      <c r="B92" s="36"/>
      <c r="C92" s="18"/>
      <c r="D92" s="37"/>
      <c r="E92" s="38"/>
      <c r="F92" s="80"/>
      <c r="G92" s="80"/>
      <c r="H92" s="80"/>
      <c r="I92" s="80"/>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1">
        <f t="shared" si="3"/>
        <v>0</v>
      </c>
      <c r="AL92" s="10">
        <f t="shared" si="4"/>
        <v>0</v>
      </c>
      <c r="AM92" s="175"/>
      <c r="AN92" s="176"/>
    </row>
    <row r="93" spans="1:40" ht="18" customHeight="1">
      <c r="A93" s="72">
        <v>83</v>
      </c>
      <c r="B93" s="36"/>
      <c r="C93" s="18"/>
      <c r="D93" s="37"/>
      <c r="E93" s="38"/>
      <c r="F93" s="80"/>
      <c r="G93" s="80"/>
      <c r="H93" s="80"/>
      <c r="I93" s="80"/>
      <c r="J93" s="80"/>
      <c r="K93" s="80"/>
      <c r="L93" s="80"/>
      <c r="M93" s="80"/>
      <c r="N93" s="80"/>
      <c r="O93" s="80"/>
      <c r="P93" s="80"/>
      <c r="Q93" s="80"/>
      <c r="R93" s="80"/>
      <c r="S93" s="80"/>
      <c r="T93" s="80"/>
      <c r="U93" s="80"/>
      <c r="V93" s="80"/>
      <c r="W93" s="80"/>
      <c r="X93" s="80"/>
      <c r="Y93" s="80"/>
      <c r="Z93" s="80"/>
      <c r="AA93" s="80"/>
      <c r="AB93" s="80"/>
      <c r="AC93" s="80"/>
      <c r="AD93" s="80"/>
      <c r="AE93" s="80"/>
      <c r="AF93" s="80"/>
      <c r="AG93" s="80"/>
      <c r="AH93" s="80"/>
      <c r="AI93" s="80"/>
      <c r="AJ93" s="80"/>
      <c r="AK93" s="81">
        <f t="shared" si="3"/>
        <v>0</v>
      </c>
      <c r="AL93" s="10">
        <f t="shared" si="4"/>
        <v>0</v>
      </c>
      <c r="AM93" s="175"/>
      <c r="AN93" s="176"/>
    </row>
    <row r="94" spans="1:40" ht="18" customHeight="1">
      <c r="A94" s="72">
        <v>84</v>
      </c>
      <c r="B94" s="36"/>
      <c r="C94" s="18"/>
      <c r="D94" s="37"/>
      <c r="E94" s="38"/>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80"/>
      <c r="AG94" s="80"/>
      <c r="AH94" s="80"/>
      <c r="AI94" s="80"/>
      <c r="AJ94" s="80"/>
      <c r="AK94" s="81">
        <f t="shared" si="3"/>
        <v>0</v>
      </c>
      <c r="AL94" s="10">
        <f t="shared" si="4"/>
        <v>0</v>
      </c>
      <c r="AM94" s="175"/>
      <c r="AN94" s="176"/>
    </row>
    <row r="95" spans="1:40" ht="18" customHeight="1">
      <c r="A95" s="72">
        <v>85</v>
      </c>
      <c r="B95" s="36"/>
      <c r="C95" s="18"/>
      <c r="D95" s="37"/>
      <c r="E95" s="38"/>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0"/>
      <c r="AI95" s="80"/>
      <c r="AJ95" s="80"/>
      <c r="AK95" s="81">
        <f t="shared" si="3"/>
        <v>0</v>
      </c>
      <c r="AL95" s="10">
        <f t="shared" si="4"/>
        <v>0</v>
      </c>
      <c r="AM95" s="175"/>
      <c r="AN95" s="176"/>
    </row>
    <row r="96" spans="1:40" ht="18" customHeight="1">
      <c r="A96" s="72">
        <v>86</v>
      </c>
      <c r="B96" s="36"/>
      <c r="C96" s="18"/>
      <c r="D96" s="37"/>
      <c r="E96" s="38"/>
      <c r="F96" s="80"/>
      <c r="G96" s="80"/>
      <c r="H96" s="80"/>
      <c r="I96" s="80"/>
      <c r="J96" s="80"/>
      <c r="K96" s="80"/>
      <c r="L96" s="80"/>
      <c r="M96" s="80"/>
      <c r="N96" s="80"/>
      <c r="O96" s="80"/>
      <c r="P96" s="80"/>
      <c r="Q96" s="80"/>
      <c r="R96" s="80"/>
      <c r="S96" s="80"/>
      <c r="T96" s="80"/>
      <c r="U96" s="80"/>
      <c r="V96" s="80"/>
      <c r="W96" s="80"/>
      <c r="X96" s="80"/>
      <c r="Y96" s="80"/>
      <c r="Z96" s="80"/>
      <c r="AA96" s="80"/>
      <c r="AB96" s="80"/>
      <c r="AC96" s="80"/>
      <c r="AD96" s="80"/>
      <c r="AE96" s="80"/>
      <c r="AF96" s="80"/>
      <c r="AG96" s="80"/>
      <c r="AH96" s="80"/>
      <c r="AI96" s="80"/>
      <c r="AJ96" s="80"/>
      <c r="AK96" s="81">
        <f t="shared" si="3"/>
        <v>0</v>
      </c>
      <c r="AL96" s="10">
        <f t="shared" si="4"/>
        <v>0</v>
      </c>
      <c r="AM96" s="175"/>
      <c r="AN96" s="176"/>
    </row>
    <row r="97" spans="1:40" ht="18" customHeight="1">
      <c r="A97" s="72">
        <v>87</v>
      </c>
      <c r="B97" s="36"/>
      <c r="C97" s="18"/>
      <c r="D97" s="37"/>
      <c r="E97" s="38"/>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c r="AI97" s="80"/>
      <c r="AJ97" s="80"/>
      <c r="AK97" s="81">
        <f t="shared" si="3"/>
        <v>0</v>
      </c>
      <c r="AL97" s="10">
        <f t="shared" si="4"/>
        <v>0</v>
      </c>
      <c r="AM97" s="175"/>
      <c r="AN97" s="176"/>
    </row>
    <row r="98" spans="1:40" ht="18" customHeight="1">
      <c r="A98" s="72">
        <v>88</v>
      </c>
      <c r="B98" s="36"/>
      <c r="C98" s="18"/>
      <c r="D98" s="37"/>
      <c r="E98" s="38"/>
      <c r="F98" s="80"/>
      <c r="G98" s="80"/>
      <c r="H98" s="80"/>
      <c r="I98" s="80"/>
      <c r="J98" s="80"/>
      <c r="K98" s="80"/>
      <c r="L98" s="80"/>
      <c r="M98" s="80"/>
      <c r="N98" s="80"/>
      <c r="O98" s="80"/>
      <c r="P98" s="80"/>
      <c r="Q98" s="80"/>
      <c r="R98" s="80"/>
      <c r="S98" s="80"/>
      <c r="T98" s="80"/>
      <c r="U98" s="80"/>
      <c r="V98" s="80"/>
      <c r="W98" s="80"/>
      <c r="X98" s="80"/>
      <c r="Y98" s="80"/>
      <c r="Z98" s="80"/>
      <c r="AA98" s="80"/>
      <c r="AB98" s="80"/>
      <c r="AC98" s="80"/>
      <c r="AD98" s="80"/>
      <c r="AE98" s="80"/>
      <c r="AF98" s="80"/>
      <c r="AG98" s="80"/>
      <c r="AH98" s="80"/>
      <c r="AI98" s="80"/>
      <c r="AJ98" s="80"/>
      <c r="AK98" s="81">
        <f t="shared" si="3"/>
        <v>0</v>
      </c>
      <c r="AL98" s="10">
        <f t="shared" si="4"/>
        <v>0</v>
      </c>
      <c r="AM98" s="175"/>
      <c r="AN98" s="176"/>
    </row>
    <row r="99" spans="1:40" ht="18" customHeight="1">
      <c r="A99" s="72">
        <v>89</v>
      </c>
      <c r="B99" s="36"/>
      <c r="C99" s="18"/>
      <c r="D99" s="37"/>
      <c r="E99" s="38"/>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80"/>
      <c r="AG99" s="80"/>
      <c r="AH99" s="80"/>
      <c r="AI99" s="80"/>
      <c r="AJ99" s="80"/>
      <c r="AK99" s="81">
        <f t="shared" si="3"/>
        <v>0</v>
      </c>
      <c r="AL99" s="10">
        <f t="shared" si="4"/>
        <v>0</v>
      </c>
      <c r="AM99" s="175"/>
      <c r="AN99" s="176"/>
    </row>
    <row r="100" spans="1:40" ht="18" customHeight="1">
      <c r="A100" s="72">
        <v>90</v>
      </c>
      <c r="B100" s="36"/>
      <c r="C100" s="18"/>
      <c r="D100" s="37"/>
      <c r="E100" s="38"/>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80"/>
      <c r="AI100" s="80"/>
      <c r="AJ100" s="80"/>
      <c r="AK100" s="81">
        <f t="shared" si="3"/>
        <v>0</v>
      </c>
      <c r="AL100" s="10">
        <f t="shared" si="4"/>
        <v>0</v>
      </c>
      <c r="AM100" s="175"/>
      <c r="AN100" s="176"/>
    </row>
    <row r="101" spans="1:40" ht="18" customHeight="1">
      <c r="A101" s="72">
        <v>91</v>
      </c>
      <c r="B101" s="36"/>
      <c r="C101" s="18"/>
      <c r="D101" s="37"/>
      <c r="E101" s="38"/>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1">
        <f t="shared" si="3"/>
        <v>0</v>
      </c>
      <c r="AL101" s="10">
        <f t="shared" si="4"/>
        <v>0</v>
      </c>
      <c r="AM101" s="175"/>
      <c r="AN101" s="176"/>
    </row>
    <row r="102" spans="1:40" ht="18" customHeight="1">
      <c r="A102" s="72">
        <v>92</v>
      </c>
      <c r="B102" s="36"/>
      <c r="C102" s="18"/>
      <c r="D102" s="37"/>
      <c r="E102" s="38"/>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80"/>
      <c r="AI102" s="80"/>
      <c r="AJ102" s="80"/>
      <c r="AK102" s="81">
        <f t="shared" si="3"/>
        <v>0</v>
      </c>
      <c r="AL102" s="10">
        <f t="shared" si="4"/>
        <v>0</v>
      </c>
      <c r="AM102" s="175"/>
      <c r="AN102" s="176"/>
    </row>
    <row r="103" spans="1:40" ht="18" customHeight="1">
      <c r="A103" s="72">
        <v>93</v>
      </c>
      <c r="B103" s="36"/>
      <c r="C103" s="18"/>
      <c r="D103" s="37"/>
      <c r="E103" s="38"/>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80"/>
      <c r="AI103" s="80"/>
      <c r="AJ103" s="80"/>
      <c r="AK103" s="81">
        <f t="shared" si="3"/>
        <v>0</v>
      </c>
      <c r="AL103" s="10">
        <f t="shared" si="4"/>
        <v>0</v>
      </c>
      <c r="AM103" s="175"/>
      <c r="AN103" s="176"/>
    </row>
    <row r="104" spans="1:40" ht="18" customHeight="1">
      <c r="A104" s="72">
        <v>94</v>
      </c>
      <c r="B104" s="36"/>
      <c r="C104" s="18"/>
      <c r="D104" s="37"/>
      <c r="E104" s="38"/>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80"/>
      <c r="AI104" s="80"/>
      <c r="AJ104" s="80"/>
      <c r="AK104" s="81">
        <f t="shared" si="3"/>
        <v>0</v>
      </c>
      <c r="AL104" s="10">
        <f t="shared" si="4"/>
        <v>0</v>
      </c>
      <c r="AM104" s="175"/>
      <c r="AN104" s="176"/>
    </row>
    <row r="105" spans="1:40" ht="18" customHeight="1">
      <c r="A105" s="72">
        <v>95</v>
      </c>
      <c r="B105" s="36"/>
      <c r="C105" s="18"/>
      <c r="D105" s="37"/>
      <c r="E105" s="38"/>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80"/>
      <c r="AI105" s="80"/>
      <c r="AJ105" s="80"/>
      <c r="AK105" s="81">
        <f t="shared" si="3"/>
        <v>0</v>
      </c>
      <c r="AL105" s="10">
        <f t="shared" si="4"/>
        <v>0</v>
      </c>
      <c r="AM105" s="175"/>
      <c r="AN105" s="176"/>
    </row>
    <row r="106" spans="1:40" ht="18" customHeight="1">
      <c r="A106" s="72">
        <v>96</v>
      </c>
      <c r="B106" s="36"/>
      <c r="C106" s="18"/>
      <c r="D106" s="37"/>
      <c r="E106" s="38"/>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80"/>
      <c r="AI106" s="80"/>
      <c r="AJ106" s="80"/>
      <c r="AK106" s="81">
        <f t="shared" si="3"/>
        <v>0</v>
      </c>
      <c r="AL106" s="10">
        <f t="shared" si="4"/>
        <v>0</v>
      </c>
      <c r="AM106" s="175"/>
      <c r="AN106" s="176"/>
    </row>
    <row r="107" spans="1:40" ht="18" customHeight="1">
      <c r="A107" s="72">
        <v>97</v>
      </c>
      <c r="B107" s="36"/>
      <c r="C107" s="18"/>
      <c r="D107" s="37"/>
      <c r="E107" s="38"/>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80"/>
      <c r="AI107" s="80"/>
      <c r="AJ107" s="80"/>
      <c r="AK107" s="81">
        <f t="shared" si="3"/>
        <v>0</v>
      </c>
      <c r="AL107" s="10">
        <f t="shared" si="1"/>
        <v>0</v>
      </c>
      <c r="AM107" s="175"/>
      <c r="AN107" s="176"/>
    </row>
    <row r="108" spans="1:40" ht="18" customHeight="1">
      <c r="A108" s="72">
        <v>98</v>
      </c>
      <c r="B108" s="36"/>
      <c r="C108" s="18"/>
      <c r="D108" s="37"/>
      <c r="E108" s="38"/>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80"/>
      <c r="AI108" s="80"/>
      <c r="AJ108" s="80"/>
      <c r="AK108" s="81">
        <f t="shared" si="3"/>
        <v>0</v>
      </c>
      <c r="AL108" s="10">
        <f t="shared" si="1"/>
        <v>0</v>
      </c>
      <c r="AM108" s="175"/>
      <c r="AN108" s="176"/>
    </row>
    <row r="109" spans="1:40" ht="18" customHeight="1">
      <c r="A109" s="72">
        <v>99</v>
      </c>
      <c r="B109" s="36"/>
      <c r="C109" s="18"/>
      <c r="D109" s="37"/>
      <c r="E109" s="38"/>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80"/>
      <c r="AI109" s="80"/>
      <c r="AJ109" s="80"/>
      <c r="AK109" s="81">
        <f t="shared" si="3"/>
        <v>0</v>
      </c>
      <c r="AL109" s="10">
        <f t="shared" si="1"/>
        <v>0</v>
      </c>
      <c r="AM109" s="175"/>
      <c r="AN109" s="176"/>
    </row>
    <row r="110" spans="1:40" ht="18" customHeight="1">
      <c r="A110" s="72">
        <v>100</v>
      </c>
      <c r="B110" s="36"/>
      <c r="C110" s="18"/>
      <c r="D110" s="37"/>
      <c r="E110" s="38"/>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80"/>
      <c r="AI110" s="80"/>
      <c r="AJ110" s="80"/>
      <c r="AK110" s="81">
        <f t="shared" si="3"/>
        <v>0</v>
      </c>
      <c r="AL110" s="10">
        <f t="shared" si="1"/>
        <v>0</v>
      </c>
      <c r="AM110" s="175"/>
      <c r="AN110" s="176"/>
    </row>
    <row r="111" spans="1:40" ht="18" customHeight="1">
      <c r="A111" s="72">
        <v>101</v>
      </c>
      <c r="B111" s="36"/>
      <c r="C111" s="18"/>
      <c r="D111" s="37"/>
      <c r="E111" s="38"/>
      <c r="F111" s="80"/>
      <c r="G111" s="80"/>
      <c r="H111" s="80"/>
      <c r="I111" s="80"/>
      <c r="J111" s="80"/>
      <c r="K111" s="80"/>
      <c r="L111" s="80"/>
      <c r="M111" s="80"/>
      <c r="N111" s="80"/>
      <c r="O111" s="80"/>
      <c r="P111" s="80"/>
      <c r="Q111" s="80"/>
      <c r="R111" s="80"/>
      <c r="S111" s="80"/>
      <c r="T111" s="80"/>
      <c r="U111" s="80"/>
      <c r="V111" s="80"/>
      <c r="W111" s="80"/>
      <c r="X111" s="80"/>
      <c r="Y111" s="80"/>
      <c r="Z111" s="80"/>
      <c r="AA111" s="80"/>
      <c r="AB111" s="80"/>
      <c r="AC111" s="80"/>
      <c r="AD111" s="80"/>
      <c r="AE111" s="80"/>
      <c r="AF111" s="80"/>
      <c r="AG111" s="80"/>
      <c r="AH111" s="80"/>
      <c r="AI111" s="80"/>
      <c r="AJ111" s="80"/>
      <c r="AK111" s="81">
        <f t="shared" si="3"/>
        <v>0</v>
      </c>
      <c r="AL111" s="10">
        <f t="shared" si="1"/>
        <v>0</v>
      </c>
      <c r="AM111" s="175"/>
      <c r="AN111" s="176"/>
    </row>
    <row r="112" spans="1:40" ht="18" customHeight="1">
      <c r="A112" s="72">
        <v>102</v>
      </c>
      <c r="B112" s="36"/>
      <c r="C112" s="18"/>
      <c r="D112" s="37"/>
      <c r="E112" s="38"/>
      <c r="F112" s="80"/>
      <c r="G112" s="80"/>
      <c r="H112" s="80"/>
      <c r="I112" s="80"/>
      <c r="J112" s="80"/>
      <c r="K112" s="80"/>
      <c r="L112" s="80"/>
      <c r="M112" s="80"/>
      <c r="N112" s="80"/>
      <c r="O112" s="80"/>
      <c r="P112" s="80"/>
      <c r="Q112" s="80"/>
      <c r="R112" s="80"/>
      <c r="S112" s="80"/>
      <c r="T112" s="80"/>
      <c r="U112" s="80"/>
      <c r="V112" s="80"/>
      <c r="W112" s="80"/>
      <c r="X112" s="80"/>
      <c r="Y112" s="80"/>
      <c r="Z112" s="80"/>
      <c r="AA112" s="80"/>
      <c r="AB112" s="80"/>
      <c r="AC112" s="80"/>
      <c r="AD112" s="80"/>
      <c r="AE112" s="80"/>
      <c r="AF112" s="80"/>
      <c r="AG112" s="80"/>
      <c r="AH112" s="80"/>
      <c r="AI112" s="80"/>
      <c r="AJ112" s="80"/>
      <c r="AK112" s="81">
        <f t="shared" si="3"/>
        <v>0</v>
      </c>
      <c r="AL112" s="10">
        <f t="shared" si="1"/>
        <v>0</v>
      </c>
      <c r="AM112" s="175"/>
      <c r="AN112" s="176"/>
    </row>
    <row r="113" spans="1:40" ht="18" customHeight="1">
      <c r="A113" s="72">
        <v>103</v>
      </c>
      <c r="B113" s="36"/>
      <c r="C113" s="18"/>
      <c r="D113" s="37"/>
      <c r="E113" s="38"/>
      <c r="F113" s="80"/>
      <c r="G113" s="80"/>
      <c r="H113" s="80"/>
      <c r="I113" s="80"/>
      <c r="J113" s="80"/>
      <c r="K113" s="80"/>
      <c r="L113" s="80"/>
      <c r="M113" s="80"/>
      <c r="N113" s="80"/>
      <c r="O113" s="80"/>
      <c r="P113" s="80"/>
      <c r="Q113" s="80"/>
      <c r="R113" s="80"/>
      <c r="S113" s="80"/>
      <c r="T113" s="80"/>
      <c r="U113" s="80"/>
      <c r="V113" s="80"/>
      <c r="W113" s="80"/>
      <c r="X113" s="80"/>
      <c r="Y113" s="80"/>
      <c r="Z113" s="80"/>
      <c r="AA113" s="80"/>
      <c r="AB113" s="80"/>
      <c r="AC113" s="80"/>
      <c r="AD113" s="80"/>
      <c r="AE113" s="80"/>
      <c r="AF113" s="80"/>
      <c r="AG113" s="80"/>
      <c r="AH113" s="80"/>
      <c r="AI113" s="80"/>
      <c r="AJ113" s="80"/>
      <c r="AK113" s="81">
        <f t="shared" si="3"/>
        <v>0</v>
      </c>
      <c r="AL113" s="10">
        <f t="shared" si="1"/>
        <v>0</v>
      </c>
      <c r="AM113" s="175"/>
      <c r="AN113" s="176"/>
    </row>
    <row r="114" spans="1:40" ht="18" customHeight="1">
      <c r="A114" s="72">
        <v>104</v>
      </c>
      <c r="B114" s="36"/>
      <c r="C114" s="18"/>
      <c r="D114" s="37"/>
      <c r="E114" s="38"/>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1">
        <f t="shared" si="3"/>
        <v>0</v>
      </c>
      <c r="AL114" s="10">
        <f t="shared" si="1"/>
        <v>0</v>
      </c>
      <c r="AM114" s="175"/>
      <c r="AN114" s="176"/>
    </row>
    <row r="115" spans="1:40" ht="18" customHeight="1">
      <c r="A115" s="72">
        <v>105</v>
      </c>
      <c r="B115" s="36"/>
      <c r="C115" s="18"/>
      <c r="D115" s="37"/>
      <c r="E115" s="38"/>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c r="AI115" s="80"/>
      <c r="AJ115" s="80"/>
      <c r="AK115" s="81">
        <f t="shared" si="3"/>
        <v>0</v>
      </c>
      <c r="AL115" s="10">
        <f t="shared" si="1"/>
        <v>0</v>
      </c>
      <c r="AM115" s="175"/>
      <c r="AN115" s="176"/>
    </row>
    <row r="116" spans="1:40" ht="18" customHeight="1">
      <c r="A116" s="72">
        <v>106</v>
      </c>
      <c r="B116" s="36"/>
      <c r="C116" s="18"/>
      <c r="D116" s="37"/>
      <c r="E116" s="38"/>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c r="AI116" s="80"/>
      <c r="AJ116" s="80"/>
      <c r="AK116" s="81">
        <f t="shared" si="3"/>
        <v>0</v>
      </c>
      <c r="AL116" s="10">
        <f t="shared" si="1"/>
        <v>0</v>
      </c>
      <c r="AM116" s="175"/>
      <c r="AN116" s="176"/>
    </row>
    <row r="117" spans="1:40" ht="18" customHeight="1">
      <c r="A117" s="72">
        <v>107</v>
      </c>
      <c r="B117" s="36"/>
      <c r="C117" s="18"/>
      <c r="D117" s="37"/>
      <c r="E117" s="38"/>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c r="AI117" s="80"/>
      <c r="AJ117" s="80"/>
      <c r="AK117" s="81">
        <f t="shared" si="3"/>
        <v>0</v>
      </c>
      <c r="AL117" s="10">
        <f t="shared" ref="AL117:AL131" si="5">IF($AK$3="４週",AK117/4,AK117/(DAY(EOMONTH($F$9,0))/7))</f>
        <v>0</v>
      </c>
      <c r="AM117" s="175"/>
      <c r="AN117" s="176"/>
    </row>
    <row r="118" spans="1:40" ht="18" customHeight="1">
      <c r="A118" s="72">
        <v>108</v>
      </c>
      <c r="B118" s="36"/>
      <c r="C118" s="18"/>
      <c r="D118" s="37"/>
      <c r="E118" s="38"/>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1">
        <f t="shared" si="3"/>
        <v>0</v>
      </c>
      <c r="AL118" s="10">
        <f t="shared" si="5"/>
        <v>0</v>
      </c>
      <c r="AM118" s="175"/>
      <c r="AN118" s="176"/>
    </row>
    <row r="119" spans="1:40" ht="18" customHeight="1">
      <c r="A119" s="72">
        <v>109</v>
      </c>
      <c r="B119" s="36"/>
      <c r="C119" s="18"/>
      <c r="D119" s="37"/>
      <c r="E119" s="38"/>
      <c r="F119" s="80"/>
      <c r="G119" s="80"/>
      <c r="H119" s="80"/>
      <c r="I119" s="80"/>
      <c r="J119" s="80"/>
      <c r="K119" s="80"/>
      <c r="L119" s="80"/>
      <c r="M119" s="80"/>
      <c r="N119" s="80"/>
      <c r="O119" s="80"/>
      <c r="P119" s="80"/>
      <c r="Q119" s="80"/>
      <c r="R119" s="80"/>
      <c r="S119" s="80"/>
      <c r="T119" s="80"/>
      <c r="U119" s="80"/>
      <c r="V119" s="80"/>
      <c r="W119" s="80"/>
      <c r="X119" s="80"/>
      <c r="Y119" s="80"/>
      <c r="Z119" s="80"/>
      <c r="AA119" s="80"/>
      <c r="AB119" s="80"/>
      <c r="AC119" s="80"/>
      <c r="AD119" s="80"/>
      <c r="AE119" s="80"/>
      <c r="AF119" s="80"/>
      <c r="AG119" s="80"/>
      <c r="AH119" s="80"/>
      <c r="AI119" s="80"/>
      <c r="AJ119" s="80"/>
      <c r="AK119" s="81">
        <f t="shared" si="3"/>
        <v>0</v>
      </c>
      <c r="AL119" s="10">
        <f t="shared" si="5"/>
        <v>0</v>
      </c>
      <c r="AM119" s="175"/>
      <c r="AN119" s="176"/>
    </row>
    <row r="120" spans="1:40" ht="18" customHeight="1">
      <c r="A120" s="72">
        <v>110</v>
      </c>
      <c r="B120" s="36"/>
      <c r="C120" s="18"/>
      <c r="D120" s="37"/>
      <c r="E120" s="38"/>
      <c r="F120" s="80"/>
      <c r="G120" s="80"/>
      <c r="H120" s="80"/>
      <c r="I120" s="80"/>
      <c r="J120" s="80"/>
      <c r="K120" s="80"/>
      <c r="L120" s="80"/>
      <c r="M120" s="80"/>
      <c r="N120" s="80"/>
      <c r="O120" s="80"/>
      <c r="P120" s="80"/>
      <c r="Q120" s="80"/>
      <c r="R120" s="80"/>
      <c r="S120" s="80"/>
      <c r="T120" s="80"/>
      <c r="U120" s="80"/>
      <c r="V120" s="80"/>
      <c r="W120" s="80"/>
      <c r="X120" s="80"/>
      <c r="Y120" s="80"/>
      <c r="Z120" s="80"/>
      <c r="AA120" s="80"/>
      <c r="AB120" s="80"/>
      <c r="AC120" s="80"/>
      <c r="AD120" s="80"/>
      <c r="AE120" s="80"/>
      <c r="AF120" s="80"/>
      <c r="AG120" s="80"/>
      <c r="AH120" s="80"/>
      <c r="AI120" s="80"/>
      <c r="AJ120" s="80"/>
      <c r="AK120" s="81">
        <f t="shared" si="3"/>
        <v>0</v>
      </c>
      <c r="AL120" s="10">
        <f t="shared" si="5"/>
        <v>0</v>
      </c>
      <c r="AM120" s="175"/>
      <c r="AN120" s="176"/>
    </row>
    <row r="121" spans="1:40" ht="18" customHeight="1">
      <c r="A121" s="72">
        <v>111</v>
      </c>
      <c r="B121" s="36"/>
      <c r="C121" s="18"/>
      <c r="D121" s="37"/>
      <c r="E121" s="38"/>
      <c r="F121" s="80"/>
      <c r="G121" s="80"/>
      <c r="H121" s="80"/>
      <c r="I121" s="80"/>
      <c r="J121" s="80"/>
      <c r="K121" s="80"/>
      <c r="L121" s="80"/>
      <c r="M121" s="80"/>
      <c r="N121" s="80"/>
      <c r="O121" s="80"/>
      <c r="P121" s="80"/>
      <c r="Q121" s="80"/>
      <c r="R121" s="80"/>
      <c r="S121" s="80"/>
      <c r="T121" s="80"/>
      <c r="U121" s="80"/>
      <c r="V121" s="80"/>
      <c r="W121" s="80"/>
      <c r="X121" s="80"/>
      <c r="Y121" s="80"/>
      <c r="Z121" s="80"/>
      <c r="AA121" s="80"/>
      <c r="AB121" s="80"/>
      <c r="AC121" s="80"/>
      <c r="AD121" s="80"/>
      <c r="AE121" s="80"/>
      <c r="AF121" s="80"/>
      <c r="AG121" s="80"/>
      <c r="AH121" s="80"/>
      <c r="AI121" s="80"/>
      <c r="AJ121" s="80"/>
      <c r="AK121" s="81">
        <f t="shared" si="3"/>
        <v>0</v>
      </c>
      <c r="AL121" s="10">
        <f t="shared" si="5"/>
        <v>0</v>
      </c>
      <c r="AM121" s="175"/>
      <c r="AN121" s="176"/>
    </row>
    <row r="122" spans="1:40" ht="18" customHeight="1">
      <c r="A122" s="72">
        <v>112</v>
      </c>
      <c r="B122" s="36"/>
      <c r="C122" s="18"/>
      <c r="D122" s="37"/>
      <c r="E122" s="38"/>
      <c r="F122" s="80"/>
      <c r="G122" s="80"/>
      <c r="H122" s="80"/>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G122" s="80"/>
      <c r="AH122" s="80"/>
      <c r="AI122" s="80"/>
      <c r="AJ122" s="80"/>
      <c r="AK122" s="81">
        <f t="shared" si="3"/>
        <v>0</v>
      </c>
      <c r="AL122" s="10">
        <f t="shared" si="5"/>
        <v>0</v>
      </c>
      <c r="AM122" s="175"/>
      <c r="AN122" s="176"/>
    </row>
    <row r="123" spans="1:40" ht="18" customHeight="1">
      <c r="A123" s="72">
        <v>113</v>
      </c>
      <c r="B123" s="36"/>
      <c r="C123" s="18"/>
      <c r="D123" s="37"/>
      <c r="E123" s="38"/>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c r="AI123" s="80"/>
      <c r="AJ123" s="80"/>
      <c r="AK123" s="81">
        <f t="shared" si="3"/>
        <v>0</v>
      </c>
      <c r="AL123" s="10">
        <f t="shared" si="5"/>
        <v>0</v>
      </c>
      <c r="AM123" s="175"/>
      <c r="AN123" s="176"/>
    </row>
    <row r="124" spans="1:40" ht="18" customHeight="1">
      <c r="A124" s="72">
        <v>114</v>
      </c>
      <c r="B124" s="36"/>
      <c r="C124" s="18"/>
      <c r="D124" s="37"/>
      <c r="E124" s="38"/>
      <c r="F124" s="80"/>
      <c r="G124" s="80"/>
      <c r="H124" s="80"/>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1">
        <f t="shared" si="3"/>
        <v>0</v>
      </c>
      <c r="AL124" s="10">
        <f t="shared" si="5"/>
        <v>0</v>
      </c>
      <c r="AM124" s="175"/>
      <c r="AN124" s="176"/>
    </row>
    <row r="125" spans="1:40" ht="18" customHeight="1">
      <c r="A125" s="72">
        <v>115</v>
      </c>
      <c r="B125" s="36"/>
      <c r="C125" s="18"/>
      <c r="D125" s="37"/>
      <c r="E125" s="38"/>
      <c r="F125" s="80"/>
      <c r="G125" s="80"/>
      <c r="H125" s="80"/>
      <c r="I125" s="80"/>
      <c r="J125" s="80"/>
      <c r="K125" s="80"/>
      <c r="L125" s="80"/>
      <c r="M125" s="80"/>
      <c r="N125" s="80"/>
      <c r="O125" s="80"/>
      <c r="P125" s="80"/>
      <c r="Q125" s="80"/>
      <c r="R125" s="80"/>
      <c r="S125" s="80"/>
      <c r="T125" s="80"/>
      <c r="U125" s="80"/>
      <c r="V125" s="80"/>
      <c r="W125" s="80"/>
      <c r="X125" s="80"/>
      <c r="Y125" s="80"/>
      <c r="Z125" s="80"/>
      <c r="AA125" s="80"/>
      <c r="AB125" s="80"/>
      <c r="AC125" s="80"/>
      <c r="AD125" s="80"/>
      <c r="AE125" s="80"/>
      <c r="AF125" s="80"/>
      <c r="AG125" s="80"/>
      <c r="AH125" s="80"/>
      <c r="AI125" s="80"/>
      <c r="AJ125" s="80"/>
      <c r="AK125" s="81">
        <f t="shared" si="3"/>
        <v>0</v>
      </c>
      <c r="AL125" s="10">
        <f t="shared" si="5"/>
        <v>0</v>
      </c>
      <c r="AM125" s="175"/>
      <c r="AN125" s="176"/>
    </row>
    <row r="126" spans="1:40" ht="18" customHeight="1">
      <c r="A126" s="72">
        <v>116</v>
      </c>
      <c r="B126" s="36"/>
      <c r="C126" s="18"/>
      <c r="D126" s="37"/>
      <c r="E126" s="38"/>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c r="AI126" s="80"/>
      <c r="AJ126" s="80"/>
      <c r="AK126" s="81">
        <f t="shared" si="3"/>
        <v>0</v>
      </c>
      <c r="AL126" s="10">
        <f t="shared" si="5"/>
        <v>0</v>
      </c>
      <c r="AM126" s="175"/>
      <c r="AN126" s="176"/>
    </row>
    <row r="127" spans="1:40" ht="18" customHeight="1">
      <c r="A127" s="72">
        <v>117</v>
      </c>
      <c r="B127" s="36"/>
      <c r="C127" s="18"/>
      <c r="D127" s="37"/>
      <c r="E127" s="38"/>
      <c r="F127" s="80"/>
      <c r="G127" s="80"/>
      <c r="H127" s="80"/>
      <c r="I127" s="80"/>
      <c r="J127" s="80"/>
      <c r="K127" s="80"/>
      <c r="L127" s="80"/>
      <c r="M127" s="80"/>
      <c r="N127" s="80"/>
      <c r="O127" s="80"/>
      <c r="P127" s="80"/>
      <c r="Q127" s="80"/>
      <c r="R127" s="80"/>
      <c r="S127" s="80"/>
      <c r="T127" s="80"/>
      <c r="U127" s="80"/>
      <c r="V127" s="80"/>
      <c r="W127" s="80"/>
      <c r="X127" s="80"/>
      <c r="Y127" s="80"/>
      <c r="Z127" s="80"/>
      <c r="AA127" s="80"/>
      <c r="AB127" s="80"/>
      <c r="AC127" s="80"/>
      <c r="AD127" s="80"/>
      <c r="AE127" s="80"/>
      <c r="AF127" s="80"/>
      <c r="AG127" s="80"/>
      <c r="AH127" s="80"/>
      <c r="AI127" s="80"/>
      <c r="AJ127" s="80"/>
      <c r="AK127" s="81">
        <f t="shared" si="3"/>
        <v>0</v>
      </c>
      <c r="AL127" s="10">
        <f t="shared" si="5"/>
        <v>0</v>
      </c>
      <c r="AM127" s="175"/>
      <c r="AN127" s="176"/>
    </row>
    <row r="128" spans="1:40" ht="18" customHeight="1">
      <c r="A128" s="72">
        <v>118</v>
      </c>
      <c r="B128" s="36"/>
      <c r="C128" s="18"/>
      <c r="D128" s="37"/>
      <c r="E128" s="38"/>
      <c r="F128" s="80"/>
      <c r="G128" s="80"/>
      <c r="H128" s="80"/>
      <c r="I128" s="80"/>
      <c r="J128" s="80"/>
      <c r="K128" s="80"/>
      <c r="L128" s="80"/>
      <c r="M128" s="80"/>
      <c r="N128" s="80"/>
      <c r="O128" s="80"/>
      <c r="P128" s="80"/>
      <c r="Q128" s="80"/>
      <c r="R128" s="80"/>
      <c r="S128" s="80"/>
      <c r="T128" s="80"/>
      <c r="U128" s="80"/>
      <c r="V128" s="80"/>
      <c r="W128" s="80"/>
      <c r="X128" s="80"/>
      <c r="Y128" s="80"/>
      <c r="Z128" s="80"/>
      <c r="AA128" s="80"/>
      <c r="AB128" s="80"/>
      <c r="AC128" s="80"/>
      <c r="AD128" s="80"/>
      <c r="AE128" s="80"/>
      <c r="AF128" s="80"/>
      <c r="AG128" s="80"/>
      <c r="AH128" s="80"/>
      <c r="AI128" s="80"/>
      <c r="AJ128" s="80"/>
      <c r="AK128" s="81">
        <f t="shared" si="3"/>
        <v>0</v>
      </c>
      <c r="AL128" s="10">
        <f t="shared" si="5"/>
        <v>0</v>
      </c>
      <c r="AM128" s="175"/>
      <c r="AN128" s="176"/>
    </row>
    <row r="129" spans="1:40" ht="18" customHeight="1">
      <c r="A129" s="72">
        <v>119</v>
      </c>
      <c r="B129" s="36"/>
      <c r="C129" s="18"/>
      <c r="D129" s="37"/>
      <c r="E129" s="38"/>
      <c r="F129" s="80"/>
      <c r="G129" s="80"/>
      <c r="H129" s="80"/>
      <c r="I129" s="80"/>
      <c r="J129" s="80"/>
      <c r="K129" s="80"/>
      <c r="L129" s="80"/>
      <c r="M129" s="80"/>
      <c r="N129" s="80"/>
      <c r="O129" s="80"/>
      <c r="P129" s="80"/>
      <c r="Q129" s="80"/>
      <c r="R129" s="80"/>
      <c r="S129" s="80"/>
      <c r="T129" s="80"/>
      <c r="U129" s="80"/>
      <c r="V129" s="80"/>
      <c r="W129" s="80"/>
      <c r="X129" s="80"/>
      <c r="Y129" s="80"/>
      <c r="Z129" s="80"/>
      <c r="AA129" s="80"/>
      <c r="AB129" s="80"/>
      <c r="AC129" s="80"/>
      <c r="AD129" s="80"/>
      <c r="AE129" s="80"/>
      <c r="AF129" s="80"/>
      <c r="AG129" s="80"/>
      <c r="AH129" s="80"/>
      <c r="AI129" s="80"/>
      <c r="AJ129" s="80"/>
      <c r="AK129" s="81">
        <f t="shared" si="3"/>
        <v>0</v>
      </c>
      <c r="AL129" s="10">
        <f t="shared" si="5"/>
        <v>0</v>
      </c>
      <c r="AM129" s="175"/>
      <c r="AN129" s="176"/>
    </row>
    <row r="130" spans="1:40" ht="18" customHeight="1">
      <c r="A130" s="72">
        <v>120</v>
      </c>
      <c r="B130" s="36"/>
      <c r="C130" s="18"/>
      <c r="D130" s="37"/>
      <c r="E130" s="38"/>
      <c r="F130" s="80"/>
      <c r="G130" s="80"/>
      <c r="H130" s="80"/>
      <c r="I130" s="80"/>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G130" s="80"/>
      <c r="AH130" s="80"/>
      <c r="AI130" s="80"/>
      <c r="AJ130" s="80"/>
      <c r="AK130" s="81">
        <f t="shared" si="3"/>
        <v>0</v>
      </c>
      <c r="AL130" s="10">
        <f t="shared" si="5"/>
        <v>0</v>
      </c>
      <c r="AM130" s="175"/>
      <c r="AN130" s="176"/>
    </row>
    <row r="131" spans="1:40" ht="18" customHeight="1">
      <c r="A131" s="72">
        <v>121</v>
      </c>
      <c r="B131" s="36"/>
      <c r="C131" s="18"/>
      <c r="D131" s="37"/>
      <c r="E131" s="38"/>
      <c r="F131" s="80"/>
      <c r="G131" s="80"/>
      <c r="H131" s="80"/>
      <c r="I131" s="80"/>
      <c r="J131" s="80"/>
      <c r="K131" s="80"/>
      <c r="L131" s="80"/>
      <c r="M131" s="80"/>
      <c r="N131" s="80"/>
      <c r="O131" s="80"/>
      <c r="P131" s="80"/>
      <c r="Q131" s="80"/>
      <c r="R131" s="80"/>
      <c r="S131" s="80"/>
      <c r="T131" s="80"/>
      <c r="U131" s="80"/>
      <c r="V131" s="80"/>
      <c r="W131" s="80"/>
      <c r="X131" s="80"/>
      <c r="Y131" s="80"/>
      <c r="Z131" s="80"/>
      <c r="AA131" s="80"/>
      <c r="AB131" s="80"/>
      <c r="AC131" s="80"/>
      <c r="AD131" s="80"/>
      <c r="AE131" s="80"/>
      <c r="AF131" s="80"/>
      <c r="AG131" s="80"/>
      <c r="AH131" s="80"/>
      <c r="AI131" s="80"/>
      <c r="AJ131" s="80"/>
      <c r="AK131" s="81">
        <f t="shared" si="3"/>
        <v>0</v>
      </c>
      <c r="AL131" s="10">
        <f t="shared" si="5"/>
        <v>0</v>
      </c>
      <c r="AM131" s="175"/>
      <c r="AN131" s="176"/>
    </row>
    <row r="132" spans="1:40" ht="18" customHeight="1">
      <c r="A132" s="72">
        <v>122</v>
      </c>
      <c r="B132" s="36"/>
      <c r="C132" s="18"/>
      <c r="D132" s="37"/>
      <c r="E132" s="38"/>
      <c r="F132" s="80"/>
      <c r="G132" s="80"/>
      <c r="H132" s="80"/>
      <c r="I132" s="80"/>
      <c r="J132" s="80"/>
      <c r="K132" s="80"/>
      <c r="L132" s="80"/>
      <c r="M132" s="80"/>
      <c r="N132" s="80"/>
      <c r="O132" s="80"/>
      <c r="P132" s="80"/>
      <c r="Q132" s="80"/>
      <c r="R132" s="80"/>
      <c r="S132" s="80"/>
      <c r="T132" s="80"/>
      <c r="U132" s="80"/>
      <c r="V132" s="80"/>
      <c r="W132" s="80"/>
      <c r="X132" s="80"/>
      <c r="Y132" s="80"/>
      <c r="Z132" s="80"/>
      <c r="AA132" s="80"/>
      <c r="AB132" s="80"/>
      <c r="AC132" s="80"/>
      <c r="AD132" s="80"/>
      <c r="AE132" s="80"/>
      <c r="AF132" s="80"/>
      <c r="AG132" s="80"/>
      <c r="AH132" s="80"/>
      <c r="AI132" s="80"/>
      <c r="AJ132" s="80"/>
      <c r="AK132" s="81">
        <f t="shared" si="3"/>
        <v>0</v>
      </c>
      <c r="AL132" s="10">
        <f t="shared" ref="AL132:AL146" si="6">IF($AK$3="４週",AK132/4,AK132/(DAY(EOMONTH($F$9,0))/7))</f>
        <v>0</v>
      </c>
      <c r="AM132" s="175"/>
      <c r="AN132" s="176"/>
    </row>
    <row r="133" spans="1:40" ht="18" customHeight="1">
      <c r="A133" s="72">
        <v>123</v>
      </c>
      <c r="B133" s="36"/>
      <c r="C133" s="18"/>
      <c r="D133" s="37"/>
      <c r="E133" s="38"/>
      <c r="F133" s="80"/>
      <c r="G133" s="80"/>
      <c r="H133" s="80"/>
      <c r="I133" s="80"/>
      <c r="J133" s="80"/>
      <c r="K133" s="80"/>
      <c r="L133" s="80"/>
      <c r="M133" s="80"/>
      <c r="N133" s="80"/>
      <c r="O133" s="80"/>
      <c r="P133" s="80"/>
      <c r="Q133" s="80"/>
      <c r="R133" s="80"/>
      <c r="S133" s="80"/>
      <c r="T133" s="80"/>
      <c r="U133" s="80"/>
      <c r="V133" s="80"/>
      <c r="W133" s="80"/>
      <c r="X133" s="80"/>
      <c r="Y133" s="80"/>
      <c r="Z133" s="80"/>
      <c r="AA133" s="80"/>
      <c r="AB133" s="80"/>
      <c r="AC133" s="80"/>
      <c r="AD133" s="80"/>
      <c r="AE133" s="80"/>
      <c r="AF133" s="80"/>
      <c r="AG133" s="80"/>
      <c r="AH133" s="80"/>
      <c r="AI133" s="80"/>
      <c r="AJ133" s="80"/>
      <c r="AK133" s="81">
        <f t="shared" si="3"/>
        <v>0</v>
      </c>
      <c r="AL133" s="10">
        <f t="shared" si="6"/>
        <v>0</v>
      </c>
      <c r="AM133" s="175"/>
      <c r="AN133" s="176"/>
    </row>
    <row r="134" spans="1:40" ht="18" customHeight="1">
      <c r="A134" s="72">
        <v>124</v>
      </c>
      <c r="B134" s="36"/>
      <c r="C134" s="18"/>
      <c r="D134" s="37"/>
      <c r="E134" s="38"/>
      <c r="F134" s="80"/>
      <c r="G134" s="80"/>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1">
        <f t="shared" si="3"/>
        <v>0</v>
      </c>
      <c r="AL134" s="10">
        <f t="shared" si="6"/>
        <v>0</v>
      </c>
      <c r="AM134" s="175"/>
      <c r="AN134" s="176"/>
    </row>
    <row r="135" spans="1:40" ht="18" customHeight="1">
      <c r="A135" s="72">
        <v>125</v>
      </c>
      <c r="B135" s="36"/>
      <c r="C135" s="18"/>
      <c r="D135" s="37"/>
      <c r="E135" s="38"/>
      <c r="F135" s="80"/>
      <c r="G135" s="80"/>
      <c r="H135" s="80"/>
      <c r="I135" s="80"/>
      <c r="J135" s="80"/>
      <c r="K135" s="80"/>
      <c r="L135" s="80"/>
      <c r="M135" s="80"/>
      <c r="N135" s="80"/>
      <c r="O135" s="80"/>
      <c r="P135" s="80"/>
      <c r="Q135" s="80"/>
      <c r="R135" s="80"/>
      <c r="S135" s="80"/>
      <c r="T135" s="80"/>
      <c r="U135" s="80"/>
      <c r="V135" s="80"/>
      <c r="W135" s="80"/>
      <c r="X135" s="80"/>
      <c r="Y135" s="80"/>
      <c r="Z135" s="80"/>
      <c r="AA135" s="80"/>
      <c r="AB135" s="80"/>
      <c r="AC135" s="80"/>
      <c r="AD135" s="80"/>
      <c r="AE135" s="80"/>
      <c r="AF135" s="80"/>
      <c r="AG135" s="80"/>
      <c r="AH135" s="80"/>
      <c r="AI135" s="80"/>
      <c r="AJ135" s="80"/>
      <c r="AK135" s="81">
        <f t="shared" si="3"/>
        <v>0</v>
      </c>
      <c r="AL135" s="10">
        <f t="shared" si="6"/>
        <v>0</v>
      </c>
      <c r="AM135" s="175"/>
      <c r="AN135" s="176"/>
    </row>
    <row r="136" spans="1:40" ht="18" customHeight="1">
      <c r="A136" s="72">
        <v>126</v>
      </c>
      <c r="B136" s="36"/>
      <c r="C136" s="18"/>
      <c r="D136" s="37"/>
      <c r="E136" s="38"/>
      <c r="F136" s="80"/>
      <c r="G136" s="80"/>
      <c r="H136" s="80"/>
      <c r="I136" s="80"/>
      <c r="J136" s="80"/>
      <c r="K136" s="80"/>
      <c r="L136" s="80"/>
      <c r="M136" s="80"/>
      <c r="N136" s="80"/>
      <c r="O136" s="80"/>
      <c r="P136" s="80"/>
      <c r="Q136" s="80"/>
      <c r="R136" s="80"/>
      <c r="S136" s="80"/>
      <c r="T136" s="80"/>
      <c r="U136" s="80"/>
      <c r="V136" s="80"/>
      <c r="W136" s="80"/>
      <c r="X136" s="80"/>
      <c r="Y136" s="80"/>
      <c r="Z136" s="80"/>
      <c r="AA136" s="80"/>
      <c r="AB136" s="80"/>
      <c r="AC136" s="80"/>
      <c r="AD136" s="80"/>
      <c r="AE136" s="80"/>
      <c r="AF136" s="80"/>
      <c r="AG136" s="80"/>
      <c r="AH136" s="80"/>
      <c r="AI136" s="80"/>
      <c r="AJ136" s="80"/>
      <c r="AK136" s="81">
        <f t="shared" si="3"/>
        <v>0</v>
      </c>
      <c r="AL136" s="10">
        <f t="shared" si="6"/>
        <v>0</v>
      </c>
      <c r="AM136" s="175"/>
      <c r="AN136" s="176"/>
    </row>
    <row r="137" spans="1:40" ht="18" customHeight="1">
      <c r="A137" s="72">
        <v>127</v>
      </c>
      <c r="B137" s="36"/>
      <c r="C137" s="18"/>
      <c r="D137" s="37"/>
      <c r="E137" s="38"/>
      <c r="F137" s="80"/>
      <c r="G137" s="80"/>
      <c r="H137" s="80"/>
      <c r="I137" s="80"/>
      <c r="J137" s="80"/>
      <c r="K137" s="80"/>
      <c r="L137" s="80"/>
      <c r="M137" s="80"/>
      <c r="N137" s="80"/>
      <c r="O137" s="80"/>
      <c r="P137" s="80"/>
      <c r="Q137" s="80"/>
      <c r="R137" s="80"/>
      <c r="S137" s="80"/>
      <c r="T137" s="80"/>
      <c r="U137" s="80"/>
      <c r="V137" s="80"/>
      <c r="W137" s="80"/>
      <c r="X137" s="80"/>
      <c r="Y137" s="80"/>
      <c r="Z137" s="80"/>
      <c r="AA137" s="80"/>
      <c r="AB137" s="80"/>
      <c r="AC137" s="80"/>
      <c r="AD137" s="80"/>
      <c r="AE137" s="80"/>
      <c r="AF137" s="80"/>
      <c r="AG137" s="80"/>
      <c r="AH137" s="80"/>
      <c r="AI137" s="80"/>
      <c r="AJ137" s="80"/>
      <c r="AK137" s="81">
        <f t="shared" si="3"/>
        <v>0</v>
      </c>
      <c r="AL137" s="10">
        <f t="shared" si="6"/>
        <v>0</v>
      </c>
      <c r="AM137" s="175"/>
      <c r="AN137" s="176"/>
    </row>
    <row r="138" spans="1:40" ht="18" customHeight="1">
      <c r="A138" s="72">
        <v>128</v>
      </c>
      <c r="B138" s="36"/>
      <c r="C138" s="18"/>
      <c r="D138" s="37"/>
      <c r="E138" s="38"/>
      <c r="F138" s="80"/>
      <c r="G138" s="80"/>
      <c r="H138" s="80"/>
      <c r="I138" s="80"/>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1">
        <f t="shared" si="3"/>
        <v>0</v>
      </c>
      <c r="AL138" s="10">
        <f t="shared" si="6"/>
        <v>0</v>
      </c>
      <c r="AM138" s="175"/>
      <c r="AN138" s="176"/>
    </row>
    <row r="139" spans="1:40" ht="18" customHeight="1">
      <c r="A139" s="72">
        <v>129</v>
      </c>
      <c r="B139" s="36"/>
      <c r="C139" s="18"/>
      <c r="D139" s="37"/>
      <c r="E139" s="38"/>
      <c r="F139" s="80"/>
      <c r="G139" s="80"/>
      <c r="H139" s="80"/>
      <c r="I139" s="80"/>
      <c r="J139" s="80"/>
      <c r="K139" s="80"/>
      <c r="L139" s="80"/>
      <c r="M139" s="80"/>
      <c r="N139" s="80"/>
      <c r="O139" s="80"/>
      <c r="P139" s="80"/>
      <c r="Q139" s="80"/>
      <c r="R139" s="80"/>
      <c r="S139" s="80"/>
      <c r="T139" s="80"/>
      <c r="U139" s="80"/>
      <c r="V139" s="80"/>
      <c r="W139" s="80"/>
      <c r="X139" s="80"/>
      <c r="Y139" s="80"/>
      <c r="Z139" s="80"/>
      <c r="AA139" s="80"/>
      <c r="AB139" s="80"/>
      <c r="AC139" s="80"/>
      <c r="AD139" s="80"/>
      <c r="AE139" s="80"/>
      <c r="AF139" s="80"/>
      <c r="AG139" s="80"/>
      <c r="AH139" s="80"/>
      <c r="AI139" s="80"/>
      <c r="AJ139" s="80"/>
      <c r="AK139" s="81">
        <f t="shared" si="3"/>
        <v>0</v>
      </c>
      <c r="AL139" s="10">
        <f t="shared" si="6"/>
        <v>0</v>
      </c>
      <c r="AM139" s="175"/>
      <c r="AN139" s="176"/>
    </row>
    <row r="140" spans="1:40" ht="18" customHeight="1">
      <c r="A140" s="72">
        <v>130</v>
      </c>
      <c r="B140" s="36"/>
      <c r="C140" s="18"/>
      <c r="D140" s="37"/>
      <c r="E140" s="38"/>
      <c r="F140" s="80"/>
      <c r="G140" s="80"/>
      <c r="H140" s="80"/>
      <c r="I140" s="80"/>
      <c r="J140" s="80"/>
      <c r="K140" s="80"/>
      <c r="L140" s="80"/>
      <c r="M140" s="80"/>
      <c r="N140" s="80"/>
      <c r="O140" s="80"/>
      <c r="P140" s="80"/>
      <c r="Q140" s="80"/>
      <c r="R140" s="80"/>
      <c r="S140" s="80"/>
      <c r="T140" s="80"/>
      <c r="U140" s="80"/>
      <c r="V140" s="80"/>
      <c r="W140" s="80"/>
      <c r="X140" s="80"/>
      <c r="Y140" s="80"/>
      <c r="Z140" s="80"/>
      <c r="AA140" s="80"/>
      <c r="AB140" s="80"/>
      <c r="AC140" s="80"/>
      <c r="AD140" s="80"/>
      <c r="AE140" s="80"/>
      <c r="AF140" s="80"/>
      <c r="AG140" s="80"/>
      <c r="AH140" s="80"/>
      <c r="AI140" s="80"/>
      <c r="AJ140" s="80"/>
      <c r="AK140" s="81">
        <f t="shared" ref="AK140:AK161" si="7">IF($AK$3="４週",SUM(F140:AG140),SUM(F140:AJ140))</f>
        <v>0</v>
      </c>
      <c r="AL140" s="10">
        <f t="shared" si="6"/>
        <v>0</v>
      </c>
      <c r="AM140" s="175"/>
      <c r="AN140" s="176"/>
    </row>
    <row r="141" spans="1:40" ht="18" customHeight="1">
      <c r="A141" s="72">
        <v>131</v>
      </c>
      <c r="B141" s="36"/>
      <c r="C141" s="18"/>
      <c r="D141" s="37"/>
      <c r="E141" s="38"/>
      <c r="F141" s="80"/>
      <c r="G141" s="80"/>
      <c r="H141" s="80"/>
      <c r="I141" s="80"/>
      <c r="J141" s="80"/>
      <c r="K141" s="80"/>
      <c r="L141" s="80"/>
      <c r="M141" s="80"/>
      <c r="N141" s="80"/>
      <c r="O141" s="80"/>
      <c r="P141" s="80"/>
      <c r="Q141" s="80"/>
      <c r="R141" s="80"/>
      <c r="S141" s="80"/>
      <c r="T141" s="80"/>
      <c r="U141" s="80"/>
      <c r="V141" s="80"/>
      <c r="W141" s="80"/>
      <c r="X141" s="80"/>
      <c r="Y141" s="80"/>
      <c r="Z141" s="80"/>
      <c r="AA141" s="80"/>
      <c r="AB141" s="80"/>
      <c r="AC141" s="80"/>
      <c r="AD141" s="80"/>
      <c r="AE141" s="80"/>
      <c r="AF141" s="80"/>
      <c r="AG141" s="80"/>
      <c r="AH141" s="80"/>
      <c r="AI141" s="80"/>
      <c r="AJ141" s="80"/>
      <c r="AK141" s="81">
        <f t="shared" si="7"/>
        <v>0</v>
      </c>
      <c r="AL141" s="10">
        <f t="shared" si="6"/>
        <v>0</v>
      </c>
      <c r="AM141" s="175"/>
      <c r="AN141" s="176"/>
    </row>
    <row r="142" spans="1:40" ht="18" customHeight="1">
      <c r="A142" s="72">
        <v>132</v>
      </c>
      <c r="B142" s="36"/>
      <c r="C142" s="18"/>
      <c r="D142" s="37"/>
      <c r="E142" s="38"/>
      <c r="F142" s="80"/>
      <c r="G142" s="80"/>
      <c r="H142" s="80"/>
      <c r="I142" s="80"/>
      <c r="J142" s="80"/>
      <c r="K142" s="80"/>
      <c r="L142" s="80"/>
      <c r="M142" s="80"/>
      <c r="N142" s="80"/>
      <c r="O142" s="80"/>
      <c r="P142" s="80"/>
      <c r="Q142" s="80"/>
      <c r="R142" s="80"/>
      <c r="S142" s="80"/>
      <c r="T142" s="80"/>
      <c r="U142" s="80"/>
      <c r="V142" s="80"/>
      <c r="W142" s="80"/>
      <c r="X142" s="80"/>
      <c r="Y142" s="80"/>
      <c r="Z142" s="80"/>
      <c r="AA142" s="80"/>
      <c r="AB142" s="80"/>
      <c r="AC142" s="80"/>
      <c r="AD142" s="80"/>
      <c r="AE142" s="80"/>
      <c r="AF142" s="80"/>
      <c r="AG142" s="80"/>
      <c r="AH142" s="80"/>
      <c r="AI142" s="80"/>
      <c r="AJ142" s="80"/>
      <c r="AK142" s="81">
        <f t="shared" si="7"/>
        <v>0</v>
      </c>
      <c r="AL142" s="10">
        <f t="shared" si="6"/>
        <v>0</v>
      </c>
      <c r="AM142" s="175"/>
      <c r="AN142" s="176"/>
    </row>
    <row r="143" spans="1:40" ht="18" customHeight="1">
      <c r="A143" s="72">
        <v>133</v>
      </c>
      <c r="B143" s="36"/>
      <c r="C143" s="18"/>
      <c r="D143" s="37"/>
      <c r="E143" s="38"/>
      <c r="F143" s="80"/>
      <c r="G143" s="80"/>
      <c r="H143" s="80"/>
      <c r="I143" s="80"/>
      <c r="J143" s="80"/>
      <c r="K143" s="80"/>
      <c r="L143" s="80"/>
      <c r="M143" s="80"/>
      <c r="N143" s="80"/>
      <c r="O143" s="80"/>
      <c r="P143" s="80"/>
      <c r="Q143" s="80"/>
      <c r="R143" s="80"/>
      <c r="S143" s="80"/>
      <c r="T143" s="80"/>
      <c r="U143" s="80"/>
      <c r="V143" s="80"/>
      <c r="W143" s="80"/>
      <c r="X143" s="80"/>
      <c r="Y143" s="80"/>
      <c r="Z143" s="80"/>
      <c r="AA143" s="80"/>
      <c r="AB143" s="80"/>
      <c r="AC143" s="80"/>
      <c r="AD143" s="80"/>
      <c r="AE143" s="80"/>
      <c r="AF143" s="80"/>
      <c r="AG143" s="80"/>
      <c r="AH143" s="80"/>
      <c r="AI143" s="80"/>
      <c r="AJ143" s="80"/>
      <c r="AK143" s="81">
        <f t="shared" si="7"/>
        <v>0</v>
      </c>
      <c r="AL143" s="10">
        <f t="shared" si="6"/>
        <v>0</v>
      </c>
      <c r="AM143" s="175"/>
      <c r="AN143" s="176"/>
    </row>
    <row r="144" spans="1:40" ht="18" customHeight="1">
      <c r="A144" s="72">
        <v>134</v>
      </c>
      <c r="B144" s="36"/>
      <c r="C144" s="18"/>
      <c r="D144" s="37"/>
      <c r="E144" s="38"/>
      <c r="F144" s="80"/>
      <c r="G144" s="80"/>
      <c r="H144" s="80"/>
      <c r="I144" s="80"/>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1">
        <f t="shared" si="7"/>
        <v>0</v>
      </c>
      <c r="AL144" s="10">
        <f t="shared" si="6"/>
        <v>0</v>
      </c>
      <c r="AM144" s="175"/>
      <c r="AN144" s="176"/>
    </row>
    <row r="145" spans="1:40" ht="18" customHeight="1">
      <c r="A145" s="72">
        <v>135</v>
      </c>
      <c r="B145" s="36"/>
      <c r="C145" s="18"/>
      <c r="D145" s="37"/>
      <c r="E145" s="38"/>
      <c r="F145" s="80"/>
      <c r="G145" s="80"/>
      <c r="H145" s="80"/>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G145" s="80"/>
      <c r="AH145" s="80"/>
      <c r="AI145" s="80"/>
      <c r="AJ145" s="80"/>
      <c r="AK145" s="81">
        <f t="shared" si="7"/>
        <v>0</v>
      </c>
      <c r="AL145" s="10">
        <f t="shared" si="6"/>
        <v>0</v>
      </c>
      <c r="AM145" s="175"/>
      <c r="AN145" s="176"/>
    </row>
    <row r="146" spans="1:40" ht="18" customHeight="1">
      <c r="A146" s="72">
        <v>136</v>
      </c>
      <c r="B146" s="36"/>
      <c r="C146" s="18"/>
      <c r="D146" s="37"/>
      <c r="E146" s="38"/>
      <c r="F146" s="80"/>
      <c r="G146" s="80"/>
      <c r="H146" s="80"/>
      <c r="I146" s="80"/>
      <c r="J146" s="80"/>
      <c r="K146" s="80"/>
      <c r="L146" s="80"/>
      <c r="M146" s="80"/>
      <c r="N146" s="80"/>
      <c r="O146" s="80"/>
      <c r="P146" s="80"/>
      <c r="Q146" s="80"/>
      <c r="R146" s="80"/>
      <c r="S146" s="80"/>
      <c r="T146" s="80"/>
      <c r="U146" s="80"/>
      <c r="V146" s="80"/>
      <c r="W146" s="80"/>
      <c r="X146" s="80"/>
      <c r="Y146" s="80"/>
      <c r="Z146" s="80"/>
      <c r="AA146" s="80"/>
      <c r="AB146" s="80"/>
      <c r="AC146" s="80"/>
      <c r="AD146" s="80"/>
      <c r="AE146" s="80"/>
      <c r="AF146" s="80"/>
      <c r="AG146" s="80"/>
      <c r="AH146" s="80"/>
      <c r="AI146" s="80"/>
      <c r="AJ146" s="80"/>
      <c r="AK146" s="81">
        <f t="shared" si="7"/>
        <v>0</v>
      </c>
      <c r="AL146" s="10">
        <f t="shared" si="6"/>
        <v>0</v>
      </c>
      <c r="AM146" s="175"/>
      <c r="AN146" s="176"/>
    </row>
    <row r="147" spans="1:40" ht="18" customHeight="1">
      <c r="A147" s="72">
        <v>137</v>
      </c>
      <c r="B147" s="36"/>
      <c r="C147" s="18"/>
      <c r="D147" s="37"/>
      <c r="E147" s="38"/>
      <c r="F147" s="80"/>
      <c r="G147" s="80"/>
      <c r="H147" s="80"/>
      <c r="I147" s="80"/>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1">
        <f t="shared" si="7"/>
        <v>0</v>
      </c>
      <c r="AL147" s="10">
        <f t="shared" si="1"/>
        <v>0</v>
      </c>
      <c r="AM147" s="175"/>
      <c r="AN147" s="176"/>
    </row>
    <row r="148" spans="1:40" ht="18" customHeight="1">
      <c r="A148" s="72">
        <v>138</v>
      </c>
      <c r="B148" s="36"/>
      <c r="C148" s="18"/>
      <c r="D148" s="37"/>
      <c r="E148" s="38"/>
      <c r="F148" s="80"/>
      <c r="G148" s="80"/>
      <c r="H148" s="80"/>
      <c r="I148" s="80"/>
      <c r="J148" s="80"/>
      <c r="K148" s="80"/>
      <c r="L148" s="80"/>
      <c r="M148" s="80"/>
      <c r="N148" s="80"/>
      <c r="O148" s="80"/>
      <c r="P148" s="80"/>
      <c r="Q148" s="80"/>
      <c r="R148" s="80"/>
      <c r="S148" s="80"/>
      <c r="T148" s="80"/>
      <c r="U148" s="80"/>
      <c r="V148" s="80"/>
      <c r="W148" s="80"/>
      <c r="X148" s="80"/>
      <c r="Y148" s="80"/>
      <c r="Z148" s="80"/>
      <c r="AA148" s="80"/>
      <c r="AB148" s="80"/>
      <c r="AC148" s="80"/>
      <c r="AD148" s="80"/>
      <c r="AE148" s="80"/>
      <c r="AF148" s="80"/>
      <c r="AG148" s="80"/>
      <c r="AH148" s="80"/>
      <c r="AI148" s="80"/>
      <c r="AJ148" s="80"/>
      <c r="AK148" s="81">
        <f t="shared" si="7"/>
        <v>0</v>
      </c>
      <c r="AL148" s="10">
        <f t="shared" si="1"/>
        <v>0</v>
      </c>
      <c r="AM148" s="175"/>
      <c r="AN148" s="176"/>
    </row>
    <row r="149" spans="1:40" ht="18" customHeight="1">
      <c r="A149" s="72">
        <v>139</v>
      </c>
      <c r="B149" s="36"/>
      <c r="C149" s="18"/>
      <c r="D149" s="37"/>
      <c r="E149" s="38"/>
      <c r="F149" s="80"/>
      <c r="G149" s="80"/>
      <c r="H149" s="80"/>
      <c r="I149" s="80"/>
      <c r="J149" s="80"/>
      <c r="K149" s="80"/>
      <c r="L149" s="80"/>
      <c r="M149" s="80"/>
      <c r="N149" s="80"/>
      <c r="O149" s="80"/>
      <c r="P149" s="80"/>
      <c r="Q149" s="80"/>
      <c r="R149" s="80"/>
      <c r="S149" s="80"/>
      <c r="T149" s="80"/>
      <c r="U149" s="80"/>
      <c r="V149" s="80"/>
      <c r="W149" s="80"/>
      <c r="X149" s="80"/>
      <c r="Y149" s="80"/>
      <c r="Z149" s="80"/>
      <c r="AA149" s="80"/>
      <c r="AB149" s="80"/>
      <c r="AC149" s="80"/>
      <c r="AD149" s="80"/>
      <c r="AE149" s="80"/>
      <c r="AF149" s="80"/>
      <c r="AG149" s="80"/>
      <c r="AH149" s="80"/>
      <c r="AI149" s="80"/>
      <c r="AJ149" s="80"/>
      <c r="AK149" s="81">
        <f t="shared" si="7"/>
        <v>0</v>
      </c>
      <c r="AL149" s="10">
        <f t="shared" si="1"/>
        <v>0</v>
      </c>
      <c r="AM149" s="175"/>
      <c r="AN149" s="176"/>
    </row>
    <row r="150" spans="1:40" ht="18" customHeight="1">
      <c r="A150" s="72">
        <v>140</v>
      </c>
      <c r="B150" s="36"/>
      <c r="C150" s="18"/>
      <c r="D150" s="37"/>
      <c r="E150" s="38"/>
      <c r="F150" s="80"/>
      <c r="G150" s="80"/>
      <c r="H150" s="80"/>
      <c r="I150" s="80"/>
      <c r="J150" s="80"/>
      <c r="K150" s="80"/>
      <c r="L150" s="80"/>
      <c r="M150" s="80"/>
      <c r="N150" s="80"/>
      <c r="O150" s="80"/>
      <c r="P150" s="80"/>
      <c r="Q150" s="80"/>
      <c r="R150" s="80"/>
      <c r="S150" s="80"/>
      <c r="T150" s="80"/>
      <c r="U150" s="80"/>
      <c r="V150" s="80"/>
      <c r="W150" s="80"/>
      <c r="X150" s="80"/>
      <c r="Y150" s="80"/>
      <c r="Z150" s="80"/>
      <c r="AA150" s="80"/>
      <c r="AB150" s="80"/>
      <c r="AC150" s="80"/>
      <c r="AD150" s="80"/>
      <c r="AE150" s="80"/>
      <c r="AF150" s="80"/>
      <c r="AG150" s="80"/>
      <c r="AH150" s="80"/>
      <c r="AI150" s="80"/>
      <c r="AJ150" s="80"/>
      <c r="AK150" s="81">
        <f t="shared" si="7"/>
        <v>0</v>
      </c>
      <c r="AL150" s="10">
        <f t="shared" si="1"/>
        <v>0</v>
      </c>
      <c r="AM150" s="175"/>
      <c r="AN150" s="176"/>
    </row>
    <row r="151" spans="1:40" ht="18" customHeight="1">
      <c r="A151" s="72">
        <v>141</v>
      </c>
      <c r="B151" s="36"/>
      <c r="C151" s="18"/>
      <c r="D151" s="37"/>
      <c r="E151" s="38"/>
      <c r="F151" s="80"/>
      <c r="G151" s="80"/>
      <c r="H151" s="80"/>
      <c r="I151" s="80"/>
      <c r="J151" s="80"/>
      <c r="K151" s="80"/>
      <c r="L151" s="80"/>
      <c r="M151" s="80"/>
      <c r="N151" s="80"/>
      <c r="O151" s="80"/>
      <c r="P151" s="80"/>
      <c r="Q151" s="80"/>
      <c r="R151" s="80"/>
      <c r="S151" s="80"/>
      <c r="T151" s="80"/>
      <c r="U151" s="80"/>
      <c r="V151" s="80"/>
      <c r="W151" s="80"/>
      <c r="X151" s="80"/>
      <c r="Y151" s="80"/>
      <c r="Z151" s="80"/>
      <c r="AA151" s="80"/>
      <c r="AB151" s="80"/>
      <c r="AC151" s="80"/>
      <c r="AD151" s="80"/>
      <c r="AE151" s="80"/>
      <c r="AF151" s="80"/>
      <c r="AG151" s="80"/>
      <c r="AH151" s="80"/>
      <c r="AI151" s="80"/>
      <c r="AJ151" s="80"/>
      <c r="AK151" s="81">
        <f t="shared" si="7"/>
        <v>0</v>
      </c>
      <c r="AL151" s="10">
        <f t="shared" si="1"/>
        <v>0</v>
      </c>
      <c r="AM151" s="175"/>
      <c r="AN151" s="176"/>
    </row>
    <row r="152" spans="1:40" ht="18" customHeight="1">
      <c r="A152" s="72">
        <v>142</v>
      </c>
      <c r="B152" s="36"/>
      <c r="C152" s="18"/>
      <c r="D152" s="37"/>
      <c r="E152" s="38"/>
      <c r="F152" s="80"/>
      <c r="G152" s="80"/>
      <c r="H152" s="80"/>
      <c r="I152" s="80"/>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1">
        <f t="shared" si="7"/>
        <v>0</v>
      </c>
      <c r="AL152" s="10">
        <f t="shared" si="1"/>
        <v>0</v>
      </c>
      <c r="AM152" s="175"/>
      <c r="AN152" s="176"/>
    </row>
    <row r="153" spans="1:40" ht="18" customHeight="1">
      <c r="A153" s="72">
        <v>143</v>
      </c>
      <c r="B153" s="36"/>
      <c r="C153" s="18"/>
      <c r="D153" s="37"/>
      <c r="E153" s="38"/>
      <c r="F153" s="80"/>
      <c r="G153" s="80"/>
      <c r="H153" s="80"/>
      <c r="I153" s="80"/>
      <c r="J153" s="80"/>
      <c r="K153" s="80"/>
      <c r="L153" s="80"/>
      <c r="M153" s="80"/>
      <c r="N153" s="80"/>
      <c r="O153" s="80"/>
      <c r="P153" s="80"/>
      <c r="Q153" s="80"/>
      <c r="R153" s="80"/>
      <c r="S153" s="80"/>
      <c r="T153" s="80"/>
      <c r="U153" s="80"/>
      <c r="V153" s="80"/>
      <c r="W153" s="80"/>
      <c r="X153" s="80"/>
      <c r="Y153" s="80"/>
      <c r="Z153" s="80"/>
      <c r="AA153" s="80"/>
      <c r="AB153" s="80"/>
      <c r="AC153" s="80"/>
      <c r="AD153" s="80"/>
      <c r="AE153" s="80"/>
      <c r="AF153" s="80"/>
      <c r="AG153" s="80"/>
      <c r="AH153" s="80"/>
      <c r="AI153" s="80"/>
      <c r="AJ153" s="80"/>
      <c r="AK153" s="81">
        <f t="shared" si="7"/>
        <v>0</v>
      </c>
      <c r="AL153" s="10">
        <f t="shared" si="1"/>
        <v>0</v>
      </c>
      <c r="AM153" s="175"/>
      <c r="AN153" s="176"/>
    </row>
    <row r="154" spans="1:40" ht="18" customHeight="1">
      <c r="A154" s="72">
        <v>144</v>
      </c>
      <c r="B154" s="36"/>
      <c r="C154" s="18"/>
      <c r="D154" s="37"/>
      <c r="E154" s="38"/>
      <c r="F154" s="80"/>
      <c r="G154" s="80"/>
      <c r="H154" s="80"/>
      <c r="I154" s="80"/>
      <c r="J154" s="80"/>
      <c r="K154" s="80"/>
      <c r="L154" s="80"/>
      <c r="M154" s="80"/>
      <c r="N154" s="80"/>
      <c r="O154" s="80"/>
      <c r="P154" s="80"/>
      <c r="Q154" s="80"/>
      <c r="R154" s="80"/>
      <c r="S154" s="80"/>
      <c r="T154" s="80"/>
      <c r="U154" s="80"/>
      <c r="V154" s="80"/>
      <c r="W154" s="80"/>
      <c r="X154" s="80"/>
      <c r="Y154" s="80"/>
      <c r="Z154" s="80"/>
      <c r="AA154" s="80"/>
      <c r="AB154" s="80"/>
      <c r="AC154" s="80"/>
      <c r="AD154" s="80"/>
      <c r="AE154" s="80"/>
      <c r="AF154" s="80"/>
      <c r="AG154" s="80"/>
      <c r="AH154" s="80"/>
      <c r="AI154" s="80"/>
      <c r="AJ154" s="80"/>
      <c r="AK154" s="81">
        <f t="shared" si="7"/>
        <v>0</v>
      </c>
      <c r="AL154" s="10">
        <f t="shared" si="1"/>
        <v>0</v>
      </c>
      <c r="AM154" s="175"/>
      <c r="AN154" s="176"/>
    </row>
    <row r="155" spans="1:40" ht="18" customHeight="1">
      <c r="A155" s="72">
        <v>145</v>
      </c>
      <c r="B155" s="36"/>
      <c r="C155" s="18"/>
      <c r="D155" s="37"/>
      <c r="E155" s="38"/>
      <c r="F155" s="80"/>
      <c r="G155" s="80"/>
      <c r="H155" s="80"/>
      <c r="I155" s="80"/>
      <c r="J155" s="80"/>
      <c r="K155" s="80"/>
      <c r="L155" s="80"/>
      <c r="M155" s="80"/>
      <c r="N155" s="80"/>
      <c r="O155" s="80"/>
      <c r="P155" s="80"/>
      <c r="Q155" s="80"/>
      <c r="R155" s="80"/>
      <c r="S155" s="80"/>
      <c r="T155" s="80"/>
      <c r="U155" s="80"/>
      <c r="V155" s="80"/>
      <c r="W155" s="80"/>
      <c r="X155" s="80"/>
      <c r="Y155" s="80"/>
      <c r="Z155" s="80"/>
      <c r="AA155" s="80"/>
      <c r="AB155" s="80"/>
      <c r="AC155" s="80"/>
      <c r="AD155" s="80"/>
      <c r="AE155" s="80"/>
      <c r="AF155" s="80"/>
      <c r="AG155" s="80"/>
      <c r="AH155" s="80"/>
      <c r="AI155" s="80"/>
      <c r="AJ155" s="80"/>
      <c r="AK155" s="81">
        <f t="shared" si="7"/>
        <v>0</v>
      </c>
      <c r="AL155" s="10">
        <f t="shared" si="1"/>
        <v>0</v>
      </c>
      <c r="AM155" s="175"/>
      <c r="AN155" s="176"/>
    </row>
    <row r="156" spans="1:40" ht="18" customHeight="1">
      <c r="A156" s="72">
        <v>146</v>
      </c>
      <c r="B156" s="36"/>
      <c r="C156" s="18"/>
      <c r="D156" s="37"/>
      <c r="E156" s="38"/>
      <c r="F156" s="80"/>
      <c r="G156" s="80"/>
      <c r="H156" s="80"/>
      <c r="I156" s="80"/>
      <c r="J156" s="80"/>
      <c r="K156" s="80"/>
      <c r="L156" s="80"/>
      <c r="M156" s="80"/>
      <c r="N156" s="80"/>
      <c r="O156" s="80"/>
      <c r="P156" s="80"/>
      <c r="Q156" s="80"/>
      <c r="R156" s="80"/>
      <c r="S156" s="80"/>
      <c r="T156" s="80"/>
      <c r="U156" s="80"/>
      <c r="V156" s="80"/>
      <c r="W156" s="80"/>
      <c r="X156" s="80"/>
      <c r="Y156" s="80"/>
      <c r="Z156" s="80"/>
      <c r="AA156" s="80"/>
      <c r="AB156" s="80"/>
      <c r="AC156" s="80"/>
      <c r="AD156" s="80"/>
      <c r="AE156" s="80"/>
      <c r="AF156" s="80"/>
      <c r="AG156" s="80"/>
      <c r="AH156" s="80"/>
      <c r="AI156" s="80"/>
      <c r="AJ156" s="80"/>
      <c r="AK156" s="81">
        <f t="shared" si="7"/>
        <v>0</v>
      </c>
      <c r="AL156" s="10">
        <f t="shared" si="1"/>
        <v>0</v>
      </c>
      <c r="AM156" s="175"/>
      <c r="AN156" s="176"/>
    </row>
    <row r="157" spans="1:40" ht="18" customHeight="1">
      <c r="A157" s="72">
        <v>147</v>
      </c>
      <c r="B157" s="36"/>
      <c r="C157" s="18"/>
      <c r="D157" s="37"/>
      <c r="E157" s="38"/>
      <c r="F157" s="80"/>
      <c r="G157" s="80"/>
      <c r="H157" s="80"/>
      <c r="I157" s="80"/>
      <c r="J157" s="80"/>
      <c r="K157" s="80"/>
      <c r="L157" s="80"/>
      <c r="M157" s="80"/>
      <c r="N157" s="80"/>
      <c r="O157" s="80"/>
      <c r="P157" s="80"/>
      <c r="Q157" s="80"/>
      <c r="R157" s="80"/>
      <c r="S157" s="80"/>
      <c r="T157" s="80"/>
      <c r="U157" s="80"/>
      <c r="V157" s="80"/>
      <c r="W157" s="80"/>
      <c r="X157" s="80"/>
      <c r="Y157" s="80"/>
      <c r="Z157" s="80"/>
      <c r="AA157" s="80"/>
      <c r="AB157" s="80"/>
      <c r="AC157" s="80"/>
      <c r="AD157" s="80"/>
      <c r="AE157" s="80"/>
      <c r="AF157" s="80"/>
      <c r="AG157" s="80"/>
      <c r="AH157" s="80"/>
      <c r="AI157" s="80"/>
      <c r="AJ157" s="80"/>
      <c r="AK157" s="81">
        <f t="shared" si="7"/>
        <v>0</v>
      </c>
      <c r="AL157" s="10">
        <f t="shared" si="1"/>
        <v>0</v>
      </c>
      <c r="AM157" s="175"/>
      <c r="AN157" s="176"/>
    </row>
    <row r="158" spans="1:40" ht="18" customHeight="1">
      <c r="A158" s="72">
        <v>148</v>
      </c>
      <c r="B158" s="36"/>
      <c r="C158" s="18"/>
      <c r="D158" s="37"/>
      <c r="E158" s="38"/>
      <c r="F158" s="80"/>
      <c r="G158" s="80"/>
      <c r="H158" s="80"/>
      <c r="I158" s="80"/>
      <c r="J158" s="80"/>
      <c r="K158" s="80"/>
      <c r="L158" s="80"/>
      <c r="M158" s="80"/>
      <c r="N158" s="80"/>
      <c r="O158" s="80"/>
      <c r="P158" s="80"/>
      <c r="Q158" s="80"/>
      <c r="R158" s="80"/>
      <c r="S158" s="80"/>
      <c r="T158" s="80"/>
      <c r="U158" s="80"/>
      <c r="V158" s="80"/>
      <c r="W158" s="80"/>
      <c r="X158" s="80"/>
      <c r="Y158" s="80"/>
      <c r="Z158" s="80"/>
      <c r="AA158" s="80"/>
      <c r="AB158" s="80"/>
      <c r="AC158" s="80"/>
      <c r="AD158" s="80"/>
      <c r="AE158" s="80"/>
      <c r="AF158" s="80"/>
      <c r="AG158" s="80"/>
      <c r="AH158" s="80"/>
      <c r="AI158" s="80"/>
      <c r="AJ158" s="80"/>
      <c r="AK158" s="81">
        <f t="shared" si="7"/>
        <v>0</v>
      </c>
      <c r="AL158" s="10">
        <f t="shared" si="1"/>
        <v>0</v>
      </c>
      <c r="AM158" s="175"/>
      <c r="AN158" s="176"/>
    </row>
    <row r="159" spans="1:40" ht="18" customHeight="1">
      <c r="A159" s="72">
        <v>149</v>
      </c>
      <c r="B159" s="36"/>
      <c r="C159" s="18"/>
      <c r="D159" s="37"/>
      <c r="E159" s="38"/>
      <c r="F159" s="80"/>
      <c r="G159" s="80"/>
      <c r="H159" s="80"/>
      <c r="I159" s="80"/>
      <c r="J159" s="80"/>
      <c r="K159" s="80"/>
      <c r="L159" s="80"/>
      <c r="M159" s="80"/>
      <c r="N159" s="80"/>
      <c r="O159" s="80"/>
      <c r="P159" s="80"/>
      <c r="Q159" s="80"/>
      <c r="R159" s="80"/>
      <c r="S159" s="80"/>
      <c r="T159" s="80"/>
      <c r="U159" s="80"/>
      <c r="V159" s="80"/>
      <c r="W159" s="80"/>
      <c r="X159" s="80"/>
      <c r="Y159" s="80"/>
      <c r="Z159" s="80"/>
      <c r="AA159" s="80"/>
      <c r="AB159" s="80"/>
      <c r="AC159" s="80"/>
      <c r="AD159" s="80"/>
      <c r="AE159" s="80"/>
      <c r="AF159" s="80"/>
      <c r="AG159" s="80"/>
      <c r="AH159" s="80"/>
      <c r="AI159" s="80"/>
      <c r="AJ159" s="80"/>
      <c r="AK159" s="81">
        <f t="shared" si="7"/>
        <v>0</v>
      </c>
      <c r="AL159" s="10">
        <f t="shared" si="1"/>
        <v>0</v>
      </c>
      <c r="AM159" s="175"/>
      <c r="AN159" s="176"/>
    </row>
    <row r="160" spans="1:40" ht="18" customHeight="1">
      <c r="A160" s="72">
        <v>150</v>
      </c>
      <c r="B160" s="36"/>
      <c r="C160" s="18"/>
      <c r="D160" s="37"/>
      <c r="E160" s="38"/>
      <c r="F160" s="80"/>
      <c r="G160" s="80"/>
      <c r="H160" s="80"/>
      <c r="I160" s="80"/>
      <c r="J160" s="80"/>
      <c r="K160" s="80"/>
      <c r="L160" s="80"/>
      <c r="M160" s="80"/>
      <c r="N160" s="80"/>
      <c r="O160" s="80"/>
      <c r="P160" s="80"/>
      <c r="Q160" s="80"/>
      <c r="R160" s="80"/>
      <c r="S160" s="80"/>
      <c r="T160" s="80"/>
      <c r="U160" s="80"/>
      <c r="V160" s="80"/>
      <c r="W160" s="80"/>
      <c r="X160" s="80"/>
      <c r="Y160" s="80"/>
      <c r="Z160" s="80"/>
      <c r="AA160" s="80"/>
      <c r="AB160" s="80"/>
      <c r="AC160" s="80"/>
      <c r="AD160" s="80"/>
      <c r="AE160" s="80"/>
      <c r="AF160" s="80"/>
      <c r="AG160" s="80"/>
      <c r="AH160" s="80"/>
      <c r="AI160" s="80"/>
      <c r="AJ160" s="80"/>
      <c r="AK160" s="81">
        <f t="shared" si="7"/>
        <v>0</v>
      </c>
      <c r="AL160" s="10">
        <f t="shared" si="1"/>
        <v>0</v>
      </c>
      <c r="AM160" s="177"/>
      <c r="AN160" s="177"/>
    </row>
    <row r="161" spans="1:43" ht="18" customHeight="1">
      <c r="A161" s="127" t="s">
        <v>4</v>
      </c>
      <c r="B161" s="133"/>
      <c r="C161" s="133"/>
      <c r="D161" s="133"/>
      <c r="E161" s="133"/>
      <c r="F161" s="83">
        <f t="shared" ref="F161:AJ161" si="8">+SUM(F11:F160)</f>
        <v>0</v>
      </c>
      <c r="G161" s="83">
        <f t="shared" si="8"/>
        <v>0</v>
      </c>
      <c r="H161" s="83">
        <f t="shared" si="8"/>
        <v>0</v>
      </c>
      <c r="I161" s="83">
        <f t="shared" si="8"/>
        <v>0</v>
      </c>
      <c r="J161" s="83">
        <f t="shared" si="8"/>
        <v>0</v>
      </c>
      <c r="K161" s="83">
        <f t="shared" si="8"/>
        <v>0</v>
      </c>
      <c r="L161" s="83">
        <f t="shared" si="8"/>
        <v>0</v>
      </c>
      <c r="M161" s="83">
        <f t="shared" si="8"/>
        <v>0</v>
      </c>
      <c r="N161" s="83">
        <f t="shared" si="8"/>
        <v>0</v>
      </c>
      <c r="O161" s="83">
        <f t="shared" si="8"/>
        <v>0</v>
      </c>
      <c r="P161" s="83">
        <f t="shared" si="8"/>
        <v>0</v>
      </c>
      <c r="Q161" s="83">
        <f t="shared" si="8"/>
        <v>0</v>
      </c>
      <c r="R161" s="83">
        <f t="shared" si="8"/>
        <v>0</v>
      </c>
      <c r="S161" s="83">
        <f t="shared" si="8"/>
        <v>0</v>
      </c>
      <c r="T161" s="83">
        <f t="shared" si="8"/>
        <v>0</v>
      </c>
      <c r="U161" s="83">
        <f t="shared" si="8"/>
        <v>0</v>
      </c>
      <c r="V161" s="83">
        <f t="shared" si="8"/>
        <v>0</v>
      </c>
      <c r="W161" s="83">
        <f t="shared" si="8"/>
        <v>0</v>
      </c>
      <c r="X161" s="83">
        <f t="shared" si="8"/>
        <v>0</v>
      </c>
      <c r="Y161" s="83">
        <f t="shared" si="8"/>
        <v>0</v>
      </c>
      <c r="Z161" s="83">
        <f t="shared" si="8"/>
        <v>0</v>
      </c>
      <c r="AA161" s="83">
        <f t="shared" si="8"/>
        <v>0</v>
      </c>
      <c r="AB161" s="83">
        <f t="shared" si="8"/>
        <v>0</v>
      </c>
      <c r="AC161" s="83">
        <f t="shared" si="8"/>
        <v>0</v>
      </c>
      <c r="AD161" s="83">
        <f t="shared" si="8"/>
        <v>0</v>
      </c>
      <c r="AE161" s="83">
        <f t="shared" si="8"/>
        <v>0</v>
      </c>
      <c r="AF161" s="83">
        <f t="shared" si="8"/>
        <v>0</v>
      </c>
      <c r="AG161" s="83">
        <f t="shared" si="8"/>
        <v>0</v>
      </c>
      <c r="AH161" s="83">
        <f t="shared" si="8"/>
        <v>0</v>
      </c>
      <c r="AI161" s="83">
        <f t="shared" si="8"/>
        <v>0</v>
      </c>
      <c r="AJ161" s="83">
        <f t="shared" si="8"/>
        <v>0</v>
      </c>
      <c r="AK161" s="81">
        <f t="shared" si="7"/>
        <v>0</v>
      </c>
      <c r="AL161" s="10">
        <f>IF($AK$3="４週",AK161/4,AK161/(DAY(EOMONTH($F$9,0))/7))</f>
        <v>0</v>
      </c>
      <c r="AM161" s="123"/>
      <c r="AN161" s="123"/>
    </row>
    <row r="162" spans="1:43" ht="18" customHeight="1">
      <c r="A162" s="133" t="s">
        <v>6</v>
      </c>
      <c r="B162" s="133"/>
      <c r="C162" s="133"/>
      <c r="D162" s="133"/>
      <c r="E162" s="134"/>
      <c r="F162" s="85"/>
      <c r="G162" s="85"/>
      <c r="H162" s="85"/>
      <c r="I162" s="85"/>
      <c r="J162" s="85"/>
      <c r="K162" s="85"/>
      <c r="L162" s="85"/>
      <c r="M162" s="85"/>
      <c r="N162" s="85"/>
      <c r="O162" s="85"/>
      <c r="P162" s="85"/>
      <c r="Q162" s="85"/>
      <c r="R162" s="85"/>
      <c r="S162" s="85"/>
      <c r="T162" s="85"/>
      <c r="U162" s="85"/>
      <c r="V162" s="85"/>
      <c r="W162" s="85"/>
      <c r="X162" s="85"/>
      <c r="Y162" s="85"/>
      <c r="Z162" s="85"/>
      <c r="AA162" s="85"/>
      <c r="AB162" s="85"/>
      <c r="AC162" s="85"/>
      <c r="AD162" s="85"/>
      <c r="AE162" s="85"/>
      <c r="AF162" s="85"/>
      <c r="AG162" s="85"/>
      <c r="AH162" s="85"/>
      <c r="AI162" s="85"/>
      <c r="AJ162" s="85"/>
      <c r="AK162" s="97"/>
      <c r="AL162" s="97"/>
      <c r="AM162" s="123"/>
      <c r="AN162" s="123"/>
    </row>
    <row r="163" spans="1:43" ht="15" customHeight="1">
      <c r="A163" s="8"/>
      <c r="B163" s="8"/>
      <c r="C163" s="8"/>
      <c r="D163" s="8"/>
      <c r="E163" s="8"/>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8"/>
      <c r="AL163" s="8"/>
      <c r="AM163" s="4"/>
    </row>
    <row r="164" spans="1:43" ht="15" customHeight="1">
      <c r="A164" s="8"/>
      <c r="B164" s="8"/>
      <c r="C164" s="8"/>
      <c r="D164" s="8"/>
      <c r="E164" s="8"/>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8"/>
      <c r="AL164" s="8"/>
      <c r="AM164" s="4"/>
    </row>
    <row r="165" spans="1:43" ht="21" customHeight="1">
      <c r="A165" s="9" t="s">
        <v>112</v>
      </c>
      <c r="B165" s="8"/>
      <c r="C165" s="8"/>
      <c r="D165" s="8"/>
      <c r="E165" s="8"/>
      <c r="F165" s="8"/>
      <c r="G165" s="2"/>
      <c r="H165" s="2"/>
      <c r="I165" s="2"/>
      <c r="J165" s="2"/>
      <c r="K165" s="2"/>
      <c r="L165" s="2"/>
      <c r="M165" s="2"/>
      <c r="N165" s="2"/>
      <c r="O165" s="2"/>
      <c r="AM165" s="8"/>
      <c r="AN165" s="4"/>
    </row>
    <row r="166" spans="1:43" ht="24.95" customHeight="1">
      <c r="A166" s="115"/>
      <c r="B166" s="115"/>
      <c r="C166" s="115"/>
      <c r="D166" s="30">
        <v>4</v>
      </c>
      <c r="E166" s="30">
        <v>5</v>
      </c>
      <c r="F166" s="185">
        <v>6</v>
      </c>
      <c r="G166" s="185"/>
      <c r="H166" s="185"/>
      <c r="I166" s="185">
        <v>7</v>
      </c>
      <c r="J166" s="185"/>
      <c r="K166" s="185"/>
      <c r="L166" s="185">
        <v>8</v>
      </c>
      <c r="M166" s="185"/>
      <c r="N166" s="185"/>
      <c r="O166" s="185">
        <v>9</v>
      </c>
      <c r="P166" s="185"/>
      <c r="Q166" s="185"/>
      <c r="R166" s="185">
        <v>10</v>
      </c>
      <c r="S166" s="185"/>
      <c r="T166" s="185"/>
      <c r="U166" s="185">
        <v>11</v>
      </c>
      <c r="V166" s="185"/>
      <c r="W166" s="185"/>
      <c r="X166" s="185">
        <v>12</v>
      </c>
      <c r="Y166" s="185"/>
      <c r="Z166" s="185"/>
      <c r="AA166" s="185">
        <v>1</v>
      </c>
      <c r="AB166" s="185"/>
      <c r="AC166" s="185"/>
      <c r="AD166" s="185">
        <v>2</v>
      </c>
      <c r="AE166" s="185"/>
      <c r="AF166" s="185"/>
      <c r="AG166" s="185">
        <v>3</v>
      </c>
      <c r="AH166" s="185"/>
      <c r="AI166" s="185"/>
      <c r="AJ166" s="115" t="s">
        <v>60</v>
      </c>
      <c r="AK166" s="115"/>
      <c r="AL166" s="17" t="s">
        <v>116</v>
      </c>
      <c r="AM166"/>
      <c r="AN166"/>
      <c r="AO166"/>
      <c r="AP166"/>
      <c r="AQ166"/>
    </row>
    <row r="167" spans="1:43" ht="18" customHeight="1">
      <c r="A167" s="182" t="s">
        <v>120</v>
      </c>
      <c r="B167" s="182"/>
      <c r="C167" s="182"/>
      <c r="D167" s="31">
        <v>1400</v>
      </c>
      <c r="E167" s="31">
        <v>1310</v>
      </c>
      <c r="F167" s="181">
        <v>1400</v>
      </c>
      <c r="G167" s="181"/>
      <c r="H167" s="181"/>
      <c r="I167" s="181">
        <v>1470</v>
      </c>
      <c r="J167" s="181"/>
      <c r="K167" s="181"/>
      <c r="L167" s="181">
        <v>1470</v>
      </c>
      <c r="M167" s="181"/>
      <c r="N167" s="181"/>
      <c r="O167" s="181">
        <v>1330</v>
      </c>
      <c r="P167" s="181"/>
      <c r="Q167" s="181"/>
      <c r="R167" s="181">
        <v>1400</v>
      </c>
      <c r="S167" s="181"/>
      <c r="T167" s="181"/>
      <c r="U167" s="181">
        <v>1400</v>
      </c>
      <c r="V167" s="181"/>
      <c r="W167" s="181"/>
      <c r="X167" s="181">
        <v>1330</v>
      </c>
      <c r="Y167" s="181"/>
      <c r="Z167" s="181"/>
      <c r="AA167" s="181">
        <v>1330</v>
      </c>
      <c r="AB167" s="181"/>
      <c r="AC167" s="181"/>
      <c r="AD167" s="181">
        <v>1330</v>
      </c>
      <c r="AE167" s="181"/>
      <c r="AF167" s="181"/>
      <c r="AG167" s="181">
        <v>1400</v>
      </c>
      <c r="AH167" s="181"/>
      <c r="AI167" s="181"/>
      <c r="AJ167" s="130">
        <f>SUM(D167:AI167)</f>
        <v>16570</v>
      </c>
      <c r="AK167" s="130"/>
      <c r="AL167" s="183">
        <f>ROUNDUP(AJ167/AJ168,1)</f>
        <v>70</v>
      </c>
      <c r="AM167"/>
      <c r="AN167"/>
      <c r="AO167"/>
      <c r="AP167"/>
      <c r="AQ167"/>
    </row>
    <row r="168" spans="1:43" ht="18" customHeight="1">
      <c r="A168" s="182" t="s">
        <v>113</v>
      </c>
      <c r="B168" s="182"/>
      <c r="C168" s="182"/>
      <c r="D168" s="31">
        <v>20</v>
      </c>
      <c r="E168" s="31">
        <v>19</v>
      </c>
      <c r="F168" s="181">
        <v>20</v>
      </c>
      <c r="G168" s="181"/>
      <c r="H168" s="181"/>
      <c r="I168" s="181">
        <v>21</v>
      </c>
      <c r="J168" s="181"/>
      <c r="K168" s="181"/>
      <c r="L168" s="181">
        <v>21</v>
      </c>
      <c r="M168" s="181"/>
      <c r="N168" s="181"/>
      <c r="O168" s="181">
        <v>19</v>
      </c>
      <c r="P168" s="181"/>
      <c r="Q168" s="181"/>
      <c r="R168" s="181">
        <v>20</v>
      </c>
      <c r="S168" s="181"/>
      <c r="T168" s="181"/>
      <c r="U168" s="181">
        <v>20</v>
      </c>
      <c r="V168" s="181"/>
      <c r="W168" s="181"/>
      <c r="X168" s="181">
        <v>19</v>
      </c>
      <c r="Y168" s="181"/>
      <c r="Z168" s="181"/>
      <c r="AA168" s="181">
        <v>19</v>
      </c>
      <c r="AB168" s="181"/>
      <c r="AC168" s="181"/>
      <c r="AD168" s="181">
        <v>19</v>
      </c>
      <c r="AE168" s="181"/>
      <c r="AF168" s="181"/>
      <c r="AG168" s="181">
        <v>20</v>
      </c>
      <c r="AH168" s="181"/>
      <c r="AI168" s="181"/>
      <c r="AJ168" s="130">
        <f>+SUM(D168:AI168)</f>
        <v>237</v>
      </c>
      <c r="AK168" s="130"/>
      <c r="AL168" s="184"/>
      <c r="AM168"/>
      <c r="AN168"/>
      <c r="AO168"/>
      <c r="AP168"/>
      <c r="AQ168"/>
    </row>
    <row r="169" spans="1:43" ht="5.0999999999999996" customHeight="1">
      <c r="A169" s="20"/>
      <c r="B169" s="20"/>
      <c r="C169" s="20"/>
      <c r="D169"/>
      <c r="E169"/>
      <c r="F169"/>
      <c r="G169"/>
      <c r="H169"/>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39"/>
      <c r="AK169" s="2"/>
      <c r="AL169" s="8"/>
      <c r="AM169" s="8"/>
      <c r="AN169" s="4"/>
    </row>
    <row r="170" spans="1:43" ht="18" customHeight="1">
      <c r="A170" s="9" t="s">
        <v>114</v>
      </c>
      <c r="B170" s="2"/>
      <c r="D170" s="2"/>
      <c r="E170" s="2"/>
      <c r="F170" s="2"/>
      <c r="G170" s="2"/>
      <c r="H170" s="2"/>
      <c r="I170" s="2"/>
      <c r="J170" s="2"/>
      <c r="K170" s="2"/>
      <c r="L170" s="2"/>
      <c r="M170" s="2"/>
      <c r="N170" s="2"/>
      <c r="O170" s="2"/>
      <c r="P170" s="2"/>
      <c r="Q170" s="2"/>
      <c r="R170" s="2"/>
      <c r="S170" s="2"/>
      <c r="T170" s="2"/>
      <c r="U170" s="2"/>
      <c r="V170" s="2"/>
      <c r="W170" s="8"/>
      <c r="X170" s="2"/>
      <c r="Y170" s="2"/>
      <c r="Z170" s="2"/>
      <c r="AA170" s="2"/>
      <c r="AB170" s="2"/>
      <c r="AC170" s="2"/>
      <c r="AD170" s="2"/>
      <c r="AE170" s="2"/>
      <c r="AF170" s="2"/>
      <c r="AG170" s="2"/>
      <c r="AH170" s="2"/>
      <c r="AI170" s="2"/>
      <c r="AJ170" s="39"/>
      <c r="AK170" s="2"/>
      <c r="AL170" s="8"/>
      <c r="AM170" s="8"/>
      <c r="AN170" s="4"/>
    </row>
    <row r="171" spans="1:43" ht="18" customHeight="1">
      <c r="A171" s="115" t="s">
        <v>108</v>
      </c>
      <c r="B171" s="115"/>
      <c r="C171" s="115" t="s">
        <v>23</v>
      </c>
      <c r="D171" s="115"/>
      <c r="E171" s="115" t="s">
        <v>25</v>
      </c>
      <c r="F171" s="115"/>
      <c r="G171" s="115"/>
      <c r="H171" s="115"/>
      <c r="I171" s="115" t="s">
        <v>26</v>
      </c>
      <c r="J171" s="115"/>
      <c r="K171" s="115"/>
      <c r="L171" s="115"/>
      <c r="M171" s="115"/>
      <c r="N171" s="115"/>
      <c r="O171" s="179" t="s">
        <v>259</v>
      </c>
      <c r="P171" s="179"/>
      <c r="Q171" s="179"/>
      <c r="R171" s="179"/>
      <c r="S171" s="179"/>
      <c r="T171" s="179"/>
      <c r="U171"/>
      <c r="V171" s="100" t="s">
        <v>257</v>
      </c>
      <c r="W171" s="8"/>
      <c r="X171" s="2"/>
      <c r="Y171" s="2"/>
      <c r="Z171" s="2"/>
      <c r="AA171" s="2"/>
      <c r="AB171" s="2"/>
      <c r="AC171" s="2"/>
      <c r="AD171" s="2"/>
      <c r="AE171" s="2"/>
      <c r="AF171" s="2"/>
      <c r="AG171" s="2"/>
      <c r="AH171" s="2"/>
      <c r="AI171" s="2"/>
      <c r="AJ171" s="39"/>
      <c r="AK171" s="2"/>
      <c r="AL171" s="8"/>
      <c r="AM171" s="8"/>
      <c r="AN171" s="4"/>
    </row>
    <row r="172" spans="1:43" ht="18" customHeight="1">
      <c r="A172" s="114" t="s">
        <v>117</v>
      </c>
      <c r="B172" s="114"/>
      <c r="C172" s="178">
        <f>ROUNDDOWN(IF(AL167&lt;=60,1,1+ROUNDUP((AL167-60)/40,0)),1)</f>
        <v>2</v>
      </c>
      <c r="D172" s="178"/>
      <c r="E172" s="178">
        <f>ROUNDDOWN(AL167/2,1)</f>
        <v>35</v>
      </c>
      <c r="F172" s="178"/>
      <c r="G172" s="178"/>
      <c r="H172" s="178"/>
      <c r="I172" s="178">
        <f>ROUNDDOWN(AL167/4,1)</f>
        <v>17.5</v>
      </c>
      <c r="J172" s="178"/>
      <c r="K172" s="178"/>
      <c r="L172" s="178"/>
      <c r="M172" s="178"/>
      <c r="N172" s="178"/>
      <c r="O172" s="180">
        <f>ROUNDDOWN(AL167/2,1)</f>
        <v>35</v>
      </c>
      <c r="P172" s="180"/>
      <c r="Q172" s="180"/>
      <c r="R172" s="180"/>
      <c r="S172" s="180"/>
      <c r="T172" s="180"/>
      <c r="U172"/>
      <c r="V172" s="100" t="s">
        <v>258</v>
      </c>
      <c r="W172" s="8"/>
      <c r="X172" s="2"/>
      <c r="Y172" s="2"/>
      <c r="Z172" s="2"/>
      <c r="AA172" s="2"/>
      <c r="AB172" s="2"/>
      <c r="AC172" s="2"/>
      <c r="AD172" s="2"/>
      <c r="AE172" s="2"/>
      <c r="AF172" s="2"/>
      <c r="AG172" s="2"/>
      <c r="AH172" s="2"/>
      <c r="AI172" s="2"/>
      <c r="AJ172" s="39"/>
      <c r="AK172" s="2"/>
      <c r="AL172" s="8"/>
      <c r="AM172" s="8"/>
      <c r="AN172" s="4"/>
    </row>
    <row r="173" spans="1:43" ht="21" customHeight="1">
      <c r="A173" s="9" t="s">
        <v>118</v>
      </c>
      <c r="B173" s="1"/>
      <c r="C173" s="5"/>
      <c r="D173" s="5"/>
      <c r="E173" s="5"/>
      <c r="F173" s="5"/>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5"/>
      <c r="AM173" s="5"/>
      <c r="AN173" s="4"/>
    </row>
    <row r="174" spans="1:43" ht="24.95" customHeight="1">
      <c r="A174" s="4"/>
      <c r="B174" s="8"/>
      <c r="C174" s="157" t="str">
        <f>IF(VLOOKUP($AK$1,選択肢!$A$1:$J$41,C179,FALSE)=0,"-",VLOOKUP($AK$1,選択肢!$A$1:$J$41,C179,FALSE))</f>
        <v>管理者</v>
      </c>
      <c r="D174" s="158"/>
      <c r="E174" s="163" t="str">
        <f>IF(VLOOKUP($AK$1,選択肢!$A$1:$J$41,E179,FALSE)=0,"-",VLOOKUP($AK$1,選択肢!$A$1:$J$41,E179,FALSE))</f>
        <v>サービス管理責任者</v>
      </c>
      <c r="F174" s="163"/>
      <c r="G174" s="163"/>
      <c r="H174" s="163"/>
      <c r="I174" s="157" t="str">
        <f>IF(VLOOKUP($AK$1,選択肢!$A$1:$J$41,I179,FALSE)=0,"-",VLOOKUP($AK$1,選択肢!$A$1:$J$41,I179,FALSE))</f>
        <v>医師</v>
      </c>
      <c r="J174" s="158"/>
      <c r="K174" s="158"/>
      <c r="L174" s="158"/>
      <c r="M174" s="158"/>
      <c r="N174" s="164"/>
      <c r="O174" s="157" t="str">
        <f>IF(VLOOKUP($AK$1,選択肢!$A$1:$J$41,O179,FALSE)=0,"-",VLOOKUP($AK$1,選択肢!$A$1:$J$41,O179,FALSE))</f>
        <v>看護職員</v>
      </c>
      <c r="P174" s="158"/>
      <c r="Q174" s="158"/>
      <c r="R174" s="158"/>
      <c r="S174" s="158"/>
      <c r="T174" s="164"/>
      <c r="U174" s="157" t="str">
        <f>IF(VLOOKUP($AK$1,選択肢!$A$1:$J$41,U179,FALSE)=0,"-",VLOOKUP($AK$1,選択肢!$A$1:$J$41,U179,FALSE))</f>
        <v>生活支援員</v>
      </c>
      <c r="V174" s="158"/>
      <c r="W174" s="158"/>
      <c r="X174" s="158"/>
      <c r="Y174" s="158"/>
      <c r="Z174" s="164"/>
      <c r="AA174" s="157" t="str">
        <f>IF(VLOOKUP($AK$1,選択肢!$A$1:$J$41,AA179,FALSE)=0,"-",VLOOKUP($AK$1,選択肢!$A$1:$J$41,AA179,FALSE))</f>
        <v>-</v>
      </c>
      <c r="AB174" s="158"/>
      <c r="AC174" s="158"/>
      <c r="AD174" s="158"/>
      <c r="AE174" s="158"/>
      <c r="AF174" s="164"/>
      <c r="AG174" s="163" t="str">
        <f>IF(VLOOKUP($AK$1,選択肢!$A$1:$J$41,AG179,FALSE)=0,"-",VLOOKUP($AK$1,選択肢!$A$1:$J$41,AG179,FALSE))</f>
        <v>-</v>
      </c>
      <c r="AH174" s="163"/>
      <c r="AI174" s="163"/>
      <c r="AJ174" s="163"/>
      <c r="AK174" s="163"/>
      <c r="AL174" s="163" t="str">
        <f>IF(VLOOKUP($AK$1,選択肢!$A$1:$J$41,AL179,FALSE)=0,"-",VLOOKUP($AK$1,選択肢!$A$1:$J$41,AL179,FALSE))</f>
        <v>-</v>
      </c>
      <c r="AM174" s="163"/>
      <c r="AN174" s="4"/>
    </row>
    <row r="175" spans="1:43" ht="18" customHeight="1">
      <c r="A175" s="4"/>
      <c r="B175" s="8"/>
      <c r="C175" s="35" t="s">
        <v>2</v>
      </c>
      <c r="D175" s="35" t="s">
        <v>3</v>
      </c>
      <c r="E175" s="34" t="s">
        <v>2</v>
      </c>
      <c r="F175" s="171" t="s">
        <v>3</v>
      </c>
      <c r="G175" s="171"/>
      <c r="H175" s="171"/>
      <c r="I175" s="160" t="s">
        <v>2</v>
      </c>
      <c r="J175" s="161"/>
      <c r="K175" s="162"/>
      <c r="L175" s="160" t="s">
        <v>3</v>
      </c>
      <c r="M175" s="161"/>
      <c r="N175" s="162"/>
      <c r="O175" s="160" t="s">
        <v>2</v>
      </c>
      <c r="P175" s="161"/>
      <c r="Q175" s="162"/>
      <c r="R175" s="160" t="s">
        <v>3</v>
      </c>
      <c r="S175" s="161"/>
      <c r="T175" s="162"/>
      <c r="U175" s="160" t="s">
        <v>2</v>
      </c>
      <c r="V175" s="161"/>
      <c r="W175" s="162"/>
      <c r="X175" s="160" t="s">
        <v>3</v>
      </c>
      <c r="Y175" s="161"/>
      <c r="Z175" s="162"/>
      <c r="AA175" s="160" t="s">
        <v>2</v>
      </c>
      <c r="AB175" s="161"/>
      <c r="AC175" s="162"/>
      <c r="AD175" s="160" t="s">
        <v>3</v>
      </c>
      <c r="AE175" s="161"/>
      <c r="AF175" s="162"/>
      <c r="AG175" s="160" t="s">
        <v>2</v>
      </c>
      <c r="AH175" s="161"/>
      <c r="AI175" s="162"/>
      <c r="AJ175" s="160" t="s">
        <v>3</v>
      </c>
      <c r="AK175" s="162"/>
      <c r="AL175" s="34" t="s">
        <v>1</v>
      </c>
      <c r="AM175" s="34" t="s">
        <v>0</v>
      </c>
      <c r="AN175" s="4"/>
    </row>
    <row r="176" spans="1:43" ht="18" customHeight="1">
      <c r="A176" s="4"/>
      <c r="B176" s="11" t="s">
        <v>16</v>
      </c>
      <c r="C176" s="34">
        <f>COUNTIFS($B$11:$B$160,C$174,$C$11:$C$160,"A",$E$11:$E$160,"*")</f>
        <v>1</v>
      </c>
      <c r="D176" s="34">
        <f>COUNTIFS($B$11:$B$160,C$174,$C$11:$C$160,"B",$E$11:$E$160,"*")</f>
        <v>0</v>
      </c>
      <c r="E176" s="34">
        <f>COUNTIFS($B$11:$B$160,E$174,$C$11:$C$160,"A",$E$11:$E$160,"*")</f>
        <v>0</v>
      </c>
      <c r="F176" s="160">
        <f>COUNTIFS($B$11:$B$160,E$174,$C$11:$C$160,"B",$E$11:$E$160,"*")</f>
        <v>1</v>
      </c>
      <c r="G176" s="161"/>
      <c r="H176" s="162"/>
      <c r="I176" s="160">
        <f>COUNTIFS($B$11:$B$160,I$174,$C$11:$C$160,"A",$E$11:$E$160,"*")</f>
        <v>0</v>
      </c>
      <c r="J176" s="161"/>
      <c r="K176" s="162"/>
      <c r="L176" s="160">
        <f>COUNTIFS($B$11:$B$160,I$174,$C$11:$C$160,"B",$E$11:$E$160,"*")</f>
        <v>0</v>
      </c>
      <c r="M176" s="161"/>
      <c r="N176" s="162"/>
      <c r="O176" s="160">
        <f>COUNTIFS($B$11:$B$160,O$174,$C$11:$C$160,"A",$E$11:$E$160,"*")</f>
        <v>0</v>
      </c>
      <c r="P176" s="161"/>
      <c r="Q176" s="162"/>
      <c r="R176" s="160">
        <f>COUNTIFS($B$11:$B$160,O$174,$C$11:$C$160,"B",$E$11:$E$160,"*")</f>
        <v>0</v>
      </c>
      <c r="S176" s="161"/>
      <c r="T176" s="162"/>
      <c r="U176" s="160">
        <f>COUNTIFS($B$11:$B$160,U$174,$C$11:$C$160,"A",$E$11:$E$160,"*")</f>
        <v>0</v>
      </c>
      <c r="V176" s="161"/>
      <c r="W176" s="162"/>
      <c r="X176" s="160">
        <f>COUNTIFS($B$11:$B$160,U$174,$C$11:$C$160,"B",$E$11:$E$160,"*")</f>
        <v>0</v>
      </c>
      <c r="Y176" s="161"/>
      <c r="Z176" s="162"/>
      <c r="AA176" s="160">
        <f>COUNTIFS($B$11:$B$160,AA$174,$C$11:$C$160,"A",$E$11:$E$160,"*")</f>
        <v>0</v>
      </c>
      <c r="AB176" s="161"/>
      <c r="AC176" s="162"/>
      <c r="AD176" s="160">
        <f>COUNTIFS($B$11:$B$160,AA$174,$C$11:$C$160,"B",$E$11:$E$160,"*")</f>
        <v>0</v>
      </c>
      <c r="AE176" s="161"/>
      <c r="AF176" s="162"/>
      <c r="AG176" s="160">
        <f>COUNTIFS($B$11:$B$160,AG$174,$C$11:$C$160,"A",$E$11:$E$160,"*")</f>
        <v>0</v>
      </c>
      <c r="AH176" s="161"/>
      <c r="AI176" s="162"/>
      <c r="AJ176" s="160">
        <f>COUNTIFS($B$11:$B$160,AG$174,$C$11:$C$160,"B",$E$11:$E$160,"*")</f>
        <v>0</v>
      </c>
      <c r="AK176" s="162"/>
      <c r="AL176" s="34">
        <f>COUNTIFS($B$11:$B$160,AL$174,$C$11:$C$160,"A",$E$11:$E$160,"*")</f>
        <v>0</v>
      </c>
      <c r="AM176" s="34">
        <f>COUNTIFS($B$11:$B$160,AL$174,$C$11:$C$160,"B",$E$11:$E$160,"*")</f>
        <v>0</v>
      </c>
      <c r="AN176" s="4"/>
    </row>
    <row r="177" spans="1:40" ht="18" customHeight="1">
      <c r="A177" s="4"/>
      <c r="B177" s="17" t="s">
        <v>17</v>
      </c>
      <c r="C177" s="34">
        <f>COUNTIFS($B$11:$B$160,C$174,$C$11:$C$160,"C",$E$11:$E$160,"*")</f>
        <v>0</v>
      </c>
      <c r="D177" s="34">
        <f>COUNTIFS($B$11:$B$160,C$174,$C$11:$C$160,"D",$E$11:$E$160,"*")</f>
        <v>0</v>
      </c>
      <c r="E177" s="34">
        <f>COUNTIFS($B$11:$B$160,E$174,$C$11:$C$160,"C",$E$11:$E$160,"*")</f>
        <v>0</v>
      </c>
      <c r="F177" s="160">
        <f>COUNTIFS($B$11:$B$160,E$174,$C$11:$C$160,"D",$E$11:$E$160,"*")</f>
        <v>0</v>
      </c>
      <c r="G177" s="161"/>
      <c r="H177" s="162"/>
      <c r="I177" s="160">
        <f>COUNTIFS($B$11:$B$160,I$174,$C$11:$C$160,"C",$E$11:$E$160,"*")</f>
        <v>1</v>
      </c>
      <c r="J177" s="161"/>
      <c r="K177" s="162"/>
      <c r="L177" s="160">
        <f>COUNTIFS($B$11:$B$160,I$174,$C$11:$C$160,"D",$E$11:$E$160,"*")</f>
        <v>0</v>
      </c>
      <c r="M177" s="161"/>
      <c r="N177" s="162"/>
      <c r="O177" s="160">
        <f>COUNTIFS($B$11:$B$160,O$174,$C$11:$C$160,"C",$E$11:$E$160,"*")</f>
        <v>0</v>
      </c>
      <c r="P177" s="161"/>
      <c r="Q177" s="162"/>
      <c r="R177" s="160">
        <f>COUNTIFS($B$11:$B$160,O$174,$C$11:$C$160,"D",$E$11:$E$160,"*")</f>
        <v>1</v>
      </c>
      <c r="S177" s="161"/>
      <c r="T177" s="162"/>
      <c r="U177" s="160">
        <f>COUNTIFS($B$11:$B$160,U$174,$C$11:$C$160,"C",$E$11:$E$160,"*")</f>
        <v>0</v>
      </c>
      <c r="V177" s="161"/>
      <c r="W177" s="162"/>
      <c r="X177" s="160">
        <f>COUNTIFS($B$11:$B$160,U$174,$C$11:$C$160,"D",$E$11:$E$160,"*")</f>
        <v>1</v>
      </c>
      <c r="Y177" s="161"/>
      <c r="Z177" s="162"/>
      <c r="AA177" s="160">
        <f>COUNTIFS($B$11:$B$160,AA$174,$C$11:$C$160,"C",$E$11:$E$160,"*")</f>
        <v>0</v>
      </c>
      <c r="AB177" s="161"/>
      <c r="AC177" s="162"/>
      <c r="AD177" s="160">
        <f>COUNTIFS($B$11:$B$160,AA$174,$C$11:$C$160,"D",$E$11:$E$160,"*")</f>
        <v>0</v>
      </c>
      <c r="AE177" s="161"/>
      <c r="AF177" s="162"/>
      <c r="AG177" s="160">
        <f>COUNTIFS($B$11:$B$160,AG$174,$C$11:$C$160,"C",$E$11:$E$160,"*")</f>
        <v>0</v>
      </c>
      <c r="AH177" s="161"/>
      <c r="AI177" s="162"/>
      <c r="AJ177" s="160">
        <f>COUNTIFS($B$11:$B$160,AG$174,$C$11:$C$160,"D",$E$11:$E$160,"*")</f>
        <v>0</v>
      </c>
      <c r="AK177" s="162"/>
      <c r="AL177" s="34">
        <f>COUNTIFS($B$11:$B$160,AL$174,$C$11:$C$160,"C",$E$11:$E$160,"*")</f>
        <v>0</v>
      </c>
      <c r="AM177" s="34">
        <f>COUNTIFS($B$11:$B$160,AL$174,$C$11:$C$160,"D",$E$11:$E$160,"*")</f>
        <v>0</v>
      </c>
      <c r="AN177" s="4"/>
    </row>
    <row r="178" spans="1:40" ht="24.95" customHeight="1">
      <c r="A178" s="4"/>
      <c r="B178" s="17" t="s">
        <v>107</v>
      </c>
      <c r="C178" s="157" t="e">
        <f>IF($AK$3="４週",SUMIFS($AK$11:$AK$160,$B$11:$B$160,C174)/4/$AH$5,IF($AK$3="歴月",SUMIFS($AK$11:$AK$160,$B$11:$B$160,C174)/$AL$5,"記載する期間を選択してください"))</f>
        <v>#DIV/0!</v>
      </c>
      <c r="D178" s="164"/>
      <c r="E178" s="157" t="e">
        <f>IF($AK$3="４週",SUMIFS($AK$11:$AK$160,$B$11:$B$160,E174)/4/$AH$5,IF($AK$3="歴月",SUMIFS($AK$11:$AK$160,$B$11:$B$160,E174)/$AL$5,"記載する期間を選択してください"))</f>
        <v>#DIV/0!</v>
      </c>
      <c r="F178" s="158"/>
      <c r="G178" s="158"/>
      <c r="H178" s="164"/>
      <c r="I178" s="157" t="e">
        <f>IF($AK$3="４週",SUMIFS($AK$11:$AK$160,$B$11:$B$160,I174)/4/$AH$5,IF($AK$3="歴月",SUMIFS($AK$11:$AK$160,$B$11:$B$160,I174)/$AL$5,"記載する期間を選択してください"))</f>
        <v>#DIV/0!</v>
      </c>
      <c r="J178" s="158"/>
      <c r="K178" s="158"/>
      <c r="L178" s="158"/>
      <c r="M178" s="158"/>
      <c r="N178" s="164"/>
      <c r="O178" s="157" t="e">
        <f>IF($AK$3="４週",SUMIFS($AK$11:$AK$160,$B$11:$B$160,O174)/4/$AH$5,IF($AK$3="歴月",SUMIFS($AK$11:$AK$160,$B$11:$B$160,O174)/$AL$5,"記載する期間を選択してください"))</f>
        <v>#DIV/0!</v>
      </c>
      <c r="P178" s="158"/>
      <c r="Q178" s="158"/>
      <c r="R178" s="158"/>
      <c r="S178" s="158"/>
      <c r="T178" s="164"/>
      <c r="U178" s="157" t="e">
        <f>IF($AK$3="４週",SUMIFS($AK$11:$AK$160,$B$11:$B$160,U174)/4/$AH$5,IF($AK$3="歴月",SUMIFS($AK$11:$AK$160,$B$11:$B$160,U174)/$AL$5,"記載する期間を選択してください"))</f>
        <v>#DIV/0!</v>
      </c>
      <c r="V178" s="158"/>
      <c r="W178" s="158"/>
      <c r="X178" s="158"/>
      <c r="Y178" s="158"/>
      <c r="Z178" s="164"/>
      <c r="AA178" s="157" t="e">
        <f>IF($AK$3="４週",SUMIFS($AK$11:$AK$160,$B$11:$B$160,AA174)/4/$AH$5,IF($AK$3="歴月",SUMIFS($AK$11:$AK$160,$B$11:$B$160,AA174)/$AL$5,"記載する期間を選択してください"))</f>
        <v>#DIV/0!</v>
      </c>
      <c r="AB178" s="158"/>
      <c r="AC178" s="158"/>
      <c r="AD178" s="158"/>
      <c r="AE178" s="158"/>
      <c r="AF178" s="164"/>
      <c r="AG178" s="157" t="e">
        <f>IF($AK$3="４週",SUMIFS($AK$11:$AK$160,$B$11:$B$160,AG174)/4/$AH$5,IF($AK$3="歴月",SUMIFS($AK$11:$AK$160,$B$11:$B$160,AG174)/$AL$5,"記載する期間を選択してください"))</f>
        <v>#DIV/0!</v>
      </c>
      <c r="AH178" s="158"/>
      <c r="AI178" s="158"/>
      <c r="AJ178" s="158"/>
      <c r="AK178" s="164"/>
      <c r="AL178" s="157" t="e">
        <f>IF($AK$3="４週",SUMIFS($AK$11:$AK$160,$B$11:$B$160,AL174)/4/$AH$5,IF($AK$3="歴月",SUMIFS($AK$11:$AK$160,$B$11:$B$160,AL174)/$AL$5,"記載する期間を選択してください"))</f>
        <v>#DIV/0!</v>
      </c>
      <c r="AM178" s="164"/>
      <c r="AN178" s="4"/>
    </row>
    <row r="179" spans="1:40" ht="5.0999999999999996" customHeight="1">
      <c r="A179" s="4"/>
      <c r="B179" s="1"/>
      <c r="C179" s="13">
        <v>2</v>
      </c>
      <c r="D179" s="13"/>
      <c r="E179" s="13">
        <v>3</v>
      </c>
      <c r="F179" s="13"/>
      <c r="G179" s="13"/>
      <c r="H179" s="13"/>
      <c r="I179" s="13">
        <v>4</v>
      </c>
      <c r="J179" s="13"/>
      <c r="K179" s="13"/>
      <c r="L179" s="13"/>
      <c r="M179" s="13"/>
      <c r="N179" s="13"/>
      <c r="O179" s="13">
        <v>5</v>
      </c>
      <c r="P179" s="13"/>
      <c r="Q179" s="13"/>
      <c r="R179" s="13"/>
      <c r="S179" s="13"/>
      <c r="T179" s="13"/>
      <c r="U179" s="13">
        <v>6</v>
      </c>
      <c r="V179" s="13"/>
      <c r="W179" s="13"/>
      <c r="X179" s="13"/>
      <c r="Y179" s="13"/>
      <c r="Z179" s="13"/>
      <c r="AA179" s="13">
        <v>7</v>
      </c>
      <c r="AB179" s="13"/>
      <c r="AC179" s="13"/>
      <c r="AD179" s="13"/>
      <c r="AE179" s="13"/>
      <c r="AF179" s="13"/>
      <c r="AG179" s="13">
        <v>8</v>
      </c>
      <c r="AH179" s="13"/>
      <c r="AI179" s="13"/>
      <c r="AJ179" s="13"/>
      <c r="AK179" s="13"/>
      <c r="AL179" s="13">
        <v>9</v>
      </c>
      <c r="AM179" s="33"/>
      <c r="AN179" s="4"/>
    </row>
    <row r="180" spans="1:40" ht="15" customHeight="1">
      <c r="A180" s="2" t="s">
        <v>72</v>
      </c>
      <c r="B180" s="24"/>
      <c r="C180" s="25"/>
      <c r="D180" s="25"/>
      <c r="E180" s="25"/>
      <c r="F180" s="26"/>
      <c r="G180" s="25"/>
      <c r="H180" s="13"/>
      <c r="I180" s="13"/>
      <c r="J180" s="13"/>
      <c r="K180" s="13"/>
      <c r="L180" s="13"/>
      <c r="M180" s="13"/>
      <c r="N180" s="13"/>
      <c r="O180" s="13"/>
      <c r="P180" s="13"/>
      <c r="Q180" s="13"/>
      <c r="R180" s="13">
        <v>6</v>
      </c>
      <c r="S180" s="13"/>
      <c r="T180" s="13"/>
      <c r="U180" s="13"/>
      <c r="V180" s="13"/>
      <c r="W180" s="13"/>
      <c r="X180" s="13">
        <v>7</v>
      </c>
      <c r="Y180" s="13"/>
      <c r="Z180" s="13"/>
      <c r="AA180" s="13"/>
      <c r="AB180" s="13"/>
      <c r="AC180" s="13"/>
      <c r="AD180" s="13">
        <v>8</v>
      </c>
      <c r="AE180" s="13"/>
      <c r="AF180" s="13"/>
      <c r="AG180" s="14"/>
      <c r="AH180" s="14"/>
      <c r="AI180" s="14"/>
      <c r="AJ180" s="14">
        <v>9</v>
      </c>
      <c r="AK180" s="12"/>
      <c r="AL180" s="12"/>
      <c r="AM180" s="4"/>
    </row>
    <row r="181" spans="1:40" s="2" customFormat="1" ht="15" customHeight="1">
      <c r="A181" s="2" t="s">
        <v>73</v>
      </c>
      <c r="B181" s="20"/>
      <c r="C181" s="20"/>
      <c r="D181" s="20"/>
      <c r="E181" s="20"/>
      <c r="F181" s="20"/>
      <c r="G181" s="20"/>
      <c r="H181" s="9"/>
      <c r="I181" s="9"/>
      <c r="J181" s="9"/>
      <c r="K181" s="9"/>
      <c r="L181" s="9"/>
      <c r="M181" s="9"/>
      <c r="N181" s="9"/>
      <c r="O181" s="9"/>
      <c r="P181" s="9"/>
      <c r="Q181" s="9"/>
      <c r="R181" s="9"/>
      <c r="S181" s="9"/>
      <c r="T181" s="9"/>
      <c r="U181" s="9"/>
      <c r="V181" s="9"/>
      <c r="W181" s="9"/>
      <c r="X181" s="9"/>
      <c r="Y181" s="9"/>
      <c r="Z181" s="9"/>
      <c r="AA181" s="9"/>
      <c r="AB181" s="9"/>
      <c r="AC181" s="9"/>
      <c r="AD181" s="9"/>
      <c r="AE181" s="9"/>
      <c r="AF181" s="9"/>
      <c r="AG181" s="9"/>
      <c r="AH181" s="9"/>
      <c r="AI181" s="9"/>
      <c r="AJ181" s="9"/>
      <c r="AK181" s="9"/>
      <c r="AL181" s="9"/>
      <c r="AM181" s="9"/>
    </row>
    <row r="182" spans="1:40" s="2" customFormat="1" ht="15" customHeight="1">
      <c r="A182" s="2" t="s">
        <v>121</v>
      </c>
      <c r="B182" s="20"/>
      <c r="C182" s="20"/>
      <c r="D182" s="20"/>
      <c r="E182" s="20"/>
      <c r="F182" s="20"/>
      <c r="G182" s="20"/>
      <c r="H182" s="9"/>
      <c r="I182" s="9"/>
      <c r="J182" s="9"/>
      <c r="K182" s="9"/>
      <c r="L182" s="9"/>
      <c r="M182" s="9"/>
      <c r="N182" s="9"/>
      <c r="O182" s="9"/>
      <c r="P182" s="9"/>
      <c r="Q182" s="9"/>
      <c r="R182" s="9"/>
      <c r="S182" s="9"/>
      <c r="T182" s="9"/>
      <c r="U182" s="9"/>
      <c r="V182" s="9"/>
      <c r="W182" s="9"/>
      <c r="X182" s="9"/>
      <c r="Y182" s="9"/>
      <c r="Z182" s="9"/>
      <c r="AA182" s="9"/>
      <c r="AB182" s="9"/>
      <c r="AC182" s="9"/>
      <c r="AD182" s="9"/>
      <c r="AE182" s="9"/>
      <c r="AF182" s="9"/>
      <c r="AG182" s="9"/>
      <c r="AH182" s="9"/>
      <c r="AI182" s="9"/>
      <c r="AJ182" s="9"/>
      <c r="AK182" s="9"/>
      <c r="AL182" s="9"/>
      <c r="AM182" s="9"/>
    </row>
    <row r="183" spans="1:40" s="2" customFormat="1" ht="15" customHeight="1">
      <c r="A183" s="2" t="s">
        <v>74</v>
      </c>
      <c r="B183" s="20"/>
      <c r="C183" s="20"/>
      <c r="D183" s="20"/>
      <c r="E183" s="20"/>
      <c r="F183" s="20"/>
      <c r="G183" s="20"/>
      <c r="H183" s="9"/>
      <c r="I183" s="9"/>
      <c r="J183" s="9"/>
      <c r="K183" s="9"/>
      <c r="L183" s="9"/>
      <c r="M183" s="9"/>
      <c r="N183" s="9"/>
      <c r="O183" s="9"/>
      <c r="P183" s="9"/>
      <c r="Q183" s="9"/>
      <c r="R183" s="9"/>
      <c r="S183" s="9"/>
      <c r="T183" s="9"/>
      <c r="U183" s="9"/>
      <c r="V183" s="9"/>
      <c r="W183" s="9"/>
      <c r="X183" s="9"/>
      <c r="Y183" s="9"/>
      <c r="Z183" s="9"/>
      <c r="AA183" s="9"/>
      <c r="AB183" s="9"/>
      <c r="AC183" s="9"/>
      <c r="AD183" s="9"/>
      <c r="AE183" s="9"/>
      <c r="AF183" s="9"/>
      <c r="AG183" s="9"/>
      <c r="AH183" s="9"/>
      <c r="AI183" s="9"/>
      <c r="AJ183" s="9"/>
      <c r="AK183" s="9"/>
      <c r="AL183" s="9"/>
      <c r="AM183" s="9"/>
    </row>
    <row r="184" spans="1:40" s="2" customFormat="1" ht="15" customHeight="1">
      <c r="A184" s="2" t="s">
        <v>75</v>
      </c>
      <c r="B184" s="20"/>
      <c r="C184" s="20"/>
      <c r="D184" s="20"/>
      <c r="E184" s="20"/>
      <c r="F184" s="20"/>
      <c r="G184" s="20"/>
      <c r="H184" s="9"/>
      <c r="I184" s="9"/>
      <c r="J184" s="9"/>
      <c r="K184" s="9"/>
      <c r="L184" s="9"/>
      <c r="M184" s="9"/>
      <c r="N184" s="9"/>
      <c r="O184" s="9"/>
      <c r="P184" s="9"/>
      <c r="Q184" s="9"/>
      <c r="R184" s="9"/>
      <c r="S184" s="9"/>
      <c r="T184" s="9"/>
      <c r="U184" s="9"/>
      <c r="V184" s="9"/>
      <c r="W184" s="9"/>
      <c r="X184" s="9"/>
      <c r="Y184" s="9"/>
      <c r="Z184" s="9"/>
      <c r="AA184" s="9"/>
      <c r="AB184" s="9"/>
      <c r="AC184" s="9"/>
      <c r="AD184" s="9"/>
      <c r="AE184" s="9"/>
      <c r="AF184" s="9"/>
      <c r="AG184" s="9"/>
      <c r="AH184" s="9"/>
      <c r="AI184" s="9"/>
      <c r="AJ184" s="9"/>
      <c r="AK184" s="9"/>
      <c r="AL184" s="9"/>
      <c r="AM184" s="9"/>
    </row>
    <row r="185" spans="1:40" ht="15" customHeight="1">
      <c r="A185" s="2" t="s">
        <v>76</v>
      </c>
      <c r="B185" s="27"/>
      <c r="C185" s="2"/>
      <c r="D185" s="2"/>
      <c r="E185" s="2"/>
      <c r="F185" s="2"/>
      <c r="G185" s="2"/>
    </row>
    <row r="186" spans="1:40" ht="15" customHeight="1">
      <c r="A186" s="2" t="s">
        <v>77</v>
      </c>
      <c r="B186" s="27"/>
      <c r="C186" s="2"/>
      <c r="D186" s="2"/>
      <c r="E186" s="2"/>
      <c r="F186" s="2"/>
      <c r="G186" s="2"/>
    </row>
    <row r="187" spans="1:40" ht="15" customHeight="1">
      <c r="A187" s="2"/>
      <c r="B187" s="11" t="s">
        <v>78</v>
      </c>
      <c r="C187" s="115" t="s">
        <v>79</v>
      </c>
      <c r="D187" s="115"/>
      <c r="E187" s="115"/>
      <c r="F187" s="2"/>
      <c r="G187" s="2"/>
    </row>
    <row r="188" spans="1:40" ht="15" customHeight="1">
      <c r="A188" s="2"/>
      <c r="B188" s="29" t="s">
        <v>96</v>
      </c>
      <c r="C188" s="130" t="s">
        <v>80</v>
      </c>
      <c r="D188" s="130"/>
      <c r="E188" s="130"/>
      <c r="F188" s="2"/>
      <c r="G188" s="2"/>
    </row>
    <row r="189" spans="1:40" ht="15" customHeight="1">
      <c r="A189" s="2"/>
      <c r="B189" s="29" t="s">
        <v>97</v>
      </c>
      <c r="C189" s="130" t="s">
        <v>81</v>
      </c>
      <c r="D189" s="130"/>
      <c r="E189" s="130"/>
      <c r="F189" s="2"/>
      <c r="G189" s="2"/>
    </row>
    <row r="190" spans="1:40" ht="15" customHeight="1">
      <c r="A190" s="2"/>
      <c r="B190" s="29" t="s">
        <v>98</v>
      </c>
      <c r="C190" s="130" t="s">
        <v>82</v>
      </c>
      <c r="D190" s="130"/>
      <c r="E190" s="130"/>
      <c r="F190" s="2"/>
      <c r="G190" s="2"/>
    </row>
    <row r="191" spans="1:40" ht="15" customHeight="1">
      <c r="A191" s="2"/>
      <c r="B191" s="29" t="s">
        <v>99</v>
      </c>
      <c r="C191" s="130" t="s">
        <v>83</v>
      </c>
      <c r="D191" s="130"/>
      <c r="E191" s="130"/>
      <c r="F191" s="2"/>
      <c r="G191" s="2"/>
    </row>
    <row r="192" spans="1:40" ht="15" customHeight="1">
      <c r="A192" s="2"/>
      <c r="B192" s="2" t="s">
        <v>84</v>
      </c>
      <c r="C192" s="2"/>
      <c r="D192" s="2"/>
      <c r="E192" s="2"/>
      <c r="F192" s="2"/>
      <c r="G192" s="2"/>
    </row>
    <row r="193" spans="1:7" ht="15" customHeight="1">
      <c r="A193" s="2"/>
      <c r="B193" s="2" t="s">
        <v>101</v>
      </c>
      <c r="C193" s="2"/>
      <c r="D193" s="2"/>
      <c r="E193" s="2"/>
      <c r="F193" s="2"/>
      <c r="G193" s="2"/>
    </row>
    <row r="194" spans="1:7" ht="15" customHeight="1">
      <c r="A194" s="2"/>
      <c r="B194" s="2" t="s">
        <v>85</v>
      </c>
      <c r="C194" s="2"/>
      <c r="D194" s="2"/>
      <c r="E194" s="2"/>
      <c r="F194" s="2"/>
      <c r="G194" s="2"/>
    </row>
    <row r="195" spans="1:7" ht="15" customHeight="1">
      <c r="A195" s="2" t="s">
        <v>86</v>
      </c>
      <c r="B195" s="27"/>
      <c r="C195" s="2"/>
      <c r="D195" s="2"/>
      <c r="E195" s="2"/>
      <c r="F195" s="2"/>
      <c r="G195" s="2"/>
    </row>
    <row r="196" spans="1:7" ht="15" customHeight="1">
      <c r="A196" s="2" t="s">
        <v>87</v>
      </c>
      <c r="B196" s="27"/>
      <c r="C196" s="2"/>
      <c r="D196" s="2"/>
      <c r="E196" s="2"/>
      <c r="F196" s="2"/>
      <c r="G196" s="2"/>
    </row>
    <row r="197" spans="1:7" ht="15" customHeight="1">
      <c r="A197" s="2" t="s">
        <v>102</v>
      </c>
      <c r="B197" s="27"/>
      <c r="C197" s="2"/>
      <c r="D197" s="2"/>
      <c r="E197" s="2"/>
      <c r="F197" s="2"/>
      <c r="G197" s="2"/>
    </row>
    <row r="198" spans="1:7" ht="15" customHeight="1">
      <c r="A198" s="2" t="s">
        <v>88</v>
      </c>
      <c r="B198" s="27"/>
      <c r="C198" s="2"/>
      <c r="D198" s="2"/>
      <c r="E198" s="2"/>
      <c r="F198" s="2"/>
      <c r="G198" s="2"/>
    </row>
    <row r="199" spans="1:7" ht="15" customHeight="1">
      <c r="A199" s="2" t="s">
        <v>203</v>
      </c>
      <c r="B199" s="27"/>
      <c r="C199" s="2"/>
      <c r="D199" s="2"/>
      <c r="E199" s="2"/>
      <c r="F199" s="2"/>
      <c r="G199" s="2"/>
    </row>
    <row r="200" spans="1:7" ht="15" customHeight="1">
      <c r="A200" s="2" t="s">
        <v>89</v>
      </c>
      <c r="B200" s="27"/>
      <c r="C200" s="2"/>
      <c r="D200" s="2"/>
      <c r="E200" s="2"/>
      <c r="F200" s="2"/>
      <c r="G200" s="2"/>
    </row>
    <row r="201" spans="1:7" ht="15" customHeight="1">
      <c r="A201" s="2" t="s">
        <v>90</v>
      </c>
      <c r="B201" s="27"/>
      <c r="C201" s="2"/>
      <c r="D201" s="2"/>
      <c r="E201" s="2"/>
      <c r="F201" s="2"/>
      <c r="G201" s="2"/>
    </row>
    <row r="202" spans="1:7" ht="15" customHeight="1">
      <c r="A202" s="2" t="s">
        <v>91</v>
      </c>
      <c r="B202" s="27"/>
      <c r="C202" s="2"/>
      <c r="D202" s="2"/>
      <c r="E202" s="2"/>
      <c r="F202" s="2"/>
      <c r="G202" s="2"/>
    </row>
    <row r="203" spans="1:7" ht="15" customHeight="1">
      <c r="A203" s="2" t="s">
        <v>92</v>
      </c>
      <c r="B203" s="27"/>
      <c r="C203" s="2"/>
      <c r="D203" s="2"/>
      <c r="E203" s="2"/>
      <c r="F203" s="2"/>
      <c r="G203" s="2"/>
    </row>
    <row r="204" spans="1:7" ht="15" customHeight="1">
      <c r="A204" s="2" t="s">
        <v>93</v>
      </c>
      <c r="B204" s="27"/>
      <c r="C204" s="2"/>
      <c r="D204" s="2"/>
      <c r="E204" s="2"/>
      <c r="F204" s="2"/>
      <c r="G204" s="2"/>
    </row>
    <row r="205" spans="1:7" ht="15" customHeight="1">
      <c r="A205" s="2" t="s">
        <v>94</v>
      </c>
      <c r="B205" s="27"/>
      <c r="C205" s="2"/>
      <c r="D205" s="2"/>
      <c r="E205" s="2"/>
      <c r="F205" s="2"/>
      <c r="G205" s="2"/>
    </row>
    <row r="206" spans="1:7" ht="15" customHeight="1">
      <c r="A206" s="2" t="s">
        <v>95</v>
      </c>
      <c r="B206" s="27"/>
      <c r="C206" s="2"/>
      <c r="D206" s="2"/>
      <c r="E206" s="2"/>
      <c r="F206" s="2"/>
      <c r="G206" s="2"/>
    </row>
    <row r="207" spans="1:7" ht="15" customHeight="1">
      <c r="A207" s="2" t="s">
        <v>100</v>
      </c>
      <c r="B207" s="27"/>
      <c r="C207" s="2"/>
      <c r="D207" s="2"/>
      <c r="E207" s="2"/>
      <c r="F207" s="2"/>
      <c r="G207" s="2"/>
    </row>
  </sheetData>
  <mergeCells count="277">
    <mergeCell ref="AM11:AN11"/>
    <mergeCell ref="AM12:AN12"/>
    <mergeCell ref="AM132:AN132"/>
    <mergeCell ref="AM133:AN133"/>
    <mergeCell ref="AM134:AN134"/>
    <mergeCell ref="AM135:AN135"/>
    <mergeCell ref="AK1:AN1"/>
    <mergeCell ref="M2:P2"/>
    <mergeCell ref="Q2:R2"/>
    <mergeCell ref="S2:T2"/>
    <mergeCell ref="U2:V2"/>
    <mergeCell ref="AK2:AN2"/>
    <mergeCell ref="AM13:AN13"/>
    <mergeCell ref="AM14:AN14"/>
    <mergeCell ref="AK3:AN3"/>
    <mergeCell ref="AK4:AN4"/>
    <mergeCell ref="AH5:AJ5"/>
    <mergeCell ref="AM92:AN92"/>
    <mergeCell ref="AM93:AN93"/>
    <mergeCell ref="AM94:AN94"/>
    <mergeCell ref="AM95:AN95"/>
    <mergeCell ref="AM120:AN120"/>
    <mergeCell ref="AM121:AN121"/>
    <mergeCell ref="AM122:AN122"/>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161:E161"/>
    <mergeCell ref="AM161:AN162"/>
    <mergeCell ref="A162:E162"/>
    <mergeCell ref="A166:C166"/>
    <mergeCell ref="F166:H166"/>
    <mergeCell ref="I166:K166"/>
    <mergeCell ref="L166:N166"/>
    <mergeCell ref="O166:Q166"/>
    <mergeCell ref="AJ166:AK166"/>
    <mergeCell ref="R166:T166"/>
    <mergeCell ref="U166:W166"/>
    <mergeCell ref="X166:Z166"/>
    <mergeCell ref="AA166:AC166"/>
    <mergeCell ref="AD166:AF166"/>
    <mergeCell ref="AG166:AI166"/>
    <mergeCell ref="AM160:AN160"/>
    <mergeCell ref="AD167:AF167"/>
    <mergeCell ref="AG167:AI167"/>
    <mergeCell ref="AJ167:AK167"/>
    <mergeCell ref="AL167:AL168"/>
    <mergeCell ref="AD168:AF168"/>
    <mergeCell ref="AG168:AI168"/>
    <mergeCell ref="AJ168:AK168"/>
    <mergeCell ref="AA167:AC167"/>
    <mergeCell ref="U168:W168"/>
    <mergeCell ref="X168:Z168"/>
    <mergeCell ref="AA168:AC168"/>
    <mergeCell ref="A167:C167"/>
    <mergeCell ref="F167:H167"/>
    <mergeCell ref="I167:K167"/>
    <mergeCell ref="L167:N167"/>
    <mergeCell ref="O167:Q167"/>
    <mergeCell ref="R167:T167"/>
    <mergeCell ref="A168:C168"/>
    <mergeCell ref="F168:H168"/>
    <mergeCell ref="I168:K168"/>
    <mergeCell ref="L168:N168"/>
    <mergeCell ref="O168:Q168"/>
    <mergeCell ref="R168:T168"/>
    <mergeCell ref="U167:W167"/>
    <mergeCell ref="X167:Z167"/>
    <mergeCell ref="AL178:AM178"/>
    <mergeCell ref="I178:N178"/>
    <mergeCell ref="O178:T178"/>
    <mergeCell ref="C187:E187"/>
    <mergeCell ref="AA177:AC177"/>
    <mergeCell ref="AD177:AF177"/>
    <mergeCell ref="AG177:AI177"/>
    <mergeCell ref="AJ177:AK177"/>
    <mergeCell ref="AG178:AK178"/>
    <mergeCell ref="U177:W177"/>
    <mergeCell ref="E178:H178"/>
    <mergeCell ref="F177:H177"/>
    <mergeCell ref="I177:K177"/>
    <mergeCell ref="AG176:AI176"/>
    <mergeCell ref="AJ176:AK176"/>
    <mergeCell ref="AA175:AC175"/>
    <mergeCell ref="AD175:AF175"/>
    <mergeCell ref="AG175:AI175"/>
    <mergeCell ref="AJ175:AK175"/>
    <mergeCell ref="O176:Q176"/>
    <mergeCell ref="AA178:AF178"/>
    <mergeCell ref="U178:Z178"/>
    <mergeCell ref="R176:T176"/>
    <mergeCell ref="X177:Z177"/>
    <mergeCell ref="O175:Q175"/>
    <mergeCell ref="R175:T175"/>
    <mergeCell ref="U175:W175"/>
    <mergeCell ref="AA176:AC176"/>
    <mergeCell ref="U176:W176"/>
    <mergeCell ref="X176:Z176"/>
    <mergeCell ref="X175:Z175"/>
    <mergeCell ref="AD176:AF176"/>
    <mergeCell ref="F175:H175"/>
    <mergeCell ref="I175:K175"/>
    <mergeCell ref="L175:N175"/>
    <mergeCell ref="E174:H174"/>
    <mergeCell ref="I174:N174"/>
    <mergeCell ref="O174:T174"/>
    <mergeCell ref="C174:D174"/>
    <mergeCell ref="E172:H172"/>
    <mergeCell ref="I172:N172"/>
    <mergeCell ref="C190:E190"/>
    <mergeCell ref="C191:E191"/>
    <mergeCell ref="L177:N177"/>
    <mergeCell ref="O177:Q177"/>
    <mergeCell ref="R177:T177"/>
    <mergeCell ref="C188:E188"/>
    <mergeCell ref="C189:E189"/>
    <mergeCell ref="C178:D178"/>
    <mergeCell ref="F176:H176"/>
    <mergeCell ref="I176:K176"/>
    <mergeCell ref="L176:N176"/>
    <mergeCell ref="A171:B171"/>
    <mergeCell ref="A172:B172"/>
    <mergeCell ref="C171:D171"/>
    <mergeCell ref="E171:H171"/>
    <mergeCell ref="C172:D172"/>
    <mergeCell ref="AL174:AM174"/>
    <mergeCell ref="AA174:AF174"/>
    <mergeCell ref="AG174:AK174"/>
    <mergeCell ref="U174:Z174"/>
    <mergeCell ref="I171:N171"/>
    <mergeCell ref="O171:T171"/>
    <mergeCell ref="O172:T172"/>
    <mergeCell ref="AM107:AN107"/>
    <mergeCell ref="AM108:AN108"/>
    <mergeCell ref="AM109:AN109"/>
    <mergeCell ref="AM110:AN110"/>
    <mergeCell ref="AM111:AN111"/>
    <mergeCell ref="AM112:AN112"/>
    <mergeCell ref="AM113:AN113"/>
    <mergeCell ref="AM114:AN114"/>
    <mergeCell ref="AM81:AN81"/>
    <mergeCell ref="AM82:AN82"/>
    <mergeCell ref="AM83:AN83"/>
    <mergeCell ref="AM84:AN84"/>
    <mergeCell ref="AM85:AN85"/>
    <mergeCell ref="AM86:AN86"/>
    <mergeCell ref="AM87:AN87"/>
    <mergeCell ref="AM88:AN88"/>
    <mergeCell ref="AM89:AN89"/>
    <mergeCell ref="AM90:AN90"/>
    <mergeCell ref="AM91:AN91"/>
    <mergeCell ref="AM96:AN96"/>
    <mergeCell ref="AM131:AN131"/>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115:AN115"/>
    <mergeCell ref="AM116:AN116"/>
    <mergeCell ref="AM117:AN117"/>
    <mergeCell ref="AM118:AN118"/>
    <mergeCell ref="AM119:AN119"/>
    <mergeCell ref="AM123:AN123"/>
    <mergeCell ref="AM79:AN79"/>
    <mergeCell ref="AM31:AN31"/>
    <mergeCell ref="AM32:AN32"/>
    <mergeCell ref="AM33:AN33"/>
    <mergeCell ref="AM34:AN34"/>
    <mergeCell ref="AM35:AN35"/>
    <mergeCell ref="AM36:AN36"/>
    <mergeCell ref="AM37:AN37"/>
    <mergeCell ref="AM38:AN38"/>
    <mergeCell ref="AM39:AN39"/>
    <mergeCell ref="AM64:AN64"/>
    <mergeCell ref="AM65:AN65"/>
    <mergeCell ref="AM66:AN66"/>
    <mergeCell ref="AM49:AN49"/>
    <mergeCell ref="AM40:AN40"/>
    <mergeCell ref="AM41:AN41"/>
    <mergeCell ref="AM42:AN42"/>
    <mergeCell ref="AM43:AN43"/>
    <mergeCell ref="AM44:AN44"/>
    <mergeCell ref="AM45:AN45"/>
    <mergeCell ref="AM46:AN46"/>
    <mergeCell ref="AM47:AN47"/>
    <mergeCell ref="AM48:AN48"/>
    <mergeCell ref="AM50:AN50"/>
    <mergeCell ref="AM51:AN51"/>
    <mergeCell ref="AM52:AN52"/>
    <mergeCell ref="AM53:AN53"/>
    <mergeCell ref="AM54:AN54"/>
    <mergeCell ref="AM55:AN55"/>
    <mergeCell ref="AM56:AN56"/>
    <mergeCell ref="AM57:AN57"/>
    <mergeCell ref="AM58:AN58"/>
    <mergeCell ref="AM59:AN59"/>
    <mergeCell ref="AM60:AN60"/>
    <mergeCell ref="AM67:AN67"/>
    <mergeCell ref="AM68:AN68"/>
    <mergeCell ref="AM69:AN69"/>
    <mergeCell ref="AM70:AN70"/>
    <mergeCell ref="AM71:AN71"/>
    <mergeCell ref="AM72:AN72"/>
    <mergeCell ref="AM73:AN73"/>
    <mergeCell ref="AM74:AN74"/>
    <mergeCell ref="AM80:AN80"/>
    <mergeCell ref="AM61:AN61"/>
    <mergeCell ref="AM62:AN62"/>
    <mergeCell ref="AM63:AN63"/>
    <mergeCell ref="AM159:AN159"/>
    <mergeCell ref="AM158:AN158"/>
    <mergeCell ref="AM157:AN157"/>
    <mergeCell ref="AM156:AN156"/>
    <mergeCell ref="AM155:AN155"/>
    <mergeCell ref="AM154:AN154"/>
    <mergeCell ref="AM153:AN153"/>
    <mergeCell ref="AM152:AN152"/>
    <mergeCell ref="AM151:AN151"/>
    <mergeCell ref="AM150:AN150"/>
    <mergeCell ref="AM149:AN149"/>
    <mergeCell ref="AM147:AN147"/>
    <mergeCell ref="AM146:AN146"/>
    <mergeCell ref="AM145:AN145"/>
    <mergeCell ref="AM144:AN144"/>
    <mergeCell ref="AM143:AN143"/>
    <mergeCell ref="AM142:AN142"/>
    <mergeCell ref="AM141:AN141"/>
    <mergeCell ref="AM148:AN148"/>
    <mergeCell ref="AM140:AN140"/>
    <mergeCell ref="AM139:AN139"/>
    <mergeCell ref="AM138:AN138"/>
    <mergeCell ref="AM137:AN137"/>
    <mergeCell ref="AM136:AN136"/>
    <mergeCell ref="AM78:AN78"/>
    <mergeCell ref="AM77:AN77"/>
    <mergeCell ref="AM76:AN76"/>
    <mergeCell ref="AM75:AN75"/>
    <mergeCell ref="AM105:AN105"/>
    <mergeCell ref="AM106:AN106"/>
    <mergeCell ref="AM97:AN97"/>
    <mergeCell ref="AM98:AN98"/>
    <mergeCell ref="AM99:AN99"/>
    <mergeCell ref="AM100:AN100"/>
    <mergeCell ref="AM101:AN101"/>
    <mergeCell ref="AM102:AN102"/>
    <mergeCell ref="AM103:AN103"/>
    <mergeCell ref="AM104:AN104"/>
    <mergeCell ref="AM124:AN124"/>
    <mergeCell ref="AM125:AN125"/>
    <mergeCell ref="AM126:AN126"/>
    <mergeCell ref="AM127:AN127"/>
    <mergeCell ref="AM128:AN128"/>
    <mergeCell ref="AM129:AN129"/>
    <mergeCell ref="AM130:AN130"/>
  </mergeCells>
  <phoneticPr fontId="3"/>
  <conditionalFormatting sqref="AH11:AJ162">
    <cfRule type="expression" dxfId="45" priority="3">
      <formula>$AK$3="４週"</formula>
    </cfRule>
  </conditionalFormatting>
  <conditionalFormatting sqref="AL11:AL160">
    <cfRule type="cellIs" dxfId="44" priority="1" operator="greaterThan">
      <formula>$AH$5</formula>
    </cfRule>
  </conditionalFormatting>
  <dataValidations count="55">
    <dataValidation type="whole" operator="greaterThanOrEqual" allowBlank="1" showInputMessage="1" showErrorMessage="1" sqref="I167:I168 D167:F168 AG167:AG168 AD167:AD168 AA167:AA168 X167:X168 U167:U168 R167:R168 O167:O168 L167:L168" xr:uid="{00000000-0002-0000-0500-000000000000}">
      <formula1>0</formula1>
    </dataValidation>
    <dataValidation operator="greaterThanOrEqual" allowBlank="1" showInputMessage="1" showErrorMessage="1" sqref="I169:I170 AJ167:AJ168 AL167 I172 L169:L170 O172" xr:uid="{00000000-0002-0000-0500-000001000000}"/>
    <dataValidation type="list" allowBlank="1" showInputMessage="1" showErrorMessage="1" sqref="B11 B61:B160" xr:uid="{00000000-0002-0000-0500-000002000000}">
      <formula1>INDIRECT(AK$1)</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B12" xr:uid="{00000000-0002-0000-0500-000005000000}">
      <formula1>INDIRECT(AK1)</formula1>
    </dataValidation>
    <dataValidation type="list" allowBlank="1" showInputMessage="1" showErrorMessage="1" sqref="B39" xr:uid="{00000000-0002-0000-0500-000006000000}">
      <formula1>INDIRECT(AK1)</formula1>
    </dataValidation>
    <dataValidation type="list" allowBlank="1" showInputMessage="1" showErrorMessage="1" sqref="C11:C160" xr:uid="{00000000-0002-0000-0500-000007000000}">
      <formula1>"A,B,C,D"</formula1>
    </dataValidation>
    <dataValidation type="list" allowBlank="1" showInputMessage="1" showErrorMessage="1" sqref="B13" xr:uid="{00000000-0002-0000-0500-000008000000}">
      <formula1>INDIRECT(AK1)</formula1>
    </dataValidation>
    <dataValidation type="list" allowBlank="1" showInputMessage="1" showErrorMessage="1" sqref="B14" xr:uid="{00000000-0002-0000-0500-000009000000}">
      <formula1>INDIRECT(AK1)</formula1>
    </dataValidation>
    <dataValidation type="list" allowBlank="1" showInputMessage="1" showErrorMessage="1" sqref="B15" xr:uid="{00000000-0002-0000-0500-00000A000000}">
      <formula1>INDIRECT(AK1)</formula1>
    </dataValidation>
    <dataValidation type="list" allowBlank="1" showInputMessage="1" showErrorMessage="1" sqref="B16" xr:uid="{00000000-0002-0000-0500-00000B000000}">
      <formula1>INDIRECT(AK1)</formula1>
    </dataValidation>
    <dataValidation type="list" allowBlank="1" showInputMessage="1" showErrorMessage="1" sqref="B17" xr:uid="{00000000-0002-0000-0500-00000C000000}">
      <formula1>INDIRECT(AK1)</formula1>
    </dataValidation>
    <dataValidation type="list" allowBlank="1" showInputMessage="1" showErrorMessage="1" sqref="B18" xr:uid="{00000000-0002-0000-0500-00000D000000}">
      <formula1>INDIRECT(AK1)</formula1>
    </dataValidation>
    <dataValidation type="list" allowBlank="1" showInputMessage="1" showErrorMessage="1" sqref="B19" xr:uid="{00000000-0002-0000-0500-00000E000000}">
      <formula1>INDIRECT(AK1)</formula1>
    </dataValidation>
    <dataValidation type="list" allowBlank="1" showInputMessage="1" showErrorMessage="1" sqref="B20" xr:uid="{00000000-0002-0000-0500-00000F000000}">
      <formula1>INDIRECT(AK1)</formula1>
    </dataValidation>
    <dataValidation type="list" allowBlank="1" showInputMessage="1" showErrorMessage="1" sqref="B21" xr:uid="{00000000-0002-0000-0500-000010000000}">
      <formula1>INDIRECT(AK1)</formula1>
    </dataValidation>
    <dataValidation type="list" allowBlank="1" showInputMessage="1" showErrorMessage="1" sqref="B22" xr:uid="{00000000-0002-0000-0500-000011000000}">
      <formula1>INDIRECT(AK1)</formula1>
    </dataValidation>
    <dataValidation type="list" allowBlank="1" showInputMessage="1" showErrorMessage="1" sqref="B23" xr:uid="{00000000-0002-0000-0500-000012000000}">
      <formula1>INDIRECT(AK1)</formula1>
    </dataValidation>
    <dataValidation type="list" allowBlank="1" showInputMessage="1" showErrorMessage="1" sqref="B24" xr:uid="{00000000-0002-0000-0500-000013000000}">
      <formula1>INDIRECT(AK1)</formula1>
    </dataValidation>
    <dataValidation type="list" allowBlank="1" showInputMessage="1" showErrorMessage="1" sqref="B25" xr:uid="{00000000-0002-0000-0500-000014000000}">
      <formula1>INDIRECT(AK1)</formula1>
    </dataValidation>
    <dataValidation type="list" allowBlank="1" showInputMessage="1" showErrorMessage="1" sqref="B26" xr:uid="{00000000-0002-0000-0500-000015000000}">
      <formula1>INDIRECT(AK1)</formula1>
    </dataValidation>
    <dataValidation type="list" allowBlank="1" showInputMessage="1" showErrorMessage="1" sqref="B27" xr:uid="{00000000-0002-0000-0500-000016000000}">
      <formula1>INDIRECT(AK1)</formula1>
    </dataValidation>
    <dataValidation type="list" allowBlank="1" showInputMessage="1" showErrorMessage="1" sqref="B29" xr:uid="{00000000-0002-0000-0500-000017000000}">
      <formula1>INDIRECT(AK1)</formula1>
    </dataValidation>
    <dataValidation type="list" allowBlank="1" showInputMessage="1" showErrorMessage="1" sqref="B28" xr:uid="{00000000-0002-0000-0500-000018000000}">
      <formula1>INDIRECT(AK1)</formula1>
    </dataValidation>
    <dataValidation type="list" allowBlank="1" showInputMessage="1" showErrorMessage="1" sqref="B30" xr:uid="{00000000-0002-0000-0500-000019000000}">
      <formula1>INDIRECT(AK1)</formula1>
    </dataValidation>
    <dataValidation type="list" allowBlank="1" showInputMessage="1" showErrorMessage="1" sqref="B31" xr:uid="{00000000-0002-0000-0500-00001A000000}">
      <formula1>INDIRECT(AK1)</formula1>
    </dataValidation>
    <dataValidation type="list" allowBlank="1" showInputMessage="1" showErrorMessage="1" sqref="B32" xr:uid="{00000000-0002-0000-0500-00001B000000}">
      <formula1>INDIRECT(AK1)</formula1>
    </dataValidation>
    <dataValidation type="list" allowBlank="1" showInputMessage="1" showErrorMessage="1" sqref="B33" xr:uid="{00000000-0002-0000-0500-00001C000000}">
      <formula1>INDIRECT(AK1)</formula1>
    </dataValidation>
    <dataValidation type="list" allowBlank="1" showInputMessage="1" showErrorMessage="1" sqref="B34" xr:uid="{00000000-0002-0000-0500-00001D000000}">
      <formula1>INDIRECT(AK1)</formula1>
    </dataValidation>
    <dataValidation type="list" allowBlank="1" showInputMessage="1" showErrorMessage="1" sqref="B35" xr:uid="{00000000-0002-0000-0500-00001E000000}">
      <formula1>INDIRECT(AK1)</formula1>
    </dataValidation>
    <dataValidation type="list" allowBlank="1" showInputMessage="1" showErrorMessage="1" sqref="B36" xr:uid="{00000000-0002-0000-0500-00001F000000}">
      <formula1>INDIRECT(AK1)</formula1>
    </dataValidation>
    <dataValidation type="list" allowBlank="1" showInputMessage="1" showErrorMessage="1" sqref="B37" xr:uid="{00000000-0002-0000-0500-000020000000}">
      <formula1>INDIRECT(AK1)</formula1>
    </dataValidation>
    <dataValidation type="list" allowBlank="1" showInputMessage="1" showErrorMessage="1" sqref="B38" xr:uid="{00000000-0002-0000-0500-000021000000}">
      <formula1>INDIRECT(AK1)</formula1>
    </dataValidation>
    <dataValidation type="list" allowBlank="1" showInputMessage="1" showErrorMessage="1" sqref="B40" xr:uid="{00000000-0002-0000-0500-000022000000}">
      <formula1>INDIRECT(AK1)</formula1>
    </dataValidation>
    <dataValidation type="list" allowBlank="1" showInputMessage="1" showErrorMessage="1" sqref="B41" xr:uid="{00000000-0002-0000-0500-000023000000}">
      <formula1>INDIRECT(AK1)</formula1>
    </dataValidation>
    <dataValidation type="list" allowBlank="1" showInputMessage="1" showErrorMessage="1" sqref="B42" xr:uid="{00000000-0002-0000-0500-000024000000}">
      <formula1>INDIRECT(AK1)</formula1>
    </dataValidation>
    <dataValidation type="list" allowBlank="1" showInputMessage="1" showErrorMessage="1" sqref="B43" xr:uid="{00000000-0002-0000-0500-000025000000}">
      <formula1>INDIRECT(AK1)</formula1>
    </dataValidation>
    <dataValidation type="list" allowBlank="1" showInputMessage="1" showErrorMessage="1" sqref="B44" xr:uid="{00000000-0002-0000-0500-000026000000}">
      <formula1>INDIRECT(AK1)</formula1>
    </dataValidation>
    <dataValidation type="list" allowBlank="1" showInputMessage="1" showErrorMessage="1" sqref="B45" xr:uid="{00000000-0002-0000-0500-000027000000}">
      <formula1>INDIRECT(AK1)</formula1>
    </dataValidation>
    <dataValidation type="list" allowBlank="1" showInputMessage="1" showErrorMessage="1" sqref="B46" xr:uid="{00000000-0002-0000-0500-000028000000}">
      <formula1>INDIRECT(AK1)</formula1>
    </dataValidation>
    <dataValidation type="list" allowBlank="1" showInputMessage="1" showErrorMessage="1" sqref="B47" xr:uid="{00000000-0002-0000-0500-000029000000}">
      <formula1>INDIRECT(AK1)</formula1>
    </dataValidation>
    <dataValidation type="list" allowBlank="1" showInputMessage="1" showErrorMessage="1" sqref="B48" xr:uid="{00000000-0002-0000-0500-00002A000000}">
      <formula1>INDIRECT(AK1)</formula1>
    </dataValidation>
    <dataValidation type="list" allowBlank="1" showInputMessage="1" showErrorMessage="1" sqref="B49" xr:uid="{00000000-0002-0000-0500-00002B000000}">
      <formula1>INDIRECT(AK1)</formula1>
    </dataValidation>
    <dataValidation type="list" allowBlank="1" showInputMessage="1" showErrorMessage="1" sqref="B50" xr:uid="{00000000-0002-0000-0500-00002C000000}">
      <formula1>INDIRECT(AK1)</formula1>
    </dataValidation>
    <dataValidation type="list" allowBlank="1" showInputMessage="1" showErrorMessage="1" sqref="B51" xr:uid="{00000000-0002-0000-0500-00002D000000}">
      <formula1>INDIRECT(AK1)</formula1>
    </dataValidation>
    <dataValidation type="list" allowBlank="1" showInputMessage="1" showErrorMessage="1" sqref="B52" xr:uid="{00000000-0002-0000-0500-00002E000000}">
      <formula1>INDIRECT(AK1)</formula1>
    </dataValidation>
    <dataValidation type="list" allowBlank="1" showInputMessage="1" showErrorMessage="1" sqref="B53" xr:uid="{00000000-0002-0000-0500-00002F000000}">
      <formula1>INDIRECT(AK1)</formula1>
    </dataValidation>
    <dataValidation type="list" allowBlank="1" showInputMessage="1" showErrorMessage="1" sqref="B54" xr:uid="{00000000-0002-0000-0500-000030000000}">
      <formula1>INDIRECT(AK1)</formula1>
    </dataValidation>
    <dataValidation type="list" allowBlank="1" showInputMessage="1" showErrorMessage="1" sqref="B55" xr:uid="{00000000-0002-0000-0500-000031000000}">
      <formula1>INDIRECT(AK1)</formula1>
    </dataValidation>
    <dataValidation type="list" allowBlank="1" showInputMessage="1" showErrorMessage="1" sqref="B56" xr:uid="{00000000-0002-0000-0500-000032000000}">
      <formula1>INDIRECT(AK1)</formula1>
    </dataValidation>
    <dataValidation type="list" allowBlank="1" showInputMessage="1" showErrorMessage="1" sqref="B57" xr:uid="{00000000-0002-0000-0500-000033000000}">
      <formula1>INDIRECT(AK1)</formula1>
    </dataValidation>
    <dataValidation type="list" allowBlank="1" showInputMessage="1" showErrorMessage="1" sqref="B58" xr:uid="{00000000-0002-0000-0500-000034000000}">
      <formula1>INDIRECT(AK1)</formula1>
    </dataValidation>
    <dataValidation type="list" allowBlank="1" showInputMessage="1" showErrorMessage="1" sqref="B59" xr:uid="{00000000-0002-0000-0500-000035000000}">
      <formula1>INDIRECT(AK1)</formula1>
    </dataValidation>
    <dataValidation type="list" allowBlank="1" showInputMessage="1" showErrorMessage="1" sqref="B60" xr:uid="{00000000-0002-0000-0500-00003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2" manualBreakCount="2">
    <brk id="118" max="39" man="1"/>
    <brk id="162"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AN71"/>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5</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99</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1" si="0">IF($AK$3="４週",SUM(F12:AG12),SUM(F12:AJ12))</f>
        <v>0</v>
      </c>
      <c r="AL12" s="82">
        <f t="shared" ref="AL12:AL30" si="1">IF($AK$3="４週",AK12/4,AK12/(DAY(EOMONTH($F$9,0))/7))</f>
        <v>0</v>
      </c>
      <c r="AM12" s="128"/>
      <c r="AN12" s="128"/>
    </row>
    <row r="13" spans="1:40" ht="16.5" customHeight="1">
      <c r="A13" s="72">
        <v>3</v>
      </c>
      <c r="B13" s="91" t="s">
        <v>24</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 t="shared" si="1"/>
        <v>0</v>
      </c>
      <c r="AM13" s="128"/>
      <c r="AN13" s="128"/>
    </row>
    <row r="14" spans="1:40" ht="18" customHeight="1">
      <c r="A14" s="72">
        <v>4</v>
      </c>
      <c r="B14" s="91" t="s">
        <v>25</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 t="shared" si="1"/>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si="1"/>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3"/>
      <c r="AL32" s="85"/>
      <c r="AM32" s="129"/>
      <c r="AN32" s="129"/>
    </row>
    <row r="33" spans="1:40"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0" ht="18" customHeight="1">
      <c r="A34" s="9" t="s">
        <v>112</v>
      </c>
      <c r="B34" s="8"/>
      <c r="C34" s="8"/>
      <c r="D34" s="8"/>
      <c r="E34" s="8"/>
      <c r="F34" s="8"/>
      <c r="G34" s="2"/>
      <c r="H34" s="2"/>
      <c r="I34" s="2"/>
      <c r="J34" s="2"/>
      <c r="K34" s="2"/>
      <c r="L34" s="2"/>
      <c r="M34" s="2"/>
      <c r="N34" s="2"/>
      <c r="O34" s="2"/>
      <c r="Q34" s="2"/>
      <c r="R34" s="2"/>
      <c r="S34" s="2"/>
      <c r="T34" s="2"/>
      <c r="U34" s="2"/>
      <c r="V34" s="9" t="s">
        <v>114</v>
      </c>
      <c r="W34" s="2"/>
      <c r="Y34" s="2"/>
      <c r="Z34" s="2"/>
      <c r="AA34" s="2"/>
      <c r="AB34" s="2"/>
      <c r="AC34" s="2"/>
      <c r="AD34" s="2"/>
      <c r="AE34" s="2"/>
      <c r="AF34" s="2"/>
      <c r="AG34" s="2"/>
      <c r="AH34" s="2"/>
      <c r="AI34" s="2"/>
      <c r="AJ34" s="39"/>
      <c r="AK34" s="2"/>
      <c r="AL34" s="8"/>
      <c r="AM34" s="8"/>
      <c r="AN34" s="4"/>
    </row>
    <row r="35" spans="1:40" ht="45" customHeight="1">
      <c r="B35" s="17" t="s">
        <v>116</v>
      </c>
      <c r="C35" s="114" t="s">
        <v>128</v>
      </c>
      <c r="D35" s="114"/>
      <c r="E35" s="189" t="s">
        <v>260</v>
      </c>
      <c r="F35" s="190"/>
      <c r="G35" s="190"/>
      <c r="H35" s="190"/>
      <c r="I35" s="190"/>
      <c r="J35" s="190"/>
      <c r="K35" s="190"/>
      <c r="L35" s="190"/>
      <c r="M35" s="190"/>
      <c r="N35" s="190"/>
      <c r="O35" s="190"/>
      <c r="P35" s="190"/>
      <c r="Q35" s="190"/>
      <c r="R35" s="190"/>
      <c r="S35" s="190"/>
      <c r="T35"/>
      <c r="U35"/>
      <c r="V35" s="115" t="s">
        <v>108</v>
      </c>
      <c r="W35" s="115"/>
      <c r="X35" s="115"/>
      <c r="Y35" s="115"/>
      <c r="Z35" s="115"/>
      <c r="AA35" s="115"/>
      <c r="AB35" s="115" t="s">
        <v>23</v>
      </c>
      <c r="AC35" s="115"/>
      <c r="AD35" s="115"/>
      <c r="AE35" s="115"/>
      <c r="AF35" s="115"/>
      <c r="AG35" s="115"/>
      <c r="AH35" s="115"/>
      <c r="AI35" s="115"/>
      <c r="AJ35" s="114" t="s">
        <v>192</v>
      </c>
      <c r="AK35" s="114"/>
      <c r="AL35" s="114"/>
      <c r="AM35" s="114"/>
      <c r="AN35" s="4"/>
    </row>
    <row r="36" spans="1:40" ht="18" customHeight="1">
      <c r="B36" s="105"/>
      <c r="C36" s="188"/>
      <c r="D36" s="188"/>
      <c r="E36" s="189"/>
      <c r="F36" s="190"/>
      <c r="G36" s="190"/>
      <c r="H36" s="190"/>
      <c r="I36" s="190"/>
      <c r="J36" s="190"/>
      <c r="K36" s="190"/>
      <c r="L36" s="190"/>
      <c r="M36" s="190"/>
      <c r="N36" s="190"/>
      <c r="O36" s="190"/>
      <c r="P36" s="190"/>
      <c r="Q36" s="190"/>
      <c r="R36" s="190"/>
      <c r="S36" s="190"/>
      <c r="T36"/>
      <c r="U36"/>
      <c r="V36" s="114" t="s">
        <v>117</v>
      </c>
      <c r="W36" s="114"/>
      <c r="X36" s="114"/>
      <c r="Y36" s="114"/>
      <c r="Z36" s="114"/>
      <c r="AA36" s="114"/>
      <c r="AB36" s="115">
        <f>ROUNDDOWN(IF(B36&lt;=60,1,1+ROUNDUP((B36-60)/40,0)),1)</f>
        <v>1</v>
      </c>
      <c r="AC36" s="115"/>
      <c r="AD36" s="115"/>
      <c r="AE36" s="115"/>
      <c r="AF36" s="115"/>
      <c r="AG36" s="115"/>
      <c r="AH36" s="115"/>
      <c r="AI36" s="115"/>
      <c r="AJ36" s="115">
        <f>ROUNDDOWN(IF(C36&lt;4,B36/6,IF(C36&lt;5,B36/5,B36/3)),1)</f>
        <v>0</v>
      </c>
      <c r="AK36" s="115"/>
      <c r="AL36" s="115"/>
      <c r="AM36" s="115"/>
      <c r="AN36" s="4"/>
    </row>
    <row r="37" spans="1:40" ht="21" customHeight="1">
      <c r="A37" s="9" t="s">
        <v>118</v>
      </c>
      <c r="B37" s="1"/>
      <c r="C37" s="5"/>
      <c r="D37" s="5"/>
      <c r="E37" s="5"/>
      <c r="F37" s="5"/>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5"/>
      <c r="AM37" s="5"/>
      <c r="AN37" s="4"/>
    </row>
    <row r="38" spans="1:40" ht="24.95" customHeight="1">
      <c r="A38" s="4"/>
      <c r="B38" s="8"/>
      <c r="C38" s="157" t="str">
        <f>IF(VLOOKUP($AK$1,選択肢!$A$1:$J$41,C43,FALSE)=0,"-",VLOOKUP($AK$1,選択肢!$A$1:$J$41,C43,FALSE))</f>
        <v>管理者</v>
      </c>
      <c r="D38" s="158"/>
      <c r="E38" s="163" t="str">
        <f>IF(VLOOKUP($AK$1,選択肢!$A$1:$J$41,E43,FALSE)=0,"-",VLOOKUP($AK$1,選択肢!$A$1:$J$41,E43,FALSE))</f>
        <v>サービス管理責任者</v>
      </c>
      <c r="F38" s="163"/>
      <c r="G38" s="163"/>
      <c r="H38" s="163"/>
      <c r="I38" s="157" t="str">
        <f>IF(VLOOKUP($AK$1,選択肢!$A$1:$J$41,I43,FALSE)=0,"-",VLOOKUP($AK$1,選択肢!$A$1:$J$41,I43,FALSE))</f>
        <v>医師</v>
      </c>
      <c r="J38" s="158"/>
      <c r="K38" s="158"/>
      <c r="L38" s="158"/>
      <c r="M38" s="158"/>
      <c r="N38" s="164"/>
      <c r="O38" s="157" t="str">
        <f>IF(VLOOKUP($AK$1,選択肢!$A$1:$J$41,O43,FALSE)=0,"-",VLOOKUP($AK$1,選択肢!$A$1:$J$41,O43,FALSE))</f>
        <v>看護職員</v>
      </c>
      <c r="P38" s="158"/>
      <c r="Q38" s="158"/>
      <c r="R38" s="158"/>
      <c r="S38" s="158"/>
      <c r="T38" s="164"/>
      <c r="U38" s="157" t="str">
        <f>IF(VLOOKUP($AK$1,選択肢!$A$1:$J$41,U43,FALSE)=0,"-",VLOOKUP($AK$1,選択肢!$A$1:$J$41,U43,FALSE))</f>
        <v>理学療法士</v>
      </c>
      <c r="V38" s="158"/>
      <c r="W38" s="158"/>
      <c r="X38" s="158"/>
      <c r="Y38" s="158"/>
      <c r="Z38" s="164"/>
      <c r="AA38" s="157" t="str">
        <f>IF(VLOOKUP($AK$1,選択肢!$A$1:$J$41,AA43,FALSE)=0,"-",VLOOKUP($AK$1,選択肢!$A$1:$J$41,AA43,FALSE))</f>
        <v>作業療法士</v>
      </c>
      <c r="AB38" s="158"/>
      <c r="AC38" s="158"/>
      <c r="AD38" s="158"/>
      <c r="AE38" s="158"/>
      <c r="AF38" s="164"/>
      <c r="AG38" s="163" t="str">
        <f>IF(VLOOKUP($AK$1,選択肢!$A$1:$J$41,AG43,FALSE)=0,"-",VLOOKUP($AK$1,選択肢!$A$1:$J$41,AG43,FALSE))</f>
        <v>言語聴覚士</v>
      </c>
      <c r="AH38" s="163"/>
      <c r="AI38" s="163"/>
      <c r="AJ38" s="163"/>
      <c r="AK38" s="163"/>
      <c r="AL38" s="163" t="str">
        <f>IF(VLOOKUP($AK$1,選択肢!$A$1:$J$41,AL43,FALSE)=0,"-",VLOOKUP($AK$1,選択肢!$A$1:$J$41,AL43,FALSE))</f>
        <v>生活支援員</v>
      </c>
      <c r="AM38" s="163"/>
      <c r="AN38" s="4"/>
    </row>
    <row r="39" spans="1:40" ht="18" customHeight="1">
      <c r="A39" s="4"/>
      <c r="B39" s="8"/>
      <c r="C39" s="35" t="s">
        <v>2</v>
      </c>
      <c r="D39" s="35" t="s">
        <v>3</v>
      </c>
      <c r="E39" s="34" t="s">
        <v>2</v>
      </c>
      <c r="F39" s="171" t="s">
        <v>3</v>
      </c>
      <c r="G39" s="171"/>
      <c r="H39" s="171"/>
      <c r="I39" s="160" t="s">
        <v>2</v>
      </c>
      <c r="J39" s="161"/>
      <c r="K39" s="162"/>
      <c r="L39" s="160" t="s">
        <v>3</v>
      </c>
      <c r="M39" s="161"/>
      <c r="N39" s="162"/>
      <c r="O39" s="160" t="s">
        <v>2</v>
      </c>
      <c r="P39" s="161"/>
      <c r="Q39" s="162"/>
      <c r="R39" s="160" t="s">
        <v>3</v>
      </c>
      <c r="S39" s="161"/>
      <c r="T39" s="162"/>
      <c r="U39" s="160" t="s">
        <v>2</v>
      </c>
      <c r="V39" s="161"/>
      <c r="W39" s="162"/>
      <c r="X39" s="160" t="s">
        <v>3</v>
      </c>
      <c r="Y39" s="161"/>
      <c r="Z39" s="162"/>
      <c r="AA39" s="160" t="s">
        <v>2</v>
      </c>
      <c r="AB39" s="161"/>
      <c r="AC39" s="162"/>
      <c r="AD39" s="160" t="s">
        <v>3</v>
      </c>
      <c r="AE39" s="161"/>
      <c r="AF39" s="162"/>
      <c r="AG39" s="160" t="s">
        <v>2</v>
      </c>
      <c r="AH39" s="161"/>
      <c r="AI39" s="162"/>
      <c r="AJ39" s="160" t="s">
        <v>3</v>
      </c>
      <c r="AK39" s="162"/>
      <c r="AL39" s="34" t="s">
        <v>1</v>
      </c>
      <c r="AM39" s="34" t="s">
        <v>0</v>
      </c>
      <c r="AN39" s="4"/>
    </row>
    <row r="40" spans="1:40" ht="18" customHeight="1">
      <c r="A40" s="4"/>
      <c r="B40" s="11" t="s">
        <v>16</v>
      </c>
      <c r="C40" s="34">
        <f>COUNTIFS($B$11:$B$30,C$38,$C$11:$C$30,"A",$E$11:$E$30,"*")</f>
        <v>1</v>
      </c>
      <c r="D40" s="34">
        <f>COUNTIFS($B$11:$B$30,C$38,$C$11:$C$30,"B",$E$11:$E$30,"*")</f>
        <v>0</v>
      </c>
      <c r="E40" s="34">
        <f>COUNTIFS($B$11:$B$30,E$38,$C$11:$C$30,"A",$E$11:$E$30,"*")</f>
        <v>0</v>
      </c>
      <c r="F40" s="160">
        <f>COUNTIFS($B$11:$B$30,E$38,$C$11:$C$30,"B",$E$11:$E$30,"*")</f>
        <v>0</v>
      </c>
      <c r="G40" s="161"/>
      <c r="H40" s="162"/>
      <c r="I40" s="160">
        <f>COUNTIFS($B$11:$B$30,I$38,$C$11:$C$30,"A",$E$11:$E$30,"*")</f>
        <v>0</v>
      </c>
      <c r="J40" s="161"/>
      <c r="K40" s="162"/>
      <c r="L40" s="160">
        <f>COUNTIFS($B$11:$B$30,I$38,$C$11:$C$30,"B",$E$11:$E$30,"*")</f>
        <v>0</v>
      </c>
      <c r="M40" s="161"/>
      <c r="N40" s="162"/>
      <c r="O40" s="160">
        <f>COUNTIFS($B$11:$B$30,O$38,$C$11:$C$30,"A",$E$11:$E$30,"*")</f>
        <v>0</v>
      </c>
      <c r="P40" s="161"/>
      <c r="Q40" s="162"/>
      <c r="R40" s="160">
        <f>COUNTIFS($B$11:$B$30,O$38,$C$11:$C$30,"B",$E$11:$E$30,"*")</f>
        <v>0</v>
      </c>
      <c r="S40" s="161"/>
      <c r="T40" s="162"/>
      <c r="U40" s="160">
        <f>COUNTIFS($B$11:$B$30,U$38,$C$11:$C$30,"A",$E$11:$E$30,"*")</f>
        <v>0</v>
      </c>
      <c r="V40" s="161"/>
      <c r="W40" s="162"/>
      <c r="X40" s="160">
        <f>COUNTIFS($B$11:$B$30,U$38,$C$11:$C$30,"B",$E$11:$E$30,"*")</f>
        <v>0</v>
      </c>
      <c r="Y40" s="161"/>
      <c r="Z40" s="162"/>
      <c r="AA40" s="160">
        <f>COUNTIFS($B$11:$B$30,AA$38,$C$11:$C$30,"A",$E$11:$E$30,"*")</f>
        <v>0</v>
      </c>
      <c r="AB40" s="161"/>
      <c r="AC40" s="162"/>
      <c r="AD40" s="160">
        <f>COUNTIFS($B$11:$B$30,AA$38,$C$11:$C$30,"B",$E$11:$E$30,"*")</f>
        <v>0</v>
      </c>
      <c r="AE40" s="161"/>
      <c r="AF40" s="162"/>
      <c r="AG40" s="160">
        <f>COUNTIFS($B$11:$B$30,AG$38,$C$11:$C$30,"A",$E$11:$E$30,"*")</f>
        <v>0</v>
      </c>
      <c r="AH40" s="161"/>
      <c r="AI40" s="162"/>
      <c r="AJ40" s="160">
        <f>COUNTIFS($B$11:$B$30,AG$38,$C$11:$C$30,"B",$E$11:$E$30,"*")</f>
        <v>0</v>
      </c>
      <c r="AK40" s="162"/>
      <c r="AL40" s="34">
        <f>COUNTIFS($B$11:$B$30,AL$38,$C$11:$C$30,"A",$E$11:$E$30,"*")</f>
        <v>0</v>
      </c>
      <c r="AM40" s="34">
        <f>COUNTIFS($B$11:$B$30,AL$38,$C$11:$C$30,"B",$E$11:$E$30,"*")</f>
        <v>0</v>
      </c>
      <c r="AN40" s="4"/>
    </row>
    <row r="41" spans="1:40" ht="18" customHeight="1">
      <c r="A41" s="4"/>
      <c r="B41" s="17" t="s">
        <v>17</v>
      </c>
      <c r="C41" s="34">
        <f>COUNTIFS($B$11:$B$30,C$38,$C$11:$C$30,"C",$E$11:$E$30,"*")</f>
        <v>0</v>
      </c>
      <c r="D41" s="34">
        <f>COUNTIFS($B$11:$B$30,C$38,$C$11:$C$30,"D",$E$11:$E$30,"*")</f>
        <v>0</v>
      </c>
      <c r="E41" s="34">
        <f>COUNTIFS($B$11:$B$30,E$38,$C$11:$C$30,"C",$E$11:$E$30,"*")</f>
        <v>0</v>
      </c>
      <c r="F41" s="160">
        <f>COUNTIFS($B$11:$B$30,E$38,$C$11:$C$30,"D",$E$11:$E$30,"*")</f>
        <v>1</v>
      </c>
      <c r="G41" s="161"/>
      <c r="H41" s="162"/>
      <c r="I41" s="160">
        <f>COUNTIFS($B$11:$B$30,I$38,$C$11:$C$30,"C",$E$11:$E$30,"*")</f>
        <v>1</v>
      </c>
      <c r="J41" s="161"/>
      <c r="K41" s="162"/>
      <c r="L41" s="160">
        <f>COUNTIFS($B$11:$B$30,I$38,$C$11:$C$30,"D",$E$11:$E$30,"*")</f>
        <v>0</v>
      </c>
      <c r="M41" s="161"/>
      <c r="N41" s="162"/>
      <c r="O41" s="160">
        <f>COUNTIFS($B$11:$B$30,O$38,$C$11:$C$30,"C",$E$11:$E$30,"*")</f>
        <v>0</v>
      </c>
      <c r="P41" s="161"/>
      <c r="Q41" s="162"/>
      <c r="R41" s="160">
        <f>COUNTIFS($B$11:$B$30,O$38,$C$11:$C$30,"D",$E$11:$E$30,"*")</f>
        <v>1</v>
      </c>
      <c r="S41" s="161"/>
      <c r="T41" s="162"/>
      <c r="U41" s="160">
        <f>COUNTIFS($B$11:$B$30,U$38,$C$11:$C$30,"C",$E$11:$E$30,"*")</f>
        <v>0</v>
      </c>
      <c r="V41" s="161"/>
      <c r="W41" s="162"/>
      <c r="X41" s="160">
        <f>COUNTIFS($B$11:$B$30,U$38,$C$11:$C$30,"D",$E$11:$E$30,"*")</f>
        <v>0</v>
      </c>
      <c r="Y41" s="161"/>
      <c r="Z41" s="162"/>
      <c r="AA41" s="160">
        <f>COUNTIFS($B$11:$B$30,AA$38,$C$11:$C$30,"C",$E$11:$E$30,"*")</f>
        <v>0</v>
      </c>
      <c r="AB41" s="161"/>
      <c r="AC41" s="162"/>
      <c r="AD41" s="160">
        <f>COUNTIFS($B$11:$B$30,AA$38,$C$11:$C$30,"D",$E$11:$E$30,"*")</f>
        <v>0</v>
      </c>
      <c r="AE41" s="161"/>
      <c r="AF41" s="162"/>
      <c r="AG41" s="160">
        <f>COUNTIFS($B$11:$B$30,AG$38,$C$11:$C$30,"C",$E$11:$E$30,"*")</f>
        <v>0</v>
      </c>
      <c r="AH41" s="161"/>
      <c r="AI41" s="162"/>
      <c r="AJ41" s="160">
        <f>COUNTIFS($B$11:$B$30,AG$38,$C$11:$C$30,"D",$E$11:$E$30,"*")</f>
        <v>0</v>
      </c>
      <c r="AK41" s="162"/>
      <c r="AL41" s="34">
        <f>COUNTIFS($B$11:$B$30,AL$38,$C$11:$C$30,"C",$E$11:$E$30,"*")</f>
        <v>0</v>
      </c>
      <c r="AM41" s="34">
        <f>COUNTIFS($B$11:$B$30,AL$38,$C$11:$C$30,"D",$E$11:$E$30,"*")</f>
        <v>0</v>
      </c>
      <c r="AN41" s="4"/>
    </row>
    <row r="42" spans="1:40" ht="24.95" customHeight="1">
      <c r="A42" s="4"/>
      <c r="B42" s="17" t="s">
        <v>107</v>
      </c>
      <c r="C42" s="157" t="e">
        <f>IF($AK$3="４週",SUMIFS($AK$11:$AK$30,$B$11:$B$30,C38)/4/$AH$5,IF($AK$3="歴月",SUMIFS($AK$11:$AK$30,$B$11:$B$30,C38)/$AL$5,"記載する期間を選択してください"))</f>
        <v>#DIV/0!</v>
      </c>
      <c r="D42" s="164"/>
      <c r="E42" s="157" t="e">
        <f>IF($AK$3="４週",SUMIFS($AK$11:$AK$30,$B$11:$B$30,E38)/4/$AH$5,IF($AK$3="歴月",SUMIFS($AK$11:$AK$30,$B$11:$B$30,E38)/$AL$5,"記載する期間を選択してください"))</f>
        <v>#DIV/0!</v>
      </c>
      <c r="F42" s="158"/>
      <c r="G42" s="158"/>
      <c r="H42" s="164"/>
      <c r="I42" s="157" t="e">
        <f>IF($AK$3="４週",SUMIFS($AK$11:$AK$30,$B$11:$B$30,I38)/4/$AH$5,IF($AK$3="歴月",SUMIFS($AK$11:$AK$30,$B$11:$B$30,I38)/$AL$5,"記載する期間を選択してください"))</f>
        <v>#DIV/0!</v>
      </c>
      <c r="J42" s="158"/>
      <c r="K42" s="158"/>
      <c r="L42" s="158"/>
      <c r="M42" s="158"/>
      <c r="N42" s="164"/>
      <c r="O42" s="157" t="e">
        <f>IF($AK$3="４週",SUMIFS($AK$11:$AK$30,$B$11:$B$30,O38)/4/$AH$5,IF($AK$3="歴月",SUMIFS($AK$11:$AK$30,$B$11:$B$30,O38)/$AL$5,"記載する期間を選択してください"))</f>
        <v>#DIV/0!</v>
      </c>
      <c r="P42" s="158"/>
      <c r="Q42" s="158"/>
      <c r="R42" s="158"/>
      <c r="S42" s="158"/>
      <c r="T42" s="164"/>
      <c r="U42" s="157" t="e">
        <f>IF($AK$3="４週",SUMIFS($AK$11:$AK$30,$B$11:$B$30,U38)/4/$AH$5,IF($AK$3="歴月",SUMIFS($AK$11:$AK$30,$B$11:$B$30,U38)/$AL$5,"記載する期間を選択してください"))</f>
        <v>#DIV/0!</v>
      </c>
      <c r="V42" s="158"/>
      <c r="W42" s="158"/>
      <c r="X42" s="158"/>
      <c r="Y42" s="158"/>
      <c r="Z42" s="164"/>
      <c r="AA42" s="157" t="e">
        <f>IF($AK$3="４週",SUMIFS($AK$11:$AK$30,$B$11:$B$30,AA38)/4/$AH$5,IF($AK$3="歴月",SUMIFS($AK$11:$AK$30,$B$11:$B$30,AA38)/$AL$5,"記載する期間を選択してください"))</f>
        <v>#DIV/0!</v>
      </c>
      <c r="AB42" s="158"/>
      <c r="AC42" s="158"/>
      <c r="AD42" s="158"/>
      <c r="AE42" s="158"/>
      <c r="AF42" s="164"/>
      <c r="AG42" s="157" t="e">
        <f>IF($AK$3="４週",SUMIFS($AK$11:$AK$30,$B$11:$B$30,AG38)/4/$AH$5,IF($AK$3="歴月",SUMIFS($AK$11:$AK$30,$B$11:$B$30,AG38)/$AL$5,"記載する期間を選択してください"))</f>
        <v>#DIV/0!</v>
      </c>
      <c r="AH42" s="158"/>
      <c r="AI42" s="158"/>
      <c r="AJ42" s="158"/>
      <c r="AK42" s="164"/>
      <c r="AL42" s="157" t="e">
        <f>IF($AK$3="４週",SUMIFS($AK$11:$AK$30,$B$11:$B$30,AL38)/4/$AH$5,IF($AK$3="歴月",SUMIFS($AK$11:$AK$30,$B$11:$B$30,AL38)/$AL$5,"記載する期間を選択してください"))</f>
        <v>#DIV/0!</v>
      </c>
      <c r="AM42" s="164"/>
      <c r="AN42" s="4"/>
    </row>
    <row r="43" spans="1:40" ht="5.0999999999999996" customHeight="1">
      <c r="A43" s="4"/>
      <c r="B43" s="1"/>
      <c r="C43" s="13">
        <v>2</v>
      </c>
      <c r="D43" s="13"/>
      <c r="E43" s="13">
        <v>3</v>
      </c>
      <c r="F43" s="13"/>
      <c r="G43" s="13"/>
      <c r="H43" s="13"/>
      <c r="I43" s="13">
        <v>4</v>
      </c>
      <c r="J43" s="13"/>
      <c r="K43" s="13"/>
      <c r="L43" s="13"/>
      <c r="M43" s="13"/>
      <c r="N43" s="13"/>
      <c r="O43" s="13">
        <v>5</v>
      </c>
      <c r="P43" s="13"/>
      <c r="Q43" s="13"/>
      <c r="R43" s="13"/>
      <c r="S43" s="13"/>
      <c r="T43" s="13"/>
      <c r="U43" s="13">
        <v>6</v>
      </c>
      <c r="V43" s="13"/>
      <c r="W43" s="13"/>
      <c r="X43" s="13"/>
      <c r="Y43" s="13"/>
      <c r="Z43" s="13"/>
      <c r="AA43" s="13">
        <v>7</v>
      </c>
      <c r="AB43" s="13"/>
      <c r="AC43" s="13"/>
      <c r="AD43" s="13"/>
      <c r="AE43" s="13"/>
      <c r="AF43" s="13"/>
      <c r="AG43" s="13">
        <v>8</v>
      </c>
      <c r="AH43" s="13"/>
      <c r="AI43" s="13"/>
      <c r="AJ43" s="13"/>
      <c r="AK43" s="13"/>
      <c r="AL43" s="13">
        <v>9</v>
      </c>
      <c r="AM43" s="33"/>
      <c r="AN43" s="4"/>
    </row>
    <row r="44" spans="1:40" ht="15" customHeight="1">
      <c r="A44" s="2" t="s">
        <v>72</v>
      </c>
      <c r="B44" s="24"/>
      <c r="C44" s="25"/>
      <c r="D44" s="25"/>
      <c r="E44" s="25"/>
      <c r="F44" s="26"/>
      <c r="G44" s="25"/>
      <c r="H44" s="13"/>
      <c r="I44" s="13"/>
      <c r="J44" s="13"/>
      <c r="K44" s="13"/>
      <c r="L44" s="13"/>
      <c r="M44" s="13"/>
      <c r="N44" s="13"/>
      <c r="O44" s="13"/>
      <c r="P44" s="13"/>
      <c r="Q44" s="13"/>
      <c r="R44" s="13">
        <v>6</v>
      </c>
      <c r="S44" s="13"/>
      <c r="T44" s="13"/>
      <c r="U44" s="13"/>
      <c r="V44" s="13"/>
      <c r="W44" s="13"/>
      <c r="X44" s="13">
        <v>7</v>
      </c>
      <c r="Y44" s="13"/>
      <c r="Z44" s="13"/>
      <c r="AA44" s="13"/>
      <c r="AB44" s="13"/>
      <c r="AC44" s="13"/>
      <c r="AD44" s="13">
        <v>8</v>
      </c>
      <c r="AE44" s="13"/>
      <c r="AF44" s="13"/>
      <c r="AG44" s="14"/>
      <c r="AH44" s="14"/>
      <c r="AI44" s="14"/>
      <c r="AJ44" s="14">
        <v>9</v>
      </c>
      <c r="AK44" s="12"/>
      <c r="AL44" s="12"/>
      <c r="AM44" s="4"/>
    </row>
    <row r="45" spans="1:40" s="2" customFormat="1" ht="15" customHeight="1">
      <c r="A45" s="2" t="s">
        <v>73</v>
      </c>
      <c r="B45" s="20"/>
      <c r="C45" s="20"/>
      <c r="D45" s="20"/>
      <c r="E45" s="20"/>
      <c r="F45" s="20"/>
      <c r="G45" s="20"/>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row>
    <row r="46" spans="1:40" s="2" customFormat="1" ht="15" customHeight="1">
      <c r="A46" s="2" t="s">
        <v>121</v>
      </c>
      <c r="B46" s="20"/>
      <c r="C46" s="20"/>
      <c r="D46" s="20"/>
      <c r="E46" s="20"/>
      <c r="F46" s="20"/>
      <c r="G46" s="20"/>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row>
    <row r="47" spans="1:40" s="2" customFormat="1" ht="15" customHeight="1">
      <c r="A47" s="2" t="s">
        <v>74</v>
      </c>
      <c r="B47" s="20"/>
      <c r="C47" s="20"/>
      <c r="D47" s="20"/>
      <c r="E47" s="20"/>
      <c r="F47" s="20"/>
      <c r="G47" s="20"/>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row>
    <row r="48" spans="1:40" s="2" customFormat="1" ht="15" customHeight="1">
      <c r="A48" s="2" t="s">
        <v>75</v>
      </c>
      <c r="B48" s="20"/>
      <c r="C48" s="20"/>
      <c r="D48" s="20"/>
      <c r="E48" s="20"/>
      <c r="F48" s="20"/>
      <c r="G48" s="20"/>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row>
    <row r="49" spans="1:7" ht="15" customHeight="1">
      <c r="A49" s="2" t="s">
        <v>76</v>
      </c>
      <c r="B49" s="27"/>
      <c r="C49" s="2"/>
      <c r="D49" s="2"/>
      <c r="E49" s="2"/>
      <c r="F49" s="2"/>
      <c r="G49" s="2"/>
    </row>
    <row r="50" spans="1:7" ht="15" customHeight="1">
      <c r="A50" s="2" t="s">
        <v>77</v>
      </c>
      <c r="B50" s="27"/>
      <c r="C50" s="2"/>
      <c r="D50" s="2"/>
      <c r="E50" s="2"/>
      <c r="F50" s="2"/>
      <c r="G50" s="2"/>
    </row>
    <row r="51" spans="1:7" ht="15" customHeight="1">
      <c r="A51" s="2"/>
      <c r="B51" s="11" t="s">
        <v>78</v>
      </c>
      <c r="C51" s="115" t="s">
        <v>79</v>
      </c>
      <c r="D51" s="115"/>
      <c r="E51" s="115"/>
      <c r="F51" s="2"/>
      <c r="G51" s="2"/>
    </row>
    <row r="52" spans="1:7" ht="15" customHeight="1">
      <c r="A52" s="2"/>
      <c r="B52" s="29" t="s">
        <v>96</v>
      </c>
      <c r="C52" s="130" t="s">
        <v>80</v>
      </c>
      <c r="D52" s="130"/>
      <c r="E52" s="130"/>
      <c r="F52" s="2"/>
      <c r="G52" s="2"/>
    </row>
    <row r="53" spans="1:7" ht="15" customHeight="1">
      <c r="A53" s="2"/>
      <c r="B53" s="29" t="s">
        <v>97</v>
      </c>
      <c r="C53" s="130" t="s">
        <v>81</v>
      </c>
      <c r="D53" s="130"/>
      <c r="E53" s="130"/>
      <c r="F53" s="2"/>
      <c r="G53" s="2"/>
    </row>
    <row r="54" spans="1:7" ht="15" customHeight="1">
      <c r="A54" s="2"/>
      <c r="B54" s="29" t="s">
        <v>98</v>
      </c>
      <c r="C54" s="130" t="s">
        <v>82</v>
      </c>
      <c r="D54" s="130"/>
      <c r="E54" s="130"/>
      <c r="F54" s="2"/>
      <c r="G54" s="2"/>
    </row>
    <row r="55" spans="1:7" ht="15" customHeight="1">
      <c r="A55" s="2"/>
      <c r="B55" s="29" t="s">
        <v>99</v>
      </c>
      <c r="C55" s="130" t="s">
        <v>83</v>
      </c>
      <c r="D55" s="130"/>
      <c r="E55" s="130"/>
      <c r="F55" s="2"/>
      <c r="G55" s="2"/>
    </row>
    <row r="56" spans="1:7" ht="15" customHeight="1">
      <c r="A56" s="2"/>
      <c r="B56" s="2" t="s">
        <v>84</v>
      </c>
      <c r="C56" s="2"/>
      <c r="D56" s="2"/>
      <c r="E56" s="2"/>
      <c r="F56" s="2"/>
      <c r="G56" s="2"/>
    </row>
    <row r="57" spans="1:7" ht="15" customHeight="1">
      <c r="A57" s="2"/>
      <c r="B57" s="2" t="s">
        <v>101</v>
      </c>
      <c r="C57" s="2"/>
      <c r="D57" s="2"/>
      <c r="E57" s="2"/>
      <c r="F57" s="2"/>
      <c r="G57" s="2"/>
    </row>
    <row r="58" spans="1:7" ht="15" customHeight="1">
      <c r="A58" s="2"/>
      <c r="B58" s="2" t="s">
        <v>85</v>
      </c>
      <c r="C58" s="2"/>
      <c r="D58" s="2"/>
      <c r="E58" s="2"/>
      <c r="F58" s="2"/>
      <c r="G58" s="2"/>
    </row>
    <row r="59" spans="1:7" ht="15" customHeight="1">
      <c r="A59" s="2" t="s">
        <v>86</v>
      </c>
      <c r="B59" s="27"/>
      <c r="C59" s="2"/>
      <c r="D59" s="2"/>
      <c r="E59" s="2"/>
      <c r="F59" s="2"/>
      <c r="G59" s="2"/>
    </row>
    <row r="60" spans="1:7" ht="15" customHeight="1">
      <c r="A60" s="2" t="s">
        <v>87</v>
      </c>
      <c r="B60" s="27"/>
      <c r="C60" s="2"/>
      <c r="D60" s="2"/>
      <c r="E60" s="2"/>
      <c r="F60" s="2"/>
      <c r="G60" s="2"/>
    </row>
    <row r="61" spans="1:7" ht="15" customHeight="1">
      <c r="A61" s="2" t="s">
        <v>102</v>
      </c>
      <c r="B61" s="27"/>
      <c r="C61" s="2"/>
      <c r="D61" s="2"/>
      <c r="E61" s="2"/>
      <c r="F61" s="2"/>
      <c r="G61" s="2"/>
    </row>
    <row r="62" spans="1:7" ht="15" customHeight="1">
      <c r="A62" s="2" t="s">
        <v>88</v>
      </c>
      <c r="B62" s="27"/>
      <c r="C62" s="2"/>
      <c r="D62" s="2"/>
      <c r="E62" s="2"/>
      <c r="F62" s="2"/>
      <c r="G62" s="2"/>
    </row>
    <row r="63" spans="1:7" ht="15" customHeight="1">
      <c r="A63" s="2" t="s">
        <v>203</v>
      </c>
      <c r="B63" s="27"/>
      <c r="C63" s="2"/>
      <c r="D63" s="2"/>
      <c r="E63" s="2"/>
      <c r="F63" s="2"/>
      <c r="G63" s="2"/>
    </row>
    <row r="64" spans="1:7" ht="15" customHeight="1">
      <c r="A64" s="2" t="s">
        <v>89</v>
      </c>
      <c r="B64" s="27"/>
      <c r="C64" s="2"/>
      <c r="D64" s="2"/>
      <c r="E64" s="2"/>
      <c r="F64" s="2"/>
      <c r="G64" s="2"/>
    </row>
    <row r="65" spans="1:7" ht="15" customHeight="1">
      <c r="A65" s="2" t="s">
        <v>90</v>
      </c>
      <c r="B65" s="27"/>
      <c r="C65" s="2"/>
      <c r="D65" s="2"/>
      <c r="E65" s="2"/>
      <c r="F65" s="2"/>
      <c r="G65" s="2"/>
    </row>
    <row r="66" spans="1:7" ht="15" customHeight="1">
      <c r="A66" s="2" t="s">
        <v>91</v>
      </c>
      <c r="B66" s="27"/>
      <c r="C66" s="2"/>
      <c r="D66" s="2"/>
      <c r="E66" s="2"/>
      <c r="F66" s="2"/>
      <c r="G66" s="2"/>
    </row>
    <row r="67" spans="1:7" ht="15" customHeight="1">
      <c r="A67" s="2" t="s">
        <v>92</v>
      </c>
      <c r="B67" s="27"/>
      <c r="C67" s="2"/>
      <c r="D67" s="2"/>
      <c r="E67" s="2"/>
      <c r="F67" s="2"/>
      <c r="G67" s="2"/>
    </row>
    <row r="68" spans="1:7" ht="15" customHeight="1">
      <c r="A68" s="2" t="s">
        <v>93</v>
      </c>
      <c r="B68" s="27"/>
      <c r="C68" s="2"/>
      <c r="D68" s="2"/>
      <c r="E68" s="2"/>
      <c r="F68" s="2"/>
      <c r="G68" s="2"/>
    </row>
    <row r="69" spans="1:7" ht="15" customHeight="1">
      <c r="A69" s="2" t="s">
        <v>94</v>
      </c>
      <c r="B69" s="27"/>
      <c r="C69" s="2"/>
      <c r="D69" s="2"/>
      <c r="E69" s="2"/>
      <c r="F69" s="2"/>
      <c r="G69" s="2"/>
    </row>
    <row r="70" spans="1:7" ht="15" customHeight="1">
      <c r="A70" s="2" t="s">
        <v>95</v>
      </c>
      <c r="B70" s="27"/>
      <c r="C70" s="2"/>
      <c r="D70" s="2"/>
      <c r="E70" s="2"/>
      <c r="F70" s="2"/>
      <c r="G70" s="2"/>
    </row>
    <row r="71" spans="1:7" ht="15" customHeight="1">
      <c r="A71" s="2" t="s">
        <v>100</v>
      </c>
      <c r="B71" s="27"/>
      <c r="C71" s="2"/>
      <c r="D71" s="2"/>
      <c r="E71" s="2"/>
      <c r="F71" s="2"/>
      <c r="G71" s="2"/>
    </row>
  </sheetData>
  <mergeCells count="109">
    <mergeCell ref="AM15:AN15"/>
    <mergeCell ref="AM16:AN16"/>
    <mergeCell ref="AM17:AN17"/>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A31:E31"/>
    <mergeCell ref="AM31:AN32"/>
    <mergeCell ref="A32:E32"/>
    <mergeCell ref="AM28:AN28"/>
    <mergeCell ref="AM29:AN29"/>
    <mergeCell ref="AM30:AN30"/>
    <mergeCell ref="AM18:AN18"/>
    <mergeCell ref="AM19:AN19"/>
    <mergeCell ref="AM20:AN20"/>
    <mergeCell ref="AM21:AN21"/>
    <mergeCell ref="AM26:AN26"/>
    <mergeCell ref="AM27:AN27"/>
    <mergeCell ref="AM22:AN22"/>
    <mergeCell ref="AM23:AN23"/>
    <mergeCell ref="AM24:AN24"/>
    <mergeCell ref="AM25:AN25"/>
    <mergeCell ref="C54:E54"/>
    <mergeCell ref="C55:E55"/>
    <mergeCell ref="X41:Z41"/>
    <mergeCell ref="AA41:AC41"/>
    <mergeCell ref="AD41:AF41"/>
    <mergeCell ref="AA40:AC40"/>
    <mergeCell ref="AD40:AF40"/>
    <mergeCell ref="AD39:AF39"/>
    <mergeCell ref="F39:H39"/>
    <mergeCell ref="C52:E52"/>
    <mergeCell ref="C53:E53"/>
    <mergeCell ref="F40:H40"/>
    <mergeCell ref="I40:K40"/>
    <mergeCell ref="L40:N40"/>
    <mergeCell ref="AJ36:AM36"/>
    <mergeCell ref="AJ35:AM35"/>
    <mergeCell ref="C42:D42"/>
    <mergeCell ref="E42:H42"/>
    <mergeCell ref="I42:N42"/>
    <mergeCell ref="O42:T42"/>
    <mergeCell ref="C38:D38"/>
    <mergeCell ref="C51:E51"/>
    <mergeCell ref="E38:H38"/>
    <mergeCell ref="I38:N38"/>
    <mergeCell ref="O38:T38"/>
    <mergeCell ref="O40:Q40"/>
    <mergeCell ref="R40:T40"/>
    <mergeCell ref="F41:H41"/>
    <mergeCell ref="I41:K41"/>
    <mergeCell ref="L41:N41"/>
    <mergeCell ref="O41:Q41"/>
    <mergeCell ref="R41:T41"/>
    <mergeCell ref="I39:K39"/>
    <mergeCell ref="L39:N39"/>
    <mergeCell ref="O39:Q39"/>
    <mergeCell ref="R39:T39"/>
    <mergeCell ref="AL42:AM42"/>
    <mergeCell ref="AG41:AI41"/>
    <mergeCell ref="AJ41:AK41"/>
    <mergeCell ref="AL38:AM38"/>
    <mergeCell ref="AJ40:AK40"/>
    <mergeCell ref="AJ39:AK39"/>
    <mergeCell ref="AG38:AK38"/>
    <mergeCell ref="U39:W39"/>
    <mergeCell ref="X39:Z39"/>
    <mergeCell ref="U40:W40"/>
    <mergeCell ref="AA42:AF42"/>
    <mergeCell ref="AG42:AK42"/>
    <mergeCell ref="X40:Z40"/>
    <mergeCell ref="U42:Z42"/>
    <mergeCell ref="U41:W41"/>
    <mergeCell ref="AA39:AC39"/>
    <mergeCell ref="AA38:AF38"/>
    <mergeCell ref="U38:Z38"/>
    <mergeCell ref="C35:D35"/>
    <mergeCell ref="C36:D36"/>
    <mergeCell ref="V35:AA35"/>
    <mergeCell ref="V36:AA36"/>
    <mergeCell ref="AB35:AI35"/>
    <mergeCell ref="AB36:AI36"/>
    <mergeCell ref="E35:S36"/>
    <mergeCell ref="AG39:AI39"/>
    <mergeCell ref="AG40:AI40"/>
  </mergeCells>
  <phoneticPr fontId="3"/>
  <conditionalFormatting sqref="AH11:AJ32">
    <cfRule type="expression" dxfId="43" priority="4">
      <formula>$AK$3="４週"</formula>
    </cfRule>
  </conditionalFormatting>
  <conditionalFormatting sqref="AL11:AL30">
    <cfRule type="cellIs" dxfId="42" priority="1" operator="greaterThan">
      <formula>$AH$5</formula>
    </cfRule>
  </conditionalFormatting>
  <dataValidations count="24">
    <dataValidation type="list" allowBlank="1" showInputMessage="1" showErrorMessage="1" sqref="C11:C30" xr:uid="{00000000-0002-0000-0600-000000000000}">
      <formula1>"A,B,C,D"</formula1>
    </dataValidation>
    <dataValidation type="list" allowBlank="1" showInputMessage="1" showErrorMessage="1" sqref="B11" xr:uid="{00000000-0002-0000-0600-000001000000}">
      <formula1>INDIRECT(AK1)</formula1>
    </dataValidation>
    <dataValidation operator="greaterThanOrEqual" allowBlank="1" showInputMessage="1" showErrorMessage="1" sqref="B36:C36" xr:uid="{00000000-0002-0000-0600-000002000000}"/>
    <dataValidation type="list" allowBlank="1" showInputMessage="1" showErrorMessage="1" sqref="AK4:AN4" xr:uid="{00000000-0002-0000-0600-000003000000}">
      <formula1>"予定,実績"</formula1>
    </dataValidation>
    <dataValidation type="list" allowBlank="1" showInputMessage="1" showErrorMessage="1" sqref="AK3:AN3" xr:uid="{00000000-0002-0000-0600-000004000000}">
      <formula1>"４週,歴月"</formula1>
    </dataValidation>
    <dataValidation type="list" allowBlank="1" showInputMessage="1" showErrorMessage="1" sqref="B12" xr:uid="{00000000-0002-0000-0600-000005000000}">
      <formula1>INDIRECT(AK1)</formula1>
    </dataValidation>
    <dataValidation type="list" allowBlank="1" showInputMessage="1" showErrorMessage="1" sqref="B13" xr:uid="{00000000-0002-0000-0600-000006000000}">
      <formula1>INDIRECT(AK1)</formula1>
    </dataValidation>
    <dataValidation type="list" allowBlank="1" showInputMessage="1" showErrorMessage="1" sqref="B14" xr:uid="{00000000-0002-0000-0600-000007000000}">
      <formula1>INDIRECT(AK1)</formula1>
    </dataValidation>
    <dataValidation type="list" allowBlank="1" showInputMessage="1" showErrorMessage="1" sqref="B15" xr:uid="{00000000-0002-0000-0600-000008000000}">
      <formula1>INDIRECT(AK1)</formula1>
    </dataValidation>
    <dataValidation type="list" allowBlank="1" showInputMessage="1" showErrorMessage="1" sqref="B16" xr:uid="{00000000-0002-0000-0600-000009000000}">
      <formula1>INDIRECT(AK1)</formula1>
    </dataValidation>
    <dataValidation type="list" allowBlank="1" showInputMessage="1" showErrorMessage="1" sqref="B17" xr:uid="{00000000-0002-0000-0600-00000A000000}">
      <formula1>INDIRECT(AK1)</formula1>
    </dataValidation>
    <dataValidation type="list" allowBlank="1" showInputMessage="1" showErrorMessage="1" sqref="B18" xr:uid="{00000000-0002-0000-0600-00000B000000}">
      <formula1>INDIRECT(AK1)</formula1>
    </dataValidation>
    <dataValidation type="list" allowBlank="1" showInputMessage="1" showErrorMessage="1" sqref="B19" xr:uid="{00000000-0002-0000-0600-00000C000000}">
      <formula1>INDIRECT(AK1)</formula1>
    </dataValidation>
    <dataValidation type="list" allowBlank="1" showInputMessage="1" showErrorMessage="1" sqref="B20" xr:uid="{00000000-0002-0000-0600-00000D000000}">
      <formula1>INDIRECT(AK1)</formula1>
    </dataValidation>
    <dataValidation type="list" allowBlank="1" showInputMessage="1" showErrorMessage="1" sqref="B21" xr:uid="{00000000-0002-0000-0600-00000E000000}">
      <formula1>INDIRECT(AK1)</formula1>
    </dataValidation>
    <dataValidation type="list" allowBlank="1" showInputMessage="1" showErrorMessage="1" sqref="B22" xr:uid="{00000000-0002-0000-0600-00000F000000}">
      <formula1>INDIRECT(AK1)</formula1>
    </dataValidation>
    <dataValidation type="list" allowBlank="1" showInputMessage="1" showErrorMessage="1" sqref="B23" xr:uid="{00000000-0002-0000-0600-000010000000}">
      <formula1>INDIRECT(AK1)</formula1>
    </dataValidation>
    <dataValidation type="list" allowBlank="1" showInputMessage="1" showErrorMessage="1" sqref="B24" xr:uid="{00000000-0002-0000-0600-000011000000}">
      <formula1>INDIRECT(AK1)</formula1>
    </dataValidation>
    <dataValidation type="list" allowBlank="1" showInputMessage="1" showErrorMessage="1" sqref="B25" xr:uid="{00000000-0002-0000-0600-000012000000}">
      <formula1>INDIRECT(AK1)</formula1>
    </dataValidation>
    <dataValidation type="list" allowBlank="1" showInputMessage="1" showErrorMessage="1" sqref="B26" xr:uid="{00000000-0002-0000-0600-000013000000}">
      <formula1>INDIRECT(AK1)</formula1>
    </dataValidation>
    <dataValidation type="list" allowBlank="1" showInputMessage="1" showErrorMessage="1" sqref="B27" xr:uid="{00000000-0002-0000-0600-000014000000}">
      <formula1>INDIRECT(AK1)</formula1>
    </dataValidation>
    <dataValidation type="list" allowBlank="1" showInputMessage="1" showErrorMessage="1" sqref="B28" xr:uid="{00000000-0002-0000-0600-000015000000}">
      <formula1>INDIRECT(AK1)</formula1>
    </dataValidation>
    <dataValidation type="list" allowBlank="1" showInputMessage="1" showErrorMessage="1" sqref="B29" xr:uid="{00000000-0002-0000-0600-000016000000}">
      <formula1>INDIRECT(AK1)</formula1>
    </dataValidation>
    <dataValidation type="list" allowBlank="1" showInputMessage="1" showErrorMessage="1" sqref="B30" xr:uid="{00000000-0002-0000-0600-000017000000}">
      <formula1>INDIRECT(AK1)</formula1>
    </dataValidation>
  </dataValidations>
  <printOptions horizont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3"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N71"/>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8.625" style="3" customWidth="1"/>
    <col min="3" max="5" width="6.625" style="1" customWidth="1"/>
    <col min="6" max="36" width="2.625" style="1" customWidth="1"/>
    <col min="37" max="40" width="6.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237</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91"/>
      <c r="AI5" s="191"/>
      <c r="AJ5" s="191"/>
      <c r="AK5" s="22" t="s">
        <v>63</v>
      </c>
      <c r="AL5" s="73"/>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76" t="s">
        <v>20</v>
      </c>
      <c r="C11" s="77" t="s">
        <v>96</v>
      </c>
      <c r="D11" s="78"/>
      <c r="E11" s="7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76" t="s">
        <v>26</v>
      </c>
      <c r="C12" s="77" t="s">
        <v>97</v>
      </c>
      <c r="D12" s="78"/>
      <c r="E12" s="79" t="s">
        <v>251</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41" si="0">IF($AK$3="４週",SUM(F12:AG12),SUM(F12:AJ12))</f>
        <v>0</v>
      </c>
      <c r="AL12" s="82">
        <f t="shared" ref="AL12:AL40" si="1">IF($AK$3="４週",AK12/4,AK12/(DAY(EOMONTH($F$9,0))/7))</f>
        <v>0</v>
      </c>
      <c r="AM12" s="128"/>
      <c r="AN12" s="128"/>
    </row>
    <row r="13" spans="1:40" ht="18" customHeight="1">
      <c r="A13" s="72">
        <v>3</v>
      </c>
      <c r="B13" s="76"/>
      <c r="C13" s="77"/>
      <c r="D13" s="78"/>
      <c r="E13" s="79"/>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 t="shared" si="1"/>
        <v>0</v>
      </c>
      <c r="AM13" s="128"/>
      <c r="AN13" s="128"/>
    </row>
    <row r="14" spans="1:40" ht="18" customHeight="1">
      <c r="A14" s="72">
        <v>4</v>
      </c>
      <c r="B14" s="76"/>
      <c r="C14" s="77"/>
      <c r="D14" s="78"/>
      <c r="E14" s="79"/>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 t="shared" si="1"/>
        <v>0</v>
      </c>
      <c r="AM14" s="128"/>
      <c r="AN14" s="128"/>
    </row>
    <row r="15" spans="1:40" ht="18" customHeight="1">
      <c r="A15" s="72">
        <v>5</v>
      </c>
      <c r="B15" s="76"/>
      <c r="C15" s="77"/>
      <c r="D15" s="78"/>
      <c r="E15" s="7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ref="AL15:AL24" si="2">IF($AK$3="４週",AK15/4,AK15/(DAY(EOMONTH($F$9,0))/7))</f>
        <v>0</v>
      </c>
      <c r="AM15" s="128"/>
      <c r="AN15" s="128"/>
    </row>
    <row r="16" spans="1:40" ht="18" customHeight="1">
      <c r="A16" s="72">
        <v>6</v>
      </c>
      <c r="B16" s="76"/>
      <c r="C16" s="77"/>
      <c r="D16" s="78"/>
      <c r="E16" s="7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2"/>
        <v>0</v>
      </c>
      <c r="AM16" s="128"/>
      <c r="AN16" s="128"/>
    </row>
    <row r="17" spans="1:40" ht="18" customHeight="1">
      <c r="A17" s="72">
        <v>7</v>
      </c>
      <c r="B17" s="76"/>
      <c r="C17" s="77"/>
      <c r="D17" s="78"/>
      <c r="E17" s="7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2"/>
        <v>0</v>
      </c>
      <c r="AM17" s="128"/>
      <c r="AN17" s="128"/>
    </row>
    <row r="18" spans="1:40" ht="18" customHeight="1">
      <c r="A18" s="72">
        <v>8</v>
      </c>
      <c r="B18" s="76"/>
      <c r="C18" s="77"/>
      <c r="D18" s="78"/>
      <c r="E18" s="7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2"/>
        <v>0</v>
      </c>
      <c r="AM18" s="128"/>
      <c r="AN18" s="128"/>
    </row>
    <row r="19" spans="1:40" ht="18" customHeight="1">
      <c r="A19" s="72">
        <v>9</v>
      </c>
      <c r="B19" s="76"/>
      <c r="C19" s="77"/>
      <c r="D19" s="78"/>
      <c r="E19" s="7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2"/>
        <v>0</v>
      </c>
      <c r="AM19" s="128"/>
      <c r="AN19" s="128"/>
    </row>
    <row r="20" spans="1:40" ht="18" customHeight="1">
      <c r="A20" s="72">
        <v>10</v>
      </c>
      <c r="B20" s="76"/>
      <c r="C20" s="77"/>
      <c r="D20" s="78"/>
      <c r="E20" s="7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2"/>
        <v>0</v>
      </c>
      <c r="AM20" s="128"/>
      <c r="AN20" s="128"/>
    </row>
    <row r="21" spans="1:40" ht="18" customHeight="1">
      <c r="A21" s="72">
        <v>11</v>
      </c>
      <c r="B21" s="76"/>
      <c r="C21" s="77"/>
      <c r="D21" s="78"/>
      <c r="E21" s="7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2"/>
        <v>0</v>
      </c>
      <c r="AM21" s="128"/>
      <c r="AN21" s="128"/>
    </row>
    <row r="22" spans="1:40" ht="18" customHeight="1">
      <c r="A22" s="72">
        <v>12</v>
      </c>
      <c r="B22" s="76"/>
      <c r="C22" s="77"/>
      <c r="D22" s="78"/>
      <c r="E22" s="7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2"/>
        <v>0</v>
      </c>
      <c r="AM22" s="128"/>
      <c r="AN22" s="128"/>
    </row>
    <row r="23" spans="1:40" ht="18" customHeight="1">
      <c r="A23" s="72">
        <v>13</v>
      </c>
      <c r="B23" s="76"/>
      <c r="C23" s="77"/>
      <c r="D23" s="78"/>
      <c r="E23" s="7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2"/>
        <v>0</v>
      </c>
      <c r="AM23" s="128"/>
      <c r="AN23" s="128"/>
    </row>
    <row r="24" spans="1:40" ht="18" customHeight="1">
      <c r="A24" s="72">
        <v>14</v>
      </c>
      <c r="B24" s="76"/>
      <c r="C24" s="77"/>
      <c r="D24" s="78"/>
      <c r="E24" s="7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2"/>
        <v>0</v>
      </c>
      <c r="AM24" s="128"/>
      <c r="AN24" s="128"/>
    </row>
    <row r="25" spans="1:40" ht="18" customHeight="1">
      <c r="A25" s="72">
        <v>15</v>
      </c>
      <c r="B25" s="76"/>
      <c r="C25" s="77"/>
      <c r="D25" s="78"/>
      <c r="E25" s="7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76"/>
      <c r="C26" s="77"/>
      <c r="D26" s="78"/>
      <c r="E26" s="7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76"/>
      <c r="C27" s="77"/>
      <c r="D27" s="78"/>
      <c r="E27" s="7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76"/>
      <c r="C28" s="77"/>
      <c r="D28" s="78"/>
      <c r="E28" s="7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76"/>
      <c r="C29" s="77"/>
      <c r="D29" s="78"/>
      <c r="E29" s="7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76"/>
      <c r="C30" s="77"/>
      <c r="D30" s="78"/>
      <c r="E30" s="7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72">
        <v>21</v>
      </c>
      <c r="B31" s="76"/>
      <c r="C31" s="77"/>
      <c r="D31" s="78"/>
      <c r="E31" s="79"/>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1">
        <f t="shared" si="0"/>
        <v>0</v>
      </c>
      <c r="AL31" s="82">
        <f t="shared" si="1"/>
        <v>0</v>
      </c>
      <c r="AM31" s="128"/>
      <c r="AN31" s="128"/>
    </row>
    <row r="32" spans="1:40" ht="18" customHeight="1">
      <c r="A32" s="72">
        <v>22</v>
      </c>
      <c r="B32" s="76"/>
      <c r="C32" s="77"/>
      <c r="D32" s="78"/>
      <c r="E32" s="79"/>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1">
        <f t="shared" si="0"/>
        <v>0</v>
      </c>
      <c r="AL32" s="82">
        <f t="shared" si="1"/>
        <v>0</v>
      </c>
      <c r="AM32" s="128"/>
      <c r="AN32" s="128"/>
    </row>
    <row r="33" spans="1:40" ht="18" customHeight="1">
      <c r="A33" s="72">
        <v>23</v>
      </c>
      <c r="B33" s="76"/>
      <c r="C33" s="77"/>
      <c r="D33" s="78"/>
      <c r="E33" s="79"/>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1">
        <f t="shared" si="0"/>
        <v>0</v>
      </c>
      <c r="AL33" s="82">
        <f t="shared" si="1"/>
        <v>0</v>
      </c>
      <c r="AM33" s="128"/>
      <c r="AN33" s="128"/>
    </row>
    <row r="34" spans="1:40" ht="18" customHeight="1">
      <c r="A34" s="72">
        <v>24</v>
      </c>
      <c r="B34" s="76"/>
      <c r="C34" s="77"/>
      <c r="D34" s="78"/>
      <c r="E34" s="79"/>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1">
        <f t="shared" si="0"/>
        <v>0</v>
      </c>
      <c r="AL34" s="82">
        <f t="shared" si="1"/>
        <v>0</v>
      </c>
      <c r="AM34" s="128"/>
      <c r="AN34" s="128"/>
    </row>
    <row r="35" spans="1:40" ht="18" customHeight="1">
      <c r="A35" s="72">
        <v>25</v>
      </c>
      <c r="B35" s="76"/>
      <c r="C35" s="77"/>
      <c r="D35" s="78"/>
      <c r="E35" s="79"/>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1">
        <f t="shared" si="0"/>
        <v>0</v>
      </c>
      <c r="AL35" s="82">
        <f t="shared" si="1"/>
        <v>0</v>
      </c>
      <c r="AM35" s="128"/>
      <c r="AN35" s="128"/>
    </row>
    <row r="36" spans="1:40" ht="18" customHeight="1">
      <c r="A36" s="72">
        <v>26</v>
      </c>
      <c r="B36" s="76"/>
      <c r="C36" s="77"/>
      <c r="D36" s="78"/>
      <c r="E36" s="79"/>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1">
        <f t="shared" si="0"/>
        <v>0</v>
      </c>
      <c r="AL36" s="82">
        <f t="shared" si="1"/>
        <v>0</v>
      </c>
      <c r="AM36" s="128"/>
      <c r="AN36" s="128"/>
    </row>
    <row r="37" spans="1:40" ht="18" customHeight="1">
      <c r="A37" s="72">
        <v>27</v>
      </c>
      <c r="B37" s="76"/>
      <c r="C37" s="77"/>
      <c r="D37" s="78"/>
      <c r="E37" s="79"/>
      <c r="F37" s="80"/>
      <c r="G37" s="80"/>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1">
        <f t="shared" si="0"/>
        <v>0</v>
      </c>
      <c r="AL37" s="82">
        <f t="shared" si="1"/>
        <v>0</v>
      </c>
      <c r="AM37" s="128"/>
      <c r="AN37" s="128"/>
    </row>
    <row r="38" spans="1:40" ht="18" customHeight="1">
      <c r="A38" s="72">
        <v>28</v>
      </c>
      <c r="B38" s="76"/>
      <c r="C38" s="77"/>
      <c r="D38" s="78"/>
      <c r="E38" s="79"/>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1">
        <f t="shared" si="0"/>
        <v>0</v>
      </c>
      <c r="AL38" s="82">
        <f t="shared" si="1"/>
        <v>0</v>
      </c>
      <c r="AM38" s="128"/>
      <c r="AN38" s="128"/>
    </row>
    <row r="39" spans="1:40" ht="18" customHeight="1">
      <c r="A39" s="72">
        <v>29</v>
      </c>
      <c r="B39" s="76"/>
      <c r="C39" s="77"/>
      <c r="D39" s="78"/>
      <c r="E39" s="79"/>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1">
        <f t="shared" si="0"/>
        <v>0</v>
      </c>
      <c r="AL39" s="82">
        <f t="shared" si="1"/>
        <v>0</v>
      </c>
      <c r="AM39" s="128"/>
      <c r="AN39" s="128"/>
    </row>
    <row r="40" spans="1:40" ht="18" customHeight="1">
      <c r="A40" s="72">
        <v>30</v>
      </c>
      <c r="B40" s="76"/>
      <c r="C40" s="77"/>
      <c r="D40" s="78"/>
      <c r="E40" s="79"/>
      <c r="F40" s="80"/>
      <c r="G40" s="80"/>
      <c r="H40" s="80"/>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c r="AI40" s="80"/>
      <c r="AJ40" s="80"/>
      <c r="AK40" s="81">
        <f t="shared" si="0"/>
        <v>0</v>
      </c>
      <c r="AL40" s="82">
        <f t="shared" si="1"/>
        <v>0</v>
      </c>
      <c r="AM40" s="128"/>
      <c r="AN40" s="128"/>
    </row>
    <row r="41" spans="1:40" ht="18" customHeight="1">
      <c r="A41" s="124" t="s">
        <v>4</v>
      </c>
      <c r="B41" s="125"/>
      <c r="C41" s="125"/>
      <c r="D41" s="125"/>
      <c r="E41" s="125"/>
      <c r="F41" s="83">
        <f>+SUM(F11:F40)</f>
        <v>0</v>
      </c>
      <c r="G41" s="83">
        <f t="shared" ref="G41:AJ41" si="3">+SUM(G11:G40)</f>
        <v>0</v>
      </c>
      <c r="H41" s="83">
        <f t="shared" si="3"/>
        <v>0</v>
      </c>
      <c r="I41" s="83">
        <f t="shared" si="3"/>
        <v>0</v>
      </c>
      <c r="J41" s="83">
        <f t="shared" si="3"/>
        <v>0</v>
      </c>
      <c r="K41" s="83">
        <f t="shared" si="3"/>
        <v>0</v>
      </c>
      <c r="L41" s="83">
        <f t="shared" si="3"/>
        <v>0</v>
      </c>
      <c r="M41" s="83">
        <f t="shared" si="3"/>
        <v>0</v>
      </c>
      <c r="N41" s="83">
        <f t="shared" si="3"/>
        <v>0</v>
      </c>
      <c r="O41" s="83">
        <f t="shared" si="3"/>
        <v>0</v>
      </c>
      <c r="P41" s="83">
        <f t="shared" si="3"/>
        <v>0</v>
      </c>
      <c r="Q41" s="83">
        <f t="shared" si="3"/>
        <v>0</v>
      </c>
      <c r="R41" s="83">
        <f t="shared" si="3"/>
        <v>0</v>
      </c>
      <c r="S41" s="83">
        <f t="shared" si="3"/>
        <v>0</v>
      </c>
      <c r="T41" s="83">
        <f t="shared" si="3"/>
        <v>0</v>
      </c>
      <c r="U41" s="83">
        <f t="shared" si="3"/>
        <v>0</v>
      </c>
      <c r="V41" s="83">
        <f t="shared" si="3"/>
        <v>0</v>
      </c>
      <c r="W41" s="83">
        <f t="shared" si="3"/>
        <v>0</v>
      </c>
      <c r="X41" s="83">
        <f t="shared" si="3"/>
        <v>0</v>
      </c>
      <c r="Y41" s="83">
        <f t="shared" si="3"/>
        <v>0</v>
      </c>
      <c r="Z41" s="83">
        <f t="shared" si="3"/>
        <v>0</v>
      </c>
      <c r="AA41" s="83">
        <f t="shared" si="3"/>
        <v>0</v>
      </c>
      <c r="AB41" s="83">
        <f t="shared" si="3"/>
        <v>0</v>
      </c>
      <c r="AC41" s="83">
        <f t="shared" si="3"/>
        <v>0</v>
      </c>
      <c r="AD41" s="83">
        <f t="shared" si="3"/>
        <v>0</v>
      </c>
      <c r="AE41" s="83">
        <f t="shared" si="3"/>
        <v>0</v>
      </c>
      <c r="AF41" s="83">
        <f t="shared" si="3"/>
        <v>0</v>
      </c>
      <c r="AG41" s="83">
        <f t="shared" si="3"/>
        <v>0</v>
      </c>
      <c r="AH41" s="83">
        <f t="shared" si="3"/>
        <v>0</v>
      </c>
      <c r="AI41" s="83">
        <f t="shared" si="3"/>
        <v>0</v>
      </c>
      <c r="AJ41" s="83">
        <f t="shared" si="3"/>
        <v>0</v>
      </c>
      <c r="AK41" s="81">
        <f t="shared" si="0"/>
        <v>0</v>
      </c>
      <c r="AL41" s="82">
        <f>IF($AK$3="４週",AK41/4,AK41/(DAY(EOMONTH($F$9,0))/7))</f>
        <v>0</v>
      </c>
      <c r="AM41" s="129"/>
      <c r="AN41" s="129"/>
    </row>
    <row r="42" spans="1:40" ht="18" customHeight="1">
      <c r="A42" s="125" t="s">
        <v>6</v>
      </c>
      <c r="B42" s="125"/>
      <c r="C42" s="125"/>
      <c r="D42" s="125"/>
      <c r="E42" s="126"/>
      <c r="F42" s="85"/>
      <c r="G42" s="85"/>
      <c r="H42" s="85"/>
      <c r="I42" s="85"/>
      <c r="J42" s="85"/>
      <c r="K42" s="85"/>
      <c r="L42" s="85"/>
      <c r="M42" s="85"/>
      <c r="N42" s="85"/>
      <c r="O42" s="85"/>
      <c r="P42" s="85"/>
      <c r="Q42" s="85"/>
      <c r="R42" s="85"/>
      <c r="S42" s="85"/>
      <c r="T42" s="85"/>
      <c r="U42" s="85"/>
      <c r="V42" s="85"/>
      <c r="W42" s="85"/>
      <c r="X42" s="85"/>
      <c r="Y42" s="85"/>
      <c r="Z42" s="85"/>
      <c r="AA42" s="85"/>
      <c r="AB42" s="85"/>
      <c r="AC42" s="85"/>
      <c r="AD42" s="85"/>
      <c r="AE42" s="85"/>
      <c r="AF42" s="85"/>
      <c r="AG42" s="85"/>
      <c r="AH42" s="85"/>
      <c r="AI42" s="85"/>
      <c r="AJ42" s="85"/>
      <c r="AK42" s="85"/>
      <c r="AL42" s="85"/>
      <c r="AM42" s="129"/>
      <c r="AN42" s="129"/>
    </row>
    <row r="43" spans="1:40" ht="15" customHeight="1">
      <c r="A43" s="8"/>
      <c r="B43" s="8"/>
      <c r="C43" s="8"/>
      <c r="D43" s="8"/>
      <c r="E43" s="8"/>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8"/>
      <c r="AL43" s="8"/>
      <c r="AM43" s="4"/>
    </row>
    <row r="44" spans="1:40" ht="15" customHeight="1">
      <c r="A44" s="2" t="s">
        <v>72</v>
      </c>
      <c r="B44" s="24"/>
      <c r="C44" s="25"/>
      <c r="D44" s="25"/>
      <c r="E44" s="25"/>
      <c r="F44" s="26"/>
      <c r="G44" s="25"/>
      <c r="H44" s="13"/>
      <c r="I44" s="13"/>
      <c r="J44" s="13"/>
      <c r="K44" s="13"/>
      <c r="L44" s="13"/>
      <c r="M44" s="13"/>
      <c r="N44" s="13"/>
      <c r="O44" s="13"/>
      <c r="P44" s="13"/>
      <c r="Q44" s="13"/>
      <c r="R44" s="13">
        <v>6</v>
      </c>
      <c r="S44" s="13"/>
      <c r="T44" s="13"/>
      <c r="U44" s="13"/>
      <c r="V44" s="13"/>
      <c r="W44" s="13"/>
      <c r="X44" s="13">
        <v>7</v>
      </c>
      <c r="Y44" s="13"/>
      <c r="Z44" s="13"/>
      <c r="AA44" s="13"/>
      <c r="AB44" s="13"/>
      <c r="AC44" s="13"/>
      <c r="AD44" s="13">
        <v>8</v>
      </c>
      <c r="AE44" s="13"/>
      <c r="AF44" s="13"/>
      <c r="AG44" s="14"/>
      <c r="AH44" s="14"/>
      <c r="AI44" s="14"/>
      <c r="AJ44" s="14">
        <v>9</v>
      </c>
      <c r="AK44" s="12"/>
      <c r="AL44" s="12"/>
      <c r="AM44" s="4"/>
    </row>
    <row r="45" spans="1:40" s="2" customFormat="1" ht="15" customHeight="1">
      <c r="A45" s="2" t="s">
        <v>73</v>
      </c>
      <c r="B45" s="20"/>
      <c r="C45" s="20"/>
      <c r="D45" s="20"/>
      <c r="E45" s="20"/>
      <c r="F45" s="20"/>
      <c r="G45" s="20"/>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row>
    <row r="46" spans="1:40" s="2" customFormat="1" ht="15" customHeight="1">
      <c r="A46" s="2" t="s">
        <v>121</v>
      </c>
      <c r="B46" s="20"/>
      <c r="C46" s="20"/>
      <c r="D46" s="20"/>
      <c r="E46" s="20"/>
      <c r="F46" s="20"/>
      <c r="G46" s="20"/>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row>
    <row r="47" spans="1:40" s="2" customFormat="1" ht="15" customHeight="1">
      <c r="A47" s="2" t="s">
        <v>74</v>
      </c>
      <c r="B47" s="20"/>
      <c r="C47" s="20"/>
      <c r="D47" s="20"/>
      <c r="E47" s="20"/>
      <c r="F47" s="20"/>
      <c r="G47" s="20"/>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row>
    <row r="48" spans="1:40" s="2" customFormat="1" ht="15" customHeight="1">
      <c r="A48" s="2" t="s">
        <v>75</v>
      </c>
      <c r="B48" s="20"/>
      <c r="C48" s="20"/>
      <c r="D48" s="20"/>
      <c r="E48" s="20"/>
      <c r="F48" s="20"/>
      <c r="G48" s="20"/>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row>
    <row r="49" spans="1:7" ht="15" customHeight="1">
      <c r="A49" s="2" t="s">
        <v>76</v>
      </c>
      <c r="B49" s="27"/>
      <c r="C49" s="2"/>
      <c r="D49" s="2"/>
      <c r="E49" s="2"/>
      <c r="F49" s="2"/>
      <c r="G49" s="2"/>
    </row>
    <row r="50" spans="1:7" ht="15" customHeight="1">
      <c r="A50" s="2" t="s">
        <v>77</v>
      </c>
      <c r="B50" s="27"/>
      <c r="C50" s="2"/>
      <c r="D50" s="2"/>
      <c r="E50" s="2"/>
      <c r="F50" s="2"/>
      <c r="G50" s="2"/>
    </row>
    <row r="51" spans="1:7" ht="15" customHeight="1">
      <c r="A51" s="2"/>
      <c r="B51" s="11" t="s">
        <v>78</v>
      </c>
      <c r="C51" s="115" t="s">
        <v>79</v>
      </c>
      <c r="D51" s="115"/>
      <c r="E51" s="115"/>
      <c r="F51" s="2"/>
      <c r="G51" s="2"/>
    </row>
    <row r="52" spans="1:7" ht="15" customHeight="1">
      <c r="A52" s="2"/>
      <c r="B52" s="29" t="s">
        <v>96</v>
      </c>
      <c r="C52" s="130" t="s">
        <v>80</v>
      </c>
      <c r="D52" s="130"/>
      <c r="E52" s="130"/>
      <c r="F52" s="2"/>
      <c r="G52" s="2"/>
    </row>
    <row r="53" spans="1:7" ht="15" customHeight="1">
      <c r="A53" s="2"/>
      <c r="B53" s="29" t="s">
        <v>97</v>
      </c>
      <c r="C53" s="130" t="s">
        <v>81</v>
      </c>
      <c r="D53" s="130"/>
      <c r="E53" s="130"/>
      <c r="F53" s="2"/>
      <c r="G53" s="2"/>
    </row>
    <row r="54" spans="1:7" ht="15" customHeight="1">
      <c r="A54" s="2"/>
      <c r="B54" s="29" t="s">
        <v>98</v>
      </c>
      <c r="C54" s="130" t="s">
        <v>82</v>
      </c>
      <c r="D54" s="130"/>
      <c r="E54" s="130"/>
      <c r="F54" s="2"/>
      <c r="G54" s="2"/>
    </row>
    <row r="55" spans="1:7" ht="15" customHeight="1">
      <c r="A55" s="2"/>
      <c r="B55" s="29" t="s">
        <v>99</v>
      </c>
      <c r="C55" s="130" t="s">
        <v>83</v>
      </c>
      <c r="D55" s="130"/>
      <c r="E55" s="130"/>
      <c r="F55" s="2"/>
      <c r="G55" s="2"/>
    </row>
    <row r="56" spans="1:7" ht="15" customHeight="1">
      <c r="A56" s="2"/>
      <c r="B56" s="2" t="s">
        <v>84</v>
      </c>
      <c r="C56" s="2"/>
      <c r="D56" s="2"/>
      <c r="E56" s="2"/>
      <c r="F56" s="2"/>
      <c r="G56" s="2"/>
    </row>
    <row r="57" spans="1:7" ht="15" customHeight="1">
      <c r="A57" s="2"/>
      <c r="B57" s="2" t="s">
        <v>101</v>
      </c>
      <c r="C57" s="2"/>
      <c r="D57" s="2"/>
      <c r="E57" s="2"/>
      <c r="F57" s="2"/>
      <c r="G57" s="2"/>
    </row>
    <row r="58" spans="1:7" ht="15" customHeight="1">
      <c r="A58" s="2"/>
      <c r="B58" s="2" t="s">
        <v>85</v>
      </c>
      <c r="C58" s="2"/>
      <c r="D58" s="2"/>
      <c r="E58" s="2"/>
      <c r="F58" s="2"/>
      <c r="G58" s="2"/>
    </row>
    <row r="59" spans="1:7" ht="15" customHeight="1">
      <c r="A59" s="2" t="s">
        <v>86</v>
      </c>
      <c r="B59" s="27"/>
      <c r="C59" s="2"/>
      <c r="D59" s="2"/>
      <c r="E59" s="2"/>
      <c r="F59" s="2"/>
      <c r="G59" s="2"/>
    </row>
    <row r="60" spans="1:7" ht="15" customHeight="1">
      <c r="A60" s="2" t="s">
        <v>87</v>
      </c>
      <c r="B60" s="27"/>
      <c r="C60" s="2"/>
      <c r="D60" s="2"/>
      <c r="E60" s="2"/>
      <c r="F60" s="2"/>
      <c r="G60" s="2"/>
    </row>
    <row r="61" spans="1:7" ht="15" customHeight="1">
      <c r="A61" s="2" t="s">
        <v>102</v>
      </c>
      <c r="B61" s="27"/>
      <c r="C61" s="2"/>
      <c r="D61" s="2"/>
      <c r="E61" s="2"/>
      <c r="F61" s="2"/>
      <c r="G61" s="2"/>
    </row>
    <row r="62" spans="1:7" ht="15" customHeight="1">
      <c r="A62" s="2" t="s">
        <v>88</v>
      </c>
      <c r="B62" s="27"/>
      <c r="C62" s="2"/>
      <c r="D62" s="2"/>
      <c r="E62" s="2"/>
      <c r="F62" s="2"/>
      <c r="G62" s="2"/>
    </row>
    <row r="63" spans="1:7" ht="15" customHeight="1">
      <c r="A63" s="2" t="s">
        <v>203</v>
      </c>
      <c r="B63" s="27"/>
      <c r="C63" s="2"/>
      <c r="D63" s="2"/>
      <c r="E63" s="2"/>
      <c r="F63" s="2"/>
      <c r="G63" s="2"/>
    </row>
    <row r="64" spans="1:7" ht="15" customHeight="1">
      <c r="A64" s="2" t="s">
        <v>89</v>
      </c>
      <c r="B64" s="27"/>
      <c r="C64" s="2"/>
      <c r="D64" s="2"/>
      <c r="E64" s="2"/>
      <c r="F64" s="2"/>
      <c r="G64" s="2"/>
    </row>
    <row r="65" spans="1:7" ht="15" customHeight="1">
      <c r="A65" s="2" t="s">
        <v>90</v>
      </c>
      <c r="B65" s="27"/>
      <c r="C65" s="2"/>
      <c r="D65" s="2"/>
      <c r="E65" s="2"/>
      <c r="F65" s="2"/>
      <c r="G65" s="2"/>
    </row>
    <row r="66" spans="1:7" ht="15" customHeight="1">
      <c r="A66" s="2" t="s">
        <v>91</v>
      </c>
      <c r="B66" s="27"/>
      <c r="C66" s="2"/>
      <c r="D66" s="2"/>
      <c r="E66" s="2"/>
      <c r="F66" s="2"/>
      <c r="G66" s="2"/>
    </row>
    <row r="67" spans="1:7" ht="15" customHeight="1">
      <c r="A67" s="2" t="s">
        <v>92</v>
      </c>
      <c r="B67" s="27"/>
      <c r="C67" s="2"/>
      <c r="D67" s="2"/>
      <c r="E67" s="2"/>
      <c r="F67" s="2"/>
      <c r="G67" s="2"/>
    </row>
    <row r="68" spans="1:7" ht="15" customHeight="1">
      <c r="A68" s="2" t="s">
        <v>93</v>
      </c>
      <c r="B68" s="27"/>
      <c r="C68" s="2"/>
      <c r="D68" s="2"/>
      <c r="E68" s="2"/>
      <c r="F68" s="2"/>
      <c r="G68" s="2"/>
    </row>
    <row r="69" spans="1:7" ht="15" customHeight="1">
      <c r="A69" s="2" t="s">
        <v>94</v>
      </c>
      <c r="B69" s="27"/>
      <c r="C69" s="2"/>
      <c r="D69" s="2"/>
      <c r="E69" s="2"/>
      <c r="F69" s="2"/>
      <c r="G69" s="2"/>
    </row>
    <row r="70" spans="1:7" ht="15" customHeight="1">
      <c r="A70" s="2" t="s">
        <v>95</v>
      </c>
      <c r="B70" s="27"/>
      <c r="C70" s="2"/>
      <c r="D70" s="2"/>
      <c r="E70" s="2"/>
      <c r="F70" s="2"/>
      <c r="G70" s="2"/>
    </row>
    <row r="71" spans="1:7" ht="15" customHeight="1">
      <c r="A71" s="2" t="s">
        <v>100</v>
      </c>
      <c r="B71" s="27"/>
      <c r="C71" s="2"/>
      <c r="D71" s="2"/>
      <c r="E71" s="2"/>
      <c r="F71" s="2"/>
      <c r="G71" s="2"/>
    </row>
  </sheetData>
  <mergeCells count="61">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L7:AL10"/>
    <mergeCell ref="AM7:AN10"/>
    <mergeCell ref="F8:L8"/>
    <mergeCell ref="M8:S8"/>
    <mergeCell ref="T8:Z8"/>
    <mergeCell ref="AA8:AG8"/>
    <mergeCell ref="AH8:AJ8"/>
    <mergeCell ref="AM15:AN15"/>
    <mergeCell ref="AM16:AN16"/>
    <mergeCell ref="AM17:AN17"/>
    <mergeCell ref="AM18:AN18"/>
    <mergeCell ref="AM19:AN19"/>
    <mergeCell ref="AM20:AN20"/>
    <mergeCell ref="AM21:AN21"/>
    <mergeCell ref="AM22:AN22"/>
    <mergeCell ref="AM11:AN11"/>
    <mergeCell ref="AM12:AN12"/>
    <mergeCell ref="AM13:AN13"/>
    <mergeCell ref="AM14:AN14"/>
    <mergeCell ref="AM25:AN25"/>
    <mergeCell ref="AM23:AN23"/>
    <mergeCell ref="AM24:AN24"/>
    <mergeCell ref="AM38:AN38"/>
    <mergeCell ref="AM27:AN27"/>
    <mergeCell ref="AM28:AN28"/>
    <mergeCell ref="AM29:AN29"/>
    <mergeCell ref="AM30:AN30"/>
    <mergeCell ref="AM31:AN31"/>
    <mergeCell ref="AM32:AN32"/>
    <mergeCell ref="AM33:AN33"/>
    <mergeCell ref="AM34:AN34"/>
    <mergeCell ref="AM35:AN35"/>
    <mergeCell ref="AM36:AN36"/>
    <mergeCell ref="AM37:AN37"/>
    <mergeCell ref="C52:E52"/>
    <mergeCell ref="C53:E53"/>
    <mergeCell ref="C54:E54"/>
    <mergeCell ref="C55:E55"/>
    <mergeCell ref="AM39:AN39"/>
    <mergeCell ref="AM40:AN40"/>
    <mergeCell ref="A41:E41"/>
    <mergeCell ref="AM41:AN42"/>
    <mergeCell ref="A42:E42"/>
    <mergeCell ref="C51:E51"/>
  </mergeCells>
  <phoneticPr fontId="26"/>
  <conditionalFormatting sqref="AH11:AJ42">
    <cfRule type="expression" dxfId="41" priority="3">
      <formula>$AK$3="４週"</formula>
    </cfRule>
  </conditionalFormatting>
  <conditionalFormatting sqref="AL11:AL40">
    <cfRule type="cellIs" dxfId="40" priority="1" operator="greaterThan">
      <formula>$AH$5</formula>
    </cfRule>
  </conditionalFormatting>
  <dataValidations count="4">
    <dataValidation type="list" allowBlank="1" showInputMessage="1" showErrorMessage="1" sqref="AK4:AN4" xr:uid="{00000000-0002-0000-0700-000000000000}">
      <formula1>"予定,実績"</formula1>
    </dataValidation>
    <dataValidation type="list" allowBlank="1" showInputMessage="1" showErrorMessage="1" sqref="AK3:AN3" xr:uid="{00000000-0002-0000-0700-000001000000}">
      <formula1>"４週,歴月"</formula1>
    </dataValidation>
    <dataValidation type="list" allowBlank="1" showInputMessage="1" showErrorMessage="1" sqref="C11:C40" xr:uid="{00000000-0002-0000-0700-000002000000}">
      <formula1>"A,B,C,D"</formula1>
    </dataValidation>
    <dataValidation type="list" allowBlank="1" showInputMessage="1" showErrorMessage="1" sqref="B11:B40" xr:uid="{00000000-0002-0000-07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42" max="3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4000000}">
          <x14:formula1>
            <xm:f>選択肢!$A$9:$A$11</xm:f>
          </x14:formula1>
          <xm:sqref>AK1:AN1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79"/>
  <sheetViews>
    <sheetView showGridLines="0" view="pageBreakPreview" zoomScaleNormal="100" zoomScaleSheetLayoutView="100" workbookViewId="0">
      <selection activeCell="S2" sqref="S2:T2"/>
    </sheetView>
  </sheetViews>
  <sheetFormatPr defaultColWidth="8.25" defaultRowHeight="21" customHeight="1"/>
  <cols>
    <col min="1" max="1" width="2.625" style="1" customWidth="1"/>
    <col min="2" max="2" width="14.12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4" customHeight="1">
      <c r="A1" s="28" t="s">
        <v>253</v>
      </c>
      <c r="C1" s="15"/>
      <c r="D1" s="15"/>
      <c r="E1" s="15"/>
      <c r="F1" s="15"/>
      <c r="G1" s="15"/>
      <c r="H1" s="15"/>
      <c r="I1" s="15"/>
      <c r="J1" s="15"/>
      <c r="K1" s="15"/>
      <c r="L1" s="15"/>
      <c r="M1" s="15"/>
      <c r="N1" s="15"/>
      <c r="O1" s="15"/>
      <c r="P1" s="15"/>
      <c r="Q1" s="15"/>
      <c r="R1" s="15"/>
      <c r="S1" s="15"/>
      <c r="T1" s="15"/>
      <c r="U1" s="15"/>
      <c r="V1" s="15"/>
      <c r="W1" s="15"/>
      <c r="X1" s="9"/>
      <c r="Y1" s="9"/>
      <c r="Z1" s="4"/>
      <c r="AA1" s="4"/>
      <c r="AB1" s="4"/>
      <c r="AC1" s="4"/>
      <c r="AD1" s="21"/>
      <c r="AE1" s="21"/>
      <c r="AF1" s="21"/>
      <c r="AG1" s="21"/>
      <c r="AH1" s="21"/>
      <c r="AI1" s="16" t="s">
        <v>61</v>
      </c>
      <c r="AJ1" s="16"/>
      <c r="AK1" s="110" t="s">
        <v>233</v>
      </c>
      <c r="AL1" s="110"/>
      <c r="AM1" s="110"/>
      <c r="AN1" s="110"/>
    </row>
    <row r="2" spans="1:40" ht="18" customHeight="1">
      <c r="A2" s="4"/>
      <c r="B2" s="5"/>
      <c r="C2" s="5"/>
      <c r="D2" s="5"/>
      <c r="E2" s="5"/>
      <c r="F2" s="5"/>
      <c r="G2" s="5"/>
      <c r="H2" s="5"/>
      <c r="I2" s="5"/>
      <c r="J2" s="5"/>
      <c r="K2" s="5"/>
      <c r="L2" s="5"/>
      <c r="M2" s="117">
        <v>2025</v>
      </c>
      <c r="N2" s="117"/>
      <c r="O2" s="117"/>
      <c r="P2" s="117"/>
      <c r="Q2" s="116" t="s">
        <v>56</v>
      </c>
      <c r="R2" s="116"/>
      <c r="S2" s="117"/>
      <c r="T2" s="117"/>
      <c r="U2" s="116" t="s">
        <v>57</v>
      </c>
      <c r="V2" s="116"/>
      <c r="W2" s="5"/>
      <c r="X2" s="5"/>
      <c r="Y2" s="5"/>
      <c r="Z2" s="4"/>
      <c r="AA2" s="4"/>
      <c r="AC2" s="16"/>
      <c r="AD2" s="5"/>
      <c r="AE2" s="5"/>
      <c r="AF2" s="5"/>
      <c r="AG2" s="5"/>
      <c r="AH2" s="5"/>
      <c r="AI2" s="16" t="s">
        <v>62</v>
      </c>
      <c r="AJ2" s="16"/>
      <c r="AK2" s="111"/>
      <c r="AL2" s="111"/>
      <c r="AM2" s="111"/>
      <c r="AN2" s="111"/>
    </row>
    <row r="3" spans="1:40" ht="18" customHeight="1">
      <c r="A3" s="19"/>
      <c r="B3" s="19"/>
      <c r="C3" s="19"/>
      <c r="D3" s="19"/>
      <c r="E3" s="19"/>
      <c r="F3" s="19"/>
      <c r="G3" s="19"/>
      <c r="H3" s="19"/>
      <c r="I3" s="19"/>
      <c r="J3" s="19"/>
      <c r="K3" s="19"/>
      <c r="L3" s="19"/>
      <c r="M3" s="98" t="s">
        <v>255</v>
      </c>
      <c r="N3" s="19"/>
      <c r="O3" s="19"/>
      <c r="P3" s="19"/>
      <c r="Q3" s="19"/>
      <c r="R3" s="19"/>
      <c r="S3" s="19"/>
      <c r="T3" s="19"/>
      <c r="U3" s="19"/>
      <c r="V3" s="19"/>
      <c r="W3" s="19"/>
      <c r="Y3" s="22"/>
      <c r="Z3" s="22"/>
      <c r="AA3" s="22"/>
      <c r="AB3" s="4"/>
      <c r="AC3" s="22"/>
      <c r="AD3" s="22"/>
      <c r="AE3" s="22"/>
      <c r="AF3" s="22"/>
      <c r="AG3" s="22"/>
      <c r="AH3" s="22"/>
      <c r="AI3" s="23" t="s">
        <v>65</v>
      </c>
      <c r="AJ3" s="16"/>
      <c r="AK3" s="174" t="s">
        <v>142</v>
      </c>
      <c r="AL3" s="174"/>
      <c r="AM3" s="174"/>
      <c r="AN3" s="174"/>
    </row>
    <row r="4" spans="1:40" ht="18" customHeight="1">
      <c r="A4" s="19"/>
      <c r="B4" s="19"/>
      <c r="C4" s="19"/>
      <c r="D4" s="19"/>
      <c r="E4" s="19"/>
      <c r="F4" s="19"/>
      <c r="G4" s="19"/>
      <c r="H4" s="19"/>
      <c r="I4" s="19"/>
      <c r="J4" s="19"/>
      <c r="K4" s="19"/>
      <c r="L4" s="19"/>
      <c r="M4" s="99" t="s">
        <v>256</v>
      </c>
      <c r="N4" s="19"/>
      <c r="O4" s="19"/>
      <c r="P4" s="19"/>
      <c r="Q4" s="19"/>
      <c r="R4" s="19"/>
      <c r="S4" s="19"/>
      <c r="T4" s="19"/>
      <c r="U4" s="19"/>
      <c r="V4" s="19"/>
      <c r="W4" s="19"/>
      <c r="Y4" s="22"/>
      <c r="Z4" s="22"/>
      <c r="AA4" s="22"/>
      <c r="AB4" s="4"/>
      <c r="AC4" s="22"/>
      <c r="AD4" s="22"/>
      <c r="AE4" s="22"/>
      <c r="AF4" s="22"/>
      <c r="AG4" s="22"/>
      <c r="AH4" s="22"/>
      <c r="AI4" s="23" t="s">
        <v>66</v>
      </c>
      <c r="AJ4" s="16"/>
      <c r="AK4" s="174"/>
      <c r="AL4" s="174"/>
      <c r="AM4" s="174"/>
      <c r="AN4" s="174"/>
    </row>
    <row r="5" spans="1:40" ht="18" customHeight="1">
      <c r="A5" s="19"/>
      <c r="B5" s="19"/>
      <c r="C5" s="19"/>
      <c r="D5" s="19"/>
      <c r="E5" s="19"/>
      <c r="F5" s="19"/>
      <c r="G5" s="19"/>
      <c r="H5" s="19"/>
      <c r="I5" s="19"/>
      <c r="J5" s="19"/>
      <c r="K5" s="19"/>
      <c r="L5" s="19"/>
      <c r="M5" s="19"/>
      <c r="N5" s="19"/>
      <c r="O5" s="19"/>
      <c r="P5" s="19"/>
      <c r="Q5" s="19"/>
      <c r="R5" s="19"/>
      <c r="S5" s="19"/>
      <c r="U5" s="19"/>
      <c r="V5" s="19"/>
      <c r="W5" s="19"/>
      <c r="Y5" s="22"/>
      <c r="Z5" s="22"/>
      <c r="AA5" s="22"/>
      <c r="AB5" s="4"/>
      <c r="AC5" s="22"/>
      <c r="AD5" s="22"/>
      <c r="AE5" s="22"/>
      <c r="AF5" s="22"/>
      <c r="AG5" s="23" t="s">
        <v>67</v>
      </c>
      <c r="AH5" s="187"/>
      <c r="AI5" s="187"/>
      <c r="AJ5" s="187"/>
      <c r="AK5" s="22" t="s">
        <v>63</v>
      </c>
      <c r="AL5" s="32"/>
      <c r="AM5" s="22" t="s">
        <v>64</v>
      </c>
      <c r="AN5" s="4"/>
    </row>
    <row r="6" spans="1:40" ht="9.9499999999999993" customHeight="1">
      <c r="A6" s="4"/>
      <c r="B6" s="8"/>
      <c r="C6" s="8"/>
      <c r="D6" s="8"/>
      <c r="E6" s="8"/>
      <c r="F6" s="8"/>
      <c r="G6" s="8"/>
      <c r="H6" s="8"/>
      <c r="I6" s="8"/>
      <c r="J6" s="8"/>
      <c r="K6" s="8"/>
      <c r="L6" s="8"/>
      <c r="M6" s="8"/>
      <c r="N6" s="8"/>
      <c r="O6" s="8"/>
      <c r="P6" s="8"/>
      <c r="Q6" s="8"/>
      <c r="R6" s="8"/>
      <c r="S6" s="8"/>
      <c r="T6" s="8"/>
      <c r="U6" s="8"/>
      <c r="V6" s="8"/>
      <c r="W6" s="8"/>
      <c r="X6" s="5"/>
      <c r="Y6" s="5"/>
      <c r="Z6" s="5"/>
      <c r="AA6" s="5"/>
      <c r="AB6" s="5"/>
      <c r="AC6" s="5"/>
      <c r="AD6" s="5"/>
      <c r="AE6" s="5"/>
      <c r="AF6" s="5"/>
      <c r="AG6" s="5"/>
      <c r="AH6" s="5"/>
      <c r="AI6" s="5"/>
      <c r="AJ6" s="5"/>
      <c r="AK6" s="5"/>
      <c r="AL6" s="5"/>
      <c r="AM6" s="4"/>
      <c r="AN6" s="4"/>
    </row>
    <row r="7" spans="1:40" ht="15" customHeight="1">
      <c r="A7" s="123" t="s">
        <v>59</v>
      </c>
      <c r="B7" s="115" t="s">
        <v>68</v>
      </c>
      <c r="C7" s="120" t="s">
        <v>69</v>
      </c>
      <c r="D7" s="115" t="s">
        <v>70</v>
      </c>
      <c r="E7" s="127" t="s">
        <v>71</v>
      </c>
      <c r="F7" s="119" t="s">
        <v>103</v>
      </c>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3" t="s">
        <v>104</v>
      </c>
      <c r="AL7" s="114" t="s">
        <v>105</v>
      </c>
      <c r="AM7" s="109" t="s">
        <v>106</v>
      </c>
      <c r="AN7" s="109"/>
    </row>
    <row r="8" spans="1:40" ht="15" customHeight="1">
      <c r="A8" s="123"/>
      <c r="B8" s="115"/>
      <c r="C8" s="121"/>
      <c r="D8" s="115"/>
      <c r="E8" s="127"/>
      <c r="F8" s="115" t="s">
        <v>12</v>
      </c>
      <c r="G8" s="115"/>
      <c r="H8" s="115"/>
      <c r="I8" s="115"/>
      <c r="J8" s="115"/>
      <c r="K8" s="115"/>
      <c r="L8" s="115"/>
      <c r="M8" s="115" t="s">
        <v>13</v>
      </c>
      <c r="N8" s="115"/>
      <c r="O8" s="115"/>
      <c r="P8" s="115"/>
      <c r="Q8" s="115"/>
      <c r="R8" s="115"/>
      <c r="S8" s="115"/>
      <c r="T8" s="115" t="s">
        <v>14</v>
      </c>
      <c r="U8" s="115"/>
      <c r="V8" s="115"/>
      <c r="W8" s="115"/>
      <c r="X8" s="115"/>
      <c r="Y8" s="115"/>
      <c r="Z8" s="115"/>
      <c r="AA8" s="115" t="s">
        <v>15</v>
      </c>
      <c r="AB8" s="115"/>
      <c r="AC8" s="115"/>
      <c r="AD8" s="115"/>
      <c r="AE8" s="115"/>
      <c r="AF8" s="115"/>
      <c r="AG8" s="115"/>
      <c r="AH8" s="115" t="s">
        <v>18</v>
      </c>
      <c r="AI8" s="115"/>
      <c r="AJ8" s="115"/>
      <c r="AK8" s="113"/>
      <c r="AL8" s="114"/>
      <c r="AM8" s="109"/>
      <c r="AN8" s="109"/>
    </row>
    <row r="9" spans="1:40" ht="15" customHeight="1">
      <c r="A9" s="123"/>
      <c r="B9" s="115"/>
      <c r="C9" s="121"/>
      <c r="D9" s="115"/>
      <c r="E9" s="127"/>
      <c r="F9" s="6">
        <f>DATE($M$2,$S$2,1)</f>
        <v>45627</v>
      </c>
      <c r="G9" s="6">
        <f>DATE($M$2,$S$2,2)</f>
        <v>45628</v>
      </c>
      <c r="H9" s="6">
        <f>DATE($M$2,$S$2,3)</f>
        <v>45629</v>
      </c>
      <c r="I9" s="6">
        <f>DATE($M$2,$S$2,4)</f>
        <v>45630</v>
      </c>
      <c r="J9" s="6">
        <f>DATE($M$2,$S$2,5)</f>
        <v>45631</v>
      </c>
      <c r="K9" s="6">
        <f>DATE($M$2,$S$2,6)</f>
        <v>45632</v>
      </c>
      <c r="L9" s="6">
        <f>DATE($M$2,$S$2,7)</f>
        <v>45633</v>
      </c>
      <c r="M9" s="6">
        <f>DATE($M$2,$S$2,8)</f>
        <v>45634</v>
      </c>
      <c r="N9" s="6">
        <f>DATE($M$2,$S$2,9)</f>
        <v>45635</v>
      </c>
      <c r="O9" s="6">
        <f>DATE($M$2,$S$2,10)</f>
        <v>45636</v>
      </c>
      <c r="P9" s="6">
        <f>DATE($M$2,$S$2,11)</f>
        <v>45637</v>
      </c>
      <c r="Q9" s="6">
        <f>DATE($M$2,$S$2,12)</f>
        <v>45638</v>
      </c>
      <c r="R9" s="6">
        <f>DATE($M$2,$S$2,13)</f>
        <v>45639</v>
      </c>
      <c r="S9" s="6">
        <f>DATE($M$2,$S$2,14)</f>
        <v>45640</v>
      </c>
      <c r="T9" s="6">
        <f>DATE($M$2,$S$2,15)</f>
        <v>45641</v>
      </c>
      <c r="U9" s="6">
        <f>DATE($M$2,$S$2,16)</f>
        <v>45642</v>
      </c>
      <c r="V9" s="6">
        <f>DATE($M$2,$S$2,17)</f>
        <v>45643</v>
      </c>
      <c r="W9" s="6">
        <f>DATE($M$2,$S$2,18)</f>
        <v>45644</v>
      </c>
      <c r="X9" s="6">
        <f>DATE($M$2,$S$2,19)</f>
        <v>45645</v>
      </c>
      <c r="Y9" s="6">
        <f>DATE($M$2,$S$2,20)</f>
        <v>45646</v>
      </c>
      <c r="Z9" s="6">
        <f>DATE($M$2,$S$2,21)</f>
        <v>45647</v>
      </c>
      <c r="AA9" s="6">
        <f>DATE($M$2,$S$2,22)</f>
        <v>45648</v>
      </c>
      <c r="AB9" s="6">
        <f>DATE($M$2,$S$2,23)</f>
        <v>45649</v>
      </c>
      <c r="AC9" s="6">
        <f>DATE($M$2,$S$2,24)</f>
        <v>45650</v>
      </c>
      <c r="AD9" s="6">
        <f>DATE($M$2,$S$2,25)</f>
        <v>45651</v>
      </c>
      <c r="AE9" s="6">
        <f>DATE($M$2,$S$2,26)</f>
        <v>45652</v>
      </c>
      <c r="AF9" s="6">
        <f>DATE($M$2,$S$2,27)</f>
        <v>45653</v>
      </c>
      <c r="AG9" s="6">
        <f>DATE($M$2,$S$2,28)</f>
        <v>45654</v>
      </c>
      <c r="AH9" s="6">
        <f>IF(DAY(EOMONTH(F9,0))&lt;29,"",DATE($M$2,$S$2,29))</f>
        <v>45655</v>
      </c>
      <c r="AI9" s="6">
        <f>IF(DAY(EOMONTH(F9,0))&lt;30,"",DATE($M$2,$S$2,30))</f>
        <v>45656</v>
      </c>
      <c r="AJ9" s="6">
        <f>IF(DAY(EOMONTH(F9,0))&lt;31,"",DATE($M$2,$S$2,31))</f>
        <v>45657</v>
      </c>
      <c r="AK9" s="113"/>
      <c r="AL9" s="114"/>
      <c r="AM9" s="109"/>
      <c r="AN9" s="109"/>
    </row>
    <row r="10" spans="1:40" ht="15" customHeight="1">
      <c r="A10" s="123"/>
      <c r="B10" s="115"/>
      <c r="C10" s="122"/>
      <c r="D10" s="115"/>
      <c r="E10" s="127"/>
      <c r="F10" s="7">
        <f>DATE($M$2,$S$2,1)</f>
        <v>45627</v>
      </c>
      <c r="G10" s="7">
        <f>DATE($M$2,$S$2,2)</f>
        <v>45628</v>
      </c>
      <c r="H10" s="7">
        <f>DATE($M$2,$S$2,3)</f>
        <v>45629</v>
      </c>
      <c r="I10" s="7">
        <f>DATE($M$2,$S$2,4)</f>
        <v>45630</v>
      </c>
      <c r="J10" s="7">
        <f>DATE($M$2,$S$2,5)</f>
        <v>45631</v>
      </c>
      <c r="K10" s="7">
        <f>DATE($M$2,$S$2,6)</f>
        <v>45632</v>
      </c>
      <c r="L10" s="7">
        <f>DATE($M$2,$S$2,7)</f>
        <v>45633</v>
      </c>
      <c r="M10" s="7">
        <f>DATE($M$2,$S$2,8)</f>
        <v>45634</v>
      </c>
      <c r="N10" s="7">
        <f>DATE($M$2,$S$2,9)</f>
        <v>45635</v>
      </c>
      <c r="O10" s="7">
        <f>DATE($M$2,$S$2,10)</f>
        <v>45636</v>
      </c>
      <c r="P10" s="7">
        <f>DATE($M$2,$S$2,11)</f>
        <v>45637</v>
      </c>
      <c r="Q10" s="7">
        <f>DATE($M$2,$S$2,12)</f>
        <v>45638</v>
      </c>
      <c r="R10" s="7">
        <f>DATE($M$2,$S$2,13)</f>
        <v>45639</v>
      </c>
      <c r="S10" s="7">
        <f>DATE($M$2,$S$2,14)</f>
        <v>45640</v>
      </c>
      <c r="T10" s="7">
        <f>DATE($M$2,$S$2,15)</f>
        <v>45641</v>
      </c>
      <c r="U10" s="7">
        <f>DATE($M$2,$S$2,16)</f>
        <v>45642</v>
      </c>
      <c r="V10" s="7">
        <f>DATE($M$2,$S$2,17)</f>
        <v>45643</v>
      </c>
      <c r="W10" s="7">
        <f>DATE($M$2,$S$2,18)</f>
        <v>45644</v>
      </c>
      <c r="X10" s="7">
        <f>DATE($M$2,$S$2,19)</f>
        <v>45645</v>
      </c>
      <c r="Y10" s="7">
        <f>DATE($M$2,$S$2,20)</f>
        <v>45646</v>
      </c>
      <c r="Z10" s="7">
        <f>DATE($M$2,$S$2,21)</f>
        <v>45647</v>
      </c>
      <c r="AA10" s="7">
        <f>DATE($M$2,$S$2,22)</f>
        <v>45648</v>
      </c>
      <c r="AB10" s="7">
        <f>DATE($M$2,$S$2,23)</f>
        <v>45649</v>
      </c>
      <c r="AC10" s="7">
        <f>DATE($M$2,$S$2,24)</f>
        <v>45650</v>
      </c>
      <c r="AD10" s="7">
        <f>DATE($M$2,$S$2,25)</f>
        <v>45651</v>
      </c>
      <c r="AE10" s="7">
        <f>DATE($M$2,$S$2,26)</f>
        <v>45652</v>
      </c>
      <c r="AF10" s="7">
        <f>DATE($M$2,$S$2,27)</f>
        <v>45653</v>
      </c>
      <c r="AG10" s="7">
        <f>DATE($M$2,$S$2,28)</f>
        <v>45654</v>
      </c>
      <c r="AH10" s="7">
        <f>IF(DAY(EOMONTH(F10,0))&lt;29,"",DATE($M$2,$S$2,29))</f>
        <v>45655</v>
      </c>
      <c r="AI10" s="7">
        <f>IF(DAY(EOMONTH(F10,0))&lt;30,"",DATE($M$2,$S$2,30))</f>
        <v>45656</v>
      </c>
      <c r="AJ10" s="7">
        <f>IF(DAY(EOMONTH(F10,0))&lt;31,"",DATE($M$2,$S$2,31))</f>
        <v>45657</v>
      </c>
      <c r="AK10" s="113"/>
      <c r="AL10" s="114"/>
      <c r="AM10" s="109"/>
      <c r="AN10" s="109"/>
    </row>
    <row r="11" spans="1:40" ht="18" customHeight="1">
      <c r="A11" s="72">
        <v>1</v>
      </c>
      <c r="B11" s="91" t="s">
        <v>20</v>
      </c>
      <c r="C11" s="77" t="s">
        <v>96</v>
      </c>
      <c r="D11" s="88"/>
      <c r="E11" s="89" t="s">
        <v>96</v>
      </c>
      <c r="F11" s="80"/>
      <c r="G11" s="80"/>
      <c r="H11" s="80"/>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1">
        <f>IF($AK$3="４週",SUM(F11:AG11),SUM(F11:AJ11))</f>
        <v>0</v>
      </c>
      <c r="AL11" s="82">
        <f>IF($AK$3="４週",AK11/4,AK11/(DAY(EOMONTH($F$9,0))/7))</f>
        <v>0</v>
      </c>
      <c r="AM11" s="128"/>
      <c r="AN11" s="128"/>
    </row>
    <row r="12" spans="1:40" ht="18" customHeight="1">
      <c r="A12" s="72">
        <v>2</v>
      </c>
      <c r="B12" s="91" t="s">
        <v>23</v>
      </c>
      <c r="C12" s="77" t="s">
        <v>97</v>
      </c>
      <c r="D12" s="88"/>
      <c r="E12" s="89" t="s">
        <v>97</v>
      </c>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80"/>
      <c r="AK12" s="81">
        <f t="shared" ref="AK12:AK31" si="0">IF($AK$3="４週",SUM(F12:AG12),SUM(F12:AJ12))</f>
        <v>0</v>
      </c>
      <c r="AL12" s="82">
        <f t="shared" ref="AL12:AL30" si="1">IF($AK$3="４週",AK12/4,AK12/(DAY(EOMONTH($F$9,0))/7))</f>
        <v>0</v>
      </c>
      <c r="AM12" s="128"/>
      <c r="AN12" s="128"/>
    </row>
    <row r="13" spans="1:40" ht="18" customHeight="1">
      <c r="A13" s="72">
        <v>3</v>
      </c>
      <c r="B13" s="91" t="s">
        <v>25</v>
      </c>
      <c r="C13" s="77" t="s">
        <v>98</v>
      </c>
      <c r="D13" s="88"/>
      <c r="E13" s="89" t="s">
        <v>98</v>
      </c>
      <c r="F13" s="80"/>
      <c r="G13" s="80"/>
      <c r="H13" s="80"/>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c r="AI13" s="80"/>
      <c r="AJ13" s="80"/>
      <c r="AK13" s="81">
        <f t="shared" si="0"/>
        <v>0</v>
      </c>
      <c r="AL13" s="82">
        <f t="shared" si="1"/>
        <v>0</v>
      </c>
      <c r="AM13" s="128"/>
      <c r="AN13" s="128"/>
    </row>
    <row r="14" spans="1:40" ht="18" customHeight="1">
      <c r="A14" s="72">
        <v>4</v>
      </c>
      <c r="B14" s="91" t="s">
        <v>26</v>
      </c>
      <c r="C14" s="77" t="s">
        <v>99</v>
      </c>
      <c r="D14" s="88"/>
      <c r="E14" s="89" t="s">
        <v>99</v>
      </c>
      <c r="F14" s="80"/>
      <c r="G14" s="80"/>
      <c r="H14" s="80"/>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1">
        <f t="shared" si="0"/>
        <v>0</v>
      </c>
      <c r="AL14" s="82">
        <f t="shared" si="1"/>
        <v>0</v>
      </c>
      <c r="AM14" s="128"/>
      <c r="AN14" s="128"/>
    </row>
    <row r="15" spans="1:40" ht="18" customHeight="1">
      <c r="A15" s="72">
        <v>5</v>
      </c>
      <c r="B15" s="91"/>
      <c r="C15" s="77"/>
      <c r="D15" s="88"/>
      <c r="E15" s="89"/>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1">
        <f t="shared" si="0"/>
        <v>0</v>
      </c>
      <c r="AL15" s="82">
        <f t="shared" si="1"/>
        <v>0</v>
      </c>
      <c r="AM15" s="128"/>
      <c r="AN15" s="128"/>
    </row>
    <row r="16" spans="1:40" ht="18" customHeight="1">
      <c r="A16" s="72">
        <v>6</v>
      </c>
      <c r="B16" s="91"/>
      <c r="C16" s="77"/>
      <c r="D16" s="88"/>
      <c r="E16" s="89"/>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1">
        <f t="shared" si="0"/>
        <v>0</v>
      </c>
      <c r="AL16" s="82">
        <f t="shared" si="1"/>
        <v>0</v>
      </c>
      <c r="AM16" s="128"/>
      <c r="AN16" s="128"/>
    </row>
    <row r="17" spans="1:40" ht="18" customHeight="1">
      <c r="A17" s="72">
        <v>7</v>
      </c>
      <c r="B17" s="91"/>
      <c r="C17" s="77"/>
      <c r="D17" s="88"/>
      <c r="E17" s="89"/>
      <c r="F17" s="80"/>
      <c r="G17" s="80"/>
      <c r="H17" s="80"/>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1">
        <f t="shared" si="0"/>
        <v>0</v>
      </c>
      <c r="AL17" s="82">
        <f t="shared" si="1"/>
        <v>0</v>
      </c>
      <c r="AM17" s="128"/>
      <c r="AN17" s="128"/>
    </row>
    <row r="18" spans="1:40" ht="18" customHeight="1">
      <c r="A18" s="72">
        <v>8</v>
      </c>
      <c r="B18" s="91"/>
      <c r="C18" s="77"/>
      <c r="D18" s="88"/>
      <c r="E18" s="89"/>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1">
        <f t="shared" si="0"/>
        <v>0</v>
      </c>
      <c r="AL18" s="82">
        <f t="shared" si="1"/>
        <v>0</v>
      </c>
      <c r="AM18" s="128"/>
      <c r="AN18" s="128"/>
    </row>
    <row r="19" spans="1:40" ht="18" customHeight="1">
      <c r="A19" s="72">
        <v>9</v>
      </c>
      <c r="B19" s="91"/>
      <c r="C19" s="77"/>
      <c r="D19" s="88"/>
      <c r="E19" s="89"/>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1">
        <f t="shared" si="0"/>
        <v>0</v>
      </c>
      <c r="AL19" s="82">
        <f t="shared" si="1"/>
        <v>0</v>
      </c>
      <c r="AM19" s="128"/>
      <c r="AN19" s="128"/>
    </row>
    <row r="20" spans="1:40" ht="18" customHeight="1">
      <c r="A20" s="72">
        <v>10</v>
      </c>
      <c r="B20" s="91"/>
      <c r="C20" s="77"/>
      <c r="D20" s="88"/>
      <c r="E20" s="89"/>
      <c r="F20" s="80"/>
      <c r="G20" s="80"/>
      <c r="H20" s="80"/>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c r="AI20" s="80"/>
      <c r="AJ20" s="80"/>
      <c r="AK20" s="81">
        <f t="shared" si="0"/>
        <v>0</v>
      </c>
      <c r="AL20" s="82">
        <f t="shared" si="1"/>
        <v>0</v>
      </c>
      <c r="AM20" s="128"/>
      <c r="AN20" s="128"/>
    </row>
    <row r="21" spans="1:40" ht="18" customHeight="1">
      <c r="A21" s="72">
        <v>11</v>
      </c>
      <c r="B21" s="91"/>
      <c r="C21" s="77"/>
      <c r="D21" s="88"/>
      <c r="E21" s="89"/>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1">
        <f t="shared" si="0"/>
        <v>0</v>
      </c>
      <c r="AL21" s="82">
        <f t="shared" si="1"/>
        <v>0</v>
      </c>
      <c r="AM21" s="128"/>
      <c r="AN21" s="128"/>
    </row>
    <row r="22" spans="1:40" ht="18" customHeight="1">
      <c r="A22" s="72">
        <v>12</v>
      </c>
      <c r="B22" s="91"/>
      <c r="C22" s="77"/>
      <c r="D22" s="88"/>
      <c r="E22" s="89"/>
      <c r="F22" s="80"/>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1">
        <f t="shared" si="0"/>
        <v>0</v>
      </c>
      <c r="AL22" s="82">
        <f t="shared" si="1"/>
        <v>0</v>
      </c>
      <c r="AM22" s="128"/>
      <c r="AN22" s="128"/>
    </row>
    <row r="23" spans="1:40" ht="18" customHeight="1">
      <c r="A23" s="72">
        <v>13</v>
      </c>
      <c r="B23" s="91"/>
      <c r="C23" s="77"/>
      <c r="D23" s="88"/>
      <c r="E23" s="89"/>
      <c r="F23" s="80"/>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1">
        <f t="shared" si="0"/>
        <v>0</v>
      </c>
      <c r="AL23" s="82">
        <f t="shared" si="1"/>
        <v>0</v>
      </c>
      <c r="AM23" s="128"/>
      <c r="AN23" s="128"/>
    </row>
    <row r="24" spans="1:40" ht="18" customHeight="1">
      <c r="A24" s="72">
        <v>14</v>
      </c>
      <c r="B24" s="91"/>
      <c r="C24" s="77"/>
      <c r="D24" s="88"/>
      <c r="E24" s="89"/>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1">
        <f t="shared" si="0"/>
        <v>0</v>
      </c>
      <c r="AL24" s="82">
        <f t="shared" si="1"/>
        <v>0</v>
      </c>
      <c r="AM24" s="128"/>
      <c r="AN24" s="128"/>
    </row>
    <row r="25" spans="1:40" ht="18" customHeight="1">
      <c r="A25" s="72">
        <v>15</v>
      </c>
      <c r="B25" s="91"/>
      <c r="C25" s="77"/>
      <c r="D25" s="88"/>
      <c r="E25" s="89"/>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1">
        <f t="shared" si="0"/>
        <v>0</v>
      </c>
      <c r="AL25" s="82">
        <f t="shared" si="1"/>
        <v>0</v>
      </c>
      <c r="AM25" s="128"/>
      <c r="AN25" s="128"/>
    </row>
    <row r="26" spans="1:40" ht="18" customHeight="1">
      <c r="A26" s="72">
        <v>16</v>
      </c>
      <c r="B26" s="91"/>
      <c r="C26" s="77"/>
      <c r="D26" s="88"/>
      <c r="E26" s="89"/>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1">
        <f t="shared" si="0"/>
        <v>0</v>
      </c>
      <c r="AL26" s="82">
        <f t="shared" si="1"/>
        <v>0</v>
      </c>
      <c r="AM26" s="128"/>
      <c r="AN26" s="128"/>
    </row>
    <row r="27" spans="1:40" ht="18" customHeight="1">
      <c r="A27" s="72">
        <v>17</v>
      </c>
      <c r="B27" s="91"/>
      <c r="C27" s="77"/>
      <c r="D27" s="88"/>
      <c r="E27" s="89"/>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1">
        <f t="shared" si="0"/>
        <v>0</v>
      </c>
      <c r="AL27" s="82">
        <f t="shared" si="1"/>
        <v>0</v>
      </c>
      <c r="AM27" s="128"/>
      <c r="AN27" s="128"/>
    </row>
    <row r="28" spans="1:40" ht="18" customHeight="1">
      <c r="A28" s="72">
        <v>18</v>
      </c>
      <c r="B28" s="91"/>
      <c r="C28" s="77"/>
      <c r="D28" s="88"/>
      <c r="E28" s="89"/>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1">
        <f t="shared" si="0"/>
        <v>0</v>
      </c>
      <c r="AL28" s="82">
        <f t="shared" si="1"/>
        <v>0</v>
      </c>
      <c r="AM28" s="128"/>
      <c r="AN28" s="128"/>
    </row>
    <row r="29" spans="1:40" ht="18" customHeight="1">
      <c r="A29" s="72">
        <v>19</v>
      </c>
      <c r="B29" s="91"/>
      <c r="C29" s="77"/>
      <c r="D29" s="88"/>
      <c r="E29" s="89"/>
      <c r="F29" s="80"/>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1">
        <f t="shared" si="0"/>
        <v>0</v>
      </c>
      <c r="AL29" s="82">
        <f t="shared" si="1"/>
        <v>0</v>
      </c>
      <c r="AM29" s="128"/>
      <c r="AN29" s="128"/>
    </row>
    <row r="30" spans="1:40" ht="18" customHeight="1">
      <c r="A30" s="72">
        <v>20</v>
      </c>
      <c r="B30" s="91"/>
      <c r="C30" s="77"/>
      <c r="D30" s="88"/>
      <c r="E30" s="89"/>
      <c r="F30" s="80"/>
      <c r="G30" s="80"/>
      <c r="H30" s="80"/>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c r="AI30" s="80"/>
      <c r="AJ30" s="80"/>
      <c r="AK30" s="81">
        <f t="shared" si="0"/>
        <v>0</v>
      </c>
      <c r="AL30" s="82">
        <f t="shared" si="1"/>
        <v>0</v>
      </c>
      <c r="AM30" s="128"/>
      <c r="AN30" s="128"/>
    </row>
    <row r="31" spans="1:40" ht="18" customHeight="1">
      <c r="A31" s="124" t="s">
        <v>4</v>
      </c>
      <c r="B31" s="125"/>
      <c r="C31" s="125"/>
      <c r="D31" s="125"/>
      <c r="E31" s="125"/>
      <c r="F31" s="83">
        <f>+SUM(F11:F30)</f>
        <v>0</v>
      </c>
      <c r="G31" s="83">
        <f t="shared" ref="G31:AJ31" si="2">+SUM(G11:G30)</f>
        <v>0</v>
      </c>
      <c r="H31" s="83">
        <f t="shared" si="2"/>
        <v>0</v>
      </c>
      <c r="I31" s="83">
        <f t="shared" si="2"/>
        <v>0</v>
      </c>
      <c r="J31" s="83">
        <f t="shared" si="2"/>
        <v>0</v>
      </c>
      <c r="K31" s="83">
        <f t="shared" si="2"/>
        <v>0</v>
      </c>
      <c r="L31" s="83">
        <f t="shared" si="2"/>
        <v>0</v>
      </c>
      <c r="M31" s="83">
        <f t="shared" si="2"/>
        <v>0</v>
      </c>
      <c r="N31" s="83">
        <f t="shared" si="2"/>
        <v>0</v>
      </c>
      <c r="O31" s="83">
        <f t="shared" si="2"/>
        <v>0</v>
      </c>
      <c r="P31" s="83">
        <f t="shared" si="2"/>
        <v>0</v>
      </c>
      <c r="Q31" s="83">
        <f t="shared" si="2"/>
        <v>0</v>
      </c>
      <c r="R31" s="83">
        <f t="shared" si="2"/>
        <v>0</v>
      </c>
      <c r="S31" s="83">
        <f t="shared" si="2"/>
        <v>0</v>
      </c>
      <c r="T31" s="83">
        <f t="shared" si="2"/>
        <v>0</v>
      </c>
      <c r="U31" s="83">
        <f t="shared" si="2"/>
        <v>0</v>
      </c>
      <c r="V31" s="83">
        <f t="shared" si="2"/>
        <v>0</v>
      </c>
      <c r="W31" s="83">
        <f t="shared" si="2"/>
        <v>0</v>
      </c>
      <c r="X31" s="83">
        <f t="shared" si="2"/>
        <v>0</v>
      </c>
      <c r="Y31" s="83">
        <f t="shared" si="2"/>
        <v>0</v>
      </c>
      <c r="Z31" s="83">
        <f t="shared" si="2"/>
        <v>0</v>
      </c>
      <c r="AA31" s="83">
        <f t="shared" si="2"/>
        <v>0</v>
      </c>
      <c r="AB31" s="83">
        <f t="shared" si="2"/>
        <v>0</v>
      </c>
      <c r="AC31" s="83">
        <f t="shared" si="2"/>
        <v>0</v>
      </c>
      <c r="AD31" s="83">
        <f t="shared" si="2"/>
        <v>0</v>
      </c>
      <c r="AE31" s="83">
        <f t="shared" si="2"/>
        <v>0</v>
      </c>
      <c r="AF31" s="83">
        <f t="shared" si="2"/>
        <v>0</v>
      </c>
      <c r="AG31" s="83">
        <f t="shared" si="2"/>
        <v>0</v>
      </c>
      <c r="AH31" s="83">
        <f t="shared" si="2"/>
        <v>0</v>
      </c>
      <c r="AI31" s="83">
        <f t="shared" si="2"/>
        <v>0</v>
      </c>
      <c r="AJ31" s="83">
        <f t="shared" si="2"/>
        <v>0</v>
      </c>
      <c r="AK31" s="81">
        <f t="shared" si="0"/>
        <v>0</v>
      </c>
      <c r="AL31" s="82">
        <f>IF($AK$3="４週",AK31/4,AK31/(DAY(EOMONTH($F$9,0))/7))</f>
        <v>0</v>
      </c>
      <c r="AM31" s="129"/>
      <c r="AN31" s="129"/>
    </row>
    <row r="32" spans="1:40" ht="18" customHeight="1">
      <c r="A32" s="125" t="s">
        <v>6</v>
      </c>
      <c r="B32" s="125"/>
      <c r="C32" s="125"/>
      <c r="D32" s="125"/>
      <c r="E32" s="126"/>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3"/>
      <c r="AL32" s="85"/>
      <c r="AM32" s="129"/>
      <c r="AN32" s="129"/>
    </row>
    <row r="33" spans="1:43" ht="15" customHeight="1">
      <c r="A33" s="8"/>
      <c r="B33" s="8"/>
      <c r="C33" s="8"/>
      <c r="D33" s="8"/>
      <c r="E33" s="8"/>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8"/>
      <c r="AL33" s="8"/>
      <c r="AM33" s="4"/>
    </row>
    <row r="34" spans="1:43" ht="15" customHeight="1">
      <c r="A34" s="8"/>
      <c r="B34" s="8"/>
      <c r="C34" s="8"/>
      <c r="D34" s="8"/>
      <c r="E34" s="8"/>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8"/>
      <c r="AL34" s="8"/>
      <c r="AM34" s="4"/>
    </row>
    <row r="35" spans="1:43" ht="15" customHeight="1">
      <c r="A35" s="8"/>
      <c r="B35" s="8"/>
      <c r="C35" s="8"/>
      <c r="D35" s="8"/>
      <c r="E35" s="8"/>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8"/>
      <c r="AL35" s="8"/>
      <c r="AM35" s="4"/>
    </row>
    <row r="36" spans="1:43" ht="21" customHeight="1">
      <c r="A36" s="9" t="s">
        <v>112</v>
      </c>
      <c r="B36" s="8"/>
      <c r="C36" s="8"/>
      <c r="D36" s="8"/>
      <c r="E36" s="8"/>
      <c r="F36" s="8"/>
      <c r="G36" s="2"/>
      <c r="H36" s="2"/>
      <c r="I36" s="2"/>
      <c r="J36" s="2"/>
      <c r="K36" s="2"/>
      <c r="L36" s="2"/>
      <c r="M36" s="2"/>
      <c r="N36" s="2"/>
      <c r="O36" s="2"/>
      <c r="AM36" s="8"/>
      <c r="AN36" s="4"/>
    </row>
    <row r="37" spans="1:43" ht="24.95" customHeight="1">
      <c r="A37" s="115"/>
      <c r="B37" s="115"/>
      <c r="C37" s="115"/>
      <c r="D37" s="30">
        <v>4</v>
      </c>
      <c r="E37" s="30">
        <v>5</v>
      </c>
      <c r="F37" s="185">
        <v>6</v>
      </c>
      <c r="G37" s="185"/>
      <c r="H37" s="185"/>
      <c r="I37" s="185">
        <v>7</v>
      </c>
      <c r="J37" s="185"/>
      <c r="K37" s="185"/>
      <c r="L37" s="185">
        <v>8</v>
      </c>
      <c r="M37" s="185"/>
      <c r="N37" s="185"/>
      <c r="O37" s="185">
        <v>9</v>
      </c>
      <c r="P37" s="185"/>
      <c r="Q37" s="185"/>
      <c r="R37" s="185">
        <v>10</v>
      </c>
      <c r="S37" s="185"/>
      <c r="T37" s="185"/>
      <c r="U37" s="185">
        <v>11</v>
      </c>
      <c r="V37" s="185"/>
      <c r="W37" s="185"/>
      <c r="X37" s="185">
        <v>12</v>
      </c>
      <c r="Y37" s="185"/>
      <c r="Z37" s="185"/>
      <c r="AA37" s="185">
        <v>1</v>
      </c>
      <c r="AB37" s="185"/>
      <c r="AC37" s="185"/>
      <c r="AD37" s="185">
        <v>2</v>
      </c>
      <c r="AE37" s="185"/>
      <c r="AF37" s="185"/>
      <c r="AG37" s="185">
        <v>3</v>
      </c>
      <c r="AH37" s="185"/>
      <c r="AI37" s="185"/>
      <c r="AJ37" s="115" t="s">
        <v>60</v>
      </c>
      <c r="AK37" s="115"/>
      <c r="AL37" s="17" t="s">
        <v>116</v>
      </c>
      <c r="AM37"/>
      <c r="AN37"/>
      <c r="AO37"/>
      <c r="AP37"/>
      <c r="AQ37"/>
    </row>
    <row r="38" spans="1:43" ht="18" customHeight="1">
      <c r="A38" s="182" t="s">
        <v>120</v>
      </c>
      <c r="B38" s="182"/>
      <c r="C38" s="182"/>
      <c r="D38" s="31"/>
      <c r="E38" s="3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30">
        <f>SUM(D38:AI38)</f>
        <v>0</v>
      </c>
      <c r="AK38" s="130"/>
      <c r="AL38" s="183" t="e">
        <f>ROUNDUP(AJ38/AJ39,1)</f>
        <v>#DIV/0!</v>
      </c>
      <c r="AM38"/>
      <c r="AN38"/>
      <c r="AO38"/>
      <c r="AP38"/>
      <c r="AQ38"/>
    </row>
    <row r="39" spans="1:43" ht="18" customHeight="1">
      <c r="A39" s="182" t="s">
        <v>113</v>
      </c>
      <c r="B39" s="182"/>
      <c r="C39" s="182"/>
      <c r="D39" s="31"/>
      <c r="E39" s="31"/>
      <c r="F39" s="181"/>
      <c r="G39" s="181"/>
      <c r="H39" s="181"/>
      <c r="I39" s="181"/>
      <c r="J39" s="181"/>
      <c r="K39" s="181"/>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30">
        <f>+SUM(D39:AI39)</f>
        <v>0</v>
      </c>
      <c r="AK39" s="130"/>
      <c r="AL39" s="184"/>
      <c r="AM39"/>
      <c r="AN39"/>
      <c r="AO39"/>
      <c r="AP39"/>
      <c r="AQ39"/>
    </row>
    <row r="40" spans="1:43" ht="5.0999999999999996" customHeight="1">
      <c r="A40" s="20"/>
      <c r="B40" s="20"/>
      <c r="C40" s="20"/>
      <c r="D40"/>
      <c r="E40"/>
      <c r="F40"/>
      <c r="G40"/>
      <c r="H40"/>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39"/>
      <c r="AK40" s="2"/>
      <c r="AL40" s="8"/>
      <c r="AM40" s="8"/>
      <c r="AN40" s="4"/>
    </row>
    <row r="41" spans="1:43" ht="18" customHeight="1">
      <c r="A41" s="9" t="s">
        <v>114</v>
      </c>
      <c r="B41" s="2"/>
      <c r="D41" s="2"/>
      <c r="E41" s="2"/>
      <c r="F41" s="2"/>
      <c r="G41" s="2"/>
      <c r="H41" s="2"/>
      <c r="I41"/>
      <c r="J41"/>
      <c r="K41"/>
      <c r="L41"/>
      <c r="M41"/>
      <c r="N41"/>
      <c r="O41" s="2"/>
      <c r="P41" s="2"/>
      <c r="Q41" s="2"/>
      <c r="R41" s="2"/>
      <c r="S41" s="2"/>
      <c r="T41" s="2"/>
      <c r="U41" s="2"/>
      <c r="V41" s="2"/>
      <c r="W41" s="8"/>
      <c r="X41" s="2"/>
      <c r="Y41" s="2"/>
      <c r="Z41" s="2"/>
      <c r="AA41" s="2"/>
      <c r="AB41" s="2"/>
      <c r="AC41" s="2"/>
      <c r="AD41" s="2"/>
      <c r="AE41" s="2"/>
      <c r="AF41" s="2"/>
      <c r="AG41" s="2"/>
      <c r="AH41" s="2"/>
      <c r="AI41" s="2"/>
      <c r="AJ41" s="39"/>
      <c r="AK41" s="2"/>
      <c r="AL41" s="8"/>
      <c r="AM41" s="8"/>
      <c r="AN41" s="4"/>
    </row>
    <row r="42" spans="1:43" ht="45" customHeight="1">
      <c r="A42" s="115" t="s">
        <v>108</v>
      </c>
      <c r="B42" s="115"/>
      <c r="C42" s="115" t="s">
        <v>23</v>
      </c>
      <c r="D42" s="115"/>
      <c r="E42" s="114" t="s">
        <v>193</v>
      </c>
      <c r="F42" s="114"/>
      <c r="G42" s="114"/>
      <c r="H42" s="114"/>
      <c r="I42"/>
      <c r="J42"/>
      <c r="K42"/>
      <c r="L42"/>
      <c r="M42"/>
      <c r="N42"/>
      <c r="O42"/>
      <c r="P42"/>
      <c r="Q42"/>
      <c r="R42"/>
      <c r="S42"/>
      <c r="T42"/>
      <c r="U42"/>
      <c r="W42" s="8"/>
      <c r="X42" s="2"/>
      <c r="Y42" s="2"/>
      <c r="Z42" s="2"/>
      <c r="AA42" s="2"/>
      <c r="AB42" s="2"/>
      <c r="AC42" s="2"/>
      <c r="AD42" s="2"/>
      <c r="AE42" s="2"/>
      <c r="AF42" s="2"/>
      <c r="AG42" s="2"/>
      <c r="AH42" s="2"/>
      <c r="AI42" s="2"/>
      <c r="AJ42" s="39"/>
      <c r="AK42" s="2"/>
      <c r="AL42" s="8"/>
      <c r="AM42" s="8"/>
      <c r="AN42" s="4"/>
    </row>
    <row r="43" spans="1:43" ht="18" customHeight="1">
      <c r="A43" s="114" t="s">
        <v>117</v>
      </c>
      <c r="B43" s="114"/>
      <c r="C43" s="178" t="e">
        <f>ROUNDDOWN(IF(AL38&lt;=60,1,1+ROUNDUP((AL38-60)/40,0)),1)</f>
        <v>#DIV/0!</v>
      </c>
      <c r="D43" s="178"/>
      <c r="E43" s="178" t="e">
        <f>ROUNDDOWN(AL38/6,1)</f>
        <v>#DIV/0!</v>
      </c>
      <c r="F43" s="178"/>
      <c r="G43" s="178"/>
      <c r="H43" s="178"/>
      <c r="I43"/>
      <c r="J43"/>
      <c r="K43"/>
      <c r="L43"/>
      <c r="M43"/>
      <c r="N43"/>
      <c r="O43"/>
      <c r="P43"/>
      <c r="Q43"/>
      <c r="R43"/>
      <c r="S43"/>
      <c r="T43"/>
      <c r="U43"/>
      <c r="W43" s="8"/>
      <c r="X43" s="2"/>
      <c r="Y43" s="2"/>
      <c r="Z43" s="2"/>
      <c r="AA43" s="2"/>
      <c r="AB43" s="2"/>
      <c r="AC43" s="2"/>
      <c r="AD43" s="2"/>
      <c r="AE43" s="2"/>
      <c r="AF43" s="2"/>
      <c r="AG43" s="2"/>
      <c r="AH43" s="2"/>
      <c r="AI43" s="2"/>
      <c r="AJ43" s="39"/>
      <c r="AK43" s="2"/>
      <c r="AL43" s="8"/>
      <c r="AM43" s="8"/>
      <c r="AN43" s="4"/>
    </row>
    <row r="44" spans="1:43" ht="5.0999999999999996" customHeight="1">
      <c r="A44" s="20"/>
      <c r="B44" s="20"/>
      <c r="C44" s="20"/>
      <c r="D44" s="20"/>
      <c r="E44" s="20"/>
      <c r="F44" s="20"/>
      <c r="G44" s="20"/>
      <c r="H44" s="20"/>
      <c r="I44" s="20"/>
      <c r="J44" s="2"/>
      <c r="K44" s="2"/>
      <c r="L44" s="2"/>
      <c r="M44" s="39"/>
      <c r="N44" s="2"/>
      <c r="O44" s="2"/>
      <c r="P44" s="2"/>
      <c r="Q44"/>
      <c r="W44" s="8"/>
      <c r="X44" s="2"/>
      <c r="Y44" s="2"/>
      <c r="Z44" s="2"/>
      <c r="AA44" s="2"/>
      <c r="AB44" s="2"/>
      <c r="AC44" s="2"/>
      <c r="AD44" s="2"/>
      <c r="AE44" s="2"/>
      <c r="AF44" s="2"/>
      <c r="AG44" s="2"/>
      <c r="AH44" s="2"/>
      <c r="AI44" s="2"/>
      <c r="AJ44" s="39"/>
      <c r="AK44" s="2"/>
      <c r="AL44" s="8"/>
      <c r="AM44" s="8"/>
      <c r="AN44" s="4"/>
    </row>
    <row r="45" spans="1:43" ht="21" customHeight="1">
      <c r="A45" s="9" t="s">
        <v>118</v>
      </c>
      <c r="B45" s="1"/>
      <c r="C45" s="5"/>
      <c r="D45" s="5"/>
      <c r="E45" s="5"/>
      <c r="F45" s="5"/>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5"/>
      <c r="AM45" s="5"/>
      <c r="AN45" s="4"/>
    </row>
    <row r="46" spans="1:43" ht="24.95" customHeight="1">
      <c r="A46" s="4"/>
      <c r="B46" s="8"/>
      <c r="C46" s="157" t="str">
        <f>IF(VLOOKUP($AK$1,選択肢!$A$1:$J$41,C51,FALSE)=0,"-",VLOOKUP($AK$1,選択肢!$A$1:$J$41,C51,FALSE))</f>
        <v>管理者</v>
      </c>
      <c r="D46" s="158"/>
      <c r="E46" s="163" t="str">
        <f>IF(VLOOKUP($AK$1,選択肢!$A$1:$J$41,E51,FALSE)=0,"-",VLOOKUP($AK$1,選択肢!$A$1:$J$41,E51,FALSE))</f>
        <v>サービス管理責任者</v>
      </c>
      <c r="F46" s="163"/>
      <c r="G46" s="163"/>
      <c r="H46" s="163"/>
      <c r="I46" s="157" t="str">
        <f>IF(VLOOKUP($AK$1,選択肢!$A$1:$J$41,I51,FALSE)=0,"-",VLOOKUP($AK$1,選択肢!$A$1:$J$41,I51,FALSE))</f>
        <v>看護職員</v>
      </c>
      <c r="J46" s="158"/>
      <c r="K46" s="158"/>
      <c r="L46" s="158"/>
      <c r="M46" s="158"/>
      <c r="N46" s="164"/>
      <c r="O46" s="157" t="str">
        <f>IF(VLOOKUP($AK$1,選択肢!$A$1:$J$41,O51,FALSE)=0,"-",VLOOKUP($AK$1,選択肢!$A$1:$J$41,O51,FALSE))</f>
        <v>理学療法士</v>
      </c>
      <c r="P46" s="158"/>
      <c r="Q46" s="158"/>
      <c r="R46" s="158"/>
      <c r="S46" s="158"/>
      <c r="T46" s="164"/>
      <c r="U46" s="157" t="str">
        <f>IF(VLOOKUP($AK$1,選択肢!$A$1:$J$41,U51,FALSE)=0,"-",VLOOKUP($AK$1,選択肢!$A$1:$J$41,U51,FALSE))</f>
        <v>作業療法士</v>
      </c>
      <c r="V46" s="158"/>
      <c r="W46" s="158"/>
      <c r="X46" s="158"/>
      <c r="Y46" s="158"/>
      <c r="Z46" s="164"/>
      <c r="AA46" s="157" t="str">
        <f>IF(VLOOKUP($AK$1,選択肢!$A$1:$J$41,AA51,FALSE)=0,"-",VLOOKUP($AK$1,選択肢!$A$1:$J$41,AA51,FALSE))</f>
        <v>言語聴覚士</v>
      </c>
      <c r="AB46" s="158"/>
      <c r="AC46" s="158"/>
      <c r="AD46" s="158"/>
      <c r="AE46" s="158"/>
      <c r="AF46" s="164"/>
      <c r="AG46" s="163" t="str">
        <f>IF(VLOOKUP($AK$1,選択肢!$A$1:$J$41,AG51,FALSE)=0,"-",VLOOKUP($AK$1,選択肢!$A$1:$J$41,AG51,FALSE))</f>
        <v>生活支援員</v>
      </c>
      <c r="AH46" s="163"/>
      <c r="AI46" s="163"/>
      <c r="AJ46" s="163"/>
      <c r="AK46" s="163"/>
      <c r="AL46" s="163" t="str">
        <f>IF(VLOOKUP($AK$1,選択肢!$A$1:$J$41,AL51,FALSE)=0,"-",VLOOKUP($AK$1,選択肢!$A$1:$J$41,AL51,FALSE))</f>
        <v>-</v>
      </c>
      <c r="AM46" s="163"/>
      <c r="AN46" s="4"/>
    </row>
    <row r="47" spans="1:43" ht="18" customHeight="1">
      <c r="A47" s="4"/>
      <c r="B47" s="8"/>
      <c r="C47" s="35" t="s">
        <v>2</v>
      </c>
      <c r="D47" s="35" t="s">
        <v>3</v>
      </c>
      <c r="E47" s="34" t="s">
        <v>2</v>
      </c>
      <c r="F47" s="171" t="s">
        <v>3</v>
      </c>
      <c r="G47" s="171"/>
      <c r="H47" s="171"/>
      <c r="I47" s="160" t="s">
        <v>2</v>
      </c>
      <c r="J47" s="161"/>
      <c r="K47" s="162"/>
      <c r="L47" s="160" t="s">
        <v>3</v>
      </c>
      <c r="M47" s="161"/>
      <c r="N47" s="162"/>
      <c r="O47" s="160" t="s">
        <v>2</v>
      </c>
      <c r="P47" s="161"/>
      <c r="Q47" s="162"/>
      <c r="R47" s="160" t="s">
        <v>3</v>
      </c>
      <c r="S47" s="161"/>
      <c r="T47" s="162"/>
      <c r="U47" s="160" t="s">
        <v>2</v>
      </c>
      <c r="V47" s="161"/>
      <c r="W47" s="162"/>
      <c r="X47" s="160" t="s">
        <v>3</v>
      </c>
      <c r="Y47" s="161"/>
      <c r="Z47" s="162"/>
      <c r="AA47" s="160" t="s">
        <v>2</v>
      </c>
      <c r="AB47" s="161"/>
      <c r="AC47" s="162"/>
      <c r="AD47" s="160" t="s">
        <v>3</v>
      </c>
      <c r="AE47" s="161"/>
      <c r="AF47" s="162"/>
      <c r="AG47" s="160" t="s">
        <v>2</v>
      </c>
      <c r="AH47" s="161"/>
      <c r="AI47" s="162"/>
      <c r="AJ47" s="160" t="s">
        <v>3</v>
      </c>
      <c r="AK47" s="162"/>
      <c r="AL47" s="34" t="s">
        <v>1</v>
      </c>
      <c r="AM47" s="34" t="s">
        <v>0</v>
      </c>
      <c r="AN47" s="4"/>
    </row>
    <row r="48" spans="1:43" ht="18" customHeight="1">
      <c r="A48" s="4"/>
      <c r="B48" s="11" t="s">
        <v>16</v>
      </c>
      <c r="C48" s="34">
        <f>COUNTIFS($B$11:$B$30,C$46,$C$11:$C$30,"A",$E$11:$E$30,"*")</f>
        <v>1</v>
      </c>
      <c r="D48" s="34">
        <f>COUNTIFS($B$11:$B$30,C$46,$C$11:$C$30,"B",$E$11:$E$30,"*")</f>
        <v>0</v>
      </c>
      <c r="E48" s="34">
        <f>COUNTIFS($B$11:$B$30,E$46,$C$11:$C$30,"A",$E$11:$E$30,"*")</f>
        <v>0</v>
      </c>
      <c r="F48" s="160">
        <f>COUNTIFS($B$11:$B$30,E$46,$C$11:$C$30,"B",$E$11:$E$30,"*")</f>
        <v>1</v>
      </c>
      <c r="G48" s="161"/>
      <c r="H48" s="162"/>
      <c r="I48" s="160">
        <f>COUNTIFS($B$11:$B$30,I$46,$C$11:$C$30,"A",$E$11:$E$30,"*")</f>
        <v>0</v>
      </c>
      <c r="J48" s="161"/>
      <c r="K48" s="162"/>
      <c r="L48" s="160">
        <f>COUNTIFS($B$11:$B$30,I$46,$C$11:$C$30,"B",$E$11:$E$30,"*")</f>
        <v>0</v>
      </c>
      <c r="M48" s="161"/>
      <c r="N48" s="162"/>
      <c r="O48" s="160">
        <f>COUNTIFS($B$11:$B$30,O$46,$C$11:$C$30,"A",$E$11:$E$30,"*")</f>
        <v>0</v>
      </c>
      <c r="P48" s="161"/>
      <c r="Q48" s="162"/>
      <c r="R48" s="160">
        <f>COUNTIFS($B$11:$B$30,O$46,$C$11:$C$30,"B",$E$11:$E$30,"*")</f>
        <v>0</v>
      </c>
      <c r="S48" s="161"/>
      <c r="T48" s="162"/>
      <c r="U48" s="160">
        <f>COUNTIFS($B$11:$B$30,U$46,$C$11:$C$30,"A",$E$11:$E$30,"*")</f>
        <v>0</v>
      </c>
      <c r="V48" s="161"/>
      <c r="W48" s="162"/>
      <c r="X48" s="160">
        <f>COUNTIFS($B$11:$B$30,U$46,$C$11:$C$30,"B",$E$11:$E$30,"*")</f>
        <v>0</v>
      </c>
      <c r="Y48" s="161"/>
      <c r="Z48" s="162"/>
      <c r="AA48" s="160">
        <f>COUNTIFS($B$11:$B$30,AA$46,$C$11:$C$30,"A",$E$11:$E$30,"*")</f>
        <v>0</v>
      </c>
      <c r="AB48" s="161"/>
      <c r="AC48" s="162"/>
      <c r="AD48" s="160">
        <f>COUNTIFS($B$11:$B$30,AA$46,$C$11:$C$30,"B",$E$11:$E$30,"*")</f>
        <v>0</v>
      </c>
      <c r="AE48" s="161"/>
      <c r="AF48" s="162"/>
      <c r="AG48" s="160">
        <f>COUNTIFS($B$11:$B$30,AG$46,$C$11:$C$30,"A",$E$11:$E$30,"*")</f>
        <v>0</v>
      </c>
      <c r="AH48" s="161"/>
      <c r="AI48" s="162"/>
      <c r="AJ48" s="160">
        <f>COUNTIFS($B$11:$B$30,AG$46,$C$11:$C$30,"B",$E$11:$E$30,"*")</f>
        <v>0</v>
      </c>
      <c r="AK48" s="162"/>
      <c r="AL48" s="34">
        <f>COUNTIFS($B$11:$B$30,AL$46,$C$11:$C$30,"A",$E$11:$E$30,"*")</f>
        <v>0</v>
      </c>
      <c r="AM48" s="34">
        <f>COUNTIFS($B$11:$B$30,AL$46,$C$11:$C$30,"B",$E$11:$E$30,"*")</f>
        <v>0</v>
      </c>
      <c r="AN48" s="4"/>
    </row>
    <row r="49" spans="1:40" ht="18" customHeight="1">
      <c r="A49" s="4"/>
      <c r="B49" s="17" t="s">
        <v>17</v>
      </c>
      <c r="C49" s="34">
        <f>COUNTIFS($B$11:$B$30,C$46,$C$11:$C$30,"C",$E$11:$E$30,"*")</f>
        <v>0</v>
      </c>
      <c r="D49" s="34">
        <f>COUNTIFS($B$11:$B$30,C$46,$C$11:$C$30,"D",$E$11:$E$30,"*")</f>
        <v>0</v>
      </c>
      <c r="E49" s="34">
        <f>COUNTIFS($B$11:$B$30,E$46,$C$11:$C$30,"C",$E$11:$E$30,"*")</f>
        <v>0</v>
      </c>
      <c r="F49" s="160">
        <f>COUNTIFS($B$11:$B$30,E$46,$C$11:$C$30,"D",$E$11:$E$30,"*")</f>
        <v>0</v>
      </c>
      <c r="G49" s="161"/>
      <c r="H49" s="162"/>
      <c r="I49" s="160">
        <f>COUNTIFS($B$11:$B$30,I$46,$C$11:$C$30,"C",$E$11:$E$30,"*")</f>
        <v>1</v>
      </c>
      <c r="J49" s="161"/>
      <c r="K49" s="162"/>
      <c r="L49" s="160">
        <f>COUNTIFS($B$11:$B$30,I$46,$C$11:$C$30,"D",$E$11:$E$30,"*")</f>
        <v>0</v>
      </c>
      <c r="M49" s="161"/>
      <c r="N49" s="162"/>
      <c r="O49" s="160">
        <f>COUNTIFS($B$11:$B$30,O$46,$C$11:$C$30,"C",$E$11:$E$30,"*")</f>
        <v>0</v>
      </c>
      <c r="P49" s="161"/>
      <c r="Q49" s="162"/>
      <c r="R49" s="160">
        <f>COUNTIFS($B$11:$B$30,O$46,$C$11:$C$30,"D",$E$11:$E$30,"*")</f>
        <v>0</v>
      </c>
      <c r="S49" s="161"/>
      <c r="T49" s="162"/>
      <c r="U49" s="160">
        <f>COUNTIFS($B$11:$B$30,U$46,$C$11:$C$30,"C",$E$11:$E$30,"*")</f>
        <v>0</v>
      </c>
      <c r="V49" s="161"/>
      <c r="W49" s="162"/>
      <c r="X49" s="160">
        <f>COUNTIFS($B$11:$B$30,U$46,$C$11:$C$30,"D",$E$11:$E$30,"*")</f>
        <v>0</v>
      </c>
      <c r="Y49" s="161"/>
      <c r="Z49" s="162"/>
      <c r="AA49" s="160">
        <f>COUNTIFS($B$11:$B$30,AA$46,$C$11:$C$30,"C",$E$11:$E$30,"*")</f>
        <v>0</v>
      </c>
      <c r="AB49" s="161"/>
      <c r="AC49" s="162"/>
      <c r="AD49" s="160">
        <f>COUNTIFS($B$11:$B$30,AA$46,$C$11:$C$30,"D",$E$11:$E$30,"*")</f>
        <v>0</v>
      </c>
      <c r="AE49" s="161"/>
      <c r="AF49" s="162"/>
      <c r="AG49" s="160">
        <f>COUNTIFS($B$11:$B$30,AG$46,$C$11:$C$30,"C",$E$11:$E$30,"*")</f>
        <v>0</v>
      </c>
      <c r="AH49" s="161"/>
      <c r="AI49" s="162"/>
      <c r="AJ49" s="160">
        <f>COUNTIFS($B$11:$B$30,AG$46,$C$11:$C$30,"D",$E$11:$E$30,"*")</f>
        <v>1</v>
      </c>
      <c r="AK49" s="162"/>
      <c r="AL49" s="34">
        <f>COUNTIFS($B$11:$B$30,AL$46,$C$11:$C$30,"C",$E$11:$E$30,"*")</f>
        <v>0</v>
      </c>
      <c r="AM49" s="34">
        <f>COUNTIFS($B$11:$B$30,AL$46,$C$11:$C$30,"D",$E$11:$E$30,"*")</f>
        <v>0</v>
      </c>
      <c r="AN49" s="4"/>
    </row>
    <row r="50" spans="1:40" ht="24.95" customHeight="1">
      <c r="A50" s="4"/>
      <c r="B50" s="17" t="s">
        <v>107</v>
      </c>
      <c r="C50" s="157" t="e">
        <f>IF($AK$3="４週",SUMIFS($AK$11:$AK$30,$B$11:$B$30,C46)/4/$AH$5,IF($AK$3="歴月",SUMIFS($AK$11:$AK$30,$B$11:$B$30,C46)/$AL$5,"記載する期間を選択してください"))</f>
        <v>#DIV/0!</v>
      </c>
      <c r="D50" s="164"/>
      <c r="E50" s="157" t="e">
        <f>IF($AK$3="４週",SUMIFS($AK$11:$AK$30,$B$11:$B$30,E46)/4/$AH$5,IF($AK$3="歴月",SUMIFS($AK$11:$AK$30,$B$11:$B$30,E46)/$AL$5,"記載する期間を選択してください"))</f>
        <v>#DIV/0!</v>
      </c>
      <c r="F50" s="158"/>
      <c r="G50" s="158"/>
      <c r="H50" s="164"/>
      <c r="I50" s="157" t="e">
        <f>IF($AK$3="４週",SUMIFS($AK$11:$AK$30,$B$11:$B$30,I46)/4/$AH$5,IF($AK$3="歴月",SUMIFS($AK$11:$AK$30,$B$11:$B$30,I46)/$AL$5,"記載する期間を選択してください"))</f>
        <v>#DIV/0!</v>
      </c>
      <c r="J50" s="158"/>
      <c r="K50" s="158"/>
      <c r="L50" s="158"/>
      <c r="M50" s="158"/>
      <c r="N50" s="164"/>
      <c r="O50" s="157" t="e">
        <f>IF($AK$3="４週",SUMIFS($AK$11:$AK$30,$B$11:$B$30,O46)/4/$AH$5,IF($AK$3="歴月",SUMIFS($AK$11:$AK$30,$B$11:$B$30,O46)/$AL$5,"記載する期間を選択してください"))</f>
        <v>#DIV/0!</v>
      </c>
      <c r="P50" s="158"/>
      <c r="Q50" s="158"/>
      <c r="R50" s="158"/>
      <c r="S50" s="158"/>
      <c r="T50" s="164"/>
      <c r="U50" s="157" t="e">
        <f>IF($AK$3="４週",SUMIFS($AK$11:$AK$30,$B$11:$B$30,U46)/4/$AH$5,IF($AK$3="歴月",SUMIFS($AK$11:$AK$30,$B$11:$B$30,U46)/$AL$5,"記載する期間を選択してください"))</f>
        <v>#DIV/0!</v>
      </c>
      <c r="V50" s="158"/>
      <c r="W50" s="158"/>
      <c r="X50" s="158"/>
      <c r="Y50" s="158"/>
      <c r="Z50" s="164"/>
      <c r="AA50" s="157" t="e">
        <f>IF($AK$3="４週",SUMIFS($AK$11:$AK$30,$B$11:$B$30,AA46)/4/$AH$5,IF($AK$3="歴月",SUMIFS($AK$11:$AK$30,$B$11:$B$30,AA46)/$AL$5,"記載する期間を選択してください"))</f>
        <v>#DIV/0!</v>
      </c>
      <c r="AB50" s="158"/>
      <c r="AC50" s="158"/>
      <c r="AD50" s="158"/>
      <c r="AE50" s="158"/>
      <c r="AF50" s="164"/>
      <c r="AG50" s="157" t="e">
        <f>IF($AK$3="４週",SUMIFS($AK$11:$AK$30,$B$11:$B$30,AG46)/4/$AH$5,IF($AK$3="歴月",SUMIFS($AK$11:$AK$30,$B$11:$B$30,AG46)/$AL$5,"記載する期間を選択してください"))</f>
        <v>#DIV/0!</v>
      </c>
      <c r="AH50" s="158"/>
      <c r="AI50" s="158"/>
      <c r="AJ50" s="158"/>
      <c r="AK50" s="164"/>
      <c r="AL50" s="157" t="e">
        <f>IF($AK$3="４週",SUMIFS($AK$11:$AK$30,$B$11:$B$30,AL46)/4/$AH$5,IF($AK$3="歴月",SUMIFS($AK$11:$AK$30,$B$11:$B$30,AL46)/$AL$5,"記載する期間を選択してください"))</f>
        <v>#DIV/0!</v>
      </c>
      <c r="AM50" s="164"/>
      <c r="AN50" s="4"/>
    </row>
    <row r="51" spans="1:40" ht="5.0999999999999996" customHeight="1">
      <c r="A51" s="4"/>
      <c r="B51" s="1"/>
      <c r="C51" s="13">
        <v>2</v>
      </c>
      <c r="D51" s="13"/>
      <c r="E51" s="13">
        <v>3</v>
      </c>
      <c r="F51" s="13"/>
      <c r="G51" s="13"/>
      <c r="H51" s="13"/>
      <c r="I51" s="13">
        <v>4</v>
      </c>
      <c r="J51" s="13"/>
      <c r="K51" s="13"/>
      <c r="L51" s="13"/>
      <c r="M51" s="13"/>
      <c r="N51" s="13"/>
      <c r="O51" s="13">
        <v>5</v>
      </c>
      <c r="P51" s="13"/>
      <c r="Q51" s="13"/>
      <c r="R51" s="13"/>
      <c r="S51" s="13"/>
      <c r="T51" s="13"/>
      <c r="U51" s="13">
        <v>6</v>
      </c>
      <c r="V51" s="13"/>
      <c r="W51" s="13"/>
      <c r="X51" s="13"/>
      <c r="Y51" s="13"/>
      <c r="Z51" s="13"/>
      <c r="AA51" s="13">
        <v>7</v>
      </c>
      <c r="AB51" s="13"/>
      <c r="AC51" s="13"/>
      <c r="AD51" s="13"/>
      <c r="AE51" s="13"/>
      <c r="AF51" s="13"/>
      <c r="AG51" s="13">
        <v>8</v>
      </c>
      <c r="AH51" s="13"/>
      <c r="AI51" s="13"/>
      <c r="AJ51" s="13"/>
      <c r="AK51" s="13"/>
      <c r="AL51" s="13">
        <v>9</v>
      </c>
      <c r="AM51" s="33"/>
      <c r="AN51" s="4"/>
    </row>
    <row r="52" spans="1:40" ht="15" customHeight="1">
      <c r="A52" s="2" t="s">
        <v>72</v>
      </c>
      <c r="B52" s="24"/>
      <c r="C52" s="25"/>
      <c r="D52" s="25"/>
      <c r="E52" s="25"/>
      <c r="F52" s="26"/>
      <c r="G52" s="25"/>
      <c r="H52" s="13"/>
      <c r="I52" s="13"/>
      <c r="J52" s="13"/>
      <c r="K52" s="13"/>
      <c r="L52" s="13"/>
      <c r="M52" s="13"/>
      <c r="N52" s="13"/>
      <c r="O52" s="13"/>
      <c r="P52" s="13"/>
      <c r="Q52" s="13"/>
      <c r="R52" s="13">
        <v>6</v>
      </c>
      <c r="S52" s="13"/>
      <c r="T52" s="13"/>
      <c r="U52" s="13"/>
      <c r="V52" s="13"/>
      <c r="W52" s="13"/>
      <c r="X52" s="13">
        <v>7</v>
      </c>
      <c r="Y52" s="13"/>
      <c r="Z52" s="13"/>
      <c r="AA52" s="13"/>
      <c r="AB52" s="13"/>
      <c r="AC52" s="13"/>
      <c r="AD52" s="13">
        <v>8</v>
      </c>
      <c r="AE52" s="13"/>
      <c r="AF52" s="13"/>
      <c r="AG52" s="14"/>
      <c r="AH52" s="14"/>
      <c r="AI52" s="14"/>
      <c r="AJ52" s="14">
        <v>9</v>
      </c>
      <c r="AK52" s="12"/>
      <c r="AL52" s="12"/>
      <c r="AM52" s="4"/>
    </row>
    <row r="53" spans="1:40" s="2" customFormat="1" ht="15" customHeight="1">
      <c r="A53" s="2" t="s">
        <v>73</v>
      </c>
      <c r="B53" s="20"/>
      <c r="C53" s="20"/>
      <c r="D53" s="20"/>
      <c r="E53" s="20"/>
      <c r="F53" s="20"/>
      <c r="G53" s="20"/>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row>
    <row r="54" spans="1:40" s="2" customFormat="1" ht="15" customHeight="1">
      <c r="A54" s="2" t="s">
        <v>121</v>
      </c>
      <c r="B54" s="20"/>
      <c r="C54" s="20"/>
      <c r="D54" s="20"/>
      <c r="E54" s="20"/>
      <c r="F54" s="20"/>
      <c r="G54" s="20"/>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row>
    <row r="55" spans="1:40" s="2" customFormat="1" ht="15" customHeight="1">
      <c r="A55" s="2" t="s">
        <v>74</v>
      </c>
      <c r="B55" s="20"/>
      <c r="C55" s="20"/>
      <c r="D55" s="20"/>
      <c r="E55" s="20"/>
      <c r="F55" s="20"/>
      <c r="G55" s="20"/>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row>
    <row r="56" spans="1:40" s="2" customFormat="1" ht="15" customHeight="1">
      <c r="A56" s="2" t="s">
        <v>75</v>
      </c>
      <c r="B56" s="20"/>
      <c r="C56" s="20"/>
      <c r="D56" s="20"/>
      <c r="E56" s="20"/>
      <c r="F56" s="20"/>
      <c r="G56" s="20"/>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row>
    <row r="57" spans="1:40" ht="15" customHeight="1">
      <c r="A57" s="2" t="s">
        <v>76</v>
      </c>
      <c r="B57" s="27"/>
      <c r="C57" s="2"/>
      <c r="D57" s="2"/>
      <c r="E57" s="2"/>
      <c r="F57" s="2"/>
      <c r="G57" s="2"/>
    </row>
    <row r="58" spans="1:40" ht="15" customHeight="1">
      <c r="A58" s="2" t="s">
        <v>77</v>
      </c>
      <c r="B58" s="27"/>
      <c r="C58" s="2"/>
      <c r="D58" s="2"/>
      <c r="E58" s="2"/>
      <c r="F58" s="2"/>
      <c r="G58" s="2"/>
    </row>
    <row r="59" spans="1:40" ht="15" customHeight="1">
      <c r="A59" s="2"/>
      <c r="B59" s="11" t="s">
        <v>78</v>
      </c>
      <c r="C59" s="115" t="s">
        <v>79</v>
      </c>
      <c r="D59" s="115"/>
      <c r="E59" s="115"/>
      <c r="F59" s="2"/>
      <c r="G59" s="2"/>
    </row>
    <row r="60" spans="1:40" ht="15" customHeight="1">
      <c r="A60" s="2"/>
      <c r="B60" s="29" t="s">
        <v>96</v>
      </c>
      <c r="C60" s="130" t="s">
        <v>80</v>
      </c>
      <c r="D60" s="130"/>
      <c r="E60" s="130"/>
      <c r="F60" s="2"/>
      <c r="G60" s="2"/>
    </row>
    <row r="61" spans="1:40" ht="15" customHeight="1">
      <c r="A61" s="2"/>
      <c r="B61" s="29" t="s">
        <v>97</v>
      </c>
      <c r="C61" s="130" t="s">
        <v>81</v>
      </c>
      <c r="D61" s="130"/>
      <c r="E61" s="130"/>
      <c r="F61" s="2"/>
      <c r="G61" s="2"/>
    </row>
    <row r="62" spans="1:40" ht="15" customHeight="1">
      <c r="A62" s="2"/>
      <c r="B62" s="29" t="s">
        <v>98</v>
      </c>
      <c r="C62" s="130" t="s">
        <v>82</v>
      </c>
      <c r="D62" s="130"/>
      <c r="E62" s="130"/>
      <c r="F62" s="2"/>
      <c r="G62" s="2"/>
    </row>
    <row r="63" spans="1:40" ht="15" customHeight="1">
      <c r="A63" s="2"/>
      <c r="B63" s="29" t="s">
        <v>99</v>
      </c>
      <c r="C63" s="130" t="s">
        <v>83</v>
      </c>
      <c r="D63" s="130"/>
      <c r="E63" s="130"/>
      <c r="F63" s="2"/>
      <c r="G63" s="2"/>
    </row>
    <row r="64" spans="1:40" ht="15" customHeight="1">
      <c r="A64" s="2"/>
      <c r="B64" s="2" t="s">
        <v>84</v>
      </c>
      <c r="C64" s="2"/>
      <c r="D64" s="2"/>
      <c r="E64" s="2"/>
      <c r="F64" s="2"/>
      <c r="G64" s="2"/>
    </row>
    <row r="65" spans="1:7" ht="15" customHeight="1">
      <c r="A65" s="2"/>
      <c r="B65" s="2" t="s">
        <v>101</v>
      </c>
      <c r="C65" s="2"/>
      <c r="D65" s="2"/>
      <c r="E65" s="2"/>
      <c r="F65" s="2"/>
      <c r="G65" s="2"/>
    </row>
    <row r="66" spans="1:7" ht="15" customHeight="1">
      <c r="A66" s="2"/>
      <c r="B66" s="2" t="s">
        <v>85</v>
      </c>
      <c r="C66" s="2"/>
      <c r="D66" s="2"/>
      <c r="E66" s="2"/>
      <c r="F66" s="2"/>
      <c r="G66" s="2"/>
    </row>
    <row r="67" spans="1:7" ht="15" customHeight="1">
      <c r="A67" s="2" t="s">
        <v>86</v>
      </c>
      <c r="B67" s="27"/>
      <c r="C67" s="2"/>
      <c r="D67" s="2"/>
      <c r="E67" s="2"/>
      <c r="F67" s="2"/>
      <c r="G67" s="2"/>
    </row>
    <row r="68" spans="1:7" ht="15" customHeight="1">
      <c r="A68" s="2" t="s">
        <v>87</v>
      </c>
      <c r="B68" s="27"/>
      <c r="C68" s="2"/>
      <c r="D68" s="2"/>
      <c r="E68" s="2"/>
      <c r="F68" s="2"/>
      <c r="G68" s="2"/>
    </row>
    <row r="69" spans="1:7" ht="15" customHeight="1">
      <c r="A69" s="2" t="s">
        <v>102</v>
      </c>
      <c r="B69" s="27"/>
      <c r="C69" s="2"/>
      <c r="D69" s="2"/>
      <c r="E69" s="2"/>
      <c r="F69" s="2"/>
      <c r="G69" s="2"/>
    </row>
    <row r="70" spans="1:7" ht="15" customHeight="1">
      <c r="A70" s="2" t="s">
        <v>88</v>
      </c>
      <c r="B70" s="27"/>
      <c r="C70" s="2"/>
      <c r="D70" s="2"/>
      <c r="E70" s="2"/>
      <c r="F70" s="2"/>
      <c r="G70" s="2"/>
    </row>
    <row r="71" spans="1:7" ht="15" customHeight="1">
      <c r="A71" s="2" t="s">
        <v>203</v>
      </c>
      <c r="B71" s="27"/>
      <c r="C71" s="2"/>
      <c r="D71" s="2"/>
      <c r="E71" s="2"/>
      <c r="F71" s="2"/>
      <c r="G71" s="2"/>
    </row>
    <row r="72" spans="1:7" ht="15" customHeight="1">
      <c r="A72" s="2" t="s">
        <v>89</v>
      </c>
      <c r="B72" s="27"/>
      <c r="C72" s="2"/>
      <c r="D72" s="2"/>
      <c r="E72" s="2"/>
      <c r="F72" s="2"/>
      <c r="G72" s="2"/>
    </row>
    <row r="73" spans="1:7" ht="15" customHeight="1">
      <c r="A73" s="2" t="s">
        <v>90</v>
      </c>
      <c r="B73" s="27"/>
      <c r="C73" s="2"/>
      <c r="D73" s="2"/>
      <c r="E73" s="2"/>
      <c r="F73" s="2"/>
      <c r="G73" s="2"/>
    </row>
    <row r="74" spans="1:7" ht="15" customHeight="1">
      <c r="A74" s="2" t="s">
        <v>91</v>
      </c>
      <c r="B74" s="27"/>
      <c r="C74" s="2"/>
      <c r="D74" s="2"/>
      <c r="E74" s="2"/>
      <c r="F74" s="2"/>
      <c r="G74" s="2"/>
    </row>
    <row r="75" spans="1:7" ht="15" customHeight="1">
      <c r="A75" s="2" t="s">
        <v>92</v>
      </c>
      <c r="B75" s="27"/>
      <c r="C75" s="2"/>
      <c r="D75" s="2"/>
      <c r="E75" s="2"/>
      <c r="F75" s="2"/>
      <c r="G75" s="2"/>
    </row>
    <row r="76" spans="1:7" ht="15" customHeight="1">
      <c r="A76" s="2" t="s">
        <v>93</v>
      </c>
      <c r="B76" s="27"/>
      <c r="C76" s="2"/>
      <c r="D76" s="2"/>
      <c r="E76" s="2"/>
      <c r="F76" s="2"/>
      <c r="G76" s="2"/>
    </row>
    <row r="77" spans="1:7" ht="15" customHeight="1">
      <c r="A77" s="2" t="s">
        <v>94</v>
      </c>
      <c r="B77" s="27"/>
      <c r="C77" s="2"/>
      <c r="D77" s="2"/>
      <c r="E77" s="2"/>
      <c r="F77" s="2"/>
      <c r="G77" s="2"/>
    </row>
    <row r="78" spans="1:7" ht="15" customHeight="1">
      <c r="A78" s="2" t="s">
        <v>95</v>
      </c>
      <c r="B78" s="27"/>
      <c r="C78" s="2"/>
      <c r="D78" s="2"/>
      <c r="E78" s="2"/>
      <c r="F78" s="2"/>
      <c r="G78" s="2"/>
    </row>
    <row r="79" spans="1:7" ht="15" customHeight="1">
      <c r="A79" s="2" t="s">
        <v>100</v>
      </c>
      <c r="B79" s="27"/>
      <c r="C79" s="2"/>
      <c r="D79" s="2"/>
      <c r="E79" s="2"/>
      <c r="F79" s="2"/>
      <c r="G79" s="2"/>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26:AN26"/>
    <mergeCell ref="AM27:AN2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conditionalFormatting sqref="AH11:AJ32">
    <cfRule type="expression" dxfId="39" priority="3">
      <formula>$AK$3="４週"</formula>
    </cfRule>
  </conditionalFormatting>
  <conditionalFormatting sqref="AL11:AL30">
    <cfRule type="cellIs" dxfId="38" priority="1" operator="greaterThan">
      <formula>$AH$5</formula>
    </cfRule>
  </conditionalFormatting>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howError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6dcacc7-e460-4c7a-a2ed-e890e37b378d">
      <Terms xmlns="http://schemas.microsoft.com/office/infopath/2007/PartnerControls"/>
    </lcf76f155ced4ddcb4097134ff3c332f>
    <TaxCatchAll xmlns="7f1e29f5-1aa2-4ed7-a4c5-0f459278da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AA53FE7-974E-44AA-861D-86F4BA4E7574}">
  <ds:schemaRefs>
    <ds:schemaRef ds:uri="http://schemas.openxmlformats.org/package/2006/metadata/core-properties"/>
    <ds:schemaRef ds:uri="http://purl.org/dc/elements/1.1/"/>
    <ds:schemaRef ds:uri="http://schemas.microsoft.com/office/infopath/2007/PartnerControls"/>
    <ds:schemaRef ds:uri="d6dcacc7-e460-4c7a-a2ed-e890e37b378d"/>
    <ds:schemaRef ds:uri="http://schemas.microsoft.com/office/2006/metadata/properties"/>
    <ds:schemaRef ds:uri="http://purl.org/dc/terms/"/>
    <ds:schemaRef ds:uri="http://schemas.microsoft.com/office/2006/documentManagement/types"/>
    <ds:schemaRef ds:uri="7f1e29f5-1aa2-4ed7-a4c5-0f459278da93"/>
    <ds:schemaRef ds:uri="http://www.w3.org/XML/1998/namespace"/>
    <ds:schemaRef ds:uri="http://purl.org/dc/dcmitype/"/>
  </ds:schemaRefs>
</ds:datastoreItem>
</file>

<file path=customXml/itemProps2.xml><?xml version="1.0" encoding="utf-8"?>
<ds:datastoreItem xmlns:ds="http://schemas.openxmlformats.org/officeDocument/2006/customXml" ds:itemID="{8C5FE36C-BF55-45E0-B80F-10D02AD28F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1B0B8D0-95D3-43A7-867E-5B0AB291E4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66</vt:i4>
      </vt:variant>
    </vt:vector>
  </HeadingPairs>
  <TitlesOfParts>
    <vt:vector size="95" baseType="lpstr">
      <vt:lpstr>勤務形態一覧表（汎用）</vt:lpstr>
      <vt:lpstr>選択肢</vt:lpstr>
      <vt:lpstr>勤務形態一覧表（居宅介護・重度訪問介護）</vt:lpstr>
      <vt:lpstr>勤務形態一覧表（同行援護）</vt:lpstr>
      <vt:lpstr>勤務形態一覧表（行動援護）</vt:lpstr>
      <vt:lpstr>勤務形態一覧表（療養介護）</vt:lpstr>
      <vt:lpstr>勤務形態一覧表（生活介護）</vt:lpstr>
      <vt:lpstr>勤務形態一覧表（短期入所）</vt:lpstr>
      <vt:lpstr>勤務形態一覧表（自立訓練・機能訓練）</vt:lpstr>
      <vt:lpstr>勤務形態一覧表（自立訓練・生活訓練）</vt:lpstr>
      <vt:lpstr>勤務形態一覧表（就労移行支援）</vt:lpstr>
      <vt:lpstr>勤務形態一覧表（就労継続支援A型）</vt:lpstr>
      <vt:lpstr>勤務形態一覧表（就労継続支援B型）</vt:lpstr>
      <vt:lpstr>勤務形態一覧表（就労選択支援）</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勤務形態一覧表（地域移行支援・地域定着支援）</vt:lpstr>
      <vt:lpstr>勤務形態一覧表（計画相談支援・障害児相談支援）</vt:lpstr>
      <vt:lpstr>勤務形態一覧表（児童発達支援センター）</vt:lpstr>
      <vt:lpstr>勤務形態一覧表（児童発達支援・放課後デイサービス）</vt:lpstr>
      <vt:lpstr>勤務形態一覧表（児発・放デイ・主して重症心身障害児）</vt:lpstr>
      <vt:lpstr>勤務形態一覧表（居宅訪問型児童発達支援）</vt:lpstr>
      <vt:lpstr>勤務形態一覧表（保育所等訪問支援）</vt:lpstr>
      <vt:lpstr>勤務形態一覧表（福祉型障害児入所施設）</vt:lpstr>
      <vt:lpstr>勤務形態一覧表（医療型障害児入所施設）</vt:lpstr>
      <vt:lpstr>'勤務形態一覧表（医療型障害児入所施設）'!Print_Area</vt:lpstr>
      <vt:lpstr>'勤務形態一覧表（居宅介護・重度訪問介護）'!Print_Area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'勤務形態一覧表（計画相談支援・障害児相談支援）'!Print_Area</vt:lpstr>
      <vt:lpstr>'勤務形態一覧表（行動援護）'!Print_Area</vt:lpstr>
      <vt:lpstr>'勤務形態一覧表（児童発達支援・放課後デイサービス）'!Print_Area</vt:lpstr>
      <vt:lpstr>'勤務形態一覧表（児童発達支援センター）'!Print_Area</vt:lpstr>
      <vt:lpstr>'勤務形態一覧表（児発・放デイ・主して重症心身障害児）'!Print_Area</vt:lpstr>
      <vt:lpstr>'勤務形態一覧表（自立訓練・機能訓練）'!Print_Area</vt:lpstr>
      <vt:lpstr>'勤務形態一覧表（自立訓練・生活訓練）'!Print_Area</vt:lpstr>
      <vt:lpstr>'勤務形態一覧表（自立生活援助）'!Print_Area</vt:lpstr>
      <vt:lpstr>'勤務形態一覧表（就労移行支援）'!Print_Area</vt:lpstr>
      <vt:lpstr>'勤務形態一覧表（就労継続支援A型）'!Print_Area</vt:lpstr>
      <vt:lpstr>'勤務形態一覧表（就労継続支援B型）'!Print_Area</vt:lpstr>
      <vt:lpstr>'勤務形態一覧表（就労選択支援）'!Print_Area</vt:lpstr>
      <vt:lpstr>'勤務形態一覧表（就労定着支援）'!Print_Area</vt:lpstr>
      <vt:lpstr>'勤務形態一覧表（障害者支援施設）'!Print_Area</vt:lpstr>
      <vt:lpstr>'勤務形態一覧表（生活介護）'!Print_Area</vt:lpstr>
      <vt:lpstr>'勤務形態一覧表（短期入所）'!Print_Area</vt:lpstr>
      <vt:lpstr>'勤務形態一覧表（地域移行支援・地域定着支援）'!Print_Area</vt:lpstr>
      <vt:lpstr>'勤務形態一覧表（同行援護）'!Print_Area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居宅介護</vt:lpstr>
      <vt:lpstr>居宅介護・重度訪問介護</vt:lpstr>
      <vt:lpstr>居宅訪問型児童発達支援</vt:lpstr>
      <vt:lpstr>共同生活援助・介護サービス包括型</vt:lpstr>
      <vt:lpstr>共同生活援助・外部サービス利用型</vt:lpstr>
      <vt:lpstr>共同生活援助・日中サービス支援型</vt:lpstr>
      <vt:lpstr>計画相談支援</vt:lpstr>
      <vt:lpstr>計画相談支援・障害児相談支援</vt:lpstr>
      <vt:lpstr>行動援護</vt:lpstr>
      <vt:lpstr>児童発達支援</vt:lpstr>
      <vt:lpstr>児童発達支援・放課後等デイサービス</vt:lpstr>
      <vt:lpstr>児童発達支援・放課後等デイサービス・主として重症心身障害児</vt:lpstr>
      <vt:lpstr>児童発達支援センター</vt:lpstr>
      <vt:lpstr>自立訓練・機能訓練</vt:lpstr>
      <vt:lpstr>自立訓練・生活訓練</vt:lpstr>
      <vt:lpstr>自立生活援助</vt:lpstr>
      <vt:lpstr>就労移行支援</vt:lpstr>
      <vt:lpstr>就労継続支援A型</vt:lpstr>
      <vt:lpstr>就労継続支援B型</vt:lpstr>
      <vt:lpstr>就労選択支援</vt:lpstr>
      <vt:lpstr>就労定着支援</vt:lpstr>
      <vt:lpstr>重度障害者等包括支援</vt:lpstr>
      <vt:lpstr>重度訪問介護</vt:lpstr>
      <vt:lpstr>障害児相談支援</vt:lpstr>
      <vt:lpstr>障害者支援施設</vt:lpstr>
      <vt:lpstr>生活介護</vt:lpstr>
      <vt:lpstr>短期入所・空床利用型</vt:lpstr>
      <vt:lpstr>短期入所・単独型</vt:lpstr>
      <vt:lpstr>短期入所・併設型</vt:lpstr>
      <vt:lpstr>地域移行支援</vt:lpstr>
      <vt:lpstr>地域移行支援・地域定着支援</vt:lpstr>
      <vt:lpstr>地域定着支援</vt:lpstr>
      <vt:lpstr>同行援護</vt:lpstr>
      <vt:lpstr>福祉型障害児入所施設</vt:lpstr>
      <vt:lpstr>保育所等訪問支援</vt:lpstr>
      <vt:lpstr>放課後等デイサービス</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勤務形態一覧表</dc:title>
  <dc:creator/>
  <cp:lastModifiedBy/>
  <dcterms:created xsi:type="dcterms:W3CDTF">2024-07-04T15:01:10Z</dcterms:created>
  <dcterms:modified xsi:type="dcterms:W3CDTF">2025-10-03T06:59:09Z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0x0101004D4D2985358D454F91CDFA96398E7DAC</vt:lpwstr>
  </property>
</Properties>
</file>