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6_介護保険班\330 低所得者利用者負担軽減補助金\【HPアップ用】社福軽減実施事業所リスト（H28.9.27）\R8年度\介護deネットから課HPへ移行\"/>
    </mc:Choice>
  </mc:AlternateContent>
  <xr:revisionPtr revIDLastSave="0" documentId="8_{B74E8222-E6CB-4333-BA9F-327D902C0D46}" xr6:coauthVersionLast="47" xr6:coauthVersionMax="47" xr10:uidLastSave="{00000000-0000-0000-0000-000000000000}"/>
  <bookViews>
    <workbookView xWindow="420" yWindow="90" windowWidth="16230" windowHeight="15390" xr2:uid="{E16DF155-05D3-4D83-B0C1-600368751DAA}"/>
  </bookViews>
  <sheets>
    <sheet name="①設定（全室ユニット型）" sheetId="1" r:id="rId1"/>
    <sheet name="試算①" sheetId="2" r:id="rId2"/>
    <sheet name="②設定（多床室あり）" sheetId="3" r:id="rId3"/>
    <sheet name="試算②" sheetId="4" r:id="rId4"/>
  </sheets>
  <definedNames>
    <definedName name="_xlnm.Print_Area" localSheetId="2">'②設定（多床室あり）'!$B$2:$N$24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3" i="2" l="1"/>
  <c r="L63" i="2"/>
  <c r="J55" i="2"/>
  <c r="J57" i="2"/>
  <c r="L57" i="2"/>
  <c r="J60" i="2"/>
  <c r="L60" i="2"/>
  <c r="J58" i="2"/>
  <c r="L58" i="2"/>
  <c r="J61" i="2"/>
  <c r="L61" i="2"/>
  <c r="J56" i="2"/>
  <c r="J59" i="2"/>
  <c r="L59" i="2"/>
  <c r="J62" i="2"/>
  <c r="L62" i="2"/>
  <c r="J42" i="2"/>
  <c r="L42" i="2"/>
  <c r="J45" i="2"/>
  <c r="L45" i="2"/>
  <c r="J46" i="2"/>
  <c r="L46" i="2" s="1"/>
  <c r="J49" i="2"/>
  <c r="L49" i="2" s="1"/>
  <c r="J43" i="2"/>
  <c r="L43" i="2"/>
  <c r="J47" i="2"/>
  <c r="L47" i="2"/>
  <c r="J44" i="2"/>
  <c r="L44" i="2" s="1"/>
  <c r="J48" i="2"/>
  <c r="L48" i="2" s="1"/>
  <c r="E10" i="1"/>
  <c r="G10" i="1" s="1"/>
  <c r="E8" i="3"/>
  <c r="K61" i="4"/>
  <c r="M61" i="4"/>
  <c r="K62" i="4"/>
  <c r="M62" i="4" s="1"/>
  <c r="K63" i="4"/>
  <c r="M63" i="4"/>
  <c r="K64" i="4"/>
  <c r="M64" i="4"/>
  <c r="K65" i="4"/>
  <c r="M65" i="4"/>
  <c r="K66" i="4"/>
  <c r="M66" i="4" s="1"/>
  <c r="K67" i="4"/>
  <c r="M67" i="4"/>
  <c r="K68" i="4"/>
  <c r="M68" i="4"/>
  <c r="E10" i="3"/>
  <c r="K42" i="4"/>
  <c r="M42" i="4"/>
  <c r="K45" i="4"/>
  <c r="M45" i="4"/>
  <c r="K46" i="4"/>
  <c r="M46" i="4"/>
  <c r="K47" i="4"/>
  <c r="M47" i="4"/>
  <c r="K48" i="4"/>
  <c r="M48" i="4"/>
  <c r="K49" i="4"/>
  <c r="M49" i="4"/>
  <c r="K50" i="4"/>
  <c r="M50" i="4"/>
  <c r="K51" i="4"/>
  <c r="M51" i="4"/>
  <c r="K52" i="4"/>
  <c r="M52" i="4"/>
  <c r="E17" i="3"/>
  <c r="K59" i="4" s="1"/>
  <c r="E16" i="3"/>
  <c r="K44" i="4" s="1"/>
  <c r="M44" i="4" s="1"/>
  <c r="E14" i="3"/>
  <c r="E13" i="3"/>
  <c r="K43" i="4" s="1"/>
  <c r="M43" i="4" s="1"/>
  <c r="E11" i="3"/>
  <c r="E6" i="3" s="1"/>
  <c r="G6" i="3" s="1"/>
  <c r="E5" i="3"/>
  <c r="K40" i="4" s="1"/>
  <c r="M40" i="4" s="1"/>
  <c r="J41" i="2"/>
  <c r="L41" i="2"/>
  <c r="P48" i="2" s="1"/>
  <c r="P49" i="2" s="1"/>
  <c r="H55" i="2"/>
  <c r="L55" i="2" s="1"/>
  <c r="P62" i="2" s="1"/>
  <c r="P63" i="2" s="1"/>
  <c r="L69" i="2" s="1"/>
  <c r="H56" i="2"/>
  <c r="L56" i="2" s="1"/>
  <c r="I58" i="4"/>
  <c r="I59" i="4"/>
  <c r="K16" i="1"/>
  <c r="K15" i="1"/>
  <c r="K14" i="1"/>
  <c r="F76" i="2" l="1"/>
  <c r="H71" i="2"/>
  <c r="H73" i="2"/>
  <c r="H70" i="2"/>
  <c r="L70" i="2" s="1"/>
  <c r="J71" i="2" s="1"/>
  <c r="H72" i="2"/>
  <c r="L72" i="2" s="1"/>
  <c r="J73" i="2" s="1"/>
  <c r="M59" i="4"/>
  <c r="M58" i="4"/>
  <c r="Q67" i="4" s="1"/>
  <c r="Q68" i="4" s="1"/>
  <c r="K75" i="4" s="1"/>
  <c r="K58" i="4"/>
  <c r="K41" i="4"/>
  <c r="M41" i="4" s="1"/>
  <c r="Q51" i="4" s="1"/>
  <c r="Q52" i="4" s="1"/>
  <c r="K60" i="4"/>
  <c r="M60" i="4" s="1"/>
  <c r="G76" i="4" l="1"/>
  <c r="K76" i="4" s="1"/>
  <c r="I77" i="4" s="1"/>
  <c r="G78" i="4"/>
  <c r="K78" i="4" s="1"/>
  <c r="I79" i="4" s="1"/>
  <c r="G77" i="4"/>
  <c r="K77" i="4" s="1"/>
  <c r="G82" i="4" s="1"/>
  <c r="G79" i="4"/>
  <c r="K79" i="4" s="1"/>
  <c r="K82" i="4" s="1"/>
  <c r="G83" i="4"/>
  <c r="F75" i="2"/>
  <c r="L75" i="2" s="1"/>
  <c r="H76" i="2" s="1"/>
  <c r="J76" i="2" s="1"/>
  <c r="M77" i="2" s="1"/>
  <c r="L73" i="2"/>
  <c r="J75" i="2" s="1"/>
  <c r="L71" i="2"/>
  <c r="K83" i="4" l="1"/>
  <c r="N84" i="4" s="1"/>
  <c r="M82" i="4"/>
  <c r="I83" i="4" s="1"/>
</calcChain>
</file>

<file path=xl/sharedStrings.xml><?xml version="1.0" encoding="utf-8"?>
<sst xmlns="http://schemas.openxmlformats.org/spreadsheetml/2006/main" count="339" uniqueCount="103">
  <si>
    <t>【介護老人福祉施設】</t>
    <rPh sb="1" eb="3">
      <t>カイゴ</t>
    </rPh>
    <rPh sb="3" eb="5">
      <t>ロウジン</t>
    </rPh>
    <rPh sb="5" eb="7">
      <t>フクシ</t>
    </rPh>
    <rPh sb="7" eb="9">
      <t>シセツ</t>
    </rPh>
    <phoneticPr fontId="1"/>
  </si>
  <si>
    <t>全室ユニット床</t>
    <rPh sb="0" eb="1">
      <t>ゼン</t>
    </rPh>
    <rPh sb="1" eb="2">
      <t>シツ</t>
    </rPh>
    <rPh sb="6" eb="7">
      <t>ショウ</t>
    </rPh>
    <phoneticPr fontId="1"/>
  </si>
  <si>
    <t>第１段階</t>
    <rPh sb="0" eb="1">
      <t>ダイ</t>
    </rPh>
    <rPh sb="2" eb="4">
      <t>ダンカイ</t>
    </rPh>
    <phoneticPr fontId="1"/>
  </si>
  <si>
    <t>第２段階</t>
    <rPh sb="0" eb="1">
      <t>ダイ</t>
    </rPh>
    <rPh sb="2" eb="4">
      <t>ダンカイ</t>
    </rPh>
    <phoneticPr fontId="1"/>
  </si>
  <si>
    <t>名</t>
    <rPh sb="0" eb="1">
      <t>メイ</t>
    </rPh>
    <phoneticPr fontId="1"/>
  </si>
  <si>
    <t>%</t>
    <phoneticPr fontId="1"/>
  </si>
  <si>
    <t>負担限度額認定</t>
    <rPh sb="0" eb="2">
      <t>フタン</t>
    </rPh>
    <rPh sb="2" eb="4">
      <t>ゲンド</t>
    </rPh>
    <rPh sb="4" eb="5">
      <t>ガク</t>
    </rPh>
    <rPh sb="5" eb="7">
      <t>ニンテイ</t>
    </rPh>
    <phoneticPr fontId="1"/>
  </si>
  <si>
    <t>社福減免対象</t>
    <rPh sb="0" eb="1">
      <t>シャ</t>
    </rPh>
    <rPh sb="1" eb="2">
      <t>フク</t>
    </rPh>
    <rPh sb="2" eb="4">
      <t>ゲンメン</t>
    </rPh>
    <rPh sb="4" eb="6">
      <t>タイショウ</t>
    </rPh>
    <phoneticPr fontId="1"/>
  </si>
  <si>
    <t>１　本来受領すべき利用者負担（軽減前　全入所者）</t>
    <rPh sb="2" eb="4">
      <t>ホンライ</t>
    </rPh>
    <rPh sb="4" eb="6">
      <t>ジュリョウ</t>
    </rPh>
    <rPh sb="9" eb="12">
      <t>リヨウシャ</t>
    </rPh>
    <rPh sb="12" eb="14">
      <t>フタン</t>
    </rPh>
    <rPh sb="15" eb="17">
      <t>ケイゲン</t>
    </rPh>
    <rPh sb="17" eb="18">
      <t>マエ</t>
    </rPh>
    <rPh sb="19" eb="20">
      <t>ゼン</t>
    </rPh>
    <rPh sb="20" eb="23">
      <t>ニュウショシャ</t>
    </rPh>
    <phoneticPr fontId="1"/>
  </si>
  <si>
    <t>食費</t>
    <rPh sb="0" eb="2">
      <t>ショクヒ</t>
    </rPh>
    <phoneticPr fontId="1"/>
  </si>
  <si>
    <t>一般入所者</t>
    <rPh sb="0" eb="2">
      <t>イッパン</t>
    </rPh>
    <rPh sb="2" eb="5">
      <t>ニュウショシャ</t>
    </rPh>
    <phoneticPr fontId="1"/>
  </si>
  <si>
    <t>１割負担</t>
    <rPh sb="1" eb="2">
      <t>ワリ</t>
    </rPh>
    <rPh sb="2" eb="4">
      <t>フタン</t>
    </rPh>
    <phoneticPr fontId="1"/>
  </si>
  <si>
    <t>居住費</t>
    <rPh sb="0" eb="3">
      <t>キョジュウヒ</t>
    </rPh>
    <phoneticPr fontId="1"/>
  </si>
  <si>
    <t>全入所者</t>
    <rPh sb="0" eb="1">
      <t>ゼン</t>
    </rPh>
    <rPh sb="1" eb="4">
      <t>ニュウショシャ</t>
    </rPh>
    <phoneticPr fontId="1"/>
  </si>
  <si>
    <t>×</t>
    <phoneticPr fontId="1"/>
  </si>
  <si>
    <t>=</t>
    <phoneticPr fontId="1"/>
  </si>
  <si>
    <t>合計額</t>
    <rPh sb="0" eb="2">
      <t>ゴウケイ</t>
    </rPh>
    <rPh sb="2" eb="3">
      <t>ガク</t>
    </rPh>
    <phoneticPr fontId="1"/>
  </si>
  <si>
    <t>年間額</t>
    <rPh sb="0" eb="2">
      <t>ネンカン</t>
    </rPh>
    <rPh sb="2" eb="3">
      <t>ガク</t>
    </rPh>
    <phoneticPr fontId="1"/>
  </si>
  <si>
    <t>２　軽減額総額</t>
    <rPh sb="2" eb="4">
      <t>ケイゲン</t>
    </rPh>
    <rPh sb="4" eb="5">
      <t>ガク</t>
    </rPh>
    <rPh sb="5" eb="7">
      <t>ソウガク</t>
    </rPh>
    <phoneticPr fontId="1"/>
  </si>
  <si>
    <t>25%軽減</t>
    <rPh sb="3" eb="5">
      <t>ケイゲン</t>
    </rPh>
    <phoneticPr fontId="1"/>
  </si>
  <si>
    <t>50%軽減</t>
    <rPh sb="3" eb="5">
      <t>ケイゲン</t>
    </rPh>
    <phoneticPr fontId="1"/>
  </si>
  <si>
    <t>軽減総額</t>
    <rPh sb="0" eb="2">
      <t>ケイゲン</t>
    </rPh>
    <rPh sb="2" eb="4">
      <t>ソウガク</t>
    </rPh>
    <phoneticPr fontId="1"/>
  </si>
  <si>
    <t>年間軽減総額</t>
    <rPh sb="0" eb="2">
      <t>ネンカン</t>
    </rPh>
    <rPh sb="2" eb="4">
      <t>ケイゲン</t>
    </rPh>
    <rPh sb="4" eb="6">
      <t>ソウガク</t>
    </rPh>
    <phoneticPr fontId="1"/>
  </si>
  <si>
    <t>３　市町村助成額</t>
    <rPh sb="2" eb="5">
      <t>シチョウソン</t>
    </rPh>
    <rPh sb="5" eb="8">
      <t>ジョセイガク</t>
    </rPh>
    <phoneticPr fontId="1"/>
  </si>
  <si>
    <t>×</t>
    <phoneticPr fontId="1"/>
  </si>
  <si>
    <t>-</t>
    <phoneticPr fontId="1"/>
  </si>
  <si>
    <t>○公費助成額</t>
    <rPh sb="1" eb="3">
      <t>コウヒ</t>
    </rPh>
    <rPh sb="3" eb="6">
      <t>ジョセイガク</t>
    </rPh>
    <phoneticPr fontId="1"/>
  </si>
  <si>
    <t>÷</t>
    <phoneticPr fontId="1"/>
  </si>
  <si>
    <t>○法人負担額</t>
    <rPh sb="1" eb="3">
      <t>ホウジン</t>
    </rPh>
    <rPh sb="3" eb="6">
      <t>フタンガク</t>
    </rPh>
    <phoneticPr fontId="1"/>
  </si>
  <si>
    <t>％）</t>
    <phoneticPr fontId="1"/>
  </si>
  <si>
    <t>シミュレーション</t>
    <phoneticPr fontId="1"/>
  </si>
  <si>
    <t>第３段階</t>
    <rPh sb="0" eb="1">
      <t>ダイ</t>
    </rPh>
    <rPh sb="2" eb="4">
      <t>ダンカイ</t>
    </rPh>
    <phoneticPr fontId="1"/>
  </si>
  <si>
    <t xml:space="preserve">        （軽減前の法人収入に対し</t>
    <rPh sb="9" eb="11">
      <t>ケイゲン</t>
    </rPh>
    <rPh sb="11" eb="12">
      <t>マエ</t>
    </rPh>
    <rPh sb="13" eb="15">
      <t>ホウジン</t>
    </rPh>
    <rPh sb="15" eb="17">
      <t>シュウニュウ</t>
    </rPh>
    <rPh sb="18" eb="19">
      <t>タイ</t>
    </rPh>
    <phoneticPr fontId="1"/>
  </si>
  <si>
    <t>生活保護受給者</t>
    <rPh sb="0" eb="2">
      <t>セイカツ</t>
    </rPh>
    <rPh sb="2" eb="4">
      <t>ホゴ</t>
    </rPh>
    <rPh sb="4" eb="7">
      <t>ジュキュウシャ</t>
    </rPh>
    <phoneticPr fontId="1"/>
  </si>
  <si>
    <t>全額免除</t>
    <rPh sb="0" eb="2">
      <t>ゼンガク</t>
    </rPh>
    <rPh sb="2" eb="4">
      <t>メンジョ</t>
    </rPh>
    <phoneticPr fontId="1"/>
  </si>
  <si>
    <t>①軽減総額</t>
    <rPh sb="1" eb="3">
      <t>ケイゲン</t>
    </rPh>
    <rPh sb="3" eb="5">
      <t>ソウガク</t>
    </rPh>
    <phoneticPr fontId="1"/>
  </si>
  <si>
    <t>②１％控除額</t>
    <rPh sb="3" eb="6">
      <t>コウジョガク</t>
    </rPh>
    <phoneticPr fontId="1"/>
  </si>
  <si>
    <t>③助成対象額</t>
    <rPh sb="1" eb="3">
      <t>ジョセイ</t>
    </rPh>
    <rPh sb="3" eb="6">
      <t>タイショウガク</t>
    </rPh>
    <phoneticPr fontId="1"/>
  </si>
  <si>
    <t>④１０％上限額</t>
    <rPh sb="4" eb="7">
      <t>ジョウゲンガク</t>
    </rPh>
    <phoneticPr fontId="1"/>
  </si>
  <si>
    <t>(うち社福減免対象者</t>
    <rPh sb="3" eb="4">
      <t>シャ</t>
    </rPh>
    <rPh sb="4" eb="5">
      <t>フク</t>
    </rPh>
    <rPh sb="5" eb="7">
      <t>ゲンメン</t>
    </rPh>
    <rPh sb="7" eb="10">
      <t>タイショウシャ</t>
    </rPh>
    <phoneticPr fontId="1"/>
  </si>
  <si>
    <t>名)</t>
    <rPh sb="0" eb="1">
      <t>メイ</t>
    </rPh>
    <phoneticPr fontId="1"/>
  </si>
  <si>
    <t>※生活保護受給者を除く</t>
    <rPh sb="1" eb="3">
      <t>セイカツ</t>
    </rPh>
    <rPh sb="3" eb="5">
      <t>ホゴ</t>
    </rPh>
    <rPh sb="5" eb="8">
      <t>ジュキュウシャ</t>
    </rPh>
    <rPh sb="9" eb="10">
      <t>ノゾ</t>
    </rPh>
    <phoneticPr fontId="1"/>
  </si>
  <si>
    <t>　全入所者数</t>
    <rPh sb="1" eb="2">
      <t>ゼン</t>
    </rPh>
    <rPh sb="2" eb="5">
      <t>ニュウショシャ</t>
    </rPh>
    <rPh sb="5" eb="6">
      <t>スウ</t>
    </rPh>
    <phoneticPr fontId="1"/>
  </si>
  <si>
    <t>　軽減認定者数</t>
    <rPh sb="1" eb="3">
      <t>ケイゲン</t>
    </rPh>
    <rPh sb="3" eb="6">
      <t>ニンテイシャ</t>
    </rPh>
    <rPh sb="6" eb="7">
      <t>スウ</t>
    </rPh>
    <phoneticPr fontId="1"/>
  </si>
  <si>
    <t>　第３段階</t>
    <rPh sb="1" eb="2">
      <t>ダイ</t>
    </rPh>
    <rPh sb="3" eb="5">
      <t>ダンカイ</t>
    </rPh>
    <phoneticPr fontId="1"/>
  </si>
  <si>
    <t>　第２段階</t>
    <rPh sb="1" eb="2">
      <t>ダイ</t>
    </rPh>
    <rPh sb="3" eb="5">
      <t>ダンカイ</t>
    </rPh>
    <phoneticPr fontId="1"/>
  </si>
  <si>
    <t>　第１段階</t>
    <rPh sb="1" eb="2">
      <t>ダイ</t>
    </rPh>
    <rPh sb="3" eb="5">
      <t>ダンカイ</t>
    </rPh>
    <phoneticPr fontId="1"/>
  </si>
  <si>
    <t>（A）の1%</t>
    <phoneticPr fontId="1"/>
  </si>
  <si>
    <t>公費負担分（５０％）</t>
    <rPh sb="0" eb="2">
      <t>コウヒ</t>
    </rPh>
    <rPh sb="2" eb="5">
      <t>フタンブン</t>
    </rPh>
    <phoneticPr fontId="1"/>
  </si>
  <si>
    <t>法人負担分（５０％）</t>
    <rPh sb="0" eb="2">
      <t>ホウジン</t>
    </rPh>
    <rPh sb="2" eb="5">
      <t>フタンブン</t>
    </rPh>
    <phoneticPr fontId="1"/>
  </si>
  <si>
    <t>全額助成</t>
    <rPh sb="0" eb="2">
      <t>ゼンガク</t>
    </rPh>
    <rPh sb="2" eb="4">
      <t>ジョセイ</t>
    </rPh>
    <phoneticPr fontId="1"/>
  </si>
  <si>
    <t>多床室あり</t>
    <rPh sb="0" eb="1">
      <t>タ</t>
    </rPh>
    <rPh sb="1" eb="3">
      <t>ショウシツ</t>
    </rPh>
    <phoneticPr fontId="1"/>
  </si>
  <si>
    <t>全入所者数</t>
    <rPh sb="0" eb="1">
      <t>ゼン</t>
    </rPh>
    <rPh sb="1" eb="4">
      <t>ニュウショシャ</t>
    </rPh>
    <rPh sb="4" eb="5">
      <t>スウ</t>
    </rPh>
    <phoneticPr fontId="1"/>
  </si>
  <si>
    <t>（うち個室</t>
    <rPh sb="3" eb="5">
      <t>コシツ</t>
    </rPh>
    <phoneticPr fontId="1"/>
  </si>
  <si>
    <t>うち多床室</t>
    <rPh sb="2" eb="3">
      <t>タ</t>
    </rPh>
    <rPh sb="3" eb="5">
      <t>ショウシツ</t>
    </rPh>
    <phoneticPr fontId="1"/>
  </si>
  <si>
    <t>名）</t>
    <rPh sb="0" eb="1">
      <t>メイ</t>
    </rPh>
    <phoneticPr fontId="1"/>
  </si>
  <si>
    <t>軽減認定者数</t>
    <rPh sb="0" eb="2">
      <t>ケイゲン</t>
    </rPh>
    <rPh sb="2" eb="5">
      <t>ニンテイシャ</t>
    </rPh>
    <rPh sb="5" eb="6">
      <t>スウ</t>
    </rPh>
    <phoneticPr fontId="1"/>
  </si>
  <si>
    <t>（うち社福減免対象者</t>
    <rPh sb="3" eb="4">
      <t>シャ</t>
    </rPh>
    <rPh sb="4" eb="5">
      <t>フク</t>
    </rPh>
    <rPh sb="5" eb="7">
      <t>ゲンメン</t>
    </rPh>
    <rPh sb="7" eb="10">
      <t>タイショウシャ</t>
    </rPh>
    <phoneticPr fontId="1"/>
  </si>
  <si>
    <t>※社福減免対象者のうち生活保護受給者を除く</t>
    <rPh sb="1" eb="2">
      <t>シャ</t>
    </rPh>
    <rPh sb="2" eb="3">
      <t>フク</t>
    </rPh>
    <rPh sb="3" eb="5">
      <t>ゲンメン</t>
    </rPh>
    <rPh sb="5" eb="8">
      <t>タイショウシャ</t>
    </rPh>
    <rPh sb="11" eb="13">
      <t>セイカツ</t>
    </rPh>
    <rPh sb="13" eb="15">
      <t>ホゴ</t>
    </rPh>
    <rPh sb="15" eb="18">
      <t>ジュキュウシャ</t>
    </rPh>
    <rPh sb="19" eb="20">
      <t>ノゾ</t>
    </rPh>
    <phoneticPr fontId="1"/>
  </si>
  <si>
    <t>個室居住費</t>
    <rPh sb="0" eb="2">
      <t>コシツ</t>
    </rPh>
    <rPh sb="2" eb="5">
      <t>キョジュウヒ</t>
    </rPh>
    <phoneticPr fontId="1"/>
  </si>
  <si>
    <t>多床室居住費</t>
    <rPh sb="0" eb="1">
      <t>タ</t>
    </rPh>
    <rPh sb="1" eb="3">
      <t>ショウシツ</t>
    </rPh>
    <rPh sb="3" eb="6">
      <t>キョジュウヒ</t>
    </rPh>
    <phoneticPr fontId="1"/>
  </si>
  <si>
    <t>第3段階</t>
    <rPh sb="0" eb="1">
      <t>ダイ</t>
    </rPh>
    <rPh sb="2" eb="4">
      <t>ダンカイ</t>
    </rPh>
    <phoneticPr fontId="1"/>
  </si>
  <si>
    <t>第2段階</t>
    <rPh sb="0" eb="1">
      <t>ダイ</t>
    </rPh>
    <rPh sb="2" eb="4">
      <t>ダンカイ</t>
    </rPh>
    <phoneticPr fontId="1"/>
  </si>
  <si>
    <t>１％控除額</t>
    <rPh sb="2" eb="4">
      <t>コウジョ</t>
    </rPh>
    <rPh sb="4" eb="5">
      <t>ガク</t>
    </rPh>
    <phoneticPr fontId="1"/>
  </si>
  <si>
    <t>助成対象額</t>
    <rPh sb="0" eb="2">
      <t>ジョセイ</t>
    </rPh>
    <rPh sb="2" eb="5">
      <t>タイショウガク</t>
    </rPh>
    <phoneticPr fontId="1"/>
  </si>
  <si>
    <t>１０％上限額</t>
    <rPh sb="3" eb="5">
      <t>ジョウゲン</t>
    </rPh>
    <rPh sb="5" eb="6">
      <t>ガク</t>
    </rPh>
    <phoneticPr fontId="1"/>
  </si>
  <si>
    <t>%</t>
    <phoneticPr fontId="1"/>
  </si>
  <si>
    <t>シミュレーション</t>
    <phoneticPr fontId="1"/>
  </si>
  <si>
    <t>×</t>
    <phoneticPr fontId="1"/>
  </si>
  <si>
    <t>=</t>
    <phoneticPr fontId="1"/>
  </si>
  <si>
    <t>×</t>
    <phoneticPr fontId="1"/>
  </si>
  <si>
    <t>=</t>
    <phoneticPr fontId="1"/>
  </si>
  <si>
    <t>×</t>
    <phoneticPr fontId="1"/>
  </si>
  <si>
    <t>=</t>
    <phoneticPr fontId="1"/>
  </si>
  <si>
    <t>×</t>
    <phoneticPr fontId="1"/>
  </si>
  <si>
    <t>=</t>
    <phoneticPr fontId="1"/>
  </si>
  <si>
    <t>=</t>
    <phoneticPr fontId="1"/>
  </si>
  <si>
    <t>=</t>
    <phoneticPr fontId="1"/>
  </si>
  <si>
    <t>①</t>
    <phoneticPr fontId="1"/>
  </si>
  <si>
    <t>②</t>
    <phoneticPr fontId="1"/>
  </si>
  <si>
    <t>③</t>
    <phoneticPr fontId="1"/>
  </si>
  <si>
    <t>-</t>
    <phoneticPr fontId="1"/>
  </si>
  <si>
    <t>=</t>
    <phoneticPr fontId="1"/>
  </si>
  <si>
    <t>④</t>
    <phoneticPr fontId="1"/>
  </si>
  <si>
    <t>×</t>
    <phoneticPr fontId="1"/>
  </si>
  <si>
    <t>=</t>
    <phoneticPr fontId="1"/>
  </si>
  <si>
    <t>÷</t>
    <phoneticPr fontId="1"/>
  </si>
  <si>
    <t>-</t>
    <phoneticPr fontId="1"/>
  </si>
  <si>
    <t>=</t>
    <phoneticPr fontId="1"/>
  </si>
  <si>
    <t>％）</t>
    <phoneticPr fontId="1"/>
  </si>
  <si>
    <t>-</t>
    <phoneticPr fontId="1"/>
  </si>
  <si>
    <t>=</t>
    <phoneticPr fontId="1"/>
  </si>
  <si>
    <t>+</t>
    <phoneticPr fontId="1"/>
  </si>
  <si>
    <t>個室</t>
    <rPh sb="0" eb="2">
      <t>コシツ</t>
    </rPh>
    <phoneticPr fontId="1"/>
  </si>
  <si>
    <t>多床室</t>
    <rPh sb="0" eb="1">
      <t>タ</t>
    </rPh>
    <rPh sb="1" eb="3">
      <t>ショウシツ</t>
    </rPh>
    <phoneticPr fontId="1"/>
  </si>
  <si>
    <t>※</t>
    <phoneticPr fontId="1"/>
  </si>
  <si>
    <t>に入力してください。</t>
    <rPh sb="1" eb="3">
      <t>ニュウリョク</t>
    </rPh>
    <phoneticPr fontId="1"/>
  </si>
  <si>
    <t>には数式が入っています。</t>
    <rPh sb="2" eb="4">
      <t>スウシキ</t>
    </rPh>
    <rPh sb="5" eb="6">
      <t>ハイ</t>
    </rPh>
    <phoneticPr fontId="1"/>
  </si>
  <si>
    <t>※</t>
    <phoneticPr fontId="1"/>
  </si>
  <si>
    <t>（再掲）生活保護受給者</t>
    <rPh sb="1" eb="3">
      <t>サイケイ</t>
    </rPh>
    <rPh sb="4" eb="6">
      <t>セイカツ</t>
    </rPh>
    <rPh sb="6" eb="8">
      <t>ホゴ</t>
    </rPh>
    <rPh sb="8" eb="11">
      <t>ジュキュウシャ</t>
    </rPh>
    <phoneticPr fontId="1"/>
  </si>
  <si>
    <t>→入力後、sheet試算①へ</t>
    <rPh sb="1" eb="3">
      <t>ニュウリョク</t>
    </rPh>
    <rPh sb="3" eb="4">
      <t>ゴ</t>
    </rPh>
    <rPh sb="10" eb="12">
      <t>シサン</t>
    </rPh>
    <phoneticPr fontId="1"/>
  </si>
  <si>
    <t>→入力後、sheet試算②へ</t>
    <rPh sb="1" eb="3">
      <t>ニュウリョク</t>
    </rPh>
    <rPh sb="3" eb="4">
      <t>ゴ</t>
    </rPh>
    <rPh sb="10" eb="12">
      <t>シサン</t>
    </rPh>
    <phoneticPr fontId="1"/>
  </si>
  <si>
    <t>　（再掲）生活保護対象者</t>
    <rPh sb="2" eb="4">
      <t>サイケイ</t>
    </rPh>
    <rPh sb="5" eb="7">
      <t>セイカツ</t>
    </rPh>
    <rPh sb="7" eb="9">
      <t>ホゴ</t>
    </rPh>
    <rPh sb="9" eb="12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</si>
</sst>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0.0_ "/>
    <numFmt numFmtId="178" formatCode="0_);[Red]\(0\)"/>
    <numFmt numFmtId="180" formatCode="#,##0_);[Red]\(#,##0\)"/>
    <numFmt numFmtId="181" formatCode="#,##0.00_);[Red]\(#,##0.00\)"/>
    <numFmt numFmtId="182" formatCode="#,##0_ "/>
    <numFmt numFmtId="184" formatCode="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Protection="1">
      <alignment vertical="center"/>
      <protection locked="0"/>
    </xf>
    <xf numFmtId="180" fontId="2" fillId="0" borderId="0" xfId="0" applyNumberFormat="1" applyFont="1">
      <alignment vertical="center"/>
    </xf>
    <xf numFmtId="180" fontId="0" fillId="0" borderId="0" xfId="0" applyNumberFormat="1">
      <alignment vertical="center"/>
    </xf>
    <xf numFmtId="180" fontId="0" fillId="0" borderId="2" xfId="0" applyNumberFormat="1" applyBorder="1">
      <alignment vertical="center"/>
    </xf>
    <xf numFmtId="180" fontId="0" fillId="0" borderId="3" xfId="0" applyNumberFormat="1" applyBorder="1">
      <alignment vertical="center"/>
    </xf>
    <xf numFmtId="180" fontId="0" fillId="0" borderId="0" xfId="0" applyNumberFormat="1" applyBorder="1">
      <alignment vertical="center"/>
    </xf>
    <xf numFmtId="180" fontId="0" fillId="0" borderId="4" xfId="0" applyNumberFormat="1" applyBorder="1">
      <alignment vertical="center"/>
    </xf>
    <xf numFmtId="180" fontId="0" fillId="0" borderId="0" xfId="0" applyNumberFormat="1" applyBorder="1" applyAlignment="1">
      <alignment horizontal="center" vertical="center"/>
    </xf>
    <xf numFmtId="180" fontId="0" fillId="0" borderId="5" xfId="0" applyNumberFormat="1" applyBorder="1">
      <alignment vertical="center"/>
    </xf>
    <xf numFmtId="180" fontId="0" fillId="0" borderId="6" xfId="0" applyNumberFormat="1" applyBorder="1">
      <alignment vertical="center"/>
    </xf>
    <xf numFmtId="180" fontId="0" fillId="0" borderId="7" xfId="0" applyNumberFormat="1" applyBorder="1">
      <alignment vertical="center"/>
    </xf>
    <xf numFmtId="180" fontId="0" fillId="0" borderId="8" xfId="0" applyNumberFormat="1" applyBorder="1">
      <alignment vertical="center"/>
    </xf>
    <xf numFmtId="180" fontId="0" fillId="0" borderId="9" xfId="0" applyNumberFormat="1" applyBorder="1">
      <alignment vertical="center"/>
    </xf>
    <xf numFmtId="180" fontId="0" fillId="0" borderId="8" xfId="0" applyNumberFormat="1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0" xfId="0" applyFill="1" applyBorder="1">
      <alignment vertical="center"/>
    </xf>
    <xf numFmtId="181" fontId="2" fillId="2" borderId="5" xfId="0" applyNumberFormat="1" applyFont="1" applyFill="1" applyBorder="1">
      <alignment vertical="center"/>
    </xf>
    <xf numFmtId="180" fontId="0" fillId="0" borderId="6" xfId="0" applyNumberFormat="1" applyBorder="1" applyAlignment="1">
      <alignment horizontal="center" vertical="center"/>
    </xf>
    <xf numFmtId="180" fontId="0" fillId="0" borderId="10" xfId="0" applyNumberFormat="1" applyBorder="1">
      <alignment vertical="center"/>
    </xf>
    <xf numFmtId="180" fontId="0" fillId="0" borderId="5" xfId="0" applyNumberFormat="1" applyBorder="1" applyAlignment="1">
      <alignment horizontal="center" vertical="center"/>
    </xf>
    <xf numFmtId="180" fontId="0" fillId="0" borderId="11" xfId="0" applyNumberFormat="1" applyBorder="1">
      <alignment vertical="center"/>
    </xf>
    <xf numFmtId="180" fontId="0" fillId="0" borderId="12" xfId="0" applyNumberFormat="1" applyBorder="1">
      <alignment vertical="center"/>
    </xf>
    <xf numFmtId="180" fontId="0" fillId="0" borderId="12" xfId="0" applyNumberFormat="1" applyBorder="1" applyAlignment="1">
      <alignment horizontal="center" vertical="center"/>
    </xf>
    <xf numFmtId="180" fontId="0" fillId="0" borderId="13" xfId="0" applyNumberFormat="1" applyBorder="1">
      <alignment vertical="center"/>
    </xf>
    <xf numFmtId="180" fontId="0" fillId="0" borderId="14" xfId="0" applyNumberFormat="1" applyBorder="1">
      <alignment vertical="center"/>
    </xf>
    <xf numFmtId="180" fontId="0" fillId="0" borderId="15" xfId="0" applyNumberFormat="1" applyBorder="1">
      <alignment vertical="center"/>
    </xf>
    <xf numFmtId="180" fontId="0" fillId="0" borderId="16" xfId="0" applyNumberFormat="1" applyBorder="1">
      <alignment vertical="center"/>
    </xf>
    <xf numFmtId="180" fontId="0" fillId="0" borderId="17" xfId="0" applyNumberFormat="1" applyBorder="1">
      <alignment vertical="center"/>
    </xf>
    <xf numFmtId="180" fontId="0" fillId="0" borderId="18" xfId="0" applyNumberFormat="1" applyBorder="1" applyAlignment="1">
      <alignment horizontal="center" vertical="center"/>
    </xf>
    <xf numFmtId="180" fontId="0" fillId="0" borderId="19" xfId="0" applyNumberFormat="1" applyBorder="1" applyAlignment="1">
      <alignment horizontal="center" vertical="center"/>
    </xf>
    <xf numFmtId="180" fontId="0" fillId="0" borderId="20" xfId="0" applyNumberFormat="1" applyBorder="1" applyAlignment="1">
      <alignment horizontal="center" vertical="center"/>
    </xf>
    <xf numFmtId="180" fontId="0" fillId="0" borderId="7" xfId="0" applyNumberFormat="1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21" xfId="0" applyNumberFormat="1" applyBorder="1" applyAlignment="1">
      <alignment horizontal="center" vertical="center"/>
    </xf>
    <xf numFmtId="180" fontId="0" fillId="0" borderId="22" xfId="0" applyNumberFormat="1" applyBorder="1">
      <alignment vertical="center"/>
    </xf>
    <xf numFmtId="180" fontId="0" fillId="0" borderId="23" xfId="0" applyNumberFormat="1" applyBorder="1">
      <alignment vertical="center"/>
    </xf>
    <xf numFmtId="180" fontId="0" fillId="0" borderId="18" xfId="0" applyNumberFormat="1" applyBorder="1">
      <alignment vertical="center"/>
    </xf>
    <xf numFmtId="180" fontId="0" fillId="0" borderId="24" xfId="0" applyNumberFormat="1" applyBorder="1">
      <alignment vertical="center"/>
    </xf>
    <xf numFmtId="180" fontId="0" fillId="0" borderId="25" xfId="0" applyNumberFormat="1" applyBorder="1">
      <alignment vertical="center"/>
    </xf>
    <xf numFmtId="9" fontId="0" fillId="0" borderId="6" xfId="0" applyNumberFormat="1" applyBorder="1">
      <alignment vertical="center"/>
    </xf>
    <xf numFmtId="180" fontId="0" fillId="0" borderId="25" xfId="0" applyNumberFormat="1" applyBorder="1" applyAlignment="1">
      <alignment horizontal="center" vertical="center"/>
    </xf>
    <xf numFmtId="180" fontId="0" fillId="0" borderId="26" xfId="0" applyNumberFormat="1" applyBorder="1">
      <alignment vertical="center"/>
    </xf>
    <xf numFmtId="180" fontId="0" fillId="0" borderId="27" xfId="0" applyNumberFormat="1" applyBorder="1">
      <alignment vertical="center"/>
    </xf>
    <xf numFmtId="180" fontId="0" fillId="0" borderId="28" xfId="0" applyNumberFormat="1" applyBorder="1">
      <alignment vertical="center"/>
    </xf>
    <xf numFmtId="180" fontId="0" fillId="0" borderId="29" xfId="0" applyNumberFormat="1" applyBorder="1">
      <alignment vertical="center"/>
    </xf>
    <xf numFmtId="180" fontId="0" fillId="0" borderId="30" xfId="0" applyNumberFormat="1" applyBorder="1">
      <alignment vertical="center"/>
    </xf>
    <xf numFmtId="180" fontId="0" fillId="0" borderId="31" xfId="0" applyNumberFormat="1" applyBorder="1">
      <alignment vertical="center"/>
    </xf>
    <xf numFmtId="180" fontId="0" fillId="0" borderId="32" xfId="0" applyNumberFormat="1" applyBorder="1">
      <alignment vertical="center"/>
    </xf>
    <xf numFmtId="180" fontId="0" fillId="0" borderId="33" xfId="0" applyNumberFormat="1" applyBorder="1">
      <alignment vertical="center"/>
    </xf>
    <xf numFmtId="180" fontId="0" fillId="0" borderId="34" xfId="0" applyNumberFormat="1" applyBorder="1">
      <alignment vertical="center"/>
    </xf>
    <xf numFmtId="180" fontId="0" fillId="0" borderId="35" xfId="0" applyNumberFormat="1" applyBorder="1">
      <alignment vertical="center"/>
    </xf>
    <xf numFmtId="0" fontId="0" fillId="0" borderId="27" xfId="0" applyBorder="1">
      <alignment vertical="center"/>
    </xf>
    <xf numFmtId="0" fontId="0" fillId="0" borderId="5" xfId="0" applyBorder="1">
      <alignment vertical="center"/>
    </xf>
    <xf numFmtId="0" fontId="0" fillId="0" borderId="28" xfId="0" applyBorder="1">
      <alignment vertical="center"/>
    </xf>
    <xf numFmtId="0" fontId="0" fillId="0" borderId="36" xfId="0" applyBorder="1">
      <alignment vertical="center"/>
    </xf>
    <xf numFmtId="0" fontId="0" fillId="0" borderId="23" xfId="0" applyBorder="1">
      <alignment vertical="center"/>
    </xf>
    <xf numFmtId="0" fontId="0" fillId="0" borderId="37" xfId="0" applyFill="1" applyBorder="1">
      <alignment vertical="center"/>
    </xf>
    <xf numFmtId="0" fontId="0" fillId="0" borderId="38" xfId="0" applyFill="1" applyBorder="1">
      <alignment vertical="center"/>
    </xf>
    <xf numFmtId="0" fontId="0" fillId="0" borderId="0" xfId="0" applyProtection="1">
      <alignment vertical="center"/>
    </xf>
    <xf numFmtId="0" fontId="0" fillId="0" borderId="8" xfId="0" applyBorder="1" applyProtection="1">
      <alignment vertical="center"/>
    </xf>
    <xf numFmtId="0" fontId="0" fillId="0" borderId="22" xfId="0" applyBorder="1" applyProtection="1">
      <alignment vertical="center"/>
    </xf>
    <xf numFmtId="0" fontId="0" fillId="0" borderId="2" xfId="0" applyBorder="1" applyProtection="1">
      <alignment vertical="center"/>
    </xf>
    <xf numFmtId="0" fontId="0" fillId="0" borderId="3" xfId="0" applyBorder="1" applyProtection="1">
      <alignment vertical="center"/>
    </xf>
    <xf numFmtId="0" fontId="0" fillId="0" borderId="14" xfId="0" applyBorder="1" applyProtection="1">
      <alignment vertical="center"/>
    </xf>
    <xf numFmtId="0" fontId="2" fillId="0" borderId="0" xfId="0" applyFont="1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4" xfId="0" applyBorder="1" applyProtection="1">
      <alignment vertical="center"/>
    </xf>
    <xf numFmtId="0" fontId="0" fillId="0" borderId="39" xfId="0" applyBorder="1" applyProtection="1">
      <alignment vertical="center"/>
    </xf>
    <xf numFmtId="0" fontId="0" fillId="0" borderId="40" xfId="0" applyBorder="1" applyProtection="1">
      <alignment vertical="center"/>
    </xf>
    <xf numFmtId="0" fontId="0" fillId="0" borderId="41" xfId="0" applyBorder="1" applyProtection="1">
      <alignment vertical="center"/>
    </xf>
    <xf numFmtId="0" fontId="0" fillId="0" borderId="42" xfId="0" applyBorder="1" applyProtection="1">
      <alignment vertical="center"/>
    </xf>
    <xf numFmtId="0" fontId="2" fillId="0" borderId="14" xfId="0" applyFont="1" applyBorder="1" applyProtection="1">
      <alignment vertical="center"/>
    </xf>
    <xf numFmtId="177" fontId="0" fillId="0" borderId="5" xfId="0" applyNumberFormat="1" applyBorder="1" applyProtection="1">
      <alignment vertical="center"/>
    </xf>
    <xf numFmtId="0" fontId="0" fillId="0" borderId="0" xfId="0" applyFill="1" applyBorder="1" applyProtection="1">
      <alignment vertical="center"/>
    </xf>
    <xf numFmtId="177" fontId="0" fillId="0" borderId="0" xfId="0" applyNumberFormat="1" applyBorder="1" applyProtection="1">
      <alignment vertical="center"/>
    </xf>
    <xf numFmtId="0" fontId="0" fillId="0" borderId="40" xfId="0" applyFill="1" applyBorder="1" applyProtection="1">
      <alignment vertical="center"/>
    </xf>
    <xf numFmtId="177" fontId="0" fillId="0" borderId="40" xfId="0" applyNumberFormat="1" applyBorder="1" applyProtection="1">
      <alignment vertical="center"/>
    </xf>
    <xf numFmtId="176" fontId="0" fillId="0" borderId="0" xfId="0" applyNumberFormat="1" applyBorder="1" applyProtection="1">
      <alignment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17" xfId="0" applyBorder="1" applyProtection="1">
      <alignment vertical="center"/>
    </xf>
    <xf numFmtId="0" fontId="0" fillId="0" borderId="9" xfId="0" applyBorder="1" applyProtection="1">
      <alignment vertical="center"/>
    </xf>
    <xf numFmtId="0" fontId="0" fillId="0" borderId="0" xfId="0" applyFill="1" applyBorder="1" applyAlignment="1">
      <alignment horizontal="center" vertical="center"/>
    </xf>
    <xf numFmtId="0" fontId="0" fillId="3" borderId="38" xfId="0" applyFill="1" applyBorder="1">
      <alignment vertical="center"/>
    </xf>
    <xf numFmtId="0" fontId="0" fillId="3" borderId="0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43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44" xfId="0" applyBorder="1">
      <alignment vertical="center"/>
    </xf>
    <xf numFmtId="0" fontId="0" fillId="3" borderId="43" xfId="0" applyFill="1" applyBorder="1">
      <alignment vertical="center"/>
    </xf>
    <xf numFmtId="0" fontId="0" fillId="3" borderId="36" xfId="0" applyFill="1" applyBorder="1">
      <alignment vertical="center"/>
    </xf>
    <xf numFmtId="0" fontId="0" fillId="3" borderId="45" xfId="0" applyFill="1" applyBorder="1">
      <alignment vertical="center"/>
    </xf>
    <xf numFmtId="0" fontId="0" fillId="0" borderId="4" xfId="0" applyBorder="1">
      <alignment vertical="center"/>
    </xf>
    <xf numFmtId="0" fontId="0" fillId="4" borderId="38" xfId="0" applyFill="1" applyBorder="1">
      <alignment vertical="center"/>
    </xf>
    <xf numFmtId="0" fontId="0" fillId="4" borderId="46" xfId="0" applyFill="1" applyBorder="1">
      <alignment vertical="center"/>
    </xf>
    <xf numFmtId="0" fontId="0" fillId="4" borderId="0" xfId="0" applyFill="1" applyBorder="1">
      <alignment vertical="center"/>
    </xf>
    <xf numFmtId="0" fontId="0" fillId="4" borderId="47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48" xfId="0" applyFill="1" applyBorder="1">
      <alignment vertical="center"/>
    </xf>
    <xf numFmtId="0" fontId="0" fillId="4" borderId="35" xfId="0" applyFill="1" applyBorder="1">
      <alignment vertical="center"/>
    </xf>
    <xf numFmtId="0" fontId="0" fillId="4" borderId="27" xfId="0" applyFill="1" applyBorder="1">
      <alignment vertical="center"/>
    </xf>
    <xf numFmtId="0" fontId="0" fillId="4" borderId="28" xfId="0" applyFill="1" applyBorder="1">
      <alignment vertical="center"/>
    </xf>
    <xf numFmtId="0" fontId="0" fillId="0" borderId="32" xfId="0" applyBorder="1">
      <alignment vertical="center"/>
    </xf>
    <xf numFmtId="0" fontId="0" fillId="0" borderId="49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9" xfId="0" applyBorder="1">
      <alignment vertical="center"/>
    </xf>
    <xf numFmtId="180" fontId="0" fillId="0" borderId="26" xfId="0" applyNumberFormat="1" applyBorder="1" applyAlignment="1">
      <alignment horizontal="right" vertical="center"/>
    </xf>
    <xf numFmtId="180" fontId="0" fillId="0" borderId="12" xfId="0" applyNumberFormat="1" applyBorder="1" applyAlignment="1">
      <alignment horizontal="right" vertical="center"/>
    </xf>
    <xf numFmtId="0" fontId="0" fillId="0" borderId="21" xfId="0" applyBorder="1" applyProtection="1">
      <alignment vertical="center"/>
    </xf>
    <xf numFmtId="0" fontId="0" fillId="0" borderId="19" xfId="0" applyBorder="1" applyProtection="1">
      <alignment vertical="center"/>
    </xf>
    <xf numFmtId="184" fontId="0" fillId="0" borderId="1" xfId="0" applyNumberFormat="1" applyBorder="1" applyProtection="1">
      <alignment vertical="center"/>
      <protection locked="0"/>
    </xf>
    <xf numFmtId="0" fontId="0" fillId="0" borderId="52" xfId="0" applyBorder="1" applyProtection="1">
      <alignment vertical="center"/>
    </xf>
    <xf numFmtId="176" fontId="0" fillId="0" borderId="19" xfId="0" applyNumberFormat="1" applyBorder="1" applyProtection="1">
      <alignment vertical="center"/>
    </xf>
    <xf numFmtId="184" fontId="0" fillId="0" borderId="52" xfId="0" applyNumberFormat="1" applyBorder="1" applyProtection="1">
      <alignment vertical="center"/>
    </xf>
    <xf numFmtId="184" fontId="0" fillId="0" borderId="2" xfId="0" applyNumberFormat="1" applyBorder="1" applyProtection="1">
      <alignment vertical="center"/>
    </xf>
    <xf numFmtId="0" fontId="0" fillId="0" borderId="7" xfId="0" applyBorder="1" applyProtection="1">
      <alignment vertical="center"/>
    </xf>
    <xf numFmtId="180" fontId="0" fillId="0" borderId="53" xfId="0" applyNumberFormat="1" applyBorder="1">
      <alignment vertical="center"/>
    </xf>
    <xf numFmtId="180" fontId="0" fillId="0" borderId="54" xfId="0" applyNumberFormat="1" applyBorder="1">
      <alignment vertical="center"/>
    </xf>
    <xf numFmtId="180" fontId="0" fillId="0" borderId="55" xfId="0" applyNumberFormat="1" applyBorder="1">
      <alignment vertical="center"/>
    </xf>
    <xf numFmtId="180" fontId="0" fillId="0" borderId="38" xfId="0" applyNumberFormat="1" applyBorder="1">
      <alignment vertical="center"/>
    </xf>
    <xf numFmtId="180" fontId="0" fillId="0" borderId="38" xfId="0" applyNumberFormat="1" applyBorder="1" applyAlignment="1">
      <alignment horizontal="center" vertical="center"/>
    </xf>
    <xf numFmtId="180" fontId="0" fillId="0" borderId="56" xfId="0" applyNumberFormat="1" applyBorder="1" applyAlignment="1">
      <alignment horizontal="center" vertical="center"/>
    </xf>
    <xf numFmtId="180" fontId="0" fillId="0" borderId="57" xfId="0" applyNumberFormat="1" applyBorder="1">
      <alignment vertical="center"/>
    </xf>
    <xf numFmtId="180" fontId="0" fillId="0" borderId="58" xfId="0" applyNumberFormat="1" applyBorder="1">
      <alignment vertical="center"/>
    </xf>
    <xf numFmtId="180" fontId="0" fillId="0" borderId="59" xfId="0" applyNumberFormat="1" applyBorder="1">
      <alignment vertical="center"/>
    </xf>
    <xf numFmtId="180" fontId="0" fillId="0" borderId="60" xfId="0" applyNumberFormat="1" applyBorder="1">
      <alignment vertical="center"/>
    </xf>
    <xf numFmtId="180" fontId="0" fillId="0" borderId="52" xfId="0" applyNumberFormat="1" applyBorder="1">
      <alignment vertical="center"/>
    </xf>
    <xf numFmtId="180" fontId="0" fillId="0" borderId="61" xfId="0" applyNumberFormat="1" applyBorder="1">
      <alignment vertical="center"/>
    </xf>
    <xf numFmtId="180" fontId="0" fillId="0" borderId="0" xfId="0" applyNumberFormat="1" applyBorder="1" applyAlignment="1">
      <alignment horizontal="right" vertical="center"/>
    </xf>
    <xf numFmtId="180" fontId="0" fillId="0" borderId="62" xfId="0" applyNumberFormat="1" applyBorder="1">
      <alignment vertical="center"/>
    </xf>
    <xf numFmtId="9" fontId="0" fillId="0" borderId="38" xfId="0" applyNumberFormat="1" applyBorder="1">
      <alignment vertical="center"/>
    </xf>
    <xf numFmtId="182" fontId="0" fillId="0" borderId="9" xfId="0" applyNumberFormat="1" applyBorder="1">
      <alignment vertical="center"/>
    </xf>
    <xf numFmtId="180" fontId="0" fillId="0" borderId="63" xfId="0" applyNumberFormat="1" applyBorder="1" applyAlignment="1">
      <alignment horizontal="center" vertical="center"/>
    </xf>
    <xf numFmtId="180" fontId="0" fillId="4" borderId="7" xfId="0" applyNumberFormat="1" applyFill="1" applyBorder="1">
      <alignment vertical="center"/>
    </xf>
    <xf numFmtId="180" fontId="0" fillId="4" borderId="21" xfId="0" applyNumberFormat="1" applyFill="1" applyBorder="1">
      <alignment vertical="center"/>
    </xf>
    <xf numFmtId="180" fontId="0" fillId="4" borderId="2" xfId="0" applyNumberFormat="1" applyFill="1" applyBorder="1">
      <alignment vertical="center"/>
    </xf>
    <xf numFmtId="180" fontId="0" fillId="4" borderId="3" xfId="0" applyNumberFormat="1" applyFill="1" applyBorder="1">
      <alignment vertical="center"/>
    </xf>
    <xf numFmtId="180" fontId="2" fillId="4" borderId="19" xfId="0" applyNumberFormat="1" applyFont="1" applyFill="1" applyBorder="1">
      <alignment vertical="center"/>
    </xf>
    <xf numFmtId="180" fontId="0" fillId="4" borderId="0" xfId="0" applyNumberFormat="1" applyFill="1" applyBorder="1">
      <alignment vertical="center"/>
    </xf>
    <xf numFmtId="180" fontId="0" fillId="4" borderId="4" xfId="0" applyNumberFormat="1" applyFill="1" applyBorder="1">
      <alignment vertical="center"/>
    </xf>
    <xf numFmtId="180" fontId="0" fillId="4" borderId="19" xfId="0" applyNumberFormat="1" applyFill="1" applyBorder="1">
      <alignment vertical="center"/>
    </xf>
    <xf numFmtId="180" fontId="0" fillId="4" borderId="8" xfId="0" applyNumberFormat="1" applyFill="1" applyBorder="1">
      <alignment vertical="center"/>
    </xf>
    <xf numFmtId="180" fontId="0" fillId="4" borderId="9" xfId="0" applyNumberFormat="1" applyFill="1" applyBorder="1">
      <alignment vertical="center"/>
    </xf>
    <xf numFmtId="180" fontId="0" fillId="3" borderId="7" xfId="0" applyNumberFormat="1" applyFill="1" applyBorder="1">
      <alignment vertical="center"/>
    </xf>
    <xf numFmtId="180" fontId="0" fillId="5" borderId="21" xfId="0" applyNumberFormat="1" applyFill="1" applyBorder="1">
      <alignment vertical="center"/>
    </xf>
    <xf numFmtId="180" fontId="0" fillId="5" borderId="2" xfId="0" applyNumberFormat="1" applyFill="1" applyBorder="1">
      <alignment vertical="center"/>
    </xf>
    <xf numFmtId="180" fontId="0" fillId="5" borderId="3" xfId="0" applyNumberFormat="1" applyFill="1" applyBorder="1">
      <alignment vertical="center"/>
    </xf>
    <xf numFmtId="180" fontId="2" fillId="5" borderId="19" xfId="0" applyNumberFormat="1" applyFont="1" applyFill="1" applyBorder="1">
      <alignment vertical="center"/>
    </xf>
    <xf numFmtId="180" fontId="0" fillId="5" borderId="0" xfId="0" applyNumberFormat="1" applyFill="1" applyBorder="1">
      <alignment vertical="center"/>
    </xf>
    <xf numFmtId="180" fontId="0" fillId="5" borderId="4" xfId="0" applyNumberFormat="1" applyFill="1" applyBorder="1">
      <alignment vertical="center"/>
    </xf>
    <xf numFmtId="180" fontId="0" fillId="5" borderId="19" xfId="0" applyNumberFormat="1" applyFill="1" applyBorder="1">
      <alignment vertical="center"/>
    </xf>
    <xf numFmtId="180" fontId="0" fillId="5" borderId="0" xfId="0" applyNumberFormat="1" applyFill="1">
      <alignment vertical="center"/>
    </xf>
    <xf numFmtId="180" fontId="0" fillId="5" borderId="7" xfId="0" applyNumberFormat="1" applyFill="1" applyBorder="1">
      <alignment vertical="center"/>
    </xf>
    <xf numFmtId="180" fontId="0" fillId="5" borderId="8" xfId="0" applyNumberFormat="1" applyFill="1" applyBorder="1">
      <alignment vertical="center"/>
    </xf>
    <xf numFmtId="180" fontId="0" fillId="5" borderId="9" xfId="0" applyNumberFormat="1" applyFill="1" applyBorder="1">
      <alignment vertical="center"/>
    </xf>
    <xf numFmtId="180" fontId="0" fillId="5" borderId="52" xfId="0" applyNumberFormat="1" applyFill="1" applyBorder="1">
      <alignment vertical="center"/>
    </xf>
    <xf numFmtId="180" fontId="0" fillId="5" borderId="0" xfId="0" applyNumberFormat="1" applyFill="1" applyBorder="1" applyAlignment="1">
      <alignment horizontal="center"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180" fontId="0" fillId="6" borderId="21" xfId="0" applyNumberFormat="1" applyFill="1" applyBorder="1">
      <alignment vertical="center"/>
    </xf>
    <xf numFmtId="180" fontId="0" fillId="6" borderId="2" xfId="0" applyNumberFormat="1" applyFill="1" applyBorder="1">
      <alignment vertical="center"/>
    </xf>
    <xf numFmtId="180" fontId="0" fillId="6" borderId="3" xfId="0" applyNumberFormat="1" applyFill="1" applyBorder="1">
      <alignment vertical="center"/>
    </xf>
    <xf numFmtId="180" fontId="2" fillId="6" borderId="19" xfId="0" applyNumberFormat="1" applyFont="1" applyFill="1" applyBorder="1">
      <alignment vertical="center"/>
    </xf>
    <xf numFmtId="180" fontId="0" fillId="6" borderId="0" xfId="0" applyNumberFormat="1" applyFill="1" applyBorder="1">
      <alignment vertical="center"/>
    </xf>
    <xf numFmtId="180" fontId="0" fillId="6" borderId="4" xfId="0" applyNumberFormat="1" applyFill="1" applyBorder="1">
      <alignment vertical="center"/>
    </xf>
    <xf numFmtId="180" fontId="0" fillId="6" borderId="19" xfId="0" applyNumberFormat="1" applyFill="1" applyBorder="1">
      <alignment vertical="center"/>
    </xf>
    <xf numFmtId="0" fontId="0" fillId="6" borderId="38" xfId="0" applyFill="1" applyBorder="1">
      <alignment vertical="center"/>
    </xf>
    <xf numFmtId="0" fontId="0" fillId="6" borderId="35" xfId="0" applyFill="1" applyBorder="1">
      <alignment vertical="center"/>
    </xf>
    <xf numFmtId="0" fontId="0" fillId="6" borderId="0" xfId="0" applyFill="1" applyBorder="1">
      <alignment vertical="center"/>
    </xf>
    <xf numFmtId="0" fontId="0" fillId="6" borderId="27" xfId="0" applyFill="1" applyBorder="1">
      <alignment vertical="center"/>
    </xf>
    <xf numFmtId="0" fontId="0" fillId="6" borderId="5" xfId="0" applyFill="1" applyBorder="1">
      <alignment vertical="center"/>
    </xf>
    <xf numFmtId="0" fontId="0" fillId="6" borderId="28" xfId="0" applyFill="1" applyBorder="1">
      <alignment vertical="center"/>
    </xf>
    <xf numFmtId="180" fontId="0" fillId="6" borderId="7" xfId="0" applyNumberFormat="1" applyFill="1" applyBorder="1">
      <alignment vertical="center"/>
    </xf>
    <xf numFmtId="180" fontId="0" fillId="6" borderId="8" xfId="0" applyNumberFormat="1" applyFill="1" applyBorder="1">
      <alignment vertical="center"/>
    </xf>
    <xf numFmtId="180" fontId="0" fillId="6" borderId="8" xfId="0" applyNumberFormat="1" applyFill="1" applyBorder="1" applyAlignment="1">
      <alignment horizontal="center" vertical="center"/>
    </xf>
    <xf numFmtId="180" fontId="0" fillId="6" borderId="9" xfId="0" applyNumberFormat="1" applyFill="1" applyBorder="1">
      <alignment vertical="center"/>
    </xf>
    <xf numFmtId="180" fontId="0" fillId="0" borderId="66" xfId="0" applyNumberFormat="1" applyBorder="1" applyAlignment="1">
      <alignment horizontal="right" vertical="center"/>
    </xf>
    <xf numFmtId="180" fontId="0" fillId="7" borderId="66" xfId="0" applyNumberFormat="1" applyFill="1" applyBorder="1">
      <alignment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184" fontId="0" fillId="0" borderId="1" xfId="0" applyNumberFormat="1" applyFill="1" applyBorder="1" applyProtection="1">
      <alignment vertical="center"/>
      <protection locked="0"/>
    </xf>
    <xf numFmtId="184" fontId="0" fillId="6" borderId="1" xfId="0" applyNumberFormat="1" applyFill="1" applyBorder="1" applyAlignment="1" applyProtection="1">
      <alignment horizontal="right" vertical="center"/>
    </xf>
    <xf numFmtId="0" fontId="0" fillId="6" borderId="1" xfId="0" applyFill="1" applyBorder="1" applyProtection="1">
      <alignment vertical="center"/>
    </xf>
    <xf numFmtId="184" fontId="0" fillId="6" borderId="1" xfId="0" applyNumberFormat="1" applyFill="1" applyBorder="1" applyProtection="1">
      <alignment vertical="center"/>
    </xf>
    <xf numFmtId="177" fontId="0" fillId="6" borderId="5" xfId="0" applyNumberFormat="1" applyFill="1" applyBorder="1" applyProtection="1">
      <alignment vertical="center"/>
    </xf>
    <xf numFmtId="178" fontId="0" fillId="6" borderId="1" xfId="0" applyNumberFormat="1" applyFill="1" applyBorder="1" applyAlignment="1" applyProtection="1">
      <alignment vertical="center"/>
    </xf>
    <xf numFmtId="182" fontId="0" fillId="0" borderId="8" xfId="0" applyNumberFormat="1" applyBorder="1">
      <alignment vertical="center"/>
    </xf>
    <xf numFmtId="180" fontId="0" fillId="0" borderId="8" xfId="0" applyNumberFormat="1" applyBorder="1" applyAlignment="1">
      <alignment horizontal="right" vertical="center"/>
    </xf>
    <xf numFmtId="180" fontId="0" fillId="0" borderId="62" xfId="0" applyNumberFormat="1" applyBorder="1" applyAlignment="1">
      <alignment horizontal="center" vertical="center"/>
    </xf>
    <xf numFmtId="180" fontId="0" fillId="0" borderId="2" xfId="0" applyNumberFormat="1" applyBorder="1" applyAlignment="1">
      <alignment horizontal="right" vertical="center"/>
    </xf>
    <xf numFmtId="180" fontId="0" fillId="0" borderId="66" xfId="0" applyNumberFormat="1" applyBorder="1">
      <alignment vertical="center"/>
    </xf>
    <xf numFmtId="180" fontId="2" fillId="4" borderId="0" xfId="0" applyNumberFormat="1" applyFont="1" applyFill="1" applyBorder="1">
      <alignment vertical="center"/>
    </xf>
    <xf numFmtId="180" fontId="2" fillId="6" borderId="0" xfId="0" applyNumberFormat="1" applyFont="1" applyFill="1" applyBorder="1">
      <alignment vertical="center"/>
    </xf>
    <xf numFmtId="180" fontId="0" fillId="6" borderId="0" xfId="0" applyNumberFormat="1" applyFill="1">
      <alignment vertical="center"/>
    </xf>
    <xf numFmtId="180" fontId="0" fillId="6" borderId="2" xfId="0" applyNumberFormat="1" applyFill="1" applyBorder="1" applyAlignment="1">
      <alignment horizontal="center" vertical="center"/>
    </xf>
    <xf numFmtId="180" fontId="2" fillId="5" borderId="0" xfId="0" applyNumberFormat="1" applyFont="1" applyFill="1" applyBorder="1">
      <alignment vertical="center"/>
    </xf>
    <xf numFmtId="180" fontId="0" fillId="5" borderId="50" xfId="0" applyNumberFormat="1" applyFill="1" applyBorder="1">
      <alignment vertical="center"/>
    </xf>
    <xf numFmtId="9" fontId="0" fillId="5" borderId="0" xfId="0" applyNumberFormat="1" applyFill="1" applyBorder="1">
      <alignment vertical="center"/>
    </xf>
    <xf numFmtId="180" fontId="0" fillId="0" borderId="67" xfId="0" applyNumberFormat="1" applyBorder="1">
      <alignment vertical="center"/>
    </xf>
    <xf numFmtId="0" fontId="0" fillId="0" borderId="0" xfId="0" applyAlignment="1" applyProtection="1">
      <alignment horizontal="right" vertical="center"/>
    </xf>
    <xf numFmtId="0" fontId="0" fillId="0" borderId="1" xfId="0" applyBorder="1" applyProtection="1">
      <alignment vertical="center"/>
    </xf>
    <xf numFmtId="0" fontId="0" fillId="6" borderId="0" xfId="0" applyFill="1" applyProtection="1">
      <alignment vertical="center"/>
    </xf>
    <xf numFmtId="0" fontId="0" fillId="5" borderId="68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8" borderId="43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44" xfId="0" applyFill="1" applyBorder="1" applyAlignment="1">
      <alignment horizontal="center" vertical="center"/>
    </xf>
    <xf numFmtId="180" fontId="0" fillId="0" borderId="56" xfId="0" applyNumberFormat="1" applyBorder="1" applyAlignment="1">
      <alignment horizontal="left" vertical="center"/>
    </xf>
    <xf numFmtId="180" fontId="0" fillId="0" borderId="35" xfId="0" applyNumberFormat="1" applyBorder="1" applyAlignment="1">
      <alignment horizontal="left" vertical="center"/>
    </xf>
    <xf numFmtId="180" fontId="0" fillId="0" borderId="7" xfId="0" applyNumberFormat="1" applyBorder="1" applyAlignment="1">
      <alignment horizontal="left" vertical="center"/>
    </xf>
    <xf numFmtId="180" fontId="0" fillId="0" borderId="23" xfId="0" applyNumberFormat="1" applyBorder="1" applyAlignment="1">
      <alignment horizontal="left" vertical="center"/>
    </xf>
    <xf numFmtId="9" fontId="0" fillId="3" borderId="49" xfId="0" applyNumberFormat="1" applyFill="1" applyBorder="1" applyAlignment="1">
      <alignment horizontal="center" vertical="center" wrapText="1" shrinkToFit="1"/>
    </xf>
    <xf numFmtId="0" fontId="0" fillId="3" borderId="50" xfId="0" applyFill="1" applyBorder="1" applyAlignment="1">
      <alignment horizontal="center" vertical="center" wrapText="1" shrinkToFit="1"/>
    </xf>
    <xf numFmtId="0" fontId="0" fillId="3" borderId="51" xfId="0" applyFill="1" applyBorder="1" applyAlignment="1">
      <alignment horizontal="center" vertical="center" wrapText="1" shrinkToFit="1"/>
    </xf>
    <xf numFmtId="9" fontId="0" fillId="3" borderId="21" xfId="0" applyNumberFormat="1" applyFill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 wrapText="1" shrinkToFit="1"/>
    </xf>
    <xf numFmtId="0" fontId="0" fillId="3" borderId="7" xfId="0" applyFill="1" applyBorder="1" applyAlignment="1">
      <alignment horizontal="center" vertical="center" wrapText="1" shrinkToFit="1"/>
    </xf>
    <xf numFmtId="0" fontId="0" fillId="3" borderId="7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72" xfId="0" applyFill="1" applyBorder="1" applyAlignment="1">
      <alignment horizontal="center" vertical="center"/>
    </xf>
    <xf numFmtId="0" fontId="0" fillId="3" borderId="7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180" fontId="0" fillId="0" borderId="38" xfId="0" applyNumberFormat="1" applyBorder="1" applyAlignment="1">
      <alignment horizontal="left" vertical="center"/>
    </xf>
    <xf numFmtId="180" fontId="0" fillId="0" borderId="0" xfId="0" applyNumberFormat="1" applyBorder="1" applyAlignment="1">
      <alignment horizontal="left" vertical="center"/>
    </xf>
    <xf numFmtId="180" fontId="0" fillId="0" borderId="19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35</xdr:row>
      <xdr:rowOff>161925</xdr:rowOff>
    </xdr:from>
    <xdr:to>
      <xdr:col>11</xdr:col>
      <xdr:colOff>114300</xdr:colOff>
      <xdr:row>39</xdr:row>
      <xdr:rowOff>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E6A30703-8199-09B3-D3A6-F0F39EF0ECFF}"/>
            </a:ext>
          </a:extLst>
        </xdr:cNvPr>
        <xdr:cNvSpPr>
          <a:spLocks noChangeArrowheads="1"/>
        </xdr:cNvSpPr>
      </xdr:nvSpPr>
      <xdr:spPr bwMode="auto">
        <a:xfrm>
          <a:off x="4248150" y="6200775"/>
          <a:ext cx="1838325" cy="533400"/>
        </a:xfrm>
        <a:prstGeom prst="wedgeRoundRectCallout">
          <a:avLst>
            <a:gd name="adj1" fmla="val -35551"/>
            <a:gd name="adj2" fmla="val 78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平均サービス利用料（1,000円）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×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利用日数（１ヶ月を想定）円</a:t>
          </a:r>
        </a:p>
      </xdr:txBody>
    </xdr:sp>
    <xdr:clientData/>
  </xdr:twoCellAnchor>
  <xdr:twoCellAnchor editAs="oneCell">
    <xdr:from>
      <xdr:col>12</xdr:col>
      <xdr:colOff>371475</xdr:colOff>
      <xdr:row>67</xdr:row>
      <xdr:rowOff>66675</xdr:rowOff>
    </xdr:from>
    <xdr:to>
      <xdr:col>15</xdr:col>
      <xdr:colOff>1076325</xdr:colOff>
      <xdr:row>70</xdr:row>
      <xdr:rowOff>152400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9DA3C850-8F3F-C552-F97E-7C4C2D101FDE}"/>
            </a:ext>
          </a:extLst>
        </xdr:cNvPr>
        <xdr:cNvSpPr>
          <a:spLocks noChangeArrowheads="1"/>
        </xdr:cNvSpPr>
      </xdr:nvSpPr>
      <xdr:spPr bwMode="auto">
        <a:xfrm>
          <a:off x="7324725" y="11677650"/>
          <a:ext cx="2571750" cy="609600"/>
        </a:xfrm>
        <a:prstGeom prst="wedgeRoundRectCallout">
          <a:avLst>
            <a:gd name="adj1" fmla="val -62963"/>
            <a:gd name="adj2" fmla="val 4193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③助成対象額が０以下になっている場合、試算はここで終了です。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①軽減総額＝法人負担額となります。</a:t>
          </a:r>
        </a:p>
      </xdr:txBody>
    </xdr:sp>
    <xdr:clientData/>
  </xdr:twoCellAnchor>
  <xdr:twoCellAnchor editAs="oneCell">
    <xdr:from>
      <xdr:col>3</xdr:col>
      <xdr:colOff>400050</xdr:colOff>
      <xdr:row>1</xdr:row>
      <xdr:rowOff>76200</xdr:rowOff>
    </xdr:from>
    <xdr:to>
      <xdr:col>7</xdr:col>
      <xdr:colOff>371475</xdr:colOff>
      <xdr:row>4</xdr:row>
      <xdr:rowOff>0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7BE3EB36-2DF6-7974-D12B-525D8C8352D4}"/>
            </a:ext>
          </a:extLst>
        </xdr:cNvPr>
        <xdr:cNvSpPr txBox="1">
          <a:spLocks noChangeArrowheads="1"/>
        </xdr:cNvSpPr>
      </xdr:nvSpPr>
      <xdr:spPr bwMode="auto">
        <a:xfrm>
          <a:off x="1685925" y="247650"/>
          <a:ext cx="24669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本来受領すべき利用者負担収入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（A）</a:t>
          </a:r>
        </a:p>
      </xdr:txBody>
    </xdr:sp>
    <xdr:clientData/>
  </xdr:twoCellAnchor>
  <xdr:twoCellAnchor>
    <xdr:from>
      <xdr:col>1</xdr:col>
      <xdr:colOff>9525</xdr:colOff>
      <xdr:row>4</xdr:row>
      <xdr:rowOff>0</xdr:rowOff>
    </xdr:from>
    <xdr:to>
      <xdr:col>2</xdr:col>
      <xdr:colOff>676275</xdr:colOff>
      <xdr:row>4</xdr:row>
      <xdr:rowOff>0</xdr:rowOff>
    </xdr:to>
    <xdr:sp macro="" textlink="">
      <xdr:nvSpPr>
        <xdr:cNvPr id="1046" name="Line 22">
          <a:extLst>
            <a:ext uri="{FF2B5EF4-FFF2-40B4-BE49-F238E27FC236}">
              <a16:creationId xmlns:a16="http://schemas.microsoft.com/office/drawing/2014/main" id="{882BD70E-3EBE-D79E-849F-2588381B0F2E}"/>
            </a:ext>
          </a:extLst>
        </xdr:cNvPr>
        <xdr:cNvSpPr>
          <a:spLocks noChangeShapeType="1"/>
        </xdr:cNvSpPr>
      </xdr:nvSpPr>
      <xdr:spPr bwMode="auto">
        <a:xfrm flipH="1">
          <a:off x="323850" y="685800"/>
          <a:ext cx="95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11</xdr:col>
      <xdr:colOff>676275</xdr:colOff>
      <xdr:row>4</xdr:row>
      <xdr:rowOff>0</xdr:rowOff>
    </xdr:to>
    <xdr:sp macro="" textlink="">
      <xdr:nvSpPr>
        <xdr:cNvPr id="1047" name="Line 23">
          <a:extLst>
            <a:ext uri="{FF2B5EF4-FFF2-40B4-BE49-F238E27FC236}">
              <a16:creationId xmlns:a16="http://schemas.microsoft.com/office/drawing/2014/main" id="{B74B4D98-876A-1355-FAA9-7EFD3BA62F21}"/>
            </a:ext>
          </a:extLst>
        </xdr:cNvPr>
        <xdr:cNvSpPr>
          <a:spLocks noChangeShapeType="1"/>
        </xdr:cNvSpPr>
      </xdr:nvSpPr>
      <xdr:spPr bwMode="auto">
        <a:xfrm>
          <a:off x="4867275" y="685800"/>
          <a:ext cx="1781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581025</xdr:colOff>
      <xdr:row>14</xdr:row>
      <xdr:rowOff>85725</xdr:rowOff>
    </xdr:from>
    <xdr:to>
      <xdr:col>5</xdr:col>
      <xdr:colOff>200025</xdr:colOff>
      <xdr:row>16</xdr:row>
      <xdr:rowOff>95250</xdr:rowOff>
    </xdr:to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02BF3A98-6F85-3ECB-728E-E07B231AE13F}"/>
            </a:ext>
          </a:extLst>
        </xdr:cNvPr>
        <xdr:cNvSpPr txBox="1">
          <a:spLocks noChangeArrowheads="1"/>
        </xdr:cNvSpPr>
      </xdr:nvSpPr>
      <xdr:spPr bwMode="auto">
        <a:xfrm>
          <a:off x="1866900" y="250507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軽減額総額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（B）</a:t>
          </a:r>
        </a:p>
      </xdr:txBody>
    </xdr:sp>
    <xdr:clientData/>
  </xdr:twoCellAnchor>
  <xdr:twoCellAnchor>
    <xdr:from>
      <xdr:col>1</xdr:col>
      <xdr:colOff>9525</xdr:colOff>
      <xdr:row>15</xdr:row>
      <xdr:rowOff>95250</xdr:rowOff>
    </xdr:from>
    <xdr:to>
      <xdr:col>3</xdr:col>
      <xdr:colOff>447675</xdr:colOff>
      <xdr:row>15</xdr:row>
      <xdr:rowOff>95250</xdr:rowOff>
    </xdr:to>
    <xdr:sp macro="" textlink="">
      <xdr:nvSpPr>
        <xdr:cNvPr id="1049" name="Line 25">
          <a:extLst>
            <a:ext uri="{FF2B5EF4-FFF2-40B4-BE49-F238E27FC236}">
              <a16:creationId xmlns:a16="http://schemas.microsoft.com/office/drawing/2014/main" id="{1CB7E6F0-758E-56B9-EF6C-C0D480E593BD}"/>
            </a:ext>
          </a:extLst>
        </xdr:cNvPr>
        <xdr:cNvSpPr>
          <a:spLocks noChangeShapeType="1"/>
        </xdr:cNvSpPr>
      </xdr:nvSpPr>
      <xdr:spPr bwMode="auto">
        <a:xfrm flipH="1">
          <a:off x="323850" y="2686050"/>
          <a:ext cx="1409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581025</xdr:colOff>
      <xdr:row>15</xdr:row>
      <xdr:rowOff>95250</xdr:rowOff>
    </xdr:from>
    <xdr:to>
      <xdr:col>8</xdr:col>
      <xdr:colOff>9525</xdr:colOff>
      <xdr:row>15</xdr:row>
      <xdr:rowOff>95250</xdr:rowOff>
    </xdr:to>
    <xdr:sp macro="" textlink="">
      <xdr:nvSpPr>
        <xdr:cNvPr id="1050" name="Line 26">
          <a:extLst>
            <a:ext uri="{FF2B5EF4-FFF2-40B4-BE49-F238E27FC236}">
              <a16:creationId xmlns:a16="http://schemas.microsoft.com/office/drawing/2014/main" id="{9FF46FBE-D241-8579-CD79-5F59A238CABD}"/>
            </a:ext>
          </a:extLst>
        </xdr:cNvPr>
        <xdr:cNvSpPr>
          <a:spLocks noChangeShapeType="1"/>
        </xdr:cNvSpPr>
      </xdr:nvSpPr>
      <xdr:spPr bwMode="auto">
        <a:xfrm>
          <a:off x="3067050" y="2686050"/>
          <a:ext cx="1552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24</xdr:row>
      <xdr:rowOff>9525</xdr:rowOff>
    </xdr:from>
    <xdr:to>
      <xdr:col>2</xdr:col>
      <xdr:colOff>0</xdr:colOff>
      <xdr:row>24</xdr:row>
      <xdr:rowOff>9525</xdr:rowOff>
    </xdr:to>
    <xdr:sp macro="" textlink="">
      <xdr:nvSpPr>
        <xdr:cNvPr id="1051" name="Line 27">
          <a:extLst>
            <a:ext uri="{FF2B5EF4-FFF2-40B4-BE49-F238E27FC236}">
              <a16:creationId xmlns:a16="http://schemas.microsoft.com/office/drawing/2014/main" id="{8C88595C-792E-EA52-B364-D9BCD9F6308B}"/>
            </a:ext>
          </a:extLst>
        </xdr:cNvPr>
        <xdr:cNvSpPr>
          <a:spLocks noChangeShapeType="1"/>
        </xdr:cNvSpPr>
      </xdr:nvSpPr>
      <xdr:spPr bwMode="auto">
        <a:xfrm>
          <a:off x="323850" y="41433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209550</xdr:colOff>
      <xdr:row>23</xdr:row>
      <xdr:rowOff>57150</xdr:rowOff>
    </xdr:from>
    <xdr:to>
      <xdr:col>4</xdr:col>
      <xdr:colOff>114300</xdr:colOff>
      <xdr:row>24</xdr:row>
      <xdr:rowOff>95250</xdr:rowOff>
    </xdr:to>
    <xdr:sp macro="" textlink="">
      <xdr:nvSpPr>
        <xdr:cNvPr id="1052" name="Text Box 28">
          <a:extLst>
            <a:ext uri="{FF2B5EF4-FFF2-40B4-BE49-F238E27FC236}">
              <a16:creationId xmlns:a16="http://schemas.microsoft.com/office/drawing/2014/main" id="{0EF4E316-C291-54F3-6D65-D4E36754B33F}"/>
            </a:ext>
          </a:extLst>
        </xdr:cNvPr>
        <xdr:cNvSpPr txBox="1">
          <a:spLocks noChangeArrowheads="1"/>
        </xdr:cNvSpPr>
      </xdr:nvSpPr>
      <xdr:spPr bwMode="auto">
        <a:xfrm>
          <a:off x="1495425" y="4019550"/>
          <a:ext cx="7429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助成対象</a:t>
          </a:r>
        </a:p>
      </xdr:txBody>
    </xdr:sp>
    <xdr:clientData/>
  </xdr:twoCellAnchor>
  <xdr:twoCellAnchor>
    <xdr:from>
      <xdr:col>2</xdr:col>
      <xdr:colOff>0</xdr:colOff>
      <xdr:row>24</xdr:row>
      <xdr:rowOff>9525</xdr:rowOff>
    </xdr:from>
    <xdr:to>
      <xdr:col>3</xdr:col>
      <xdr:colOff>133350</xdr:colOff>
      <xdr:row>24</xdr:row>
      <xdr:rowOff>9525</xdr:rowOff>
    </xdr:to>
    <xdr:sp macro="" textlink="">
      <xdr:nvSpPr>
        <xdr:cNvPr id="1053" name="Line 29">
          <a:extLst>
            <a:ext uri="{FF2B5EF4-FFF2-40B4-BE49-F238E27FC236}">
              <a16:creationId xmlns:a16="http://schemas.microsoft.com/office/drawing/2014/main" id="{72CC91A0-F42D-84DA-9C30-D432D6BA497E}"/>
            </a:ext>
          </a:extLst>
        </xdr:cNvPr>
        <xdr:cNvSpPr>
          <a:spLocks noChangeShapeType="1"/>
        </xdr:cNvSpPr>
      </xdr:nvSpPr>
      <xdr:spPr bwMode="auto">
        <a:xfrm flipH="1">
          <a:off x="600075" y="4143375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419100</xdr:colOff>
      <xdr:row>24</xdr:row>
      <xdr:rowOff>0</xdr:rowOff>
    </xdr:from>
    <xdr:to>
      <xdr:col>5</xdr:col>
      <xdr:colOff>676275</xdr:colOff>
      <xdr:row>24</xdr:row>
      <xdr:rowOff>0</xdr:rowOff>
    </xdr:to>
    <xdr:sp macro="" textlink="">
      <xdr:nvSpPr>
        <xdr:cNvPr id="1054" name="Line 30">
          <a:extLst>
            <a:ext uri="{FF2B5EF4-FFF2-40B4-BE49-F238E27FC236}">
              <a16:creationId xmlns:a16="http://schemas.microsoft.com/office/drawing/2014/main" id="{4844110E-B66A-DF50-6526-C9BC772674FE}"/>
            </a:ext>
          </a:extLst>
        </xdr:cNvPr>
        <xdr:cNvSpPr>
          <a:spLocks noChangeShapeType="1"/>
        </xdr:cNvSpPr>
      </xdr:nvSpPr>
      <xdr:spPr bwMode="auto">
        <a:xfrm>
          <a:off x="2486025" y="4133850"/>
          <a:ext cx="676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257175</xdr:colOff>
      <xdr:row>29</xdr:row>
      <xdr:rowOff>104775</xdr:rowOff>
    </xdr:from>
    <xdr:to>
      <xdr:col>3</xdr:col>
      <xdr:colOff>295275</xdr:colOff>
      <xdr:row>31</xdr:row>
      <xdr:rowOff>123825</xdr:rowOff>
    </xdr:to>
    <xdr:sp macro="" textlink="">
      <xdr:nvSpPr>
        <xdr:cNvPr id="1055" name="AutoShape 31">
          <a:extLst>
            <a:ext uri="{FF2B5EF4-FFF2-40B4-BE49-F238E27FC236}">
              <a16:creationId xmlns:a16="http://schemas.microsoft.com/office/drawing/2014/main" id="{4FB9CA46-B15F-458D-B935-F96E87B81AF3}"/>
            </a:ext>
          </a:extLst>
        </xdr:cNvPr>
        <xdr:cNvSpPr>
          <a:spLocks/>
        </xdr:cNvSpPr>
      </xdr:nvSpPr>
      <xdr:spPr bwMode="auto">
        <a:xfrm>
          <a:off x="571500" y="5114925"/>
          <a:ext cx="1009650" cy="361950"/>
        </a:xfrm>
        <a:prstGeom prst="borderCallout2">
          <a:avLst>
            <a:gd name="adj1" fmla="val 31579"/>
            <a:gd name="adj2" fmla="val -7546"/>
            <a:gd name="adj3" fmla="val 31579"/>
            <a:gd name="adj4" fmla="val -10380"/>
            <a:gd name="adj5" fmla="val -44736"/>
            <a:gd name="adj6" fmla="val -1415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助成対象外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（法人負担）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2</xdr:col>
      <xdr:colOff>0</xdr:colOff>
      <xdr:row>5</xdr:row>
      <xdr:rowOff>76200</xdr:rowOff>
    </xdr:to>
    <xdr:sp macro="" textlink="">
      <xdr:nvSpPr>
        <xdr:cNvPr id="1056" name="Line 32">
          <a:extLst>
            <a:ext uri="{FF2B5EF4-FFF2-40B4-BE49-F238E27FC236}">
              <a16:creationId xmlns:a16="http://schemas.microsoft.com/office/drawing/2014/main" id="{27065574-E075-1D54-9D46-6553AC21CE26}"/>
            </a:ext>
          </a:extLst>
        </xdr:cNvPr>
        <xdr:cNvSpPr>
          <a:spLocks noChangeShapeType="1"/>
        </xdr:cNvSpPr>
      </xdr:nvSpPr>
      <xdr:spPr bwMode="auto">
        <a:xfrm>
          <a:off x="314325" y="93345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66675</xdr:colOff>
      <xdr:row>30</xdr:row>
      <xdr:rowOff>9525</xdr:rowOff>
    </xdr:from>
    <xdr:to>
      <xdr:col>7</xdr:col>
      <xdr:colOff>295275</xdr:colOff>
      <xdr:row>33</xdr:row>
      <xdr:rowOff>85725</xdr:rowOff>
    </xdr:to>
    <xdr:sp macro="" textlink="">
      <xdr:nvSpPr>
        <xdr:cNvPr id="1057" name="AutoShape 33">
          <a:extLst>
            <a:ext uri="{FF2B5EF4-FFF2-40B4-BE49-F238E27FC236}">
              <a16:creationId xmlns:a16="http://schemas.microsoft.com/office/drawing/2014/main" id="{C27A227F-8CFA-3A05-9C0C-DFAFEB8663C1}"/>
            </a:ext>
          </a:extLst>
        </xdr:cNvPr>
        <xdr:cNvSpPr>
          <a:spLocks noChangeArrowheads="1"/>
        </xdr:cNvSpPr>
      </xdr:nvSpPr>
      <xdr:spPr bwMode="auto">
        <a:xfrm>
          <a:off x="2190750" y="5191125"/>
          <a:ext cx="1885950" cy="590550"/>
        </a:xfrm>
        <a:prstGeom prst="wedgeRoundRectCallout">
          <a:avLst>
            <a:gd name="adj1" fmla="val -69699"/>
            <a:gd name="adj2" fmla="val -9838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（B）のうち（A）の１％を超えた分について市町村助成対象となります</a:t>
          </a:r>
        </a:p>
      </xdr:txBody>
    </xdr:sp>
    <xdr:clientData/>
  </xdr:twoCellAnchor>
  <xdr:twoCellAnchor editAs="oneCell">
    <xdr:from>
      <xdr:col>3</xdr:col>
      <xdr:colOff>219075</xdr:colOff>
      <xdr:row>3</xdr:row>
      <xdr:rowOff>152400</xdr:rowOff>
    </xdr:from>
    <xdr:to>
      <xdr:col>7</xdr:col>
      <xdr:colOff>790575</xdr:colOff>
      <xdr:row>5</xdr:row>
      <xdr:rowOff>161925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E276DB42-7B9E-BC42-2BE6-F22ABD10CFD5}"/>
            </a:ext>
          </a:extLst>
        </xdr:cNvPr>
        <xdr:cNvSpPr txBox="1">
          <a:spLocks noChangeArrowheads="1"/>
        </xdr:cNvSpPr>
      </xdr:nvSpPr>
      <xdr:spPr bwMode="auto">
        <a:xfrm>
          <a:off x="1504950" y="666750"/>
          <a:ext cx="3067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軽減対象者以外も含む全ての利用者からの利用者負担収入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※軽減対象者は、軽減前の利用者負担額で計上。</a:t>
          </a:r>
        </a:p>
      </xdr:txBody>
    </xdr:sp>
    <xdr:clientData/>
  </xdr:twoCellAnchor>
  <xdr:twoCellAnchor editAs="oneCell">
    <xdr:from>
      <xdr:col>3</xdr:col>
      <xdr:colOff>0</xdr:colOff>
      <xdr:row>10</xdr:row>
      <xdr:rowOff>161925</xdr:rowOff>
    </xdr:from>
    <xdr:to>
      <xdr:col>3</xdr:col>
      <xdr:colOff>800100</xdr:colOff>
      <xdr:row>12</xdr:row>
      <xdr:rowOff>28575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662074B8-055B-2E4A-3EFE-CE3442A55F5C}"/>
            </a:ext>
          </a:extLst>
        </xdr:cNvPr>
        <xdr:cNvSpPr txBox="1">
          <a:spLocks noChangeArrowheads="1"/>
        </xdr:cNvSpPr>
      </xdr:nvSpPr>
      <xdr:spPr bwMode="auto">
        <a:xfrm>
          <a:off x="1285875" y="1895475"/>
          <a:ext cx="8001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（Ａ）の10%</a:t>
          </a:r>
        </a:p>
      </xdr:txBody>
    </xdr:sp>
    <xdr:clientData/>
  </xdr:twoCellAnchor>
  <xdr:twoCellAnchor>
    <xdr:from>
      <xdr:col>1</xdr:col>
      <xdr:colOff>9525</xdr:colOff>
      <xdr:row>11</xdr:row>
      <xdr:rowOff>85725</xdr:rowOff>
    </xdr:from>
    <xdr:to>
      <xdr:col>2</xdr:col>
      <xdr:colOff>200025</xdr:colOff>
      <xdr:row>11</xdr:row>
      <xdr:rowOff>85725</xdr:rowOff>
    </xdr:to>
    <xdr:sp macro="" textlink="">
      <xdr:nvSpPr>
        <xdr:cNvPr id="1060" name="Line 36">
          <a:extLst>
            <a:ext uri="{FF2B5EF4-FFF2-40B4-BE49-F238E27FC236}">
              <a16:creationId xmlns:a16="http://schemas.microsoft.com/office/drawing/2014/main" id="{257B79AA-6E09-1C59-EDCD-E14E39495B59}"/>
            </a:ext>
          </a:extLst>
        </xdr:cNvPr>
        <xdr:cNvSpPr>
          <a:spLocks noChangeShapeType="1"/>
        </xdr:cNvSpPr>
      </xdr:nvSpPr>
      <xdr:spPr bwMode="auto">
        <a:xfrm flipH="1">
          <a:off x="323850" y="1990725"/>
          <a:ext cx="476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457200</xdr:colOff>
      <xdr:row>11</xdr:row>
      <xdr:rowOff>95250</xdr:rowOff>
    </xdr:from>
    <xdr:to>
      <xdr:col>5</xdr:col>
      <xdr:colOff>676275</xdr:colOff>
      <xdr:row>11</xdr:row>
      <xdr:rowOff>95250</xdr:rowOff>
    </xdr:to>
    <xdr:sp macro="" textlink="">
      <xdr:nvSpPr>
        <xdr:cNvPr id="1061" name="Line 37">
          <a:extLst>
            <a:ext uri="{FF2B5EF4-FFF2-40B4-BE49-F238E27FC236}">
              <a16:creationId xmlns:a16="http://schemas.microsoft.com/office/drawing/2014/main" id="{B4F223B8-EABB-87D7-2553-E1D171E25A94}"/>
            </a:ext>
          </a:extLst>
        </xdr:cNvPr>
        <xdr:cNvSpPr>
          <a:spLocks noChangeShapeType="1"/>
        </xdr:cNvSpPr>
      </xdr:nvSpPr>
      <xdr:spPr bwMode="auto">
        <a:xfrm>
          <a:off x="2486025" y="2000250"/>
          <a:ext cx="676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85725</xdr:colOff>
      <xdr:row>29</xdr:row>
      <xdr:rowOff>28575</xdr:rowOff>
    </xdr:from>
    <xdr:to>
      <xdr:col>11</xdr:col>
      <xdr:colOff>323850</xdr:colOff>
      <xdr:row>32</xdr:row>
      <xdr:rowOff>57150</xdr:rowOff>
    </xdr:to>
    <xdr:sp macro="" textlink="">
      <xdr:nvSpPr>
        <xdr:cNvPr id="1062" name="AutoShape 38">
          <a:extLst>
            <a:ext uri="{FF2B5EF4-FFF2-40B4-BE49-F238E27FC236}">
              <a16:creationId xmlns:a16="http://schemas.microsoft.com/office/drawing/2014/main" id="{1D9B24DC-8B21-1D6A-5E66-E445FBD4EAC7}"/>
            </a:ext>
          </a:extLst>
        </xdr:cNvPr>
        <xdr:cNvSpPr>
          <a:spLocks/>
        </xdr:cNvSpPr>
      </xdr:nvSpPr>
      <xdr:spPr bwMode="auto">
        <a:xfrm>
          <a:off x="4695825" y="5038725"/>
          <a:ext cx="1600200" cy="542925"/>
        </a:xfrm>
        <a:prstGeom prst="borderCallout1">
          <a:avLst>
            <a:gd name="adj1" fmla="val 21051"/>
            <a:gd name="adj2" fmla="val -4764"/>
            <a:gd name="adj3" fmla="val -43861"/>
            <a:gd name="adj4" fmla="val -1785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（Ｂ）のうち（Ａ）の１０％を超えた分については全額助成となります</a:t>
          </a:r>
        </a:p>
      </xdr:txBody>
    </xdr:sp>
    <xdr:clientData/>
  </xdr:twoCellAnchor>
  <xdr:twoCellAnchor>
    <xdr:from>
      <xdr:col>8</xdr:col>
      <xdr:colOff>228600</xdr:colOff>
      <xdr:row>18</xdr:row>
      <xdr:rowOff>95250</xdr:rowOff>
    </xdr:from>
    <xdr:to>
      <xdr:col>9</xdr:col>
      <xdr:colOff>333375</xdr:colOff>
      <xdr:row>27</xdr:row>
      <xdr:rowOff>57150</xdr:rowOff>
    </xdr:to>
    <xdr:sp macro="" textlink="">
      <xdr:nvSpPr>
        <xdr:cNvPr id="1063" name="AutoShape 39">
          <a:extLst>
            <a:ext uri="{FF2B5EF4-FFF2-40B4-BE49-F238E27FC236}">
              <a16:creationId xmlns:a16="http://schemas.microsoft.com/office/drawing/2014/main" id="{49E23FB5-43FF-4221-72CB-02B3BC1F9A8D}"/>
            </a:ext>
          </a:extLst>
        </xdr:cNvPr>
        <xdr:cNvSpPr>
          <a:spLocks noChangeArrowheads="1"/>
        </xdr:cNvSpPr>
      </xdr:nvSpPr>
      <xdr:spPr bwMode="auto">
        <a:xfrm>
          <a:off x="4838700" y="3200400"/>
          <a:ext cx="361950" cy="1514475"/>
        </a:xfrm>
        <a:prstGeom prst="curvedLeftArrow">
          <a:avLst>
            <a:gd name="adj1" fmla="val 83684"/>
            <a:gd name="adj2" fmla="val 167368"/>
            <a:gd name="adj3" fmla="val 3333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72</xdr:row>
      <xdr:rowOff>19050</xdr:rowOff>
    </xdr:from>
    <xdr:to>
      <xdr:col>14</xdr:col>
      <xdr:colOff>847725</xdr:colOff>
      <xdr:row>75</xdr:row>
      <xdr:rowOff>123825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D3C856F2-932C-C426-E621-EB0F2132D3EF}"/>
            </a:ext>
          </a:extLst>
        </xdr:cNvPr>
        <xdr:cNvSpPr>
          <a:spLocks noChangeArrowheads="1"/>
        </xdr:cNvSpPr>
      </xdr:nvSpPr>
      <xdr:spPr bwMode="auto">
        <a:xfrm>
          <a:off x="6353175" y="12487275"/>
          <a:ext cx="2676525" cy="628650"/>
        </a:xfrm>
        <a:prstGeom prst="wedgeRoundRectCallout">
          <a:avLst>
            <a:gd name="adj1" fmla="val -52491"/>
            <a:gd name="adj2" fmla="val 6818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③助成対象額が０以下になっている場合、試算はここで終了です。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①軽減総額＝法人負担額となります。</a:t>
          </a:r>
        </a:p>
      </xdr:txBody>
    </xdr:sp>
    <xdr:clientData/>
  </xdr:twoCellAnchor>
  <xdr:twoCellAnchor>
    <xdr:from>
      <xdr:col>9</xdr:col>
      <xdr:colOff>123825</xdr:colOff>
      <xdr:row>35</xdr:row>
      <xdr:rowOff>0</xdr:rowOff>
    </xdr:from>
    <xdr:to>
      <xdr:col>13</xdr:col>
      <xdr:colOff>76200</xdr:colOff>
      <xdr:row>38</xdr:row>
      <xdr:rowOff>47625</xdr:rowOff>
    </xdr:to>
    <xdr:sp macro="" textlink="">
      <xdr:nvSpPr>
        <xdr:cNvPr id="6146" name="AutoShape 2">
          <a:extLst>
            <a:ext uri="{FF2B5EF4-FFF2-40B4-BE49-F238E27FC236}">
              <a16:creationId xmlns:a16="http://schemas.microsoft.com/office/drawing/2014/main" id="{5BC216E9-B998-CB64-6452-A0B89EB4B64F}"/>
            </a:ext>
          </a:extLst>
        </xdr:cNvPr>
        <xdr:cNvSpPr>
          <a:spLocks noChangeArrowheads="1"/>
        </xdr:cNvSpPr>
      </xdr:nvSpPr>
      <xdr:spPr bwMode="auto">
        <a:xfrm>
          <a:off x="5400675" y="6038850"/>
          <a:ext cx="2171700" cy="571500"/>
        </a:xfrm>
        <a:prstGeom prst="wedgeRoundRectCallout">
          <a:avLst>
            <a:gd name="adj1" fmla="val -57468"/>
            <a:gd name="adj2" fmla="val 7833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平均サービス利用料（1,000円/日）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×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利用日数（１ヶ月を想定）</a:t>
          </a:r>
        </a:p>
      </xdr:txBody>
    </xdr:sp>
    <xdr:clientData/>
  </xdr:twoCellAnchor>
  <xdr:twoCellAnchor editAs="oneCell">
    <xdr:from>
      <xdr:col>3</xdr:col>
      <xdr:colOff>942975</xdr:colOff>
      <xdr:row>1</xdr:row>
      <xdr:rowOff>57150</xdr:rowOff>
    </xdr:from>
    <xdr:to>
      <xdr:col>7</xdr:col>
      <xdr:colOff>19050</xdr:colOff>
      <xdr:row>3</xdr:row>
      <xdr:rowOff>152400</xdr:rowOff>
    </xdr:to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95D3DB2E-84FB-9066-1990-9FA1AE1D9915}"/>
            </a:ext>
          </a:extLst>
        </xdr:cNvPr>
        <xdr:cNvSpPr txBox="1">
          <a:spLocks noChangeArrowheads="1"/>
        </xdr:cNvSpPr>
      </xdr:nvSpPr>
      <xdr:spPr bwMode="auto">
        <a:xfrm>
          <a:off x="1743075" y="228600"/>
          <a:ext cx="24669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本来受領すべき利用者負担収入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（A）</a:t>
          </a:r>
        </a:p>
      </xdr:txBody>
    </xdr:sp>
    <xdr:clientData/>
  </xdr:twoCellAnchor>
  <xdr:twoCellAnchor>
    <xdr:from>
      <xdr:col>1</xdr:col>
      <xdr:colOff>9525</xdr:colOff>
      <xdr:row>4</xdr:row>
      <xdr:rowOff>0</xdr:rowOff>
    </xdr:from>
    <xdr:to>
      <xdr:col>2</xdr:col>
      <xdr:colOff>676275</xdr:colOff>
      <xdr:row>4</xdr:row>
      <xdr:rowOff>0</xdr:rowOff>
    </xdr:to>
    <xdr:sp macro="" textlink="">
      <xdr:nvSpPr>
        <xdr:cNvPr id="6148" name="Line 4">
          <a:extLst>
            <a:ext uri="{FF2B5EF4-FFF2-40B4-BE49-F238E27FC236}">
              <a16:creationId xmlns:a16="http://schemas.microsoft.com/office/drawing/2014/main" id="{3FBE5053-4B23-72C9-B96C-5C77413E3B3B}"/>
            </a:ext>
          </a:extLst>
        </xdr:cNvPr>
        <xdr:cNvSpPr>
          <a:spLocks noChangeShapeType="1"/>
        </xdr:cNvSpPr>
      </xdr:nvSpPr>
      <xdr:spPr bwMode="auto">
        <a:xfrm flipH="1">
          <a:off x="228600" y="685800"/>
          <a:ext cx="571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11</xdr:col>
      <xdr:colOff>676275</xdr:colOff>
      <xdr:row>4</xdr:row>
      <xdr:rowOff>0</xdr:rowOff>
    </xdr:to>
    <xdr:sp macro="" textlink="">
      <xdr:nvSpPr>
        <xdr:cNvPr id="6149" name="Line 5">
          <a:extLst>
            <a:ext uri="{FF2B5EF4-FFF2-40B4-BE49-F238E27FC236}">
              <a16:creationId xmlns:a16="http://schemas.microsoft.com/office/drawing/2014/main" id="{3D38A088-C6E3-5C5F-C823-9260389C4674}"/>
            </a:ext>
          </a:extLst>
        </xdr:cNvPr>
        <xdr:cNvSpPr>
          <a:spLocks noChangeShapeType="1"/>
        </xdr:cNvSpPr>
      </xdr:nvSpPr>
      <xdr:spPr bwMode="auto">
        <a:xfrm>
          <a:off x="5276850" y="685800"/>
          <a:ext cx="1238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76200</xdr:colOff>
      <xdr:row>14</xdr:row>
      <xdr:rowOff>85725</xdr:rowOff>
    </xdr:from>
    <xdr:to>
      <xdr:col>4</xdr:col>
      <xdr:colOff>981075</xdr:colOff>
      <xdr:row>16</xdr:row>
      <xdr:rowOff>95250</xdr:rowOff>
    </xdr:to>
    <xdr:sp macro="" textlink="">
      <xdr:nvSpPr>
        <xdr:cNvPr id="6150" name="Text Box 6">
          <a:extLst>
            <a:ext uri="{FF2B5EF4-FFF2-40B4-BE49-F238E27FC236}">
              <a16:creationId xmlns:a16="http://schemas.microsoft.com/office/drawing/2014/main" id="{F7E7B5D8-0BA5-8FFF-9EA0-1F1C6DEDF23E}"/>
            </a:ext>
          </a:extLst>
        </xdr:cNvPr>
        <xdr:cNvSpPr txBox="1">
          <a:spLocks noChangeArrowheads="1"/>
        </xdr:cNvSpPr>
      </xdr:nvSpPr>
      <xdr:spPr bwMode="auto">
        <a:xfrm>
          <a:off x="1866900" y="2505075"/>
          <a:ext cx="9048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軽減額総額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（B）</a:t>
          </a:r>
        </a:p>
      </xdr:txBody>
    </xdr:sp>
    <xdr:clientData/>
  </xdr:twoCellAnchor>
  <xdr:twoCellAnchor>
    <xdr:from>
      <xdr:col>1</xdr:col>
      <xdr:colOff>9525</xdr:colOff>
      <xdr:row>15</xdr:row>
      <xdr:rowOff>95250</xdr:rowOff>
    </xdr:from>
    <xdr:to>
      <xdr:col>3</xdr:col>
      <xdr:colOff>885825</xdr:colOff>
      <xdr:row>15</xdr:row>
      <xdr:rowOff>95250</xdr:rowOff>
    </xdr:to>
    <xdr:sp macro="" textlink="">
      <xdr:nvSpPr>
        <xdr:cNvPr id="6151" name="Line 7">
          <a:extLst>
            <a:ext uri="{FF2B5EF4-FFF2-40B4-BE49-F238E27FC236}">
              <a16:creationId xmlns:a16="http://schemas.microsoft.com/office/drawing/2014/main" id="{57103156-CC34-3CDA-CDED-1021C51BE94F}"/>
            </a:ext>
          </a:extLst>
        </xdr:cNvPr>
        <xdr:cNvSpPr>
          <a:spLocks noChangeShapeType="1"/>
        </xdr:cNvSpPr>
      </xdr:nvSpPr>
      <xdr:spPr bwMode="auto">
        <a:xfrm flipH="1">
          <a:off x="228600" y="2686050"/>
          <a:ext cx="1457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1085850</xdr:colOff>
      <xdr:row>15</xdr:row>
      <xdr:rowOff>95250</xdr:rowOff>
    </xdr:from>
    <xdr:to>
      <xdr:col>8</xdr:col>
      <xdr:colOff>9525</xdr:colOff>
      <xdr:row>15</xdr:row>
      <xdr:rowOff>95250</xdr:rowOff>
    </xdr:to>
    <xdr:sp macro="" textlink="">
      <xdr:nvSpPr>
        <xdr:cNvPr id="6152" name="Line 8">
          <a:extLst>
            <a:ext uri="{FF2B5EF4-FFF2-40B4-BE49-F238E27FC236}">
              <a16:creationId xmlns:a16="http://schemas.microsoft.com/office/drawing/2014/main" id="{965AA678-25E0-8C8B-2559-BA2E55652C9B}"/>
            </a:ext>
          </a:extLst>
        </xdr:cNvPr>
        <xdr:cNvSpPr>
          <a:spLocks noChangeShapeType="1"/>
        </xdr:cNvSpPr>
      </xdr:nvSpPr>
      <xdr:spPr bwMode="auto">
        <a:xfrm>
          <a:off x="2876550" y="2686050"/>
          <a:ext cx="1581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24</xdr:row>
      <xdr:rowOff>9525</xdr:rowOff>
    </xdr:from>
    <xdr:to>
      <xdr:col>2</xdr:col>
      <xdr:colOff>0</xdr:colOff>
      <xdr:row>24</xdr:row>
      <xdr:rowOff>9525</xdr:rowOff>
    </xdr:to>
    <xdr:sp macro="" textlink="">
      <xdr:nvSpPr>
        <xdr:cNvPr id="6153" name="Line 9">
          <a:extLst>
            <a:ext uri="{FF2B5EF4-FFF2-40B4-BE49-F238E27FC236}">
              <a16:creationId xmlns:a16="http://schemas.microsoft.com/office/drawing/2014/main" id="{D9554854-782B-EF19-146F-3EB8E4AF826E}"/>
            </a:ext>
          </a:extLst>
        </xdr:cNvPr>
        <xdr:cNvSpPr>
          <a:spLocks noChangeShapeType="1"/>
        </xdr:cNvSpPr>
      </xdr:nvSpPr>
      <xdr:spPr bwMode="auto">
        <a:xfrm>
          <a:off x="228600" y="4143375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676275</xdr:colOff>
      <xdr:row>23</xdr:row>
      <xdr:rowOff>57150</xdr:rowOff>
    </xdr:from>
    <xdr:to>
      <xdr:col>4</xdr:col>
      <xdr:colOff>428625</xdr:colOff>
      <xdr:row>24</xdr:row>
      <xdr:rowOff>95250</xdr:rowOff>
    </xdr:to>
    <xdr:sp macro="" textlink="">
      <xdr:nvSpPr>
        <xdr:cNvPr id="6154" name="Text Box 10">
          <a:extLst>
            <a:ext uri="{FF2B5EF4-FFF2-40B4-BE49-F238E27FC236}">
              <a16:creationId xmlns:a16="http://schemas.microsoft.com/office/drawing/2014/main" id="{BE8F899C-B600-7D64-70B0-FE2F314C6F54}"/>
            </a:ext>
          </a:extLst>
        </xdr:cNvPr>
        <xdr:cNvSpPr txBox="1">
          <a:spLocks noChangeArrowheads="1"/>
        </xdr:cNvSpPr>
      </xdr:nvSpPr>
      <xdr:spPr bwMode="auto">
        <a:xfrm>
          <a:off x="1476375" y="4019550"/>
          <a:ext cx="7429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助成対象</a:t>
          </a:r>
        </a:p>
      </xdr:txBody>
    </xdr:sp>
    <xdr:clientData/>
  </xdr:twoCellAnchor>
  <xdr:twoCellAnchor>
    <xdr:from>
      <xdr:col>2</xdr:col>
      <xdr:colOff>0</xdr:colOff>
      <xdr:row>24</xdr:row>
      <xdr:rowOff>9525</xdr:rowOff>
    </xdr:from>
    <xdr:to>
      <xdr:col>3</xdr:col>
      <xdr:colOff>504825</xdr:colOff>
      <xdr:row>24</xdr:row>
      <xdr:rowOff>9525</xdr:rowOff>
    </xdr:to>
    <xdr:sp macro="" textlink="">
      <xdr:nvSpPr>
        <xdr:cNvPr id="6155" name="Line 11">
          <a:extLst>
            <a:ext uri="{FF2B5EF4-FFF2-40B4-BE49-F238E27FC236}">
              <a16:creationId xmlns:a16="http://schemas.microsoft.com/office/drawing/2014/main" id="{7F99DC8F-70DD-8FCE-C76D-F9CAA99A84D5}"/>
            </a:ext>
          </a:extLst>
        </xdr:cNvPr>
        <xdr:cNvSpPr>
          <a:spLocks noChangeShapeType="1"/>
        </xdr:cNvSpPr>
      </xdr:nvSpPr>
      <xdr:spPr bwMode="auto">
        <a:xfrm flipH="1">
          <a:off x="514350" y="4143375"/>
          <a:ext cx="790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752475</xdr:colOff>
      <xdr:row>24</xdr:row>
      <xdr:rowOff>0</xdr:rowOff>
    </xdr:from>
    <xdr:to>
      <xdr:col>6</xdr:col>
      <xdr:colOff>0</xdr:colOff>
      <xdr:row>24</xdr:row>
      <xdr:rowOff>0</xdr:rowOff>
    </xdr:to>
    <xdr:sp macro="" textlink="">
      <xdr:nvSpPr>
        <xdr:cNvPr id="6156" name="Line 12">
          <a:extLst>
            <a:ext uri="{FF2B5EF4-FFF2-40B4-BE49-F238E27FC236}">
              <a16:creationId xmlns:a16="http://schemas.microsoft.com/office/drawing/2014/main" id="{F3B3EEC3-4DDB-911D-D63D-AE95706EA4A3}"/>
            </a:ext>
          </a:extLst>
        </xdr:cNvPr>
        <xdr:cNvSpPr>
          <a:spLocks noChangeShapeType="1"/>
        </xdr:cNvSpPr>
      </xdr:nvSpPr>
      <xdr:spPr bwMode="auto">
        <a:xfrm>
          <a:off x="2543175" y="4133850"/>
          <a:ext cx="809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257175</xdr:colOff>
      <xdr:row>29</xdr:row>
      <xdr:rowOff>104775</xdr:rowOff>
    </xdr:from>
    <xdr:to>
      <xdr:col>3</xdr:col>
      <xdr:colOff>685800</xdr:colOff>
      <xdr:row>31</xdr:row>
      <xdr:rowOff>123825</xdr:rowOff>
    </xdr:to>
    <xdr:sp macro="" textlink="">
      <xdr:nvSpPr>
        <xdr:cNvPr id="6157" name="AutoShape 13">
          <a:extLst>
            <a:ext uri="{FF2B5EF4-FFF2-40B4-BE49-F238E27FC236}">
              <a16:creationId xmlns:a16="http://schemas.microsoft.com/office/drawing/2014/main" id="{1D6A4C37-93EC-905A-0AF1-D5B5B8264566}"/>
            </a:ext>
          </a:extLst>
        </xdr:cNvPr>
        <xdr:cNvSpPr>
          <a:spLocks/>
        </xdr:cNvSpPr>
      </xdr:nvSpPr>
      <xdr:spPr bwMode="auto">
        <a:xfrm>
          <a:off x="476250" y="5114925"/>
          <a:ext cx="1009650" cy="361950"/>
        </a:xfrm>
        <a:prstGeom prst="borderCallout2">
          <a:avLst>
            <a:gd name="adj1" fmla="val 31579"/>
            <a:gd name="adj2" fmla="val -7546"/>
            <a:gd name="adj3" fmla="val 31579"/>
            <a:gd name="adj4" fmla="val -10380"/>
            <a:gd name="adj5" fmla="val -44736"/>
            <a:gd name="adj6" fmla="val -1415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助成対象外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（法人負担）</a:t>
          </a:r>
        </a:p>
      </xdr:txBody>
    </xdr:sp>
    <xdr:clientData/>
  </xdr:twoCellAnchor>
  <xdr:twoCellAnchor>
    <xdr:from>
      <xdr:col>1</xdr:col>
      <xdr:colOff>0</xdr:colOff>
      <xdr:row>5</xdr:row>
      <xdr:rowOff>76200</xdr:rowOff>
    </xdr:from>
    <xdr:to>
      <xdr:col>2</xdr:col>
      <xdr:colOff>0</xdr:colOff>
      <xdr:row>5</xdr:row>
      <xdr:rowOff>76200</xdr:rowOff>
    </xdr:to>
    <xdr:sp macro="" textlink="">
      <xdr:nvSpPr>
        <xdr:cNvPr id="6158" name="Line 14">
          <a:extLst>
            <a:ext uri="{FF2B5EF4-FFF2-40B4-BE49-F238E27FC236}">
              <a16:creationId xmlns:a16="http://schemas.microsoft.com/office/drawing/2014/main" id="{FAF93001-1CE3-5FEF-E685-E5A160847C2B}"/>
            </a:ext>
          </a:extLst>
        </xdr:cNvPr>
        <xdr:cNvSpPr>
          <a:spLocks noChangeShapeType="1"/>
        </xdr:cNvSpPr>
      </xdr:nvSpPr>
      <xdr:spPr bwMode="auto">
        <a:xfrm>
          <a:off x="219075" y="933450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66675</xdr:colOff>
      <xdr:row>30</xdr:row>
      <xdr:rowOff>9525</xdr:rowOff>
    </xdr:from>
    <xdr:to>
      <xdr:col>6</xdr:col>
      <xdr:colOff>390525</xdr:colOff>
      <xdr:row>33</xdr:row>
      <xdr:rowOff>85725</xdr:rowOff>
    </xdr:to>
    <xdr:sp macro="" textlink="">
      <xdr:nvSpPr>
        <xdr:cNvPr id="6159" name="AutoShape 15">
          <a:extLst>
            <a:ext uri="{FF2B5EF4-FFF2-40B4-BE49-F238E27FC236}">
              <a16:creationId xmlns:a16="http://schemas.microsoft.com/office/drawing/2014/main" id="{E62CFCB1-050D-708A-BE8E-0A05B6700939}"/>
            </a:ext>
          </a:extLst>
        </xdr:cNvPr>
        <xdr:cNvSpPr>
          <a:spLocks noChangeArrowheads="1"/>
        </xdr:cNvSpPr>
      </xdr:nvSpPr>
      <xdr:spPr bwMode="auto">
        <a:xfrm>
          <a:off x="1857375" y="5191125"/>
          <a:ext cx="1885950" cy="590550"/>
        </a:xfrm>
        <a:prstGeom prst="wedgeRoundRectCallout">
          <a:avLst>
            <a:gd name="adj1" fmla="val -51898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（B）のうち（A）の１％を超えた分について市町村助成対象となります</a:t>
          </a:r>
        </a:p>
      </xdr:txBody>
    </xdr:sp>
    <xdr:clientData/>
  </xdr:twoCellAnchor>
  <xdr:twoCellAnchor editAs="oneCell">
    <xdr:from>
      <xdr:col>3</xdr:col>
      <xdr:colOff>457200</xdr:colOff>
      <xdr:row>3</xdr:row>
      <xdr:rowOff>123825</xdr:rowOff>
    </xdr:from>
    <xdr:to>
      <xdr:col>8</xdr:col>
      <xdr:colOff>514350</xdr:colOff>
      <xdr:row>5</xdr:row>
      <xdr:rowOff>142875</xdr:rowOff>
    </xdr:to>
    <xdr:sp macro="" textlink="">
      <xdr:nvSpPr>
        <xdr:cNvPr id="6160" name="Text Box 16">
          <a:extLst>
            <a:ext uri="{FF2B5EF4-FFF2-40B4-BE49-F238E27FC236}">
              <a16:creationId xmlns:a16="http://schemas.microsoft.com/office/drawing/2014/main" id="{F61F5E7A-57E4-239D-632F-2CE8DEDB7230}"/>
            </a:ext>
          </a:extLst>
        </xdr:cNvPr>
        <xdr:cNvSpPr txBox="1">
          <a:spLocks noChangeArrowheads="1"/>
        </xdr:cNvSpPr>
      </xdr:nvSpPr>
      <xdr:spPr bwMode="auto">
        <a:xfrm>
          <a:off x="1257300" y="638175"/>
          <a:ext cx="3705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軽減対象者以外も含む全ての利用者からの利用者負担収入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※軽減対象者は、軽減前の利用者負担額で計上。</a:t>
          </a:r>
        </a:p>
      </xdr:txBody>
    </xdr:sp>
    <xdr:clientData/>
  </xdr:twoCellAnchor>
  <xdr:twoCellAnchor editAs="oneCell">
    <xdr:from>
      <xdr:col>3</xdr:col>
      <xdr:colOff>390525</xdr:colOff>
      <xdr:row>11</xdr:row>
      <xdr:rowOff>0</xdr:rowOff>
    </xdr:from>
    <xdr:to>
      <xdr:col>4</xdr:col>
      <xdr:colOff>200025</xdr:colOff>
      <xdr:row>12</xdr:row>
      <xdr:rowOff>38100</xdr:rowOff>
    </xdr:to>
    <xdr:sp macro="" textlink="">
      <xdr:nvSpPr>
        <xdr:cNvPr id="6161" name="Text Box 17">
          <a:extLst>
            <a:ext uri="{FF2B5EF4-FFF2-40B4-BE49-F238E27FC236}">
              <a16:creationId xmlns:a16="http://schemas.microsoft.com/office/drawing/2014/main" id="{4F5BEC0D-5A80-1674-7330-5C2F1A9D490B}"/>
            </a:ext>
          </a:extLst>
        </xdr:cNvPr>
        <xdr:cNvSpPr txBox="1">
          <a:spLocks noChangeArrowheads="1"/>
        </xdr:cNvSpPr>
      </xdr:nvSpPr>
      <xdr:spPr bwMode="auto">
        <a:xfrm>
          <a:off x="1190625" y="1905000"/>
          <a:ext cx="8001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（Ａ）の10%</a:t>
          </a:r>
        </a:p>
      </xdr:txBody>
    </xdr:sp>
    <xdr:clientData/>
  </xdr:twoCellAnchor>
  <xdr:twoCellAnchor>
    <xdr:from>
      <xdr:col>1</xdr:col>
      <xdr:colOff>9525</xdr:colOff>
      <xdr:row>11</xdr:row>
      <xdr:rowOff>85725</xdr:rowOff>
    </xdr:from>
    <xdr:to>
      <xdr:col>2</xdr:col>
      <xdr:colOff>200025</xdr:colOff>
      <xdr:row>11</xdr:row>
      <xdr:rowOff>85725</xdr:rowOff>
    </xdr:to>
    <xdr:sp macro="" textlink="">
      <xdr:nvSpPr>
        <xdr:cNvPr id="6162" name="Line 18">
          <a:extLst>
            <a:ext uri="{FF2B5EF4-FFF2-40B4-BE49-F238E27FC236}">
              <a16:creationId xmlns:a16="http://schemas.microsoft.com/office/drawing/2014/main" id="{2A8BA6CA-BA5E-4ED7-805B-FB619B6E40DF}"/>
            </a:ext>
          </a:extLst>
        </xdr:cNvPr>
        <xdr:cNvSpPr>
          <a:spLocks noChangeShapeType="1"/>
        </xdr:cNvSpPr>
      </xdr:nvSpPr>
      <xdr:spPr bwMode="auto">
        <a:xfrm flipH="1">
          <a:off x="228600" y="1990725"/>
          <a:ext cx="485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457200</xdr:colOff>
      <xdr:row>11</xdr:row>
      <xdr:rowOff>95250</xdr:rowOff>
    </xdr:from>
    <xdr:to>
      <xdr:col>5</xdr:col>
      <xdr:colOff>676275</xdr:colOff>
      <xdr:row>11</xdr:row>
      <xdr:rowOff>95250</xdr:rowOff>
    </xdr:to>
    <xdr:sp macro="" textlink="">
      <xdr:nvSpPr>
        <xdr:cNvPr id="6163" name="Line 19">
          <a:extLst>
            <a:ext uri="{FF2B5EF4-FFF2-40B4-BE49-F238E27FC236}">
              <a16:creationId xmlns:a16="http://schemas.microsoft.com/office/drawing/2014/main" id="{58C19446-4C29-072A-CC91-A0436BF7954F}"/>
            </a:ext>
          </a:extLst>
        </xdr:cNvPr>
        <xdr:cNvSpPr>
          <a:spLocks noChangeShapeType="1"/>
        </xdr:cNvSpPr>
      </xdr:nvSpPr>
      <xdr:spPr bwMode="auto">
        <a:xfrm>
          <a:off x="2247900" y="2000250"/>
          <a:ext cx="1104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85725</xdr:colOff>
      <xdr:row>29</xdr:row>
      <xdr:rowOff>28575</xdr:rowOff>
    </xdr:from>
    <xdr:to>
      <xdr:col>10</xdr:col>
      <xdr:colOff>600075</xdr:colOff>
      <xdr:row>32</xdr:row>
      <xdr:rowOff>57150</xdr:rowOff>
    </xdr:to>
    <xdr:sp macro="" textlink="">
      <xdr:nvSpPr>
        <xdr:cNvPr id="6164" name="AutoShape 20">
          <a:extLst>
            <a:ext uri="{FF2B5EF4-FFF2-40B4-BE49-F238E27FC236}">
              <a16:creationId xmlns:a16="http://schemas.microsoft.com/office/drawing/2014/main" id="{DCFF46ED-0579-DDE4-E801-A12C256F5079}"/>
            </a:ext>
          </a:extLst>
        </xdr:cNvPr>
        <xdr:cNvSpPr>
          <a:spLocks/>
        </xdr:cNvSpPr>
      </xdr:nvSpPr>
      <xdr:spPr bwMode="auto">
        <a:xfrm>
          <a:off x="4533900" y="5038725"/>
          <a:ext cx="1600200" cy="542925"/>
        </a:xfrm>
        <a:prstGeom prst="borderCallout1">
          <a:avLst>
            <a:gd name="adj1" fmla="val 21051"/>
            <a:gd name="adj2" fmla="val -4764"/>
            <a:gd name="adj3" fmla="val -43861"/>
            <a:gd name="adj4" fmla="val -1785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（Ｂ）のうち（Ａ）の１０％を超えた分については全額助成となります</a:t>
          </a:r>
        </a:p>
      </xdr:txBody>
    </xdr:sp>
    <xdr:clientData/>
  </xdr:twoCellAnchor>
  <xdr:twoCellAnchor>
    <xdr:from>
      <xdr:col>8</xdr:col>
      <xdr:colOff>228600</xdr:colOff>
      <xdr:row>18</xdr:row>
      <xdr:rowOff>95250</xdr:rowOff>
    </xdr:from>
    <xdr:to>
      <xdr:col>9</xdr:col>
      <xdr:colOff>333375</xdr:colOff>
      <xdr:row>27</xdr:row>
      <xdr:rowOff>57150</xdr:rowOff>
    </xdr:to>
    <xdr:sp macro="" textlink="">
      <xdr:nvSpPr>
        <xdr:cNvPr id="6165" name="AutoShape 21">
          <a:extLst>
            <a:ext uri="{FF2B5EF4-FFF2-40B4-BE49-F238E27FC236}">
              <a16:creationId xmlns:a16="http://schemas.microsoft.com/office/drawing/2014/main" id="{3D804B80-57DE-A3E2-91AF-17C9F5BE627C}"/>
            </a:ext>
          </a:extLst>
        </xdr:cNvPr>
        <xdr:cNvSpPr>
          <a:spLocks noChangeArrowheads="1"/>
        </xdr:cNvSpPr>
      </xdr:nvSpPr>
      <xdr:spPr bwMode="auto">
        <a:xfrm>
          <a:off x="4676775" y="3200400"/>
          <a:ext cx="857250" cy="1514475"/>
        </a:xfrm>
        <a:prstGeom prst="curvedLeftArrow">
          <a:avLst>
            <a:gd name="adj1" fmla="val 35333"/>
            <a:gd name="adj2" fmla="val 70667"/>
            <a:gd name="adj3" fmla="val 3333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40BC0-594F-4DC3-8002-6CDB20D5C216}">
  <sheetPr>
    <tabColor indexed="51"/>
  </sheetPr>
  <dimension ref="B1:K23"/>
  <sheetViews>
    <sheetView tabSelected="1" workbookViewId="0">
      <selection activeCell="E7" sqref="E7"/>
    </sheetView>
  </sheetViews>
  <sheetFormatPr defaultRowHeight="13.5" x14ac:dyDescent="0.15"/>
  <cols>
    <col min="1" max="1" width="4.375" style="60" customWidth="1"/>
    <col min="2" max="2" width="15.125" style="60" bestFit="1" customWidth="1"/>
    <col min="3" max="3" width="21.5" style="60" bestFit="1" customWidth="1"/>
    <col min="4" max="4" width="5" style="60" customWidth="1"/>
    <col min="5" max="5" width="9" style="60"/>
    <col min="6" max="6" width="4.375" style="60" customWidth="1"/>
    <col min="7" max="7" width="9" style="60"/>
    <col min="8" max="8" width="9.875" style="60" customWidth="1"/>
    <col min="9" max="9" width="9" style="60"/>
    <col min="10" max="10" width="4.25" style="60" customWidth="1"/>
    <col min="11" max="11" width="15.25" style="60" bestFit="1" customWidth="1"/>
    <col min="12" max="16384" width="9" style="60"/>
  </cols>
  <sheetData>
    <row r="1" spans="2:11" ht="14.25" thickBot="1" x14ac:dyDescent="0.2">
      <c r="I1" s="61"/>
      <c r="J1" s="61"/>
      <c r="K1" s="61"/>
    </row>
    <row r="2" spans="2:11" ht="7.5" customHeight="1" x14ac:dyDescent="0.15">
      <c r="B2" s="62"/>
      <c r="C2" s="63"/>
      <c r="D2" s="63"/>
      <c r="E2" s="63"/>
      <c r="F2" s="63"/>
      <c r="G2" s="63"/>
      <c r="H2" s="63"/>
      <c r="K2" s="64"/>
    </row>
    <row r="3" spans="2:11" x14ac:dyDescent="0.15">
      <c r="B3" s="65"/>
      <c r="C3" s="66" t="s">
        <v>0</v>
      </c>
      <c r="D3" s="67"/>
      <c r="E3" s="67"/>
      <c r="F3" s="67"/>
      <c r="G3" s="67"/>
      <c r="H3" s="67"/>
      <c r="K3" s="68"/>
    </row>
    <row r="4" spans="2:11" x14ac:dyDescent="0.15">
      <c r="B4" s="65"/>
      <c r="C4" s="67" t="s">
        <v>1</v>
      </c>
      <c r="D4" s="67"/>
      <c r="E4" s="67"/>
      <c r="F4" s="67"/>
      <c r="G4" s="67"/>
      <c r="H4" s="67"/>
      <c r="K4" s="68"/>
    </row>
    <row r="5" spans="2:11" x14ac:dyDescent="0.15">
      <c r="B5" s="69"/>
      <c r="C5" s="70"/>
      <c r="D5" s="70"/>
      <c r="E5" s="70"/>
      <c r="F5" s="70"/>
      <c r="G5" s="70"/>
      <c r="H5" s="70"/>
      <c r="I5" s="70"/>
      <c r="J5" s="70"/>
      <c r="K5" s="71"/>
    </row>
    <row r="6" spans="2:11" ht="7.5" customHeight="1" thickBot="1" x14ac:dyDescent="0.2">
      <c r="B6" s="65"/>
      <c r="C6" s="67"/>
      <c r="D6" s="67"/>
      <c r="E6" s="67"/>
      <c r="F6" s="67"/>
      <c r="G6" s="67"/>
      <c r="H6" s="67"/>
      <c r="K6" s="68"/>
    </row>
    <row r="7" spans="2:11" ht="14.25" thickBot="1" x14ac:dyDescent="0.2">
      <c r="B7" s="65"/>
      <c r="C7" s="67" t="s">
        <v>42</v>
      </c>
      <c r="D7" s="67"/>
      <c r="E7" s="2">
        <v>29</v>
      </c>
      <c r="F7" s="67" t="s">
        <v>4</v>
      </c>
      <c r="G7" s="67"/>
      <c r="H7" s="67"/>
      <c r="K7" s="68"/>
    </row>
    <row r="8" spans="2:11" ht="6" customHeight="1" x14ac:dyDescent="0.15">
      <c r="B8" s="69"/>
      <c r="C8" s="70"/>
      <c r="D8" s="70"/>
      <c r="E8" s="72"/>
      <c r="F8" s="70"/>
      <c r="G8" s="70"/>
      <c r="H8" s="70"/>
      <c r="I8" s="70"/>
      <c r="J8" s="70"/>
      <c r="K8" s="71"/>
    </row>
    <row r="9" spans="2:11" ht="6.75" customHeight="1" thickBot="1" x14ac:dyDescent="0.2">
      <c r="B9" s="65"/>
      <c r="C9" s="67"/>
      <c r="D9" s="67"/>
      <c r="E9" s="61"/>
      <c r="F9" s="67"/>
      <c r="G9" s="67"/>
      <c r="H9" s="67"/>
      <c r="K9" s="68"/>
    </row>
    <row r="10" spans="2:11" ht="14.25" thickBot="1" x14ac:dyDescent="0.2">
      <c r="B10" s="73" t="s">
        <v>7</v>
      </c>
      <c r="C10" s="67" t="s">
        <v>43</v>
      </c>
      <c r="D10" s="67"/>
      <c r="E10" s="186">
        <f>I14++I15+I16+E11</f>
        <v>5</v>
      </c>
      <c r="F10" s="67" t="s">
        <v>4</v>
      </c>
      <c r="G10" s="188">
        <f>E10/E7*100</f>
        <v>17.241379310344829</v>
      </c>
      <c r="H10" s="67" t="s">
        <v>5</v>
      </c>
      <c r="K10" s="68"/>
    </row>
    <row r="11" spans="2:11" ht="14.25" thickBot="1" x14ac:dyDescent="0.2">
      <c r="B11" s="65"/>
      <c r="C11" s="75" t="s">
        <v>102</v>
      </c>
      <c r="D11" s="67"/>
      <c r="E11" s="2">
        <v>1</v>
      </c>
      <c r="F11" s="67" t="s">
        <v>4</v>
      </c>
      <c r="G11" s="76"/>
      <c r="H11" s="67"/>
      <c r="K11" s="68"/>
    </row>
    <row r="12" spans="2:11" x14ac:dyDescent="0.15">
      <c r="B12" s="69"/>
      <c r="C12" s="77"/>
      <c r="D12" s="70"/>
      <c r="E12" s="72"/>
      <c r="F12" s="70"/>
      <c r="G12" s="78"/>
      <c r="H12" s="70"/>
      <c r="I12" s="70"/>
      <c r="J12" s="70"/>
      <c r="K12" s="71"/>
    </row>
    <row r="13" spans="2:11" ht="8.25" customHeight="1" thickBot="1" x14ac:dyDescent="0.2">
      <c r="B13" s="65"/>
      <c r="C13" s="67"/>
      <c r="D13" s="67"/>
      <c r="E13" s="61"/>
      <c r="F13" s="67"/>
      <c r="G13" s="79"/>
      <c r="H13" s="67"/>
      <c r="K13" s="68"/>
    </row>
    <row r="14" spans="2:11" ht="14.25" thickBot="1" x14ac:dyDescent="0.2">
      <c r="B14" s="73" t="s">
        <v>6</v>
      </c>
      <c r="C14" s="80" t="s">
        <v>44</v>
      </c>
      <c r="D14" s="67"/>
      <c r="E14" s="2">
        <v>2</v>
      </c>
      <c r="F14" s="67" t="s">
        <v>4</v>
      </c>
      <c r="G14" s="79" t="s">
        <v>39</v>
      </c>
      <c r="H14" s="67"/>
      <c r="I14" s="2">
        <v>0</v>
      </c>
      <c r="J14" s="60" t="s">
        <v>40</v>
      </c>
      <c r="K14" s="68" t="str">
        <f>IF(E14&gt;=I14,"","←※数値チェック")</f>
        <v/>
      </c>
    </row>
    <row r="15" spans="2:11" ht="14.25" thickBot="1" x14ac:dyDescent="0.2">
      <c r="B15" s="65"/>
      <c r="C15" s="81" t="s">
        <v>45</v>
      </c>
      <c r="D15" s="67"/>
      <c r="E15" s="2">
        <v>5</v>
      </c>
      <c r="F15" s="67" t="s">
        <v>4</v>
      </c>
      <c r="G15" s="79" t="s">
        <v>39</v>
      </c>
      <c r="H15" s="67"/>
      <c r="I15" s="2">
        <v>1</v>
      </c>
      <c r="J15" s="60" t="s">
        <v>40</v>
      </c>
      <c r="K15" s="68" t="str">
        <f>IF(E15&gt;=I15,"","←※数値チェック")</f>
        <v/>
      </c>
    </row>
    <row r="16" spans="2:11" ht="14.25" thickBot="1" x14ac:dyDescent="0.2">
      <c r="B16" s="65"/>
      <c r="C16" s="81" t="s">
        <v>46</v>
      </c>
      <c r="D16" s="67"/>
      <c r="E16" s="2">
        <v>10</v>
      </c>
      <c r="F16" s="67" t="s">
        <v>4</v>
      </c>
      <c r="G16" s="79" t="s">
        <v>39</v>
      </c>
      <c r="H16" s="67"/>
      <c r="I16" s="2">
        <v>3</v>
      </c>
      <c r="J16" s="60" t="s">
        <v>40</v>
      </c>
      <c r="K16" s="68" t="str">
        <f>IF(E16&gt;=I16,"","←※数値チェック")</f>
        <v/>
      </c>
    </row>
    <row r="17" spans="2:11" x14ac:dyDescent="0.15">
      <c r="B17" s="65"/>
      <c r="C17" s="67"/>
      <c r="D17" s="67"/>
      <c r="E17" s="63"/>
      <c r="F17" s="67"/>
      <c r="G17" s="67" t="s">
        <v>41</v>
      </c>
      <c r="H17" s="67"/>
      <c r="I17" s="63"/>
      <c r="K17" s="68"/>
    </row>
    <row r="18" spans="2:11" ht="6.75" customHeight="1" thickBot="1" x14ac:dyDescent="0.2">
      <c r="B18" s="82"/>
      <c r="C18" s="61"/>
      <c r="D18" s="61"/>
      <c r="E18" s="61"/>
      <c r="F18" s="61"/>
      <c r="G18" s="61"/>
      <c r="H18" s="61"/>
      <c r="I18" s="61"/>
      <c r="J18" s="61"/>
      <c r="K18" s="83"/>
    </row>
    <row r="19" spans="2:11" ht="14.25" thickBot="1" x14ac:dyDescent="0.2"/>
    <row r="20" spans="2:11" ht="14.25" thickBot="1" x14ac:dyDescent="0.2">
      <c r="F20" s="203" t="s">
        <v>95</v>
      </c>
      <c r="G20" s="204"/>
      <c r="H20" s="60" t="s">
        <v>96</v>
      </c>
    </row>
    <row r="21" spans="2:11" x14ac:dyDescent="0.15">
      <c r="G21" s="205"/>
      <c r="H21" s="60" t="s">
        <v>97</v>
      </c>
    </row>
    <row r="23" spans="2:11" x14ac:dyDescent="0.15">
      <c r="G23" s="60" t="s">
        <v>100</v>
      </c>
    </row>
  </sheetData>
  <sheetProtection sheet="1" objects="1" scenarios="1" selectLockedCells="1"/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05AF-8063-4D41-AA4B-25777D894876}">
  <sheetPr>
    <pageSetUpPr fitToPage="1"/>
  </sheetPr>
  <dimension ref="A2:Q78"/>
  <sheetViews>
    <sheetView topLeftCell="A36" zoomScale="90" zoomScaleNormal="90" workbookViewId="0">
      <selection activeCell="A36" sqref="A36"/>
    </sheetView>
  </sheetViews>
  <sheetFormatPr defaultRowHeight="13.5" x14ac:dyDescent="0.15"/>
  <cols>
    <col min="1" max="1" width="4.125" style="4" customWidth="1"/>
    <col min="2" max="2" width="3.75" style="4" customWidth="1"/>
    <col min="3" max="3" width="9" style="4"/>
    <col min="4" max="4" width="11" style="4" bestFit="1" customWidth="1"/>
    <col min="5" max="5" width="4.75" style="4" customWidth="1"/>
    <col min="6" max="6" width="13.625" style="4" customWidth="1"/>
    <col min="7" max="7" width="3.375" style="4" bestFit="1" customWidth="1"/>
    <col min="8" max="8" width="10.875" style="4" customWidth="1"/>
    <col min="9" max="9" width="3.375" style="4" bestFit="1" customWidth="1"/>
    <col min="10" max="10" width="12" style="4" customWidth="1"/>
    <col min="11" max="11" width="2.5" style="4" bestFit="1" customWidth="1"/>
    <col min="12" max="12" width="12.875" style="4" customWidth="1"/>
    <col min="13" max="13" width="9" style="4"/>
    <col min="14" max="14" width="13" style="4" bestFit="1" customWidth="1"/>
    <col min="15" max="15" width="2.5" style="4" bestFit="1" customWidth="1"/>
    <col min="16" max="16" width="15" style="4" customWidth="1"/>
    <col min="17" max="17" width="2.625" style="4" customWidth="1"/>
    <col min="18" max="16384" width="9" style="4"/>
  </cols>
  <sheetData>
    <row r="2" spans="1:14" customFormat="1" x14ac:dyDescent="0.15">
      <c r="L2" s="1"/>
      <c r="M2" s="1"/>
    </row>
    <row r="3" spans="1:14" customFormat="1" x14ac:dyDescent="0.15">
      <c r="A3" s="94"/>
      <c r="B3" s="1"/>
      <c r="M3" s="104"/>
    </row>
    <row r="4" spans="1:14" customFormat="1" x14ac:dyDescent="0.15">
      <c r="A4" s="94"/>
      <c r="L4" s="53"/>
    </row>
    <row r="5" spans="1:14" customFormat="1" x14ac:dyDescent="0.15">
      <c r="A5" s="94"/>
      <c r="L5" s="53"/>
    </row>
    <row r="6" spans="1:14" customFormat="1" ht="14.25" thickBot="1" x14ac:dyDescent="0.2">
      <c r="A6" s="94"/>
      <c r="B6" s="109"/>
      <c r="C6" s="54"/>
      <c r="J6" s="54"/>
      <c r="K6" s="1"/>
      <c r="L6" s="55"/>
      <c r="M6" s="1"/>
    </row>
    <row r="7" spans="1:14" customFormat="1" x14ac:dyDescent="0.15">
      <c r="A7" s="94"/>
      <c r="B7" s="222" t="s">
        <v>47</v>
      </c>
      <c r="C7" s="85"/>
      <c r="D7" s="85"/>
      <c r="E7" s="85"/>
      <c r="F7" s="91"/>
      <c r="G7" s="95"/>
      <c r="H7" s="95"/>
      <c r="I7" s="95"/>
      <c r="J7" s="96"/>
      <c r="K7" s="58"/>
      <c r="L7" s="101"/>
      <c r="M7" s="1"/>
    </row>
    <row r="8" spans="1:14" customFormat="1" x14ac:dyDescent="0.15">
      <c r="A8" s="94"/>
      <c r="B8" s="223"/>
      <c r="C8" s="86"/>
      <c r="D8" s="86"/>
      <c r="E8" s="86"/>
      <c r="F8" s="92"/>
      <c r="G8" s="97"/>
      <c r="H8" s="97"/>
      <c r="I8" s="97"/>
      <c r="J8" s="98"/>
      <c r="K8" s="58"/>
      <c r="L8" s="102"/>
      <c r="M8" s="1"/>
      <c r="N8" s="1"/>
    </row>
    <row r="9" spans="1:14" customFormat="1" x14ac:dyDescent="0.15">
      <c r="A9" s="94"/>
      <c r="B9" s="223"/>
      <c r="C9" s="86"/>
      <c r="D9" s="86"/>
      <c r="E9" s="86"/>
      <c r="F9" s="92"/>
      <c r="G9" s="97"/>
      <c r="H9" s="97"/>
      <c r="I9" s="97"/>
      <c r="J9" s="98"/>
      <c r="K9" s="58"/>
      <c r="L9" s="102"/>
      <c r="M9" s="1"/>
    </row>
    <row r="10" spans="1:14" customFormat="1" ht="14.25" thickBot="1" x14ac:dyDescent="0.2">
      <c r="B10" s="224"/>
      <c r="C10" s="87"/>
      <c r="D10" s="87"/>
      <c r="E10" s="87"/>
      <c r="F10" s="93"/>
      <c r="G10" s="99"/>
      <c r="H10" s="99"/>
      <c r="I10" s="99"/>
      <c r="J10" s="100"/>
      <c r="K10" s="58"/>
      <c r="L10" s="103"/>
      <c r="M10" s="1"/>
    </row>
    <row r="11" spans="1:14" customFormat="1" x14ac:dyDescent="0.15">
      <c r="A11" s="94"/>
      <c r="B11" s="105"/>
      <c r="C11" s="59"/>
      <c r="D11" s="17"/>
      <c r="E11" s="17"/>
      <c r="F11" s="88"/>
      <c r="G11" s="17"/>
      <c r="H11" s="17"/>
      <c r="I11" s="17"/>
      <c r="J11" s="17"/>
      <c r="K11" s="17"/>
      <c r="L11" s="17"/>
      <c r="M11" s="1"/>
    </row>
    <row r="12" spans="1:14" customFormat="1" x14ac:dyDescent="0.15">
      <c r="A12" s="94"/>
      <c r="B12" s="84"/>
      <c r="C12" s="17"/>
      <c r="D12" s="17"/>
      <c r="E12" s="17"/>
      <c r="F12" s="89"/>
      <c r="G12" s="17"/>
      <c r="H12" s="17"/>
      <c r="I12" s="17"/>
      <c r="J12" s="17"/>
      <c r="K12" s="17"/>
      <c r="L12" s="17"/>
      <c r="M12" s="1"/>
    </row>
    <row r="13" spans="1:14" customFormat="1" x14ac:dyDescent="0.15">
      <c r="A13" s="94"/>
      <c r="B13" s="106"/>
      <c r="C13" s="17"/>
      <c r="D13" s="17"/>
      <c r="E13" s="17"/>
      <c r="F13" s="89"/>
      <c r="G13" s="17"/>
      <c r="H13" s="17"/>
      <c r="I13" s="17"/>
      <c r="J13" s="17"/>
      <c r="K13" s="17"/>
      <c r="L13" s="17"/>
      <c r="M13" s="1"/>
    </row>
    <row r="14" spans="1:14" customFormat="1" x14ac:dyDescent="0.15">
      <c r="A14" s="94"/>
      <c r="B14" s="107"/>
      <c r="F14" s="56"/>
      <c r="J14" s="1"/>
      <c r="K14" s="1"/>
      <c r="L14" s="1"/>
    </row>
    <row r="15" spans="1:14" customFormat="1" x14ac:dyDescent="0.15">
      <c r="A15" s="94"/>
      <c r="B15" s="107"/>
      <c r="F15" s="56"/>
      <c r="I15" s="104"/>
    </row>
    <row r="16" spans="1:14" customFormat="1" x14ac:dyDescent="0.15">
      <c r="A16" s="94"/>
      <c r="B16" s="1"/>
      <c r="C16" s="1"/>
      <c r="F16" s="1"/>
      <c r="G16" s="1"/>
      <c r="H16" s="53"/>
      <c r="I16" s="1"/>
    </row>
    <row r="17" spans="1:10" customFormat="1" x14ac:dyDescent="0.15">
      <c r="A17" s="94"/>
      <c r="B17" s="161"/>
      <c r="C17" s="1"/>
      <c r="F17" s="1"/>
      <c r="G17" s="162"/>
      <c r="H17" s="53"/>
      <c r="I17" s="1"/>
    </row>
    <row r="18" spans="1:10" customFormat="1" x14ac:dyDescent="0.15">
      <c r="A18" s="94"/>
      <c r="B18" s="170"/>
      <c r="C18" s="170"/>
      <c r="D18" s="170"/>
      <c r="E18" s="170"/>
      <c r="F18" s="170"/>
      <c r="G18" s="170"/>
      <c r="H18" s="171"/>
      <c r="I18" s="1"/>
    </row>
    <row r="19" spans="1:10" customFormat="1" x14ac:dyDescent="0.15">
      <c r="A19" s="94"/>
      <c r="B19" s="172"/>
      <c r="C19" s="172"/>
      <c r="D19" s="172"/>
      <c r="E19" s="172"/>
      <c r="F19" s="172"/>
      <c r="G19" s="172"/>
      <c r="H19" s="173"/>
      <c r="I19" s="1"/>
    </row>
    <row r="20" spans="1:10" customFormat="1" x14ac:dyDescent="0.15">
      <c r="A20" s="94"/>
      <c r="B20" s="172"/>
      <c r="C20" s="172"/>
      <c r="D20" s="172"/>
      <c r="E20" s="172"/>
      <c r="F20" s="172"/>
      <c r="G20" s="172"/>
      <c r="H20" s="173"/>
      <c r="I20" s="1"/>
    </row>
    <row r="21" spans="1:10" customFormat="1" x14ac:dyDescent="0.15">
      <c r="A21" s="94"/>
      <c r="B21" s="174"/>
      <c r="C21" s="174"/>
      <c r="D21" s="174"/>
      <c r="E21" s="174"/>
      <c r="F21" s="174"/>
      <c r="G21" s="174"/>
      <c r="H21" s="175"/>
      <c r="I21" s="1"/>
    </row>
    <row r="22" spans="1:10" customFormat="1" x14ac:dyDescent="0.15">
      <c r="A22" s="94"/>
      <c r="B22" s="94"/>
      <c r="C22" s="1"/>
      <c r="F22" s="56"/>
      <c r="H22" s="53"/>
      <c r="I22" s="1"/>
    </row>
    <row r="23" spans="1:10" customFormat="1" x14ac:dyDescent="0.15">
      <c r="A23" s="94"/>
      <c r="B23" s="107"/>
      <c r="F23" s="56"/>
      <c r="H23" s="53"/>
      <c r="I23" s="1"/>
    </row>
    <row r="24" spans="1:10" customFormat="1" x14ac:dyDescent="0.15">
      <c r="A24" s="94"/>
      <c r="B24" s="107"/>
      <c r="F24" s="56"/>
      <c r="H24" s="53"/>
      <c r="I24" s="1"/>
    </row>
    <row r="25" spans="1:10" customFormat="1" ht="14.25" thickBot="1" x14ac:dyDescent="0.2">
      <c r="A25" s="94"/>
      <c r="B25" s="108"/>
      <c r="F25" s="90"/>
      <c r="H25" s="57"/>
      <c r="I25" s="1"/>
    </row>
    <row r="26" spans="1:10" customFormat="1" x14ac:dyDescent="0.15">
      <c r="A26" s="94"/>
      <c r="B26" s="225" t="s">
        <v>47</v>
      </c>
      <c r="C26" s="228" t="s">
        <v>49</v>
      </c>
      <c r="D26" s="229"/>
      <c r="E26" s="229"/>
      <c r="F26" s="230"/>
      <c r="G26" s="206" t="s">
        <v>50</v>
      </c>
      <c r="H26" s="207"/>
      <c r="I26" s="84"/>
      <c r="J26" s="1"/>
    </row>
    <row r="27" spans="1:10" customFormat="1" x14ac:dyDescent="0.15">
      <c r="B27" s="226"/>
      <c r="C27" s="231"/>
      <c r="D27" s="232"/>
      <c r="E27" s="232"/>
      <c r="F27" s="233"/>
      <c r="G27" s="208"/>
      <c r="H27" s="209"/>
      <c r="I27" s="84"/>
    </row>
    <row r="28" spans="1:10" customFormat="1" x14ac:dyDescent="0.15">
      <c r="B28" s="226"/>
      <c r="C28" s="212" t="s">
        <v>48</v>
      </c>
      <c r="D28" s="213"/>
      <c r="E28" s="213"/>
      <c r="F28" s="214"/>
      <c r="G28" s="208"/>
      <c r="H28" s="209"/>
      <c r="I28" s="84"/>
    </row>
    <row r="29" spans="1:10" customFormat="1" ht="14.25" thickBot="1" x14ac:dyDescent="0.2">
      <c r="B29" s="227"/>
      <c r="C29" s="215"/>
      <c r="D29" s="216"/>
      <c r="E29" s="216"/>
      <c r="F29" s="217"/>
      <c r="G29" s="210"/>
      <c r="H29" s="211"/>
      <c r="I29" s="84"/>
    </row>
    <row r="30" spans="1:10" customFormat="1" x14ac:dyDescent="0.15">
      <c r="H30" s="1"/>
      <c r="I30" s="1"/>
    </row>
    <row r="31" spans="1:10" customFormat="1" x14ac:dyDescent="0.15"/>
    <row r="32" spans="1:10" customFormat="1" x14ac:dyDescent="0.15"/>
    <row r="33" spans="2:17" customFormat="1" x14ac:dyDescent="0.15"/>
    <row r="34" spans="2:17" customFormat="1" x14ac:dyDescent="0.15"/>
    <row r="35" spans="2:17" customFormat="1" x14ac:dyDescent="0.15"/>
    <row r="37" spans="2:17" ht="14.25" thickBot="1" x14ac:dyDescent="0.2">
      <c r="B37" s="3" t="s">
        <v>30</v>
      </c>
    </row>
    <row r="38" spans="2:17" x14ac:dyDescent="0.1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40"/>
    </row>
    <row r="39" spans="2:17" x14ac:dyDescent="0.15">
      <c r="B39" s="141" t="s">
        <v>8</v>
      </c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3"/>
    </row>
    <row r="40" spans="2:17" ht="14.25" thickBot="1" x14ac:dyDescent="0.2">
      <c r="B40" s="144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</row>
    <row r="41" spans="2:17" x14ac:dyDescent="0.15">
      <c r="B41" s="144"/>
      <c r="C41" s="22" t="s">
        <v>11</v>
      </c>
      <c r="D41" s="47" t="s">
        <v>13</v>
      </c>
      <c r="E41" s="39"/>
      <c r="F41" s="24"/>
      <c r="G41" s="23"/>
      <c r="H41" s="23">
        <v>30000</v>
      </c>
      <c r="I41" s="24" t="s">
        <v>14</v>
      </c>
      <c r="J41" s="23">
        <f>'①設定（全室ユニット型）'!E7</f>
        <v>29</v>
      </c>
      <c r="K41" s="30" t="s">
        <v>15</v>
      </c>
      <c r="L41" s="25">
        <f>H41*J41</f>
        <v>870000</v>
      </c>
      <c r="M41" s="142"/>
      <c r="N41" s="142"/>
      <c r="O41" s="142"/>
      <c r="P41" s="142"/>
      <c r="Q41" s="143"/>
    </row>
    <row r="42" spans="2:17" x14ac:dyDescent="0.15">
      <c r="B42" s="144"/>
      <c r="C42" s="26" t="s">
        <v>9</v>
      </c>
      <c r="D42" s="48" t="s">
        <v>10</v>
      </c>
      <c r="E42" s="52"/>
      <c r="F42" s="7">
        <v>1380</v>
      </c>
      <c r="G42" s="9" t="s">
        <v>14</v>
      </c>
      <c r="H42" s="7">
        <v>30</v>
      </c>
      <c r="I42" s="9" t="s">
        <v>14</v>
      </c>
      <c r="J42" s="7">
        <f>'①設定（全室ユニット型）'!E7-'①設定（全室ユニット型）'!E14-'①設定（全室ユニット型）'!E15-'①設定（全室ユニット型）'!E16</f>
        <v>12</v>
      </c>
      <c r="K42" s="31" t="s">
        <v>15</v>
      </c>
      <c r="L42" s="8">
        <f t="shared" ref="L42:L49" si="0">F42*H42*J42</f>
        <v>496800</v>
      </c>
      <c r="M42" s="142"/>
      <c r="N42" s="142"/>
      <c r="O42" s="142"/>
      <c r="P42" s="142"/>
      <c r="Q42" s="143"/>
    </row>
    <row r="43" spans="2:17" x14ac:dyDescent="0.15">
      <c r="B43" s="144"/>
      <c r="C43" s="26"/>
      <c r="D43" s="49" t="s">
        <v>31</v>
      </c>
      <c r="E43" s="44"/>
      <c r="F43" s="7">
        <v>650</v>
      </c>
      <c r="G43" s="9" t="s">
        <v>14</v>
      </c>
      <c r="H43" s="7">
        <v>30</v>
      </c>
      <c r="I43" s="9" t="s">
        <v>14</v>
      </c>
      <c r="J43" s="7">
        <f>'①設定（全室ユニット型）'!E14</f>
        <v>2</v>
      </c>
      <c r="K43" s="31" t="s">
        <v>15</v>
      </c>
      <c r="L43" s="8">
        <f t="shared" si="0"/>
        <v>39000</v>
      </c>
      <c r="M43" s="142"/>
      <c r="N43" s="142"/>
      <c r="O43" s="142"/>
      <c r="P43" s="142"/>
      <c r="Q43" s="143"/>
    </row>
    <row r="44" spans="2:17" x14ac:dyDescent="0.15">
      <c r="B44" s="144"/>
      <c r="C44" s="26"/>
      <c r="D44" s="49" t="s">
        <v>3</v>
      </c>
      <c r="E44" s="44"/>
      <c r="F44" s="7">
        <v>390</v>
      </c>
      <c r="G44" s="9" t="s">
        <v>14</v>
      </c>
      <c r="H44" s="7">
        <v>30</v>
      </c>
      <c r="I44" s="9" t="s">
        <v>14</v>
      </c>
      <c r="J44" s="7">
        <f>'①設定（全室ユニット型）'!E15</f>
        <v>5</v>
      </c>
      <c r="K44" s="31" t="s">
        <v>15</v>
      </c>
      <c r="L44" s="8">
        <f t="shared" si="0"/>
        <v>58500</v>
      </c>
      <c r="M44" s="142"/>
      <c r="N44" s="142"/>
      <c r="O44" s="142"/>
      <c r="P44" s="142"/>
      <c r="Q44" s="143"/>
    </row>
    <row r="45" spans="2:17" x14ac:dyDescent="0.15">
      <c r="B45" s="144"/>
      <c r="C45" s="27"/>
      <c r="D45" s="50" t="s">
        <v>2</v>
      </c>
      <c r="E45" s="45"/>
      <c r="F45" s="10">
        <v>300</v>
      </c>
      <c r="G45" s="21" t="s">
        <v>14</v>
      </c>
      <c r="H45" s="10">
        <v>30</v>
      </c>
      <c r="I45" s="21" t="s">
        <v>14</v>
      </c>
      <c r="J45" s="10">
        <f>'①設定（全室ユニット型）'!E16</f>
        <v>10</v>
      </c>
      <c r="K45" s="32" t="s">
        <v>15</v>
      </c>
      <c r="L45" s="28">
        <f t="shared" si="0"/>
        <v>90000</v>
      </c>
      <c r="M45" s="142"/>
      <c r="N45" s="142"/>
      <c r="O45" s="142"/>
      <c r="P45" s="142"/>
      <c r="Q45" s="143"/>
    </row>
    <row r="46" spans="2:17" x14ac:dyDescent="0.15">
      <c r="B46" s="144"/>
      <c r="C46" s="26" t="s">
        <v>12</v>
      </c>
      <c r="D46" s="49" t="s">
        <v>10</v>
      </c>
      <c r="E46" s="52"/>
      <c r="F46" s="7">
        <v>1970</v>
      </c>
      <c r="G46" s="9" t="s">
        <v>14</v>
      </c>
      <c r="H46" s="7">
        <v>30</v>
      </c>
      <c r="I46" s="9" t="s">
        <v>14</v>
      </c>
      <c r="J46" s="7">
        <f>'①設定（全室ユニット型）'!E7-'①設定（全室ユニット型）'!E14-'①設定（全室ユニット型）'!E15-'①設定（全室ユニット型）'!E16</f>
        <v>12</v>
      </c>
      <c r="K46" s="31" t="s">
        <v>15</v>
      </c>
      <c r="L46" s="8">
        <f t="shared" si="0"/>
        <v>709200</v>
      </c>
      <c r="M46" s="142"/>
      <c r="N46" s="142"/>
      <c r="O46" s="142"/>
      <c r="P46" s="142"/>
      <c r="Q46" s="143"/>
    </row>
    <row r="47" spans="2:17" x14ac:dyDescent="0.15">
      <c r="B47" s="144"/>
      <c r="C47" s="26"/>
      <c r="D47" s="49" t="s">
        <v>31</v>
      </c>
      <c r="E47" s="44"/>
      <c r="F47" s="7">
        <v>1640</v>
      </c>
      <c r="G47" s="9" t="s">
        <v>14</v>
      </c>
      <c r="H47" s="7">
        <v>30</v>
      </c>
      <c r="I47" s="9" t="s">
        <v>14</v>
      </c>
      <c r="J47" s="7">
        <f>'①設定（全室ユニット型）'!E14</f>
        <v>2</v>
      </c>
      <c r="K47" s="31" t="s">
        <v>15</v>
      </c>
      <c r="L47" s="8">
        <f t="shared" si="0"/>
        <v>98400</v>
      </c>
      <c r="M47" s="142"/>
      <c r="N47" s="142"/>
      <c r="O47" s="142"/>
      <c r="P47" s="142"/>
      <c r="Q47" s="143"/>
    </row>
    <row r="48" spans="2:17" x14ac:dyDescent="0.15">
      <c r="B48" s="144"/>
      <c r="C48" s="26"/>
      <c r="D48" s="49" t="s">
        <v>3</v>
      </c>
      <c r="E48" s="44"/>
      <c r="F48" s="7">
        <v>820</v>
      </c>
      <c r="G48" s="9" t="s">
        <v>14</v>
      </c>
      <c r="H48" s="7">
        <v>30</v>
      </c>
      <c r="I48" s="9" t="s">
        <v>14</v>
      </c>
      <c r="J48" s="7">
        <f>'①設定（全室ユニット型）'!E15</f>
        <v>5</v>
      </c>
      <c r="K48" s="31" t="s">
        <v>15</v>
      </c>
      <c r="L48" s="8">
        <f t="shared" si="0"/>
        <v>123000</v>
      </c>
      <c r="M48" s="142"/>
      <c r="N48" s="202" t="s">
        <v>16</v>
      </c>
      <c r="O48" s="11" t="s">
        <v>15</v>
      </c>
      <c r="P48" s="20">
        <f>SUM(L41:L49)</f>
        <v>2730900</v>
      </c>
      <c r="Q48" s="143"/>
    </row>
    <row r="49" spans="2:17" ht="14.25" thickBot="1" x14ac:dyDescent="0.2">
      <c r="B49" s="144"/>
      <c r="C49" s="29"/>
      <c r="D49" s="51" t="s">
        <v>2</v>
      </c>
      <c r="E49" s="37"/>
      <c r="F49" s="13">
        <v>820</v>
      </c>
      <c r="G49" s="15" t="s">
        <v>14</v>
      </c>
      <c r="H49" s="13">
        <v>30</v>
      </c>
      <c r="I49" s="15" t="s">
        <v>14</v>
      </c>
      <c r="J49" s="13">
        <f>'①設定（全室ユニット型）'!E16</f>
        <v>10</v>
      </c>
      <c r="K49" s="33" t="s">
        <v>15</v>
      </c>
      <c r="L49" s="14">
        <f t="shared" si="0"/>
        <v>246000</v>
      </c>
      <c r="M49" s="142"/>
      <c r="N49" s="202" t="s">
        <v>17</v>
      </c>
      <c r="O49" s="11" t="s">
        <v>15</v>
      </c>
      <c r="P49" s="20">
        <f>P48*12</f>
        <v>32770800</v>
      </c>
      <c r="Q49" s="143"/>
    </row>
    <row r="50" spans="2:17" ht="14.25" thickBot="1" x14ac:dyDescent="0.2">
      <c r="B50" s="137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6"/>
    </row>
    <row r="51" spans="2:17" ht="14.25" thickBot="1" x14ac:dyDescent="0.2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2:17" x14ac:dyDescent="0.15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5"/>
    </row>
    <row r="53" spans="2:17" x14ac:dyDescent="0.15">
      <c r="B53" s="166" t="s">
        <v>18</v>
      </c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8"/>
    </row>
    <row r="54" spans="2:17" ht="14.25" thickBot="1" x14ac:dyDescent="0.2">
      <c r="B54" s="169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8"/>
    </row>
    <row r="55" spans="2:17" x14ac:dyDescent="0.15">
      <c r="B55" s="169"/>
      <c r="C55" s="36" t="s">
        <v>11</v>
      </c>
      <c r="D55" s="5" t="s">
        <v>19</v>
      </c>
      <c r="E55" s="46"/>
      <c r="F55" s="5"/>
      <c r="G55" s="5"/>
      <c r="H55" s="5">
        <f>H41*0.25</f>
        <v>7500</v>
      </c>
      <c r="I55" s="34" t="s">
        <v>14</v>
      </c>
      <c r="J55" s="5">
        <f>'①設定（全室ユニット型）'!I14+'①設定（全室ユニット型）'!I15</f>
        <v>1</v>
      </c>
      <c r="K55" s="35" t="s">
        <v>15</v>
      </c>
      <c r="L55" s="6">
        <f t="shared" ref="L55:L60" si="1">H55*J55</f>
        <v>7500</v>
      </c>
      <c r="M55" s="167"/>
      <c r="N55" s="167"/>
      <c r="O55" s="167"/>
      <c r="P55" s="167"/>
      <c r="Q55" s="168"/>
    </row>
    <row r="56" spans="2:17" x14ac:dyDescent="0.15">
      <c r="B56" s="169"/>
      <c r="C56" s="27"/>
      <c r="D56" s="10" t="s">
        <v>20</v>
      </c>
      <c r="E56" s="45"/>
      <c r="F56" s="10"/>
      <c r="G56" s="10"/>
      <c r="H56" s="10">
        <f>H41*0.5</f>
        <v>15000</v>
      </c>
      <c r="I56" s="21" t="s">
        <v>14</v>
      </c>
      <c r="J56" s="10">
        <f>'①設定（全室ユニット型）'!I16</f>
        <v>3</v>
      </c>
      <c r="K56" s="32" t="s">
        <v>15</v>
      </c>
      <c r="L56" s="28">
        <f t="shared" si="1"/>
        <v>45000</v>
      </c>
      <c r="M56" s="167"/>
      <c r="N56" s="167"/>
      <c r="O56" s="167"/>
      <c r="P56" s="167"/>
      <c r="Q56" s="168"/>
    </row>
    <row r="57" spans="2:17" x14ac:dyDescent="0.15">
      <c r="B57" s="169"/>
      <c r="C57" s="26" t="s">
        <v>9</v>
      </c>
      <c r="D57" s="7" t="s">
        <v>19</v>
      </c>
      <c r="E57" s="44"/>
      <c r="F57" s="7" t="s">
        <v>31</v>
      </c>
      <c r="G57" s="7"/>
      <c r="H57" s="7">
        <v>4875</v>
      </c>
      <c r="I57" s="9" t="s">
        <v>14</v>
      </c>
      <c r="J57" s="7">
        <f>'①設定（全室ユニット型）'!I14</f>
        <v>0</v>
      </c>
      <c r="K57" s="31" t="s">
        <v>15</v>
      </c>
      <c r="L57" s="8">
        <f t="shared" si="1"/>
        <v>0</v>
      </c>
      <c r="M57" s="167"/>
      <c r="N57" s="167"/>
      <c r="O57" s="167"/>
      <c r="P57" s="167"/>
      <c r="Q57" s="168"/>
    </row>
    <row r="58" spans="2:17" x14ac:dyDescent="0.15">
      <c r="B58" s="169"/>
      <c r="C58" s="26"/>
      <c r="D58" s="7" t="s">
        <v>19</v>
      </c>
      <c r="E58" s="44"/>
      <c r="F58" s="7" t="s">
        <v>3</v>
      </c>
      <c r="G58" s="7"/>
      <c r="H58" s="7">
        <v>2925</v>
      </c>
      <c r="I58" s="9" t="s">
        <v>14</v>
      </c>
      <c r="J58" s="7">
        <f>'①設定（全室ユニット型）'!I15</f>
        <v>1</v>
      </c>
      <c r="K58" s="31" t="s">
        <v>15</v>
      </c>
      <c r="L58" s="8">
        <f t="shared" si="1"/>
        <v>2925</v>
      </c>
      <c r="M58" s="167"/>
      <c r="N58" s="167"/>
      <c r="O58" s="167"/>
      <c r="P58" s="167"/>
      <c r="Q58" s="168"/>
    </row>
    <row r="59" spans="2:17" x14ac:dyDescent="0.15">
      <c r="B59" s="169"/>
      <c r="C59" s="27"/>
      <c r="D59" s="10" t="s">
        <v>20</v>
      </c>
      <c r="E59" s="45"/>
      <c r="F59" s="10"/>
      <c r="G59" s="10"/>
      <c r="H59" s="10">
        <v>4500</v>
      </c>
      <c r="I59" s="21" t="s">
        <v>14</v>
      </c>
      <c r="J59" s="10">
        <f>'①設定（全室ユニット型）'!I16</f>
        <v>3</v>
      </c>
      <c r="K59" s="32" t="s">
        <v>15</v>
      </c>
      <c r="L59" s="28">
        <f t="shared" si="1"/>
        <v>13500</v>
      </c>
      <c r="M59" s="167"/>
      <c r="N59" s="167"/>
      <c r="O59" s="167"/>
      <c r="P59" s="167"/>
      <c r="Q59" s="168"/>
    </row>
    <row r="60" spans="2:17" x14ac:dyDescent="0.15">
      <c r="B60" s="169"/>
      <c r="C60" s="26" t="s">
        <v>12</v>
      </c>
      <c r="D60" s="7" t="s">
        <v>19</v>
      </c>
      <c r="E60" s="44"/>
      <c r="F60" s="7" t="s">
        <v>31</v>
      </c>
      <c r="G60" s="7"/>
      <c r="H60" s="7">
        <v>12300</v>
      </c>
      <c r="I60" s="9" t="s">
        <v>14</v>
      </c>
      <c r="J60" s="7">
        <f>'①設定（全室ユニット型）'!I14</f>
        <v>0</v>
      </c>
      <c r="K60" s="31" t="s">
        <v>15</v>
      </c>
      <c r="L60" s="8">
        <f t="shared" si="1"/>
        <v>0</v>
      </c>
      <c r="M60" s="167"/>
      <c r="N60" s="167"/>
      <c r="O60" s="167"/>
      <c r="P60" s="167"/>
      <c r="Q60" s="168"/>
    </row>
    <row r="61" spans="2:17" x14ac:dyDescent="0.15">
      <c r="B61" s="169"/>
      <c r="C61" s="26"/>
      <c r="D61" s="7" t="s">
        <v>19</v>
      </c>
      <c r="E61" s="44"/>
      <c r="F61" s="7" t="s">
        <v>3</v>
      </c>
      <c r="G61" s="7"/>
      <c r="H61" s="7">
        <v>6150</v>
      </c>
      <c r="I61" s="9" t="s">
        <v>14</v>
      </c>
      <c r="J61" s="7">
        <f>'①設定（全室ユニット型）'!I15</f>
        <v>1</v>
      </c>
      <c r="K61" s="31" t="s">
        <v>15</v>
      </c>
      <c r="L61" s="8">
        <f>H61*J61</f>
        <v>6150</v>
      </c>
      <c r="M61" s="167"/>
      <c r="N61" s="167"/>
      <c r="O61" s="167"/>
      <c r="P61" s="167"/>
      <c r="Q61" s="168"/>
    </row>
    <row r="62" spans="2:17" x14ac:dyDescent="0.15">
      <c r="B62" s="169"/>
      <c r="C62" s="26"/>
      <c r="D62" s="7" t="s">
        <v>20</v>
      </c>
      <c r="E62" s="44"/>
      <c r="F62" s="7"/>
      <c r="G62" s="7"/>
      <c r="H62" s="7">
        <v>12300</v>
      </c>
      <c r="I62" s="9" t="s">
        <v>14</v>
      </c>
      <c r="J62" s="7">
        <f>'①設定（全室ユニット型）'!I16</f>
        <v>3</v>
      </c>
      <c r="K62" s="31" t="s">
        <v>15</v>
      </c>
      <c r="L62" s="8">
        <f>H62*J62</f>
        <v>36900</v>
      </c>
      <c r="M62" s="167"/>
      <c r="N62" s="202" t="s">
        <v>21</v>
      </c>
      <c r="O62" s="11" t="s">
        <v>15</v>
      </c>
      <c r="P62" s="20">
        <f>SUM(L55:L63)</f>
        <v>136575</v>
      </c>
      <c r="Q62" s="168"/>
    </row>
    <row r="63" spans="2:17" ht="14.25" thickBot="1" x14ac:dyDescent="0.2">
      <c r="B63" s="169"/>
      <c r="C63" s="29"/>
      <c r="D63" s="13" t="s">
        <v>33</v>
      </c>
      <c r="E63" s="37"/>
      <c r="F63" s="13" t="s">
        <v>34</v>
      </c>
      <c r="G63" s="13"/>
      <c r="H63" s="13">
        <v>24600</v>
      </c>
      <c r="I63" s="15" t="s">
        <v>14</v>
      </c>
      <c r="J63" s="13">
        <f>'①設定（全室ユニット型）'!E11</f>
        <v>1</v>
      </c>
      <c r="K63" s="33" t="s">
        <v>15</v>
      </c>
      <c r="L63" s="14">
        <f>H63*J63</f>
        <v>24600</v>
      </c>
      <c r="M63" s="167"/>
      <c r="N63" s="202" t="s">
        <v>22</v>
      </c>
      <c r="O63" s="11" t="s">
        <v>15</v>
      </c>
      <c r="P63" s="20">
        <f>P62*12</f>
        <v>1638900</v>
      </c>
      <c r="Q63" s="168"/>
    </row>
    <row r="64" spans="2:17" ht="14.25" thickBot="1" x14ac:dyDescent="0.2">
      <c r="B64" s="176"/>
      <c r="C64" s="177"/>
      <c r="D64" s="177"/>
      <c r="E64" s="177"/>
      <c r="F64" s="177"/>
      <c r="G64" s="177"/>
      <c r="H64" s="177"/>
      <c r="I64" s="178"/>
      <c r="J64" s="177"/>
      <c r="K64" s="178"/>
      <c r="L64" s="177"/>
      <c r="M64" s="177"/>
      <c r="N64" s="177"/>
      <c r="O64" s="177"/>
      <c r="P64" s="177"/>
      <c r="Q64" s="179"/>
    </row>
    <row r="65" spans="1:17" ht="14.25" thickBot="1" x14ac:dyDescent="0.2">
      <c r="I65" s="16"/>
      <c r="K65" s="16"/>
      <c r="N65" s="7"/>
      <c r="O65" s="7"/>
      <c r="P65" s="7"/>
      <c r="Q65" s="7"/>
    </row>
    <row r="66" spans="1:17" x14ac:dyDescent="0.15"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50"/>
    </row>
    <row r="67" spans="1:17" x14ac:dyDescent="0.15">
      <c r="B67" s="151" t="s">
        <v>23</v>
      </c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3"/>
    </row>
    <row r="68" spans="1:17" ht="14.25" thickBot="1" x14ac:dyDescent="0.2">
      <c r="B68" s="154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3"/>
    </row>
    <row r="69" spans="1:17" x14ac:dyDescent="0.15">
      <c r="A69" s="8"/>
      <c r="B69" s="155"/>
      <c r="C69" s="38" t="s">
        <v>35</v>
      </c>
      <c r="D69" s="39"/>
      <c r="E69" s="23"/>
      <c r="F69" s="23"/>
      <c r="G69" s="23"/>
      <c r="H69" s="23"/>
      <c r="I69" s="23"/>
      <c r="J69" s="23"/>
      <c r="K69" s="30" t="s">
        <v>15</v>
      </c>
      <c r="L69" s="25">
        <f>P63</f>
        <v>1638900</v>
      </c>
      <c r="M69" s="152"/>
      <c r="N69" s="152"/>
      <c r="O69" s="152"/>
      <c r="P69" s="152"/>
      <c r="Q69" s="153"/>
    </row>
    <row r="70" spans="1:17" x14ac:dyDescent="0.15">
      <c r="A70" s="8"/>
      <c r="B70" s="155"/>
      <c r="C70" s="40" t="s">
        <v>36</v>
      </c>
      <c r="D70" s="20"/>
      <c r="E70" s="11"/>
      <c r="F70" s="11"/>
      <c r="G70" s="11"/>
      <c r="H70" s="11">
        <f>P49</f>
        <v>32770800</v>
      </c>
      <c r="I70" s="19" t="s">
        <v>24</v>
      </c>
      <c r="J70" s="41">
        <v>0.01</v>
      </c>
      <c r="K70" s="42" t="s">
        <v>15</v>
      </c>
      <c r="L70" s="43">
        <f>H70*0.01</f>
        <v>327708</v>
      </c>
      <c r="M70" s="152"/>
      <c r="N70" s="152"/>
      <c r="O70" s="152"/>
      <c r="P70" s="152"/>
      <c r="Q70" s="153"/>
    </row>
    <row r="71" spans="1:17" x14ac:dyDescent="0.15">
      <c r="A71" s="8"/>
      <c r="B71" s="155"/>
      <c r="C71" s="40" t="s">
        <v>37</v>
      </c>
      <c r="D71" s="20"/>
      <c r="E71" s="11"/>
      <c r="F71" s="11"/>
      <c r="G71" s="11"/>
      <c r="H71" s="11">
        <f>L69</f>
        <v>1638900</v>
      </c>
      <c r="I71" s="19" t="s">
        <v>25</v>
      </c>
      <c r="J71" s="11">
        <f>L70</f>
        <v>327708</v>
      </c>
      <c r="K71" s="42" t="s">
        <v>15</v>
      </c>
      <c r="L71" s="110">
        <f>IF(H71-J71&gt;0,H71-J71,"0")</f>
        <v>1311192</v>
      </c>
      <c r="M71" s="152"/>
      <c r="N71" s="152"/>
      <c r="O71" s="152"/>
      <c r="P71" s="152"/>
      <c r="Q71" s="153"/>
    </row>
    <row r="72" spans="1:17" x14ac:dyDescent="0.15">
      <c r="A72" s="8"/>
      <c r="B72" s="155"/>
      <c r="C72" s="218" t="s">
        <v>38</v>
      </c>
      <c r="D72" s="219"/>
      <c r="E72" s="48"/>
      <c r="F72" s="123"/>
      <c r="G72" s="7"/>
      <c r="H72" s="7">
        <f>P49</f>
        <v>32770800</v>
      </c>
      <c r="I72" s="9" t="s">
        <v>24</v>
      </c>
      <c r="J72" s="134">
        <v>0.1</v>
      </c>
      <c r="K72" s="125" t="s">
        <v>15</v>
      </c>
      <c r="L72" s="126">
        <f>H72*0.1</f>
        <v>3277080</v>
      </c>
      <c r="M72" s="152"/>
      <c r="N72" s="152"/>
      <c r="O72" s="152"/>
      <c r="P72" s="152"/>
      <c r="Q72" s="153"/>
    </row>
    <row r="73" spans="1:17" ht="14.25" thickBot="1" x14ac:dyDescent="0.2">
      <c r="A73" s="8"/>
      <c r="B73" s="155"/>
      <c r="C73" s="220"/>
      <c r="D73" s="221"/>
      <c r="E73" s="51"/>
      <c r="F73" s="13"/>
      <c r="G73" s="13"/>
      <c r="H73" s="13">
        <f>L69</f>
        <v>1638900</v>
      </c>
      <c r="I73" s="15" t="s">
        <v>90</v>
      </c>
      <c r="J73" s="135">
        <f>L72</f>
        <v>3277080</v>
      </c>
      <c r="K73" s="15" t="s">
        <v>91</v>
      </c>
      <c r="L73" s="132" t="str">
        <f>IF(H73-J73&gt;0,H73-J73,"0")</f>
        <v>0</v>
      </c>
      <c r="M73" s="154"/>
      <c r="N73" s="152"/>
      <c r="O73" s="152"/>
      <c r="P73" s="152"/>
      <c r="Q73" s="153"/>
    </row>
    <row r="74" spans="1:17" ht="14.25" thickBot="1" x14ac:dyDescent="0.2">
      <c r="B74" s="154"/>
      <c r="C74" s="152"/>
      <c r="D74" s="159"/>
      <c r="E74" s="152"/>
      <c r="F74" s="152"/>
      <c r="G74" s="160"/>
      <c r="H74" s="152"/>
      <c r="I74" s="160"/>
      <c r="J74" s="152"/>
      <c r="K74" s="159"/>
      <c r="L74" s="159"/>
      <c r="M74" s="152"/>
      <c r="N74" s="152"/>
      <c r="O74" s="152"/>
      <c r="P74" s="152"/>
      <c r="Q74" s="153"/>
    </row>
    <row r="75" spans="1:17" ht="14.25" thickBot="1" x14ac:dyDescent="0.2">
      <c r="B75" s="154"/>
      <c r="C75" s="152"/>
      <c r="D75" s="38" t="s">
        <v>26</v>
      </c>
      <c r="E75" s="39"/>
      <c r="F75" s="111">
        <f>IF(H73-J73&gt;0,L72,L71)</f>
        <v>1311192</v>
      </c>
      <c r="G75" s="24" t="s">
        <v>27</v>
      </c>
      <c r="H75" s="23">
        <v>2</v>
      </c>
      <c r="I75" s="24" t="s">
        <v>92</v>
      </c>
      <c r="J75" s="180" t="str">
        <f>L73</f>
        <v>0</v>
      </c>
      <c r="K75" s="133" t="s">
        <v>91</v>
      </c>
      <c r="L75" s="181">
        <f>F75/2+J75</f>
        <v>655596</v>
      </c>
      <c r="M75" s="152"/>
      <c r="N75" s="152"/>
      <c r="O75" s="152"/>
      <c r="P75" s="152"/>
      <c r="Q75" s="153"/>
    </row>
    <row r="76" spans="1:17" ht="14.25" thickBot="1" x14ac:dyDescent="0.2">
      <c r="B76" s="154"/>
      <c r="C76" s="152"/>
      <c r="D76" s="12" t="s">
        <v>28</v>
      </c>
      <c r="E76" s="37"/>
      <c r="F76" s="13">
        <f>L69</f>
        <v>1638900</v>
      </c>
      <c r="G76" s="15" t="s">
        <v>25</v>
      </c>
      <c r="H76" s="13">
        <f>L75</f>
        <v>655596</v>
      </c>
      <c r="I76" s="136" t="s">
        <v>15</v>
      </c>
      <c r="J76" s="147">
        <f>F76-H76</f>
        <v>983304</v>
      </c>
      <c r="K76" s="154"/>
      <c r="L76" s="152"/>
      <c r="M76" s="152"/>
      <c r="N76" s="152"/>
      <c r="O76" s="152"/>
      <c r="P76" s="152"/>
      <c r="Q76" s="153"/>
    </row>
    <row r="77" spans="1:17" x14ac:dyDescent="0.15">
      <c r="B77" s="154"/>
      <c r="C77" s="152"/>
      <c r="D77" s="152"/>
      <c r="E77" s="152"/>
      <c r="F77" s="152"/>
      <c r="G77" s="152"/>
      <c r="H77" s="152"/>
      <c r="I77" s="155"/>
      <c r="J77" s="7" t="s">
        <v>32</v>
      </c>
      <c r="K77" s="7"/>
      <c r="L77" s="7"/>
      <c r="M77" s="18">
        <f>J76/P49*100</f>
        <v>3.0005492694716027</v>
      </c>
      <c r="N77" s="152" t="s">
        <v>29</v>
      </c>
      <c r="O77" s="152"/>
      <c r="P77" s="152"/>
      <c r="Q77" s="153"/>
    </row>
    <row r="78" spans="1:17" ht="14.25" thickBot="1" x14ac:dyDescent="0.2">
      <c r="B78" s="156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8"/>
    </row>
  </sheetData>
  <sheetProtection sheet="1" objects="1" scenarios="1"/>
  <mergeCells count="6">
    <mergeCell ref="G26:H29"/>
    <mergeCell ref="C28:F29"/>
    <mergeCell ref="C72:D73"/>
    <mergeCell ref="B7:B10"/>
    <mergeCell ref="B26:B29"/>
    <mergeCell ref="C26:F27"/>
  </mergeCells>
  <phoneticPr fontId="1"/>
  <pageMargins left="0.75" right="0.75" top="1" bottom="1" header="0.51200000000000001" footer="0.51200000000000001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6A08-06DA-458C-B8AE-7115037BA194}">
  <sheetPr>
    <tabColor indexed="51"/>
    <pageSetUpPr fitToPage="1"/>
  </sheetPr>
  <dimension ref="B1:N24"/>
  <sheetViews>
    <sheetView zoomScaleNormal="100" workbookViewId="0">
      <selection activeCell="L10" sqref="L10"/>
    </sheetView>
  </sheetViews>
  <sheetFormatPr defaultRowHeight="13.5" x14ac:dyDescent="0.15"/>
  <cols>
    <col min="1" max="1" width="4.375" style="60" customWidth="1"/>
    <col min="2" max="2" width="15.125" style="60" bestFit="1" customWidth="1"/>
    <col min="3" max="3" width="19.375" style="60" bestFit="1" customWidth="1"/>
    <col min="4" max="4" width="5" style="60" customWidth="1"/>
    <col min="5" max="5" width="9" style="60"/>
    <col min="6" max="6" width="4.875" style="60" customWidth="1"/>
    <col min="7" max="7" width="9.25" style="60" bestFit="1" customWidth="1"/>
    <col min="8" max="8" width="9" style="60"/>
    <col min="9" max="9" width="3.375" style="60" bestFit="1" customWidth="1"/>
    <col min="10" max="10" width="2.75" style="60" customWidth="1"/>
    <col min="11" max="11" width="10.125" style="60" bestFit="1" customWidth="1"/>
    <col min="12" max="12" width="9" style="60"/>
    <col min="13" max="13" width="4.375" style="60" bestFit="1" customWidth="1"/>
    <col min="14" max="14" width="3" style="60" customWidth="1"/>
    <col min="15" max="15" width="2.875" style="60" customWidth="1"/>
    <col min="16" max="16384" width="9" style="60"/>
  </cols>
  <sheetData>
    <row r="1" spans="2:14" ht="14.25" thickBot="1" x14ac:dyDescent="0.2"/>
    <row r="2" spans="2:14" x14ac:dyDescent="0.15">
      <c r="B2" s="11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</row>
    <row r="3" spans="2:14" x14ac:dyDescent="0.15">
      <c r="B3" s="113"/>
      <c r="C3" s="67" t="s">
        <v>0</v>
      </c>
      <c r="D3" s="67" t="s">
        <v>51</v>
      </c>
      <c r="E3" s="67"/>
      <c r="F3" s="67"/>
      <c r="G3" s="67"/>
      <c r="H3" s="67"/>
      <c r="I3" s="67"/>
      <c r="J3" s="67"/>
      <c r="K3" s="67"/>
      <c r="L3" s="67"/>
      <c r="M3" s="67"/>
      <c r="N3" s="68"/>
    </row>
    <row r="4" spans="2:14" ht="14.25" thickBot="1" x14ac:dyDescent="0.2">
      <c r="B4" s="113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2:14" ht="14.25" thickBot="1" x14ac:dyDescent="0.2">
      <c r="B5" s="113"/>
      <c r="C5" s="67" t="s">
        <v>52</v>
      </c>
      <c r="D5" s="67"/>
      <c r="E5" s="189">
        <f>H5+L5</f>
        <v>50</v>
      </c>
      <c r="F5" s="67" t="s">
        <v>4</v>
      </c>
      <c r="G5" s="75" t="s">
        <v>53</v>
      </c>
      <c r="H5" s="184">
        <v>16</v>
      </c>
      <c r="I5" s="79" t="s">
        <v>4</v>
      </c>
      <c r="J5" s="79"/>
      <c r="K5" s="67" t="s">
        <v>54</v>
      </c>
      <c r="L5" s="184">
        <v>34</v>
      </c>
      <c r="M5" s="60" t="s">
        <v>55</v>
      </c>
      <c r="N5" s="68"/>
    </row>
    <row r="6" spans="2:14" ht="14.25" thickBot="1" x14ac:dyDescent="0.2">
      <c r="B6" s="113" t="s">
        <v>7</v>
      </c>
      <c r="C6" s="67" t="s">
        <v>56</v>
      </c>
      <c r="D6" s="67"/>
      <c r="E6" s="189">
        <f>E11+E14+E17+E8</f>
        <v>7</v>
      </c>
      <c r="F6" s="67" t="s">
        <v>4</v>
      </c>
      <c r="G6" s="74">
        <f>E6/E5*100</f>
        <v>14.000000000000002</v>
      </c>
      <c r="H6" s="60" t="s">
        <v>66</v>
      </c>
      <c r="J6" s="76"/>
      <c r="K6" s="76"/>
      <c r="L6" s="76"/>
      <c r="M6" s="76"/>
      <c r="N6" s="68"/>
    </row>
    <row r="7" spans="2:14" ht="6.95" customHeight="1" thickBot="1" x14ac:dyDescent="0.2">
      <c r="B7" s="113"/>
      <c r="C7" s="67"/>
      <c r="D7" s="67"/>
      <c r="E7" s="115"/>
      <c r="F7" s="67"/>
      <c r="G7" s="76"/>
      <c r="J7" s="76"/>
      <c r="K7" s="76"/>
      <c r="L7" s="76"/>
      <c r="M7" s="76"/>
      <c r="N7" s="68"/>
    </row>
    <row r="8" spans="2:14" ht="14.25" thickBot="1" x14ac:dyDescent="0.2">
      <c r="B8" s="113"/>
      <c r="C8" s="75" t="s">
        <v>99</v>
      </c>
      <c r="D8" s="67"/>
      <c r="E8" s="185">
        <f>H8+L8</f>
        <v>2</v>
      </c>
      <c r="F8" s="75" t="s">
        <v>4</v>
      </c>
      <c r="G8" s="75" t="s">
        <v>53</v>
      </c>
      <c r="H8" s="184">
        <v>1</v>
      </c>
      <c r="I8" s="79" t="s">
        <v>4</v>
      </c>
      <c r="J8" s="79"/>
      <c r="K8" s="67" t="s">
        <v>54</v>
      </c>
      <c r="L8" s="184">
        <v>1</v>
      </c>
      <c r="M8" s="60" t="s">
        <v>55</v>
      </c>
      <c r="N8" s="68"/>
    </row>
    <row r="9" spans="2:14" ht="14.25" thickBot="1" x14ac:dyDescent="0.2">
      <c r="B9" s="113"/>
      <c r="C9" s="75"/>
      <c r="D9" s="67"/>
      <c r="E9" s="115"/>
      <c r="F9" s="67"/>
      <c r="G9" s="67"/>
      <c r="H9" s="79"/>
      <c r="I9" s="79"/>
      <c r="J9" s="79"/>
      <c r="K9" s="79"/>
      <c r="L9" s="79"/>
      <c r="M9" s="79"/>
      <c r="N9" s="68"/>
    </row>
    <row r="10" spans="2:14" ht="14.25" thickBot="1" x14ac:dyDescent="0.2">
      <c r="B10" s="113" t="s">
        <v>6</v>
      </c>
      <c r="C10" s="75" t="s">
        <v>31</v>
      </c>
      <c r="D10" s="67"/>
      <c r="E10" s="187">
        <f>H10+L10</f>
        <v>9</v>
      </c>
      <c r="F10" s="67" t="s">
        <v>4</v>
      </c>
      <c r="G10" s="182" t="s">
        <v>93</v>
      </c>
      <c r="H10" s="114">
        <v>8</v>
      </c>
      <c r="I10" s="79" t="s">
        <v>4</v>
      </c>
      <c r="J10" s="79"/>
      <c r="K10" s="183" t="s">
        <v>94</v>
      </c>
      <c r="L10" s="114">
        <v>1</v>
      </c>
      <c r="M10" s="60" t="s">
        <v>4</v>
      </c>
      <c r="N10" s="68"/>
    </row>
    <row r="11" spans="2:14" ht="14.25" thickBot="1" x14ac:dyDescent="0.2">
      <c r="B11" s="113"/>
      <c r="C11" s="75" t="s">
        <v>57</v>
      </c>
      <c r="D11" s="67"/>
      <c r="E11" s="187">
        <f>H11+L11</f>
        <v>2</v>
      </c>
      <c r="F11" s="75" t="s">
        <v>4</v>
      </c>
      <c r="G11" s="182" t="s">
        <v>93</v>
      </c>
      <c r="H11" s="114">
        <v>2</v>
      </c>
      <c r="I11" s="116" t="s">
        <v>4</v>
      </c>
      <c r="J11" s="79"/>
      <c r="K11" s="183" t="s">
        <v>94</v>
      </c>
      <c r="L11" s="114">
        <v>0</v>
      </c>
      <c r="M11" s="60" t="s">
        <v>40</v>
      </c>
      <c r="N11" s="68"/>
    </row>
    <row r="12" spans="2:14" ht="6.95" customHeight="1" thickBot="1" x14ac:dyDescent="0.2">
      <c r="B12" s="113"/>
      <c r="C12" s="75"/>
      <c r="D12" s="67"/>
      <c r="E12" s="115"/>
      <c r="F12" s="75"/>
      <c r="G12" s="75"/>
      <c r="H12" s="117"/>
      <c r="I12" s="79"/>
      <c r="J12" s="79"/>
      <c r="K12" s="67"/>
      <c r="L12" s="117"/>
      <c r="N12" s="68"/>
    </row>
    <row r="13" spans="2:14" ht="14.25" thickBot="1" x14ac:dyDescent="0.2">
      <c r="B13" s="113"/>
      <c r="C13" s="67" t="s">
        <v>3</v>
      </c>
      <c r="D13" s="67"/>
      <c r="E13" s="187">
        <f>H13+L13</f>
        <v>32</v>
      </c>
      <c r="F13" s="67" t="s">
        <v>4</v>
      </c>
      <c r="G13" s="182" t="s">
        <v>93</v>
      </c>
      <c r="H13" s="114">
        <v>5</v>
      </c>
      <c r="I13" s="79" t="s">
        <v>4</v>
      </c>
      <c r="J13" s="79"/>
      <c r="K13" s="183" t="s">
        <v>94</v>
      </c>
      <c r="L13" s="114">
        <v>27</v>
      </c>
      <c r="M13" s="60" t="s">
        <v>4</v>
      </c>
      <c r="N13" s="68"/>
    </row>
    <row r="14" spans="2:14" ht="14.25" thickBot="1" x14ac:dyDescent="0.2">
      <c r="B14" s="113"/>
      <c r="C14" s="75" t="s">
        <v>57</v>
      </c>
      <c r="D14" s="67"/>
      <c r="E14" s="187">
        <f>H14+L14</f>
        <v>2</v>
      </c>
      <c r="F14" s="75" t="s">
        <v>4</v>
      </c>
      <c r="G14" s="182" t="s">
        <v>93</v>
      </c>
      <c r="H14" s="114">
        <v>0</v>
      </c>
      <c r="I14" s="79" t="s">
        <v>4</v>
      </c>
      <c r="J14" s="79"/>
      <c r="K14" s="183" t="s">
        <v>94</v>
      </c>
      <c r="L14" s="114">
        <v>2</v>
      </c>
      <c r="M14" s="60" t="s">
        <v>55</v>
      </c>
      <c r="N14" s="68"/>
    </row>
    <row r="15" spans="2:14" ht="6.95" customHeight="1" thickBot="1" x14ac:dyDescent="0.2">
      <c r="B15" s="113"/>
      <c r="C15" s="75"/>
      <c r="D15" s="67"/>
      <c r="E15" s="115"/>
      <c r="F15" s="75"/>
      <c r="G15" s="75"/>
      <c r="H15" s="117"/>
      <c r="I15" s="79"/>
      <c r="J15" s="79"/>
      <c r="K15" s="67"/>
      <c r="L15" s="117"/>
      <c r="N15" s="68"/>
    </row>
    <row r="16" spans="2:14" ht="14.25" thickBot="1" x14ac:dyDescent="0.2">
      <c r="B16" s="113"/>
      <c r="C16" s="67" t="s">
        <v>2</v>
      </c>
      <c r="D16" s="67"/>
      <c r="E16" s="187">
        <f>H16+L16</f>
        <v>1</v>
      </c>
      <c r="F16" s="67" t="s">
        <v>4</v>
      </c>
      <c r="G16" s="182" t="s">
        <v>93</v>
      </c>
      <c r="H16" s="114">
        <v>0</v>
      </c>
      <c r="I16" s="79" t="s">
        <v>4</v>
      </c>
      <c r="J16" s="79"/>
      <c r="K16" s="183" t="s">
        <v>94</v>
      </c>
      <c r="L16" s="114">
        <v>1</v>
      </c>
      <c r="M16" s="60" t="s">
        <v>4</v>
      </c>
      <c r="N16" s="68"/>
    </row>
    <row r="17" spans="2:14" ht="14.25" thickBot="1" x14ac:dyDescent="0.2">
      <c r="B17" s="113"/>
      <c r="C17" s="75" t="s">
        <v>57</v>
      </c>
      <c r="D17" s="67"/>
      <c r="E17" s="187">
        <f>H17+L17</f>
        <v>1</v>
      </c>
      <c r="F17" s="75" t="s">
        <v>4</v>
      </c>
      <c r="G17" s="182" t="s">
        <v>93</v>
      </c>
      <c r="H17" s="114">
        <v>0</v>
      </c>
      <c r="I17" s="79" t="s">
        <v>4</v>
      </c>
      <c r="J17" s="79"/>
      <c r="K17" s="183" t="s">
        <v>94</v>
      </c>
      <c r="L17" s="114">
        <v>1</v>
      </c>
      <c r="M17" s="60" t="s">
        <v>55</v>
      </c>
      <c r="N17" s="68"/>
    </row>
    <row r="18" spans="2:14" ht="6.95" customHeight="1" x14ac:dyDescent="0.15">
      <c r="B18" s="113"/>
      <c r="C18" s="75"/>
      <c r="D18" s="67"/>
      <c r="E18" s="63"/>
      <c r="F18" s="75"/>
      <c r="G18" s="75"/>
      <c r="H18" s="118"/>
      <c r="I18" s="79"/>
      <c r="J18" s="79"/>
      <c r="K18" s="67"/>
      <c r="L18" s="118"/>
      <c r="N18" s="68"/>
    </row>
    <row r="19" spans="2:14" ht="14.25" thickBot="1" x14ac:dyDescent="0.2">
      <c r="B19" s="119"/>
      <c r="C19" s="61" t="s">
        <v>58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83"/>
    </row>
    <row r="20" spans="2:14" ht="14.25" thickBot="1" x14ac:dyDescent="0.2"/>
    <row r="21" spans="2:14" ht="14.25" thickBot="1" x14ac:dyDescent="0.2">
      <c r="F21" s="60" t="s">
        <v>98</v>
      </c>
      <c r="G21" s="204"/>
      <c r="H21" s="60" t="s">
        <v>96</v>
      </c>
    </row>
    <row r="22" spans="2:14" x14ac:dyDescent="0.15">
      <c r="G22" s="205"/>
      <c r="H22" s="60" t="s">
        <v>97</v>
      </c>
    </row>
    <row r="24" spans="2:14" x14ac:dyDescent="0.15">
      <c r="G24" s="60" t="s">
        <v>101</v>
      </c>
    </row>
  </sheetData>
  <sheetProtection sheet="1" objects="1" scenarios="1" selectLockedCells="1"/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BF20-6B64-4F2A-A4E9-000B8069242C}">
  <sheetPr>
    <pageSetUpPr fitToPage="1"/>
  </sheetPr>
  <dimension ref="A2:R315"/>
  <sheetViews>
    <sheetView topLeftCell="A35" zoomScale="80" zoomScaleNormal="100" workbookViewId="0">
      <selection activeCell="A35" sqref="A35"/>
    </sheetView>
  </sheetViews>
  <sheetFormatPr defaultRowHeight="13.5" x14ac:dyDescent="0.15"/>
  <cols>
    <col min="1" max="1" width="2.875" style="4" customWidth="1"/>
    <col min="2" max="2" width="3.875" style="4" customWidth="1"/>
    <col min="3" max="3" width="3.75" style="4" customWidth="1"/>
    <col min="4" max="4" width="13" style="4" bestFit="1" customWidth="1"/>
    <col min="5" max="5" width="15.75" style="4" bestFit="1" customWidth="1"/>
    <col min="6" max="6" width="4.75" style="4" customWidth="1"/>
    <col min="7" max="7" width="11" style="4" bestFit="1" customWidth="1"/>
    <col min="8" max="8" width="3.375" style="4" bestFit="1" customWidth="1"/>
    <col min="9" max="9" width="10.875" style="4" customWidth="1"/>
    <col min="10" max="10" width="3.375" style="4" bestFit="1" customWidth="1"/>
    <col min="11" max="11" width="10.375" style="4" customWidth="1"/>
    <col min="12" max="12" width="2.5" style="4" bestFit="1" customWidth="1"/>
    <col min="13" max="13" width="12.875" style="4" customWidth="1"/>
    <col min="14" max="14" width="9" style="4"/>
    <col min="15" max="15" width="13" style="4" bestFit="1" customWidth="1"/>
    <col min="16" max="16" width="2.5" style="4" bestFit="1" customWidth="1"/>
    <col min="17" max="17" width="15" style="4" customWidth="1"/>
    <col min="18" max="18" width="2.625" style="4" customWidth="1"/>
    <col min="19" max="16384" width="9" style="4"/>
  </cols>
  <sheetData>
    <row r="2" spans="1:14" customFormat="1" x14ac:dyDescent="0.15">
      <c r="L2" s="1"/>
      <c r="M2" s="1"/>
    </row>
    <row r="3" spans="1:14" customFormat="1" x14ac:dyDescent="0.15">
      <c r="A3" s="94"/>
      <c r="B3" s="1"/>
      <c r="M3" s="104"/>
    </row>
    <row r="4" spans="1:14" customFormat="1" x14ac:dyDescent="0.15">
      <c r="A4" s="94"/>
      <c r="L4" s="53"/>
    </row>
    <row r="5" spans="1:14" customFormat="1" x14ac:dyDescent="0.15">
      <c r="A5" s="94"/>
      <c r="L5" s="53"/>
    </row>
    <row r="6" spans="1:14" customFormat="1" ht="14.25" thickBot="1" x14ac:dyDescent="0.2">
      <c r="A6" s="94"/>
      <c r="B6" s="109"/>
      <c r="C6" s="54"/>
      <c r="J6" s="54"/>
      <c r="K6" s="1"/>
      <c r="L6" s="55"/>
      <c r="M6" s="1"/>
    </row>
    <row r="7" spans="1:14" customFormat="1" x14ac:dyDescent="0.15">
      <c r="A7" s="94"/>
      <c r="B7" s="222" t="s">
        <v>47</v>
      </c>
      <c r="C7" s="85"/>
      <c r="D7" s="85"/>
      <c r="E7" s="85"/>
      <c r="F7" s="91"/>
      <c r="G7" s="95"/>
      <c r="H7" s="95"/>
      <c r="I7" s="95"/>
      <c r="J7" s="96"/>
      <c r="K7" s="58"/>
      <c r="L7" s="101"/>
      <c r="M7" s="1"/>
    </row>
    <row r="8" spans="1:14" customFormat="1" x14ac:dyDescent="0.15">
      <c r="A8" s="94"/>
      <c r="B8" s="223"/>
      <c r="C8" s="86"/>
      <c r="D8" s="86"/>
      <c r="E8" s="86"/>
      <c r="F8" s="92"/>
      <c r="G8" s="97"/>
      <c r="H8" s="97"/>
      <c r="I8" s="97"/>
      <c r="J8" s="98"/>
      <c r="K8" s="58"/>
      <c r="L8" s="102"/>
      <c r="M8" s="1"/>
      <c r="N8" s="1"/>
    </row>
    <row r="9" spans="1:14" customFormat="1" x14ac:dyDescent="0.15">
      <c r="A9" s="94"/>
      <c r="B9" s="223"/>
      <c r="C9" s="86"/>
      <c r="D9" s="86"/>
      <c r="E9" s="86"/>
      <c r="F9" s="92"/>
      <c r="G9" s="97"/>
      <c r="H9" s="97"/>
      <c r="I9" s="97"/>
      <c r="J9" s="98"/>
      <c r="K9" s="58"/>
      <c r="L9" s="102"/>
      <c r="M9" s="1"/>
    </row>
    <row r="10" spans="1:14" customFormat="1" ht="14.25" thickBot="1" x14ac:dyDescent="0.2">
      <c r="B10" s="224"/>
      <c r="C10" s="87"/>
      <c r="D10" s="87"/>
      <c r="E10" s="87"/>
      <c r="F10" s="93"/>
      <c r="G10" s="99"/>
      <c r="H10" s="99"/>
      <c r="I10" s="99"/>
      <c r="J10" s="100"/>
      <c r="K10" s="58"/>
      <c r="L10" s="103"/>
      <c r="M10" s="1"/>
    </row>
    <row r="11" spans="1:14" customFormat="1" x14ac:dyDescent="0.15">
      <c r="A11" s="94"/>
      <c r="B11" s="105"/>
      <c r="C11" s="59"/>
      <c r="D11" s="17"/>
      <c r="E11" s="17"/>
      <c r="F11" s="88"/>
      <c r="G11" s="17"/>
      <c r="H11" s="17"/>
      <c r="I11" s="17"/>
      <c r="J11" s="17"/>
      <c r="K11" s="17"/>
      <c r="L11" s="17"/>
      <c r="M11" s="1"/>
    </row>
    <row r="12" spans="1:14" customFormat="1" x14ac:dyDescent="0.15">
      <c r="A12" s="94"/>
      <c r="B12" s="84"/>
      <c r="C12" s="17"/>
      <c r="D12" s="17"/>
      <c r="E12" s="17"/>
      <c r="F12" s="89"/>
      <c r="G12" s="17"/>
      <c r="H12" s="17"/>
      <c r="I12" s="17"/>
      <c r="J12" s="17"/>
      <c r="K12" s="17"/>
      <c r="L12" s="17"/>
      <c r="M12" s="1"/>
    </row>
    <row r="13" spans="1:14" customFormat="1" x14ac:dyDescent="0.15">
      <c r="A13" s="94"/>
      <c r="B13" s="106"/>
      <c r="C13" s="17"/>
      <c r="D13" s="17"/>
      <c r="E13" s="17"/>
      <c r="F13" s="89"/>
      <c r="G13" s="17"/>
      <c r="H13" s="17"/>
      <c r="I13" s="17"/>
      <c r="J13" s="17"/>
      <c r="K13" s="17"/>
      <c r="L13" s="17"/>
      <c r="M13" s="1"/>
    </row>
    <row r="14" spans="1:14" customFormat="1" x14ac:dyDescent="0.15">
      <c r="A14" s="94"/>
      <c r="B14" s="107"/>
      <c r="F14" s="56"/>
      <c r="J14" s="1"/>
      <c r="K14" s="1"/>
      <c r="L14" s="1"/>
    </row>
    <row r="15" spans="1:14" customFormat="1" x14ac:dyDescent="0.15">
      <c r="A15" s="94"/>
      <c r="B15" s="107"/>
      <c r="F15" s="56"/>
      <c r="I15" s="104"/>
    </row>
    <row r="16" spans="1:14" customFormat="1" x14ac:dyDescent="0.15">
      <c r="A16" s="94"/>
      <c r="B16" s="1"/>
      <c r="C16" s="1"/>
      <c r="F16" s="1"/>
      <c r="G16" s="1"/>
      <c r="H16" s="53"/>
      <c r="I16" s="1"/>
    </row>
    <row r="17" spans="1:10" customFormat="1" x14ac:dyDescent="0.15">
      <c r="A17" s="94"/>
      <c r="B17" s="161"/>
      <c r="C17" s="1"/>
      <c r="F17" s="1"/>
      <c r="G17" s="162"/>
      <c r="H17" s="53"/>
      <c r="I17" s="1"/>
    </row>
    <row r="18" spans="1:10" customFormat="1" x14ac:dyDescent="0.15">
      <c r="A18" s="94"/>
      <c r="B18" s="170"/>
      <c r="C18" s="170"/>
      <c r="D18" s="170"/>
      <c r="E18" s="170"/>
      <c r="F18" s="170"/>
      <c r="G18" s="170"/>
      <c r="H18" s="171"/>
      <c r="I18" s="1"/>
    </row>
    <row r="19" spans="1:10" customFormat="1" x14ac:dyDescent="0.15">
      <c r="A19" s="94"/>
      <c r="B19" s="172"/>
      <c r="C19" s="172"/>
      <c r="D19" s="172"/>
      <c r="E19" s="172"/>
      <c r="F19" s="172"/>
      <c r="G19" s="172"/>
      <c r="H19" s="173"/>
      <c r="I19" s="1"/>
    </row>
    <row r="20" spans="1:10" customFormat="1" x14ac:dyDescent="0.15">
      <c r="A20" s="94"/>
      <c r="B20" s="172"/>
      <c r="C20" s="172"/>
      <c r="D20" s="172"/>
      <c r="E20" s="172"/>
      <c r="F20" s="172"/>
      <c r="G20" s="172"/>
      <c r="H20" s="173"/>
      <c r="I20" s="1"/>
    </row>
    <row r="21" spans="1:10" customFormat="1" x14ac:dyDescent="0.15">
      <c r="A21" s="94"/>
      <c r="B21" s="174"/>
      <c r="C21" s="174"/>
      <c r="D21" s="174"/>
      <c r="E21" s="174"/>
      <c r="F21" s="174"/>
      <c r="G21" s="174"/>
      <c r="H21" s="175"/>
      <c r="I21" s="1"/>
    </row>
    <row r="22" spans="1:10" customFormat="1" x14ac:dyDescent="0.15">
      <c r="A22" s="94"/>
      <c r="B22" s="94"/>
      <c r="C22" s="1"/>
      <c r="F22" s="56"/>
      <c r="H22" s="53"/>
      <c r="I22" s="1"/>
    </row>
    <row r="23" spans="1:10" customFormat="1" x14ac:dyDescent="0.15">
      <c r="A23" s="94"/>
      <c r="B23" s="107"/>
      <c r="F23" s="56"/>
      <c r="H23" s="53"/>
      <c r="I23" s="1"/>
    </row>
    <row r="24" spans="1:10" customFormat="1" x14ac:dyDescent="0.15">
      <c r="A24" s="94"/>
      <c r="B24" s="107"/>
      <c r="F24" s="56"/>
      <c r="H24" s="53"/>
      <c r="I24" s="1"/>
    </row>
    <row r="25" spans="1:10" customFormat="1" ht="14.25" thickBot="1" x14ac:dyDescent="0.2">
      <c r="A25" s="94"/>
      <c r="B25" s="108"/>
      <c r="F25" s="90"/>
      <c r="H25" s="57"/>
      <c r="I25" s="1"/>
    </row>
    <row r="26" spans="1:10" customFormat="1" x14ac:dyDescent="0.15">
      <c r="A26" s="94"/>
      <c r="B26" s="225" t="s">
        <v>47</v>
      </c>
      <c r="C26" s="228" t="s">
        <v>49</v>
      </c>
      <c r="D26" s="229"/>
      <c r="E26" s="229"/>
      <c r="F26" s="230"/>
      <c r="G26" s="206" t="s">
        <v>50</v>
      </c>
      <c r="H26" s="207"/>
      <c r="I26" s="84"/>
      <c r="J26" s="1"/>
    </row>
    <row r="27" spans="1:10" customFormat="1" x14ac:dyDescent="0.15">
      <c r="B27" s="226"/>
      <c r="C27" s="231"/>
      <c r="D27" s="232"/>
      <c r="E27" s="232"/>
      <c r="F27" s="233"/>
      <c r="G27" s="208"/>
      <c r="H27" s="209"/>
      <c r="I27" s="84"/>
    </row>
    <row r="28" spans="1:10" customFormat="1" x14ac:dyDescent="0.15">
      <c r="B28" s="226"/>
      <c r="C28" s="212" t="s">
        <v>48</v>
      </c>
      <c r="D28" s="213"/>
      <c r="E28" s="213"/>
      <c r="F28" s="214"/>
      <c r="G28" s="208"/>
      <c r="H28" s="209"/>
      <c r="I28" s="84"/>
    </row>
    <row r="29" spans="1:10" customFormat="1" ht="14.25" thickBot="1" x14ac:dyDescent="0.2">
      <c r="B29" s="227"/>
      <c r="C29" s="215"/>
      <c r="D29" s="216"/>
      <c r="E29" s="216"/>
      <c r="F29" s="217"/>
      <c r="G29" s="210"/>
      <c r="H29" s="211"/>
      <c r="I29" s="84"/>
    </row>
    <row r="30" spans="1:10" customFormat="1" x14ac:dyDescent="0.15">
      <c r="H30" s="1"/>
      <c r="I30" s="1"/>
    </row>
    <row r="31" spans="1:10" customFormat="1" x14ac:dyDescent="0.15"/>
    <row r="32" spans="1:10" customFormat="1" x14ac:dyDescent="0.15"/>
    <row r="33" spans="1:18" customFormat="1" x14ac:dyDescent="0.15"/>
    <row r="34" spans="1:18" customFormat="1" x14ac:dyDescent="0.15"/>
    <row r="36" spans="1:18" ht="14.25" thickBot="1" x14ac:dyDescent="0.2">
      <c r="B36" s="13"/>
      <c r="C36" s="3" t="s">
        <v>67</v>
      </c>
    </row>
    <row r="37" spans="1:18" x14ac:dyDescent="0.15">
      <c r="A37" s="8"/>
      <c r="B37" s="142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40"/>
    </row>
    <row r="38" spans="1:18" x14ac:dyDescent="0.15">
      <c r="A38" s="8"/>
      <c r="B38" s="142"/>
      <c r="C38" s="195" t="s">
        <v>8</v>
      </c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3"/>
    </row>
    <row r="39" spans="1:18" ht="14.25" thickBot="1" x14ac:dyDescent="0.2">
      <c r="A39" s="8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3"/>
    </row>
    <row r="40" spans="1:18" x14ac:dyDescent="0.15">
      <c r="A40" s="8"/>
      <c r="B40" s="142"/>
      <c r="C40" s="142"/>
      <c r="D40" s="22" t="s">
        <v>11</v>
      </c>
      <c r="E40" s="120" t="s">
        <v>13</v>
      </c>
      <c r="F40" s="23"/>
      <c r="G40" s="24"/>
      <c r="H40" s="23"/>
      <c r="I40" s="23">
        <v>30000</v>
      </c>
      <c r="J40" s="24" t="s">
        <v>68</v>
      </c>
      <c r="K40" s="23">
        <f>'②設定（多床室あり）'!E5</f>
        <v>50</v>
      </c>
      <c r="L40" s="30" t="s">
        <v>69</v>
      </c>
      <c r="M40" s="25">
        <f>I40*K40</f>
        <v>1500000</v>
      </c>
      <c r="N40" s="142"/>
      <c r="O40" s="142"/>
      <c r="P40" s="142"/>
      <c r="Q40" s="142"/>
      <c r="R40" s="143"/>
    </row>
    <row r="41" spans="1:18" x14ac:dyDescent="0.15">
      <c r="A41" s="8"/>
      <c r="B41" s="142"/>
      <c r="C41" s="142"/>
      <c r="D41" s="121" t="s">
        <v>9</v>
      </c>
      <c r="E41" s="122" t="s">
        <v>10</v>
      </c>
      <c r="F41" s="123"/>
      <c r="G41" s="123">
        <v>1380</v>
      </c>
      <c r="H41" s="124" t="s">
        <v>70</v>
      </c>
      <c r="I41" s="123">
        <v>30</v>
      </c>
      <c r="J41" s="124" t="s">
        <v>70</v>
      </c>
      <c r="K41" s="123">
        <f>'②設定（多床室あり）'!E5-'②設定（多床室あり）'!E10-'②設定（多床室あり）'!E13-'②設定（多床室あり）'!E16</f>
        <v>8</v>
      </c>
      <c r="L41" s="125" t="s">
        <v>71</v>
      </c>
      <c r="M41" s="126">
        <f t="shared" ref="M41:M52" si="0">G41*I41*K41</f>
        <v>331200</v>
      </c>
      <c r="N41" s="142"/>
      <c r="O41" s="142"/>
      <c r="P41" s="142"/>
      <c r="Q41" s="142"/>
      <c r="R41" s="143"/>
    </row>
    <row r="42" spans="1:18" x14ac:dyDescent="0.15">
      <c r="A42" s="8"/>
      <c r="B42" s="142"/>
      <c r="C42" s="142"/>
      <c r="D42" s="26"/>
      <c r="E42" s="127" t="s">
        <v>31</v>
      </c>
      <c r="F42" s="7"/>
      <c r="G42" s="7">
        <v>650</v>
      </c>
      <c r="H42" s="9" t="s">
        <v>14</v>
      </c>
      <c r="I42" s="7">
        <v>30</v>
      </c>
      <c r="J42" s="9" t="s">
        <v>14</v>
      </c>
      <c r="K42" s="7">
        <f>'②設定（多床室あり）'!E10</f>
        <v>9</v>
      </c>
      <c r="L42" s="31" t="s">
        <v>15</v>
      </c>
      <c r="M42" s="8">
        <f t="shared" si="0"/>
        <v>175500</v>
      </c>
      <c r="N42" s="142"/>
      <c r="O42" s="142"/>
      <c r="P42" s="142"/>
      <c r="Q42" s="142"/>
      <c r="R42" s="143"/>
    </row>
    <row r="43" spans="1:18" x14ac:dyDescent="0.15">
      <c r="A43" s="8"/>
      <c r="B43" s="142"/>
      <c r="C43" s="142"/>
      <c r="D43" s="26"/>
      <c r="E43" s="127" t="s">
        <v>3</v>
      </c>
      <c r="F43" s="7"/>
      <c r="G43" s="7">
        <v>390</v>
      </c>
      <c r="H43" s="9" t="s">
        <v>14</v>
      </c>
      <c r="I43" s="7">
        <v>30</v>
      </c>
      <c r="J43" s="9" t="s">
        <v>14</v>
      </c>
      <c r="K43" s="7">
        <f>'②設定（多床室あり）'!E13</f>
        <v>32</v>
      </c>
      <c r="L43" s="31" t="s">
        <v>15</v>
      </c>
      <c r="M43" s="8">
        <f t="shared" si="0"/>
        <v>374400</v>
      </c>
      <c r="N43" s="142"/>
      <c r="O43" s="142"/>
      <c r="P43" s="142"/>
      <c r="Q43" s="142"/>
      <c r="R43" s="143"/>
    </row>
    <row r="44" spans="1:18" x14ac:dyDescent="0.15">
      <c r="A44" s="8"/>
      <c r="B44" s="142"/>
      <c r="C44" s="142"/>
      <c r="D44" s="27"/>
      <c r="E44" s="128" t="s">
        <v>2</v>
      </c>
      <c r="F44" s="10"/>
      <c r="G44" s="10">
        <v>300</v>
      </c>
      <c r="H44" s="21" t="s">
        <v>14</v>
      </c>
      <c r="I44" s="10">
        <v>30</v>
      </c>
      <c r="J44" s="21" t="s">
        <v>14</v>
      </c>
      <c r="K44" s="10">
        <f>'②設定（多床室あり）'!E16</f>
        <v>1</v>
      </c>
      <c r="L44" s="32" t="s">
        <v>15</v>
      </c>
      <c r="M44" s="28">
        <f t="shared" si="0"/>
        <v>9000</v>
      </c>
      <c r="N44" s="142"/>
      <c r="O44" s="142"/>
      <c r="P44" s="142"/>
      <c r="Q44" s="142"/>
      <c r="R44" s="143"/>
    </row>
    <row r="45" spans="1:18" x14ac:dyDescent="0.15">
      <c r="A45" s="8"/>
      <c r="B45" s="142"/>
      <c r="C45" s="142"/>
      <c r="D45" s="26" t="s">
        <v>59</v>
      </c>
      <c r="E45" s="127" t="s">
        <v>10</v>
      </c>
      <c r="F45" s="7"/>
      <c r="G45" s="7">
        <v>1150</v>
      </c>
      <c r="H45" s="9" t="s">
        <v>70</v>
      </c>
      <c r="I45" s="7">
        <v>30</v>
      </c>
      <c r="J45" s="9" t="s">
        <v>70</v>
      </c>
      <c r="K45" s="7">
        <f>'②設定（多床室あり）'!H5-'②設定（多床室あり）'!H10-'②設定（多床室あり）'!H13-'②設定（多床室あり）'!H16</f>
        <v>3</v>
      </c>
      <c r="L45" s="31" t="s">
        <v>71</v>
      </c>
      <c r="M45" s="8">
        <f t="shared" si="0"/>
        <v>103500</v>
      </c>
      <c r="N45" s="142"/>
      <c r="O45" s="142"/>
      <c r="P45" s="142"/>
      <c r="Q45" s="142"/>
      <c r="R45" s="143"/>
    </row>
    <row r="46" spans="1:18" x14ac:dyDescent="0.15">
      <c r="A46" s="8"/>
      <c r="B46" s="142"/>
      <c r="C46" s="142"/>
      <c r="D46" s="26"/>
      <c r="E46" s="127" t="s">
        <v>31</v>
      </c>
      <c r="F46" s="7"/>
      <c r="G46" s="7">
        <v>820</v>
      </c>
      <c r="H46" s="9" t="s">
        <v>14</v>
      </c>
      <c r="I46" s="7">
        <v>30</v>
      </c>
      <c r="J46" s="9" t="s">
        <v>14</v>
      </c>
      <c r="K46" s="7">
        <f>'②設定（多床室あり）'!H10</f>
        <v>8</v>
      </c>
      <c r="L46" s="31" t="s">
        <v>15</v>
      </c>
      <c r="M46" s="8">
        <f t="shared" si="0"/>
        <v>196800</v>
      </c>
      <c r="N46" s="142"/>
      <c r="O46" s="142"/>
      <c r="P46" s="142"/>
      <c r="Q46" s="142"/>
      <c r="R46" s="143"/>
    </row>
    <row r="47" spans="1:18" x14ac:dyDescent="0.15">
      <c r="A47" s="8"/>
      <c r="B47" s="142"/>
      <c r="C47" s="142"/>
      <c r="D47" s="26"/>
      <c r="E47" s="127" t="s">
        <v>3</v>
      </c>
      <c r="F47" s="7"/>
      <c r="G47" s="7">
        <v>420</v>
      </c>
      <c r="H47" s="9" t="s">
        <v>14</v>
      </c>
      <c r="I47" s="7">
        <v>30</v>
      </c>
      <c r="J47" s="9" t="s">
        <v>14</v>
      </c>
      <c r="K47" s="7">
        <f>'②設定（多床室あり）'!H13</f>
        <v>5</v>
      </c>
      <c r="L47" s="31" t="s">
        <v>15</v>
      </c>
      <c r="M47" s="8">
        <f t="shared" si="0"/>
        <v>63000</v>
      </c>
      <c r="N47" s="142"/>
      <c r="O47" s="142"/>
      <c r="P47" s="142"/>
      <c r="Q47" s="142"/>
      <c r="R47" s="143"/>
    </row>
    <row r="48" spans="1:18" x14ac:dyDescent="0.15">
      <c r="A48" s="8"/>
      <c r="B48" s="142"/>
      <c r="C48" s="142"/>
      <c r="D48" s="27"/>
      <c r="E48" s="128" t="s">
        <v>2</v>
      </c>
      <c r="F48" s="10"/>
      <c r="G48" s="10">
        <v>320</v>
      </c>
      <c r="H48" s="21" t="s">
        <v>14</v>
      </c>
      <c r="I48" s="10">
        <v>30</v>
      </c>
      <c r="J48" s="21" t="s">
        <v>14</v>
      </c>
      <c r="K48" s="10">
        <f>'②設定（多床室あり）'!H16</f>
        <v>0</v>
      </c>
      <c r="L48" s="32" t="s">
        <v>15</v>
      </c>
      <c r="M48" s="28">
        <f t="shared" si="0"/>
        <v>0</v>
      </c>
      <c r="N48" s="142"/>
      <c r="O48" s="142"/>
      <c r="P48" s="142"/>
      <c r="Q48" s="142"/>
      <c r="R48" s="143"/>
    </row>
    <row r="49" spans="1:18" x14ac:dyDescent="0.15">
      <c r="A49" s="8"/>
      <c r="B49" s="142"/>
      <c r="C49" s="142"/>
      <c r="D49" s="26" t="s">
        <v>60</v>
      </c>
      <c r="E49" s="127" t="s">
        <v>10</v>
      </c>
      <c r="F49" s="7"/>
      <c r="G49" s="7">
        <v>320</v>
      </c>
      <c r="H49" s="9" t="s">
        <v>70</v>
      </c>
      <c r="I49" s="7">
        <v>30</v>
      </c>
      <c r="J49" s="9" t="s">
        <v>70</v>
      </c>
      <c r="K49" s="7">
        <f>'②設定（多床室あり）'!L5-'②設定（多床室あり）'!L10-'②設定（多床室あり）'!L13-'②設定（多床室あり）'!L16</f>
        <v>5</v>
      </c>
      <c r="L49" s="31" t="s">
        <v>71</v>
      </c>
      <c r="M49" s="8">
        <f t="shared" si="0"/>
        <v>48000</v>
      </c>
      <c r="N49" s="142"/>
      <c r="O49" s="142"/>
      <c r="P49" s="142"/>
      <c r="Q49" s="142"/>
      <c r="R49" s="143"/>
    </row>
    <row r="50" spans="1:18" x14ac:dyDescent="0.15">
      <c r="A50" s="8"/>
      <c r="B50" s="142"/>
      <c r="C50" s="142"/>
      <c r="D50" s="26"/>
      <c r="E50" s="127" t="s">
        <v>31</v>
      </c>
      <c r="F50" s="7"/>
      <c r="G50" s="7">
        <v>320</v>
      </c>
      <c r="H50" s="9" t="s">
        <v>14</v>
      </c>
      <c r="I50" s="7">
        <v>30</v>
      </c>
      <c r="J50" s="9" t="s">
        <v>14</v>
      </c>
      <c r="K50" s="7">
        <f>'②設定（多床室あり）'!L10</f>
        <v>1</v>
      </c>
      <c r="L50" s="31" t="s">
        <v>15</v>
      </c>
      <c r="M50" s="8">
        <f t="shared" si="0"/>
        <v>9600</v>
      </c>
      <c r="N50" s="142"/>
      <c r="O50" s="142"/>
      <c r="P50" s="142"/>
      <c r="Q50" s="142"/>
      <c r="R50" s="143"/>
    </row>
    <row r="51" spans="1:18" x14ac:dyDescent="0.15">
      <c r="A51" s="8"/>
      <c r="B51" s="142"/>
      <c r="C51" s="142"/>
      <c r="D51" s="26"/>
      <c r="E51" s="127" t="s">
        <v>3</v>
      </c>
      <c r="F51" s="7"/>
      <c r="G51" s="7">
        <v>320</v>
      </c>
      <c r="H51" s="9" t="s">
        <v>14</v>
      </c>
      <c r="I51" s="7">
        <v>30</v>
      </c>
      <c r="J51" s="9" t="s">
        <v>14</v>
      </c>
      <c r="K51" s="7">
        <f>'②設定（多床室あり）'!L13</f>
        <v>27</v>
      </c>
      <c r="L51" s="31" t="s">
        <v>15</v>
      </c>
      <c r="M51" s="8">
        <f t="shared" si="0"/>
        <v>259200</v>
      </c>
      <c r="N51" s="142"/>
      <c r="O51" s="202" t="s">
        <v>16</v>
      </c>
      <c r="P51" s="11" t="s">
        <v>15</v>
      </c>
      <c r="Q51" s="20">
        <f>SUM(M40:M52)</f>
        <v>3070200</v>
      </c>
      <c r="R51" s="143"/>
    </row>
    <row r="52" spans="1:18" ht="14.25" thickBot="1" x14ac:dyDescent="0.2">
      <c r="A52" s="8"/>
      <c r="B52" s="142"/>
      <c r="C52" s="142"/>
      <c r="D52" s="29"/>
      <c r="E52" s="129" t="s">
        <v>2</v>
      </c>
      <c r="F52" s="13"/>
      <c r="G52" s="13">
        <v>0</v>
      </c>
      <c r="H52" s="15" t="s">
        <v>14</v>
      </c>
      <c r="I52" s="13">
        <v>30</v>
      </c>
      <c r="J52" s="15" t="s">
        <v>14</v>
      </c>
      <c r="K52" s="13">
        <f>'②設定（多床室あり）'!L16</f>
        <v>1</v>
      </c>
      <c r="L52" s="33" t="s">
        <v>15</v>
      </c>
      <c r="M52" s="14">
        <f t="shared" si="0"/>
        <v>0</v>
      </c>
      <c r="N52" s="142"/>
      <c r="O52" s="202" t="s">
        <v>17</v>
      </c>
      <c r="P52" s="11" t="s">
        <v>15</v>
      </c>
      <c r="Q52" s="20">
        <f>Q51*12</f>
        <v>36842400</v>
      </c>
      <c r="R52" s="143"/>
    </row>
    <row r="53" spans="1:18" ht="14.25" thickBot="1" x14ac:dyDescent="0.2">
      <c r="A53" s="8"/>
      <c r="B53" s="137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6"/>
    </row>
    <row r="54" spans="1:18" ht="14.25" thickBot="1" x14ac:dyDescent="0.2">
      <c r="B54" s="130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x14ac:dyDescent="0.15">
      <c r="A55" s="8"/>
      <c r="B55" s="167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</row>
    <row r="56" spans="1:18" x14ac:dyDescent="0.15">
      <c r="A56" s="8"/>
      <c r="B56" s="167"/>
      <c r="C56" s="196" t="s">
        <v>18</v>
      </c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8"/>
    </row>
    <row r="57" spans="1:18" ht="14.25" thickBot="1" x14ac:dyDescent="0.2">
      <c r="A57" s="8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8"/>
    </row>
    <row r="58" spans="1:18" x14ac:dyDescent="0.15">
      <c r="A58" s="8"/>
      <c r="B58" s="167"/>
      <c r="C58" s="167"/>
      <c r="D58" s="36" t="s">
        <v>11</v>
      </c>
      <c r="E58" s="131" t="s">
        <v>19</v>
      </c>
      <c r="F58" s="5"/>
      <c r="G58" s="5"/>
      <c r="H58" s="5"/>
      <c r="I58" s="5">
        <f>I40*0.25</f>
        <v>7500</v>
      </c>
      <c r="J58" s="34" t="s">
        <v>72</v>
      </c>
      <c r="K58" s="5">
        <f>'②設定（多床室あり）'!E11+'②設定（多床室あり）'!E14</f>
        <v>4</v>
      </c>
      <c r="L58" s="35" t="s">
        <v>73</v>
      </c>
      <c r="M58" s="6">
        <f t="shared" ref="M58:M68" si="1">I58*K58</f>
        <v>30000</v>
      </c>
      <c r="N58" s="167"/>
      <c r="O58" s="167"/>
      <c r="P58" s="167"/>
      <c r="Q58" s="167"/>
      <c r="R58" s="168"/>
    </row>
    <row r="59" spans="1:18" x14ac:dyDescent="0.15">
      <c r="A59" s="8"/>
      <c r="B59" s="167"/>
      <c r="C59" s="167"/>
      <c r="D59" s="27"/>
      <c r="E59" s="128" t="s">
        <v>20</v>
      </c>
      <c r="F59" s="10"/>
      <c r="G59" s="10"/>
      <c r="H59" s="10"/>
      <c r="I59" s="10">
        <f>I40*0.5</f>
        <v>15000</v>
      </c>
      <c r="J59" s="21" t="s">
        <v>72</v>
      </c>
      <c r="K59" s="10">
        <f>'②設定（多床室あり）'!E17</f>
        <v>1</v>
      </c>
      <c r="L59" s="32" t="s">
        <v>73</v>
      </c>
      <c r="M59" s="28">
        <f t="shared" si="1"/>
        <v>15000</v>
      </c>
      <c r="N59" s="167"/>
      <c r="O59" s="167"/>
      <c r="P59" s="167"/>
      <c r="Q59" s="167"/>
      <c r="R59" s="168"/>
    </row>
    <row r="60" spans="1:18" x14ac:dyDescent="0.15">
      <c r="A60" s="8"/>
      <c r="B60" s="167"/>
      <c r="C60" s="167"/>
      <c r="D60" s="26" t="s">
        <v>9</v>
      </c>
      <c r="E60" s="127" t="s">
        <v>19</v>
      </c>
      <c r="F60" s="7"/>
      <c r="G60" s="7"/>
      <c r="H60" s="7"/>
      <c r="I60" s="7">
        <v>2925</v>
      </c>
      <c r="J60" s="9" t="s">
        <v>72</v>
      </c>
      <c r="K60" s="7">
        <f>'②設定（多床室あり）'!E11+'②設定（多床室あり）'!E14</f>
        <v>4</v>
      </c>
      <c r="L60" s="31" t="s">
        <v>73</v>
      </c>
      <c r="M60" s="8">
        <f t="shared" si="1"/>
        <v>11700</v>
      </c>
      <c r="N60" s="167"/>
      <c r="O60" s="167"/>
      <c r="P60" s="167"/>
      <c r="Q60" s="167"/>
      <c r="R60" s="168"/>
    </row>
    <row r="61" spans="1:18" x14ac:dyDescent="0.15">
      <c r="A61" s="8"/>
      <c r="B61" s="167"/>
      <c r="C61" s="167"/>
      <c r="D61" s="27"/>
      <c r="E61" s="128" t="s">
        <v>20</v>
      </c>
      <c r="F61" s="10"/>
      <c r="G61" s="10"/>
      <c r="H61" s="10"/>
      <c r="I61" s="10">
        <v>4500</v>
      </c>
      <c r="J61" s="21" t="s">
        <v>72</v>
      </c>
      <c r="K61" s="10">
        <f>'②設定（多床室あり）'!E17</f>
        <v>1</v>
      </c>
      <c r="L61" s="32" t="s">
        <v>73</v>
      </c>
      <c r="M61" s="28">
        <f t="shared" si="1"/>
        <v>4500</v>
      </c>
      <c r="N61" s="167"/>
      <c r="O61" s="167"/>
      <c r="P61" s="167"/>
      <c r="Q61" s="167"/>
      <c r="R61" s="168"/>
    </row>
    <row r="62" spans="1:18" x14ac:dyDescent="0.15">
      <c r="A62" s="8"/>
      <c r="B62" s="167"/>
      <c r="C62" s="167"/>
      <c r="D62" s="26" t="s">
        <v>59</v>
      </c>
      <c r="E62" s="127" t="s">
        <v>19</v>
      </c>
      <c r="F62" s="7"/>
      <c r="G62" s="7" t="s">
        <v>61</v>
      </c>
      <c r="H62" s="7"/>
      <c r="I62" s="7">
        <v>6150</v>
      </c>
      <c r="J62" s="9" t="s">
        <v>14</v>
      </c>
      <c r="K62" s="7">
        <f>'②設定（多床室あり）'!H11</f>
        <v>2</v>
      </c>
      <c r="L62" s="31" t="s">
        <v>15</v>
      </c>
      <c r="M62" s="8">
        <f t="shared" si="1"/>
        <v>12300</v>
      </c>
      <c r="N62" s="167"/>
      <c r="O62" s="167"/>
      <c r="P62" s="167"/>
      <c r="Q62" s="167"/>
      <c r="R62" s="168"/>
    </row>
    <row r="63" spans="1:18" x14ac:dyDescent="0.15">
      <c r="A63" s="8"/>
      <c r="B63" s="167"/>
      <c r="C63" s="167"/>
      <c r="D63" s="26"/>
      <c r="E63" s="127" t="s">
        <v>19</v>
      </c>
      <c r="F63" s="7"/>
      <c r="G63" s="7" t="s">
        <v>62</v>
      </c>
      <c r="H63" s="7"/>
      <c r="I63" s="7">
        <v>3150</v>
      </c>
      <c r="J63" s="9" t="s">
        <v>14</v>
      </c>
      <c r="K63" s="7">
        <f>'②設定（多床室あり）'!H14</f>
        <v>0</v>
      </c>
      <c r="L63" s="31" t="s">
        <v>15</v>
      </c>
      <c r="M63" s="8">
        <f t="shared" si="1"/>
        <v>0</v>
      </c>
      <c r="N63" s="167"/>
      <c r="O63" s="167"/>
      <c r="P63" s="167"/>
      <c r="Q63" s="167"/>
      <c r="R63" s="168"/>
    </row>
    <row r="64" spans="1:18" x14ac:dyDescent="0.15">
      <c r="A64" s="8"/>
      <c r="B64" s="167"/>
      <c r="C64" s="167"/>
      <c r="D64" s="26"/>
      <c r="E64" s="127" t="s">
        <v>20</v>
      </c>
      <c r="F64" s="49"/>
      <c r="G64" s="7"/>
      <c r="H64" s="7"/>
      <c r="I64" s="7">
        <v>1230</v>
      </c>
      <c r="J64" s="9" t="s">
        <v>72</v>
      </c>
      <c r="K64" s="8">
        <f>'②設定（多床室あり）'!H17</f>
        <v>0</v>
      </c>
      <c r="L64" s="31" t="s">
        <v>73</v>
      </c>
      <c r="M64" s="8">
        <f t="shared" si="1"/>
        <v>0</v>
      </c>
      <c r="N64" s="167"/>
      <c r="O64" s="167"/>
      <c r="P64" s="167"/>
      <c r="Q64" s="167"/>
      <c r="R64" s="168"/>
    </row>
    <row r="65" spans="1:18" x14ac:dyDescent="0.15">
      <c r="A65" s="8"/>
      <c r="B65" s="167"/>
      <c r="C65" s="167"/>
      <c r="D65" s="27"/>
      <c r="E65" s="128" t="s">
        <v>33</v>
      </c>
      <c r="F65" s="10"/>
      <c r="G65" s="10"/>
      <c r="H65" s="10"/>
      <c r="I65" s="10">
        <v>9600</v>
      </c>
      <c r="J65" s="21" t="s">
        <v>74</v>
      </c>
      <c r="K65" s="10">
        <f>'②設定（多床室あり）'!H8</f>
        <v>1</v>
      </c>
      <c r="L65" s="32" t="s">
        <v>75</v>
      </c>
      <c r="M65" s="28">
        <f t="shared" si="1"/>
        <v>9600</v>
      </c>
      <c r="N65" s="167"/>
      <c r="O65" s="167"/>
      <c r="P65" s="167"/>
      <c r="Q65" s="167"/>
      <c r="R65" s="168"/>
    </row>
    <row r="66" spans="1:18" x14ac:dyDescent="0.15">
      <c r="A66" s="8"/>
      <c r="B66" s="167"/>
      <c r="C66" s="167"/>
      <c r="D66" s="26" t="s">
        <v>60</v>
      </c>
      <c r="E66" s="127" t="s">
        <v>19</v>
      </c>
      <c r="F66" s="7"/>
      <c r="G66" s="7" t="s">
        <v>61</v>
      </c>
      <c r="H66" s="7"/>
      <c r="I66" s="7">
        <v>2400</v>
      </c>
      <c r="J66" s="9" t="s">
        <v>14</v>
      </c>
      <c r="K66" s="7">
        <f>'②設定（多床室あり）'!L11</f>
        <v>0</v>
      </c>
      <c r="L66" s="31" t="s">
        <v>15</v>
      </c>
      <c r="M66" s="8">
        <f t="shared" si="1"/>
        <v>0</v>
      </c>
      <c r="N66" s="167"/>
      <c r="O66" s="197"/>
      <c r="P66" s="197"/>
      <c r="Q66" s="197"/>
      <c r="R66" s="168"/>
    </row>
    <row r="67" spans="1:18" x14ac:dyDescent="0.15">
      <c r="A67" s="8"/>
      <c r="B67" s="167"/>
      <c r="C67" s="167"/>
      <c r="D67" s="26"/>
      <c r="E67" s="127" t="s">
        <v>19</v>
      </c>
      <c r="F67" s="7"/>
      <c r="G67" s="7" t="s">
        <v>62</v>
      </c>
      <c r="H67" s="7"/>
      <c r="I67" s="7">
        <v>2400</v>
      </c>
      <c r="J67" s="9" t="s">
        <v>14</v>
      </c>
      <c r="K67" s="7">
        <f>'②設定（多床室あり）'!L14</f>
        <v>2</v>
      </c>
      <c r="L67" s="31" t="s">
        <v>15</v>
      </c>
      <c r="M67" s="8">
        <f t="shared" si="1"/>
        <v>4800</v>
      </c>
      <c r="N67" s="167"/>
      <c r="O67" s="202" t="s">
        <v>21</v>
      </c>
      <c r="P67" s="11" t="s">
        <v>76</v>
      </c>
      <c r="Q67" s="20">
        <f>SUM(M58:M68)</f>
        <v>87900</v>
      </c>
      <c r="R67" s="168"/>
    </row>
    <row r="68" spans="1:18" ht="14.25" thickBot="1" x14ac:dyDescent="0.2">
      <c r="A68" s="8"/>
      <c r="B68" s="167"/>
      <c r="C68" s="167"/>
      <c r="D68" s="29"/>
      <c r="E68" s="129" t="s">
        <v>20</v>
      </c>
      <c r="F68" s="13"/>
      <c r="G68" s="13"/>
      <c r="H68" s="13"/>
      <c r="I68" s="13">
        <v>0</v>
      </c>
      <c r="J68" s="15" t="s">
        <v>72</v>
      </c>
      <c r="K68" s="13">
        <f>'②設定（多床室あり）'!L17</f>
        <v>1</v>
      </c>
      <c r="L68" s="33" t="s">
        <v>73</v>
      </c>
      <c r="M68" s="14">
        <f t="shared" si="1"/>
        <v>0</v>
      </c>
      <c r="N68" s="167"/>
      <c r="O68" s="202" t="s">
        <v>22</v>
      </c>
      <c r="P68" s="11" t="s">
        <v>77</v>
      </c>
      <c r="Q68" s="20">
        <f>Q67*12</f>
        <v>1054800</v>
      </c>
      <c r="R68" s="168"/>
    </row>
    <row r="69" spans="1:18" x14ac:dyDescent="0.15">
      <c r="A69" s="8"/>
      <c r="B69" s="167"/>
      <c r="C69" s="167"/>
      <c r="D69" s="164"/>
      <c r="E69" s="164"/>
      <c r="F69" s="164"/>
      <c r="G69" s="164"/>
      <c r="H69" s="164"/>
      <c r="I69" s="164"/>
      <c r="J69" s="198"/>
      <c r="K69" s="164"/>
      <c r="L69" s="198"/>
      <c r="M69" s="164"/>
      <c r="N69" s="167"/>
      <c r="O69" s="167"/>
      <c r="P69" s="167"/>
      <c r="Q69" s="167"/>
      <c r="R69" s="168"/>
    </row>
    <row r="70" spans="1:18" ht="14.25" thickBot="1" x14ac:dyDescent="0.2">
      <c r="A70" s="8"/>
      <c r="B70" s="176"/>
      <c r="C70" s="177"/>
      <c r="D70" s="177"/>
      <c r="E70" s="177"/>
      <c r="F70" s="177"/>
      <c r="G70" s="177"/>
      <c r="H70" s="177"/>
      <c r="I70" s="177"/>
      <c r="J70" s="178"/>
      <c r="K70" s="177"/>
      <c r="L70" s="178"/>
      <c r="M70" s="177"/>
      <c r="N70" s="177"/>
      <c r="O70" s="177"/>
      <c r="P70" s="177"/>
      <c r="Q70" s="177"/>
      <c r="R70" s="179"/>
    </row>
    <row r="71" spans="1:18" ht="14.25" thickBot="1" x14ac:dyDescent="0.2">
      <c r="B71" s="130"/>
      <c r="J71" s="16"/>
      <c r="L71" s="16"/>
      <c r="O71" s="7"/>
      <c r="P71" s="7"/>
      <c r="Q71" s="7"/>
      <c r="R71" s="7"/>
    </row>
    <row r="72" spans="1:18" x14ac:dyDescent="0.15">
      <c r="A72" s="8"/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50"/>
    </row>
    <row r="73" spans="1:18" x14ac:dyDescent="0.15">
      <c r="A73" s="8"/>
      <c r="B73" s="152"/>
      <c r="C73" s="199" t="s">
        <v>23</v>
      </c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3"/>
    </row>
    <row r="74" spans="1:18" ht="14.25" thickBot="1" x14ac:dyDescent="0.2">
      <c r="A74" s="8"/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3"/>
    </row>
    <row r="75" spans="1:18" x14ac:dyDescent="0.15">
      <c r="A75" s="8"/>
      <c r="B75" s="200"/>
      <c r="C75" s="23" t="s">
        <v>78</v>
      </c>
      <c r="D75" s="39" t="s">
        <v>21</v>
      </c>
      <c r="E75" s="23"/>
      <c r="F75" s="23"/>
      <c r="G75" s="23"/>
      <c r="H75" s="23"/>
      <c r="I75" s="23"/>
      <c r="J75" s="30" t="s">
        <v>76</v>
      </c>
      <c r="K75" s="25">
        <f>Q68</f>
        <v>1054800</v>
      </c>
      <c r="L75" s="152"/>
      <c r="M75" s="152"/>
      <c r="N75" s="152"/>
      <c r="O75" s="152"/>
      <c r="P75" s="152"/>
      <c r="Q75" s="152"/>
      <c r="R75" s="153"/>
    </row>
    <row r="76" spans="1:18" x14ac:dyDescent="0.15">
      <c r="A76" s="8"/>
      <c r="B76" s="200"/>
      <c r="C76" s="11" t="s">
        <v>79</v>
      </c>
      <c r="D76" s="20" t="s">
        <v>63</v>
      </c>
      <c r="E76" s="11"/>
      <c r="F76" s="11"/>
      <c r="G76" s="11">
        <f>Q52</f>
        <v>36842400</v>
      </c>
      <c r="H76" s="19" t="s">
        <v>14</v>
      </c>
      <c r="I76" s="41">
        <v>0.01</v>
      </c>
      <c r="J76" s="42" t="s">
        <v>15</v>
      </c>
      <c r="K76" s="43">
        <f>G76*0.01</f>
        <v>368424</v>
      </c>
      <c r="L76" s="152"/>
      <c r="M76" s="152"/>
      <c r="N76" s="152"/>
      <c r="O76" s="152"/>
      <c r="P76" s="152"/>
      <c r="Q76" s="152"/>
      <c r="R76" s="153"/>
    </row>
    <row r="77" spans="1:18" x14ac:dyDescent="0.15">
      <c r="A77" s="8"/>
      <c r="B77" s="200"/>
      <c r="C77" s="11" t="s">
        <v>80</v>
      </c>
      <c r="D77" s="20" t="s">
        <v>64</v>
      </c>
      <c r="E77" s="11"/>
      <c r="F77" s="11"/>
      <c r="G77" s="11">
        <f>K75</f>
        <v>1054800</v>
      </c>
      <c r="H77" s="19" t="s">
        <v>81</v>
      </c>
      <c r="I77" s="11">
        <f>K76</f>
        <v>368424</v>
      </c>
      <c r="J77" s="42" t="s">
        <v>82</v>
      </c>
      <c r="K77" s="43">
        <f>IF(G77-I77&gt;0,G77-I77,"0")</f>
        <v>686376</v>
      </c>
      <c r="L77" s="152"/>
      <c r="M77" s="152"/>
      <c r="N77" s="152"/>
      <c r="O77" s="152"/>
      <c r="P77" s="152"/>
      <c r="Q77" s="152"/>
      <c r="R77" s="153"/>
    </row>
    <row r="78" spans="1:18" x14ac:dyDescent="0.15">
      <c r="A78" s="8"/>
      <c r="B78" s="154"/>
      <c r="C78" s="218" t="s">
        <v>83</v>
      </c>
      <c r="D78" s="234" t="s">
        <v>65</v>
      </c>
      <c r="E78" s="48"/>
      <c r="F78" s="123"/>
      <c r="G78" s="123">
        <f>Q52</f>
        <v>36842400</v>
      </c>
      <c r="H78" s="124" t="s">
        <v>84</v>
      </c>
      <c r="I78" s="134">
        <v>0.1</v>
      </c>
      <c r="J78" s="125" t="s">
        <v>85</v>
      </c>
      <c r="K78" s="126">
        <f>G78*0.1</f>
        <v>3684240</v>
      </c>
      <c r="L78" s="152"/>
      <c r="M78" s="152"/>
      <c r="N78" s="152"/>
      <c r="O78" s="152"/>
      <c r="P78" s="152"/>
      <c r="Q78" s="152"/>
      <c r="R78" s="153"/>
    </row>
    <row r="79" spans="1:18" ht="14.25" thickBot="1" x14ac:dyDescent="0.2">
      <c r="A79" s="8"/>
      <c r="B79" s="152"/>
      <c r="C79" s="236"/>
      <c r="D79" s="235"/>
      <c r="E79" s="51"/>
      <c r="F79" s="13"/>
      <c r="G79" s="7">
        <f>K75</f>
        <v>1054800</v>
      </c>
      <c r="H79" s="15" t="s">
        <v>25</v>
      </c>
      <c r="I79" s="190">
        <f>K78</f>
        <v>3684240</v>
      </c>
      <c r="J79" s="33" t="s">
        <v>15</v>
      </c>
      <c r="K79" s="191" t="str">
        <f>IF(G79-I79&gt;0,G79-I79,"0")</f>
        <v>0</v>
      </c>
      <c r="L79" s="154"/>
      <c r="M79" s="152"/>
      <c r="N79" s="152"/>
      <c r="O79" s="152"/>
      <c r="P79" s="152"/>
      <c r="Q79" s="152"/>
      <c r="R79" s="153"/>
    </row>
    <row r="80" spans="1:18" x14ac:dyDescent="0.15">
      <c r="A80" s="8"/>
      <c r="B80" s="152"/>
      <c r="C80" s="149"/>
      <c r="D80" s="149"/>
      <c r="E80" s="149"/>
      <c r="F80" s="152"/>
      <c r="G80" s="149"/>
      <c r="H80" s="160"/>
      <c r="I80" s="201"/>
      <c r="J80" s="160"/>
      <c r="K80" s="152"/>
      <c r="L80" s="152"/>
      <c r="M80" s="152"/>
      <c r="N80" s="152"/>
      <c r="O80" s="152"/>
      <c r="P80" s="152"/>
      <c r="Q80" s="152"/>
      <c r="R80" s="153"/>
    </row>
    <row r="81" spans="1:18" ht="14.25" thickBot="1" x14ac:dyDescent="0.2">
      <c r="A81" s="8"/>
      <c r="B81" s="152"/>
      <c r="C81" s="152"/>
      <c r="D81" s="152"/>
      <c r="E81" s="152"/>
      <c r="F81" s="152"/>
      <c r="G81" s="152"/>
      <c r="H81" s="160"/>
      <c r="I81" s="152"/>
      <c r="J81" s="160"/>
      <c r="K81" s="152"/>
      <c r="L81" s="157"/>
      <c r="M81" s="157"/>
      <c r="N81" s="152"/>
      <c r="O81" s="152"/>
      <c r="P81" s="152"/>
      <c r="Q81" s="152"/>
      <c r="R81" s="153"/>
    </row>
    <row r="82" spans="1:18" ht="14.25" thickBot="1" x14ac:dyDescent="0.2">
      <c r="A82" s="8"/>
      <c r="B82" s="152"/>
      <c r="C82" s="152"/>
      <c r="D82" s="152"/>
      <c r="E82" s="38" t="s">
        <v>26</v>
      </c>
      <c r="F82" s="39"/>
      <c r="G82" s="23">
        <f>K77</f>
        <v>686376</v>
      </c>
      <c r="H82" s="24" t="s">
        <v>86</v>
      </c>
      <c r="I82" s="23">
        <v>2</v>
      </c>
      <c r="J82" s="34" t="s">
        <v>25</v>
      </c>
      <c r="K82" s="193" t="str">
        <f>K79</f>
        <v>0</v>
      </c>
      <c r="L82" s="192" t="s">
        <v>15</v>
      </c>
      <c r="M82" s="7">
        <f>G82/2-K82</f>
        <v>343188</v>
      </c>
      <c r="N82" s="154"/>
      <c r="O82" s="152"/>
      <c r="P82" s="152"/>
      <c r="Q82" s="152"/>
      <c r="R82" s="153"/>
    </row>
    <row r="83" spans="1:18" ht="14.25" thickBot="1" x14ac:dyDescent="0.2">
      <c r="A83" s="8"/>
      <c r="B83" s="152"/>
      <c r="C83" s="152"/>
      <c r="D83" s="152"/>
      <c r="E83" s="12" t="s">
        <v>28</v>
      </c>
      <c r="F83" s="37"/>
      <c r="G83" s="13">
        <f>K75</f>
        <v>1054800</v>
      </c>
      <c r="H83" s="15" t="s">
        <v>87</v>
      </c>
      <c r="I83" s="13">
        <f>M82</f>
        <v>343188</v>
      </c>
      <c r="J83" s="192" t="s">
        <v>88</v>
      </c>
      <c r="K83" s="194">
        <f>G83-I83</f>
        <v>711612</v>
      </c>
      <c r="L83" s="152"/>
      <c r="M83" s="149"/>
      <c r="N83" s="152"/>
      <c r="O83" s="152"/>
      <c r="P83" s="152"/>
      <c r="Q83" s="152"/>
      <c r="R83" s="153"/>
    </row>
    <row r="84" spans="1:18" x14ac:dyDescent="0.15">
      <c r="A84" s="8"/>
      <c r="B84" s="152"/>
      <c r="C84" s="152"/>
      <c r="D84" s="152"/>
      <c r="E84" s="152"/>
      <c r="F84" s="152"/>
      <c r="G84" s="152"/>
      <c r="H84" s="152"/>
      <c r="I84" s="152"/>
      <c r="J84" s="155"/>
      <c r="K84" s="7" t="s">
        <v>32</v>
      </c>
      <c r="L84" s="7"/>
      <c r="M84" s="7"/>
      <c r="N84" s="18">
        <f>K83/Q52*100</f>
        <v>1.9315028336916162</v>
      </c>
      <c r="O84" s="152" t="s">
        <v>89</v>
      </c>
      <c r="P84" s="152"/>
      <c r="Q84" s="152"/>
      <c r="R84" s="153"/>
    </row>
    <row r="85" spans="1:18" ht="14.25" thickBot="1" x14ac:dyDescent="0.2">
      <c r="A85" s="8"/>
      <c r="B85" s="156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8"/>
    </row>
    <row r="86" spans="1:18" x14ac:dyDescent="0.15">
      <c r="B86" s="7"/>
    </row>
    <row r="87" spans="1:18" x14ac:dyDescent="0.15">
      <c r="B87" s="7"/>
    </row>
    <row r="88" spans="1:18" x14ac:dyDescent="0.15">
      <c r="B88" s="7"/>
    </row>
    <row r="89" spans="1:18" x14ac:dyDescent="0.15">
      <c r="B89" s="7"/>
    </row>
    <row r="90" spans="1:18" x14ac:dyDescent="0.15">
      <c r="B90" s="7"/>
    </row>
    <row r="91" spans="1:18" x14ac:dyDescent="0.15">
      <c r="B91" s="7"/>
    </row>
    <row r="92" spans="1:18" x14ac:dyDescent="0.15">
      <c r="B92" s="7"/>
    </row>
    <row r="93" spans="1:18" x14ac:dyDescent="0.15">
      <c r="B93" s="7"/>
    </row>
    <row r="94" spans="1:18" x14ac:dyDescent="0.15">
      <c r="B94" s="7"/>
    </row>
    <row r="95" spans="1:18" x14ac:dyDescent="0.15">
      <c r="B95" s="7"/>
    </row>
    <row r="96" spans="1:18" x14ac:dyDescent="0.15">
      <c r="B96" s="7"/>
    </row>
    <row r="97" spans="2:2" x14ac:dyDescent="0.15">
      <c r="B97" s="7"/>
    </row>
    <row r="98" spans="2:2" x14ac:dyDescent="0.15">
      <c r="B98" s="7"/>
    </row>
    <row r="99" spans="2:2" x14ac:dyDescent="0.15">
      <c r="B99" s="7"/>
    </row>
    <row r="100" spans="2:2" x14ac:dyDescent="0.15">
      <c r="B100" s="7"/>
    </row>
    <row r="101" spans="2:2" x14ac:dyDescent="0.15">
      <c r="B101" s="7"/>
    </row>
    <row r="102" spans="2:2" x14ac:dyDescent="0.15">
      <c r="B102" s="7"/>
    </row>
    <row r="103" spans="2:2" x14ac:dyDescent="0.15">
      <c r="B103" s="7"/>
    </row>
    <row r="104" spans="2:2" x14ac:dyDescent="0.15">
      <c r="B104" s="7"/>
    </row>
    <row r="105" spans="2:2" x14ac:dyDescent="0.15">
      <c r="B105" s="7"/>
    </row>
    <row r="106" spans="2:2" x14ac:dyDescent="0.15">
      <c r="B106" s="7"/>
    </row>
    <row r="107" spans="2:2" x14ac:dyDescent="0.15">
      <c r="B107" s="7"/>
    </row>
    <row r="108" spans="2:2" x14ac:dyDescent="0.15">
      <c r="B108" s="7"/>
    </row>
    <row r="109" spans="2:2" x14ac:dyDescent="0.15">
      <c r="B109" s="7"/>
    </row>
    <row r="110" spans="2:2" x14ac:dyDescent="0.15">
      <c r="B110" s="7"/>
    </row>
    <row r="111" spans="2:2" x14ac:dyDescent="0.15">
      <c r="B111" s="7"/>
    </row>
    <row r="112" spans="2:2" x14ac:dyDescent="0.15">
      <c r="B112" s="7"/>
    </row>
    <row r="113" spans="2:2" x14ac:dyDescent="0.15">
      <c r="B113" s="7"/>
    </row>
    <row r="114" spans="2:2" x14ac:dyDescent="0.15">
      <c r="B114" s="7"/>
    </row>
    <row r="115" spans="2:2" x14ac:dyDescent="0.15">
      <c r="B115" s="7"/>
    </row>
    <row r="116" spans="2:2" x14ac:dyDescent="0.15">
      <c r="B116" s="7"/>
    </row>
    <row r="117" spans="2:2" x14ac:dyDescent="0.15">
      <c r="B117" s="7"/>
    </row>
    <row r="118" spans="2:2" x14ac:dyDescent="0.15">
      <c r="B118" s="7"/>
    </row>
    <row r="119" spans="2:2" x14ac:dyDescent="0.15">
      <c r="B119" s="7"/>
    </row>
    <row r="120" spans="2:2" x14ac:dyDescent="0.15">
      <c r="B120" s="7"/>
    </row>
    <row r="121" spans="2:2" x14ac:dyDescent="0.15">
      <c r="B121" s="7"/>
    </row>
    <row r="122" spans="2:2" x14ac:dyDescent="0.15">
      <c r="B122" s="7"/>
    </row>
    <row r="123" spans="2:2" x14ac:dyDescent="0.15">
      <c r="B123" s="7"/>
    </row>
    <row r="124" spans="2:2" x14ac:dyDescent="0.15">
      <c r="B124" s="7"/>
    </row>
    <row r="125" spans="2:2" x14ac:dyDescent="0.15">
      <c r="B125" s="7"/>
    </row>
    <row r="126" spans="2:2" x14ac:dyDescent="0.15">
      <c r="B126" s="7"/>
    </row>
    <row r="127" spans="2:2" x14ac:dyDescent="0.15">
      <c r="B127" s="7"/>
    </row>
    <row r="128" spans="2:2" x14ac:dyDescent="0.15">
      <c r="B128" s="7"/>
    </row>
    <row r="129" spans="2:2" x14ac:dyDescent="0.15">
      <c r="B129" s="7"/>
    </row>
    <row r="130" spans="2:2" x14ac:dyDescent="0.15">
      <c r="B130" s="7"/>
    </row>
    <row r="131" spans="2:2" x14ac:dyDescent="0.15">
      <c r="B131" s="7"/>
    </row>
    <row r="132" spans="2:2" x14ac:dyDescent="0.15">
      <c r="B132" s="7"/>
    </row>
    <row r="133" spans="2:2" x14ac:dyDescent="0.15">
      <c r="B133" s="7"/>
    </row>
    <row r="134" spans="2:2" x14ac:dyDescent="0.15">
      <c r="B134" s="7"/>
    </row>
    <row r="135" spans="2:2" x14ac:dyDescent="0.15">
      <c r="B135" s="7"/>
    </row>
    <row r="136" spans="2:2" x14ac:dyDescent="0.15">
      <c r="B136" s="7"/>
    </row>
    <row r="137" spans="2:2" x14ac:dyDescent="0.15">
      <c r="B137" s="7"/>
    </row>
    <row r="138" spans="2:2" x14ac:dyDescent="0.15">
      <c r="B138" s="7"/>
    </row>
    <row r="139" spans="2:2" x14ac:dyDescent="0.15">
      <c r="B139" s="7"/>
    </row>
    <row r="140" spans="2:2" x14ac:dyDescent="0.15">
      <c r="B140" s="7"/>
    </row>
    <row r="141" spans="2:2" x14ac:dyDescent="0.15">
      <c r="B141" s="7"/>
    </row>
    <row r="142" spans="2:2" x14ac:dyDescent="0.15">
      <c r="B142" s="7"/>
    </row>
    <row r="143" spans="2:2" x14ac:dyDescent="0.15">
      <c r="B143" s="7"/>
    </row>
    <row r="144" spans="2:2" x14ac:dyDescent="0.15">
      <c r="B144" s="7"/>
    </row>
    <row r="145" spans="2:2" x14ac:dyDescent="0.15">
      <c r="B145" s="7"/>
    </row>
    <row r="146" spans="2:2" x14ac:dyDescent="0.15">
      <c r="B146" s="7"/>
    </row>
    <row r="147" spans="2:2" x14ac:dyDescent="0.15">
      <c r="B147" s="7"/>
    </row>
    <row r="148" spans="2:2" x14ac:dyDescent="0.15">
      <c r="B148" s="7"/>
    </row>
    <row r="149" spans="2:2" x14ac:dyDescent="0.15">
      <c r="B149" s="7"/>
    </row>
    <row r="150" spans="2:2" x14ac:dyDescent="0.15">
      <c r="B150" s="7"/>
    </row>
    <row r="151" spans="2:2" x14ac:dyDescent="0.15">
      <c r="B151" s="7"/>
    </row>
    <row r="152" spans="2:2" x14ac:dyDescent="0.15">
      <c r="B152" s="7"/>
    </row>
    <row r="153" spans="2:2" x14ac:dyDescent="0.15">
      <c r="B153" s="7"/>
    </row>
    <row r="154" spans="2:2" x14ac:dyDescent="0.15">
      <c r="B154" s="7"/>
    </row>
    <row r="155" spans="2:2" x14ac:dyDescent="0.15">
      <c r="B155" s="7"/>
    </row>
    <row r="156" spans="2:2" x14ac:dyDescent="0.15">
      <c r="B156" s="7"/>
    </row>
    <row r="157" spans="2:2" x14ac:dyDescent="0.15">
      <c r="B157" s="7"/>
    </row>
    <row r="158" spans="2:2" x14ac:dyDescent="0.15">
      <c r="B158" s="7"/>
    </row>
    <row r="159" spans="2:2" x14ac:dyDescent="0.15">
      <c r="B159" s="7"/>
    </row>
    <row r="160" spans="2:2" x14ac:dyDescent="0.15">
      <c r="B160" s="7"/>
    </row>
    <row r="161" spans="2:2" x14ac:dyDescent="0.15">
      <c r="B161" s="7"/>
    </row>
    <row r="162" spans="2:2" x14ac:dyDescent="0.15">
      <c r="B162" s="7"/>
    </row>
    <row r="163" spans="2:2" x14ac:dyDescent="0.15">
      <c r="B163" s="7"/>
    </row>
    <row r="164" spans="2:2" x14ac:dyDescent="0.15">
      <c r="B164" s="7"/>
    </row>
    <row r="165" spans="2:2" x14ac:dyDescent="0.15">
      <c r="B165" s="7"/>
    </row>
    <row r="166" spans="2:2" x14ac:dyDescent="0.15">
      <c r="B166" s="7"/>
    </row>
    <row r="167" spans="2:2" x14ac:dyDescent="0.15">
      <c r="B167" s="7"/>
    </row>
    <row r="168" spans="2:2" x14ac:dyDescent="0.15">
      <c r="B168" s="7"/>
    </row>
    <row r="169" spans="2:2" x14ac:dyDescent="0.15">
      <c r="B169" s="7"/>
    </row>
    <row r="170" spans="2:2" x14ac:dyDescent="0.15">
      <c r="B170" s="7"/>
    </row>
    <row r="171" spans="2:2" x14ac:dyDescent="0.15">
      <c r="B171" s="7"/>
    </row>
    <row r="172" spans="2:2" x14ac:dyDescent="0.15">
      <c r="B172" s="7"/>
    </row>
    <row r="173" spans="2:2" x14ac:dyDescent="0.15">
      <c r="B173" s="7"/>
    </row>
    <row r="174" spans="2:2" x14ac:dyDescent="0.15">
      <c r="B174" s="7"/>
    </row>
    <row r="175" spans="2:2" x14ac:dyDescent="0.15">
      <c r="B175" s="7"/>
    </row>
    <row r="176" spans="2:2" x14ac:dyDescent="0.15">
      <c r="B176" s="7"/>
    </row>
    <row r="177" spans="2:2" x14ac:dyDescent="0.15">
      <c r="B177" s="7"/>
    </row>
    <row r="178" spans="2:2" x14ac:dyDescent="0.15">
      <c r="B178" s="7"/>
    </row>
    <row r="179" spans="2:2" x14ac:dyDescent="0.15">
      <c r="B179" s="7"/>
    </row>
    <row r="180" spans="2:2" x14ac:dyDescent="0.15">
      <c r="B180" s="7"/>
    </row>
    <row r="181" spans="2:2" x14ac:dyDescent="0.15">
      <c r="B181" s="7"/>
    </row>
    <row r="182" spans="2:2" x14ac:dyDescent="0.15">
      <c r="B182" s="7"/>
    </row>
    <row r="183" spans="2:2" x14ac:dyDescent="0.15">
      <c r="B183" s="7"/>
    </row>
    <row r="184" spans="2:2" x14ac:dyDescent="0.15">
      <c r="B184" s="7"/>
    </row>
    <row r="185" spans="2:2" x14ac:dyDescent="0.15">
      <c r="B185" s="7"/>
    </row>
    <row r="186" spans="2:2" x14ac:dyDescent="0.15">
      <c r="B186" s="7"/>
    </row>
    <row r="187" spans="2:2" x14ac:dyDescent="0.15">
      <c r="B187" s="7"/>
    </row>
    <row r="188" spans="2:2" x14ac:dyDescent="0.15">
      <c r="B188" s="7"/>
    </row>
    <row r="189" spans="2:2" x14ac:dyDescent="0.15">
      <c r="B189" s="7"/>
    </row>
    <row r="190" spans="2:2" x14ac:dyDescent="0.15">
      <c r="B190" s="7"/>
    </row>
    <row r="191" spans="2:2" x14ac:dyDescent="0.15">
      <c r="B191" s="7"/>
    </row>
    <row r="192" spans="2:2" x14ac:dyDescent="0.15">
      <c r="B192" s="7"/>
    </row>
    <row r="193" spans="2:2" x14ac:dyDescent="0.15">
      <c r="B193" s="7"/>
    </row>
    <row r="194" spans="2:2" x14ac:dyDescent="0.15">
      <c r="B194" s="7"/>
    </row>
    <row r="195" spans="2:2" x14ac:dyDescent="0.15">
      <c r="B195" s="7"/>
    </row>
    <row r="196" spans="2:2" x14ac:dyDescent="0.15">
      <c r="B196" s="7"/>
    </row>
    <row r="197" spans="2:2" x14ac:dyDescent="0.15">
      <c r="B197" s="7"/>
    </row>
    <row r="198" spans="2:2" x14ac:dyDescent="0.15">
      <c r="B198" s="7"/>
    </row>
    <row r="199" spans="2:2" x14ac:dyDescent="0.15">
      <c r="B199" s="7"/>
    </row>
    <row r="200" spans="2:2" x14ac:dyDescent="0.15">
      <c r="B200" s="7"/>
    </row>
    <row r="201" spans="2:2" x14ac:dyDescent="0.15">
      <c r="B201" s="7"/>
    </row>
    <row r="202" spans="2:2" x14ac:dyDescent="0.15">
      <c r="B202" s="7"/>
    </row>
    <row r="203" spans="2:2" x14ac:dyDescent="0.15">
      <c r="B203" s="7"/>
    </row>
    <row r="204" spans="2:2" x14ac:dyDescent="0.15">
      <c r="B204" s="7"/>
    </row>
    <row r="205" spans="2:2" x14ac:dyDescent="0.15">
      <c r="B205" s="7"/>
    </row>
    <row r="206" spans="2:2" x14ac:dyDescent="0.15">
      <c r="B206" s="7"/>
    </row>
    <row r="207" spans="2:2" x14ac:dyDescent="0.15">
      <c r="B207" s="7"/>
    </row>
    <row r="208" spans="2:2" x14ac:dyDescent="0.15">
      <c r="B208" s="7"/>
    </row>
    <row r="209" spans="2:2" x14ac:dyDescent="0.15">
      <c r="B209" s="7"/>
    </row>
    <row r="210" spans="2:2" x14ac:dyDescent="0.15">
      <c r="B210" s="7"/>
    </row>
    <row r="211" spans="2:2" x14ac:dyDescent="0.15">
      <c r="B211" s="7"/>
    </row>
    <row r="212" spans="2:2" x14ac:dyDescent="0.15">
      <c r="B212" s="7"/>
    </row>
    <row r="213" spans="2:2" x14ac:dyDescent="0.15">
      <c r="B213" s="7"/>
    </row>
    <row r="214" spans="2:2" x14ac:dyDescent="0.15">
      <c r="B214" s="7"/>
    </row>
    <row r="215" spans="2:2" x14ac:dyDescent="0.15">
      <c r="B215" s="7"/>
    </row>
    <row r="216" spans="2:2" x14ac:dyDescent="0.15">
      <c r="B216" s="7"/>
    </row>
    <row r="217" spans="2:2" x14ac:dyDescent="0.15">
      <c r="B217" s="7"/>
    </row>
    <row r="218" spans="2:2" x14ac:dyDescent="0.15">
      <c r="B218" s="7"/>
    </row>
    <row r="219" spans="2:2" x14ac:dyDescent="0.15">
      <c r="B219" s="7"/>
    </row>
    <row r="220" spans="2:2" x14ac:dyDescent="0.15">
      <c r="B220" s="7"/>
    </row>
    <row r="221" spans="2:2" x14ac:dyDescent="0.15">
      <c r="B221" s="7"/>
    </row>
    <row r="222" spans="2:2" x14ac:dyDescent="0.15">
      <c r="B222" s="7"/>
    </row>
    <row r="223" spans="2:2" x14ac:dyDescent="0.15">
      <c r="B223" s="7"/>
    </row>
    <row r="224" spans="2:2" x14ac:dyDescent="0.15">
      <c r="B224" s="7"/>
    </row>
    <row r="225" spans="2:2" x14ac:dyDescent="0.15">
      <c r="B225" s="7"/>
    </row>
    <row r="226" spans="2:2" x14ac:dyDescent="0.15">
      <c r="B226" s="7"/>
    </row>
    <row r="227" spans="2:2" x14ac:dyDescent="0.15">
      <c r="B227" s="7"/>
    </row>
    <row r="228" spans="2:2" x14ac:dyDescent="0.15">
      <c r="B228" s="7"/>
    </row>
    <row r="229" spans="2:2" x14ac:dyDescent="0.15">
      <c r="B229" s="7"/>
    </row>
    <row r="230" spans="2:2" x14ac:dyDescent="0.15">
      <c r="B230" s="7"/>
    </row>
    <row r="231" spans="2:2" x14ac:dyDescent="0.15">
      <c r="B231" s="7"/>
    </row>
    <row r="232" spans="2:2" x14ac:dyDescent="0.15">
      <c r="B232" s="7"/>
    </row>
    <row r="233" spans="2:2" x14ac:dyDescent="0.15">
      <c r="B233" s="7"/>
    </row>
    <row r="234" spans="2:2" x14ac:dyDescent="0.15">
      <c r="B234" s="7"/>
    </row>
    <row r="235" spans="2:2" x14ac:dyDescent="0.15">
      <c r="B235" s="7"/>
    </row>
    <row r="236" spans="2:2" x14ac:dyDescent="0.15">
      <c r="B236" s="7"/>
    </row>
    <row r="237" spans="2:2" x14ac:dyDescent="0.15">
      <c r="B237" s="7"/>
    </row>
    <row r="238" spans="2:2" x14ac:dyDescent="0.15">
      <c r="B238" s="7"/>
    </row>
    <row r="239" spans="2:2" x14ac:dyDescent="0.15">
      <c r="B239" s="7"/>
    </row>
    <row r="240" spans="2:2" x14ac:dyDescent="0.15">
      <c r="B240" s="7"/>
    </row>
    <row r="241" spans="2:2" x14ac:dyDescent="0.15">
      <c r="B241" s="7"/>
    </row>
    <row r="242" spans="2:2" x14ac:dyDescent="0.15">
      <c r="B242" s="7"/>
    </row>
    <row r="243" spans="2:2" x14ac:dyDescent="0.15">
      <c r="B243" s="7"/>
    </row>
    <row r="244" spans="2:2" x14ac:dyDescent="0.15">
      <c r="B244" s="7"/>
    </row>
    <row r="245" spans="2:2" x14ac:dyDescent="0.15">
      <c r="B245" s="7"/>
    </row>
    <row r="246" spans="2:2" x14ac:dyDescent="0.15">
      <c r="B246" s="7"/>
    </row>
    <row r="247" spans="2:2" x14ac:dyDescent="0.15">
      <c r="B247" s="7"/>
    </row>
    <row r="248" spans="2:2" x14ac:dyDescent="0.15">
      <c r="B248" s="7"/>
    </row>
    <row r="249" spans="2:2" x14ac:dyDescent="0.15">
      <c r="B249" s="7"/>
    </row>
    <row r="250" spans="2:2" x14ac:dyDescent="0.15">
      <c r="B250" s="7"/>
    </row>
    <row r="251" spans="2:2" x14ac:dyDescent="0.15">
      <c r="B251" s="7"/>
    </row>
    <row r="252" spans="2:2" x14ac:dyDescent="0.15">
      <c r="B252" s="7"/>
    </row>
    <row r="253" spans="2:2" x14ac:dyDescent="0.15">
      <c r="B253" s="7"/>
    </row>
    <row r="254" spans="2:2" x14ac:dyDescent="0.15">
      <c r="B254" s="7"/>
    </row>
    <row r="255" spans="2:2" x14ac:dyDescent="0.15">
      <c r="B255" s="7"/>
    </row>
    <row r="256" spans="2:2" x14ac:dyDescent="0.15">
      <c r="B256" s="7"/>
    </row>
    <row r="257" spans="2:2" x14ac:dyDescent="0.15">
      <c r="B257" s="7"/>
    </row>
    <row r="258" spans="2:2" x14ac:dyDescent="0.15">
      <c r="B258" s="7"/>
    </row>
    <row r="259" spans="2:2" x14ac:dyDescent="0.15">
      <c r="B259" s="7"/>
    </row>
    <row r="260" spans="2:2" x14ac:dyDescent="0.15">
      <c r="B260" s="7"/>
    </row>
    <row r="261" spans="2:2" x14ac:dyDescent="0.15">
      <c r="B261" s="7"/>
    </row>
    <row r="262" spans="2:2" x14ac:dyDescent="0.15">
      <c r="B262" s="7"/>
    </row>
    <row r="263" spans="2:2" x14ac:dyDescent="0.15">
      <c r="B263" s="7"/>
    </row>
    <row r="264" spans="2:2" x14ac:dyDescent="0.15">
      <c r="B264" s="7"/>
    </row>
    <row r="265" spans="2:2" x14ac:dyDescent="0.15">
      <c r="B265" s="7"/>
    </row>
    <row r="266" spans="2:2" x14ac:dyDescent="0.15">
      <c r="B266" s="7"/>
    </row>
    <row r="267" spans="2:2" x14ac:dyDescent="0.15">
      <c r="B267" s="7"/>
    </row>
    <row r="268" spans="2:2" x14ac:dyDescent="0.15">
      <c r="B268" s="7"/>
    </row>
    <row r="269" spans="2:2" x14ac:dyDescent="0.15">
      <c r="B269" s="7"/>
    </row>
    <row r="270" spans="2:2" x14ac:dyDescent="0.15">
      <c r="B270" s="7"/>
    </row>
    <row r="271" spans="2:2" x14ac:dyDescent="0.15">
      <c r="B271" s="7"/>
    </row>
    <row r="272" spans="2:2" x14ac:dyDescent="0.15">
      <c r="B272" s="7"/>
    </row>
    <row r="273" spans="2:2" x14ac:dyDescent="0.15">
      <c r="B273" s="7"/>
    </row>
    <row r="274" spans="2:2" x14ac:dyDescent="0.15">
      <c r="B274" s="7"/>
    </row>
    <row r="275" spans="2:2" x14ac:dyDescent="0.15">
      <c r="B275" s="7"/>
    </row>
    <row r="276" spans="2:2" x14ac:dyDescent="0.15">
      <c r="B276" s="7"/>
    </row>
    <row r="277" spans="2:2" x14ac:dyDescent="0.15">
      <c r="B277" s="7"/>
    </row>
    <row r="278" spans="2:2" x14ac:dyDescent="0.15">
      <c r="B278" s="7"/>
    </row>
    <row r="279" spans="2:2" x14ac:dyDescent="0.15">
      <c r="B279" s="7"/>
    </row>
    <row r="280" spans="2:2" x14ac:dyDescent="0.15">
      <c r="B280" s="7"/>
    </row>
    <row r="281" spans="2:2" x14ac:dyDescent="0.15">
      <c r="B281" s="7"/>
    </row>
    <row r="282" spans="2:2" x14ac:dyDescent="0.15">
      <c r="B282" s="7"/>
    </row>
    <row r="283" spans="2:2" x14ac:dyDescent="0.15">
      <c r="B283" s="7"/>
    </row>
    <row r="284" spans="2:2" x14ac:dyDescent="0.15">
      <c r="B284" s="7"/>
    </row>
    <row r="285" spans="2:2" x14ac:dyDescent="0.15">
      <c r="B285" s="7"/>
    </row>
    <row r="286" spans="2:2" x14ac:dyDescent="0.15">
      <c r="B286" s="7"/>
    </row>
    <row r="287" spans="2:2" x14ac:dyDescent="0.15">
      <c r="B287" s="7"/>
    </row>
    <row r="288" spans="2:2" x14ac:dyDescent="0.15">
      <c r="B288" s="7"/>
    </row>
    <row r="289" spans="2:2" x14ac:dyDescent="0.15">
      <c r="B289" s="7"/>
    </row>
    <row r="290" spans="2:2" x14ac:dyDescent="0.15">
      <c r="B290" s="7"/>
    </row>
    <row r="291" spans="2:2" x14ac:dyDescent="0.15">
      <c r="B291" s="7"/>
    </row>
    <row r="292" spans="2:2" x14ac:dyDescent="0.15">
      <c r="B292" s="7"/>
    </row>
    <row r="293" spans="2:2" x14ac:dyDescent="0.15">
      <c r="B293" s="7"/>
    </row>
    <row r="294" spans="2:2" x14ac:dyDescent="0.15">
      <c r="B294" s="7"/>
    </row>
    <row r="295" spans="2:2" x14ac:dyDescent="0.15">
      <c r="B295" s="7"/>
    </row>
    <row r="296" spans="2:2" x14ac:dyDescent="0.15">
      <c r="B296" s="7"/>
    </row>
    <row r="297" spans="2:2" x14ac:dyDescent="0.15">
      <c r="B297" s="7"/>
    </row>
    <row r="298" spans="2:2" x14ac:dyDescent="0.15">
      <c r="B298" s="7"/>
    </row>
    <row r="299" spans="2:2" x14ac:dyDescent="0.15">
      <c r="B299" s="7"/>
    </row>
    <row r="300" spans="2:2" x14ac:dyDescent="0.15">
      <c r="B300" s="7"/>
    </row>
    <row r="301" spans="2:2" x14ac:dyDescent="0.15">
      <c r="B301" s="7"/>
    </row>
    <row r="302" spans="2:2" x14ac:dyDescent="0.15">
      <c r="B302" s="7"/>
    </row>
    <row r="303" spans="2:2" x14ac:dyDescent="0.15">
      <c r="B303" s="7"/>
    </row>
    <row r="304" spans="2:2" x14ac:dyDescent="0.15">
      <c r="B304" s="7"/>
    </row>
    <row r="305" spans="2:2" x14ac:dyDescent="0.15">
      <c r="B305" s="7"/>
    </row>
    <row r="306" spans="2:2" x14ac:dyDescent="0.15">
      <c r="B306" s="7"/>
    </row>
    <row r="307" spans="2:2" x14ac:dyDescent="0.15">
      <c r="B307" s="7"/>
    </row>
    <row r="308" spans="2:2" x14ac:dyDescent="0.15">
      <c r="B308" s="7"/>
    </row>
    <row r="309" spans="2:2" x14ac:dyDescent="0.15">
      <c r="B309" s="7"/>
    </row>
    <row r="310" spans="2:2" x14ac:dyDescent="0.15">
      <c r="B310" s="7"/>
    </row>
    <row r="311" spans="2:2" x14ac:dyDescent="0.15">
      <c r="B311" s="7"/>
    </row>
    <row r="312" spans="2:2" x14ac:dyDescent="0.15">
      <c r="B312" s="7"/>
    </row>
    <row r="313" spans="2:2" x14ac:dyDescent="0.15">
      <c r="B313" s="7"/>
    </row>
    <row r="314" spans="2:2" x14ac:dyDescent="0.15">
      <c r="B314" s="7"/>
    </row>
    <row r="315" spans="2:2" x14ac:dyDescent="0.15">
      <c r="B315" s="7"/>
    </row>
  </sheetData>
  <sheetProtection sheet="1" objects="1" scenarios="1"/>
  <mergeCells count="7">
    <mergeCell ref="D78:D79"/>
    <mergeCell ref="C78:C79"/>
    <mergeCell ref="B7:B10"/>
    <mergeCell ref="B26:B29"/>
    <mergeCell ref="C26:F27"/>
    <mergeCell ref="G26:H29"/>
    <mergeCell ref="C28:F29"/>
  </mergeCells>
  <phoneticPr fontId="1"/>
  <pageMargins left="0.75" right="0.75" top="1" bottom="1" header="0.51200000000000001" footer="0.51200000000000001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①設定（全室ユニット型）</vt:lpstr>
      <vt:lpstr>試算①</vt:lpstr>
      <vt:lpstr>②設定（多床室あり）</vt:lpstr>
      <vt:lpstr>試算②</vt:lpstr>
      <vt:lpstr>'②設定（多床室あり）'!Print_Area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127523</dc:creator>
  <cp:lastModifiedBy>楠本 凪</cp:lastModifiedBy>
  <cp:lastPrinted>2011-05-02T08:23:53Z</cp:lastPrinted>
  <dcterms:created xsi:type="dcterms:W3CDTF">2011-02-25T00:41:35Z</dcterms:created>
  <dcterms:modified xsi:type="dcterms:W3CDTF">2026-08-04T04:41:57Z</dcterms:modified>
</cp:coreProperties>
</file>