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38" i="1" l="1"/>
  <c r="AV38" i="1"/>
  <c r="AS38" i="1"/>
  <c r="AP38" i="1"/>
  <c r="AJ38" i="1"/>
  <c r="AE38" i="1"/>
  <c r="AC38" i="1"/>
  <c r="AB38" i="1"/>
  <c r="AA38" i="1"/>
  <c r="Y38" i="1"/>
  <c r="V38" i="1"/>
  <c r="U38" i="1"/>
  <c r="S38" i="1"/>
  <c r="O38" i="1"/>
  <c r="L38" i="1"/>
  <c r="I38" i="1"/>
  <c r="F38" i="1"/>
  <c r="AF38" i="1"/>
  <c r="BA37" i="1"/>
  <c r="AZ37" i="1"/>
  <c r="AX37" i="1"/>
  <c r="BD37" i="1" s="1"/>
  <c r="AW38" i="1"/>
  <c r="AT38" i="1"/>
  <c r="AQ38" i="1"/>
  <c r="AM38" i="1"/>
  <c r="AY37" i="1"/>
  <c r="X37" i="1"/>
  <c r="N37" i="1"/>
  <c r="AF37" i="1"/>
  <c r="AE37" i="1"/>
  <c r="BA36" i="1"/>
  <c r="BA38" i="1" s="1"/>
  <c r="AZ36" i="1"/>
  <c r="AY36" i="1"/>
  <c r="AX36" i="1"/>
  <c r="AX38" i="1" s="1"/>
  <c r="AU38" i="1"/>
  <c r="AR38" i="1"/>
  <c r="AO38" i="1"/>
  <c r="AN38" i="1"/>
  <c r="AL38" i="1"/>
  <c r="AK38" i="1"/>
  <c r="AI38" i="1"/>
  <c r="AH38" i="1"/>
  <c r="Z38" i="1"/>
  <c r="W38" i="1"/>
  <c r="R38" i="1"/>
  <c r="P38" i="1"/>
  <c r="M38" i="1"/>
  <c r="K38" i="1"/>
  <c r="J38" i="1"/>
  <c r="H38" i="1"/>
  <c r="G38" i="1"/>
  <c r="E38" i="1"/>
  <c r="D38" i="1"/>
  <c r="AE36" i="1"/>
  <c r="BA35" i="1"/>
  <c r="AZ35" i="1"/>
  <c r="AY35" i="1"/>
  <c r="X35" i="1"/>
  <c r="AX35" i="1"/>
  <c r="N35" i="1"/>
  <c r="T35" i="1" s="1"/>
  <c r="AE35" i="1"/>
  <c r="BB34" i="1"/>
  <c r="AZ34" i="1"/>
  <c r="AY34" i="1"/>
  <c r="BA34" i="1"/>
  <c r="X34" i="1"/>
  <c r="AX34" i="1"/>
  <c r="N34" i="1"/>
  <c r="T34" i="1" s="1"/>
  <c r="AE34" i="1"/>
  <c r="AZ33" i="1"/>
  <c r="BA33" i="1"/>
  <c r="AE33" i="1"/>
  <c r="X33" i="1"/>
  <c r="N33" i="1"/>
  <c r="BB32" i="1"/>
  <c r="AZ32" i="1"/>
  <c r="BA32" i="1"/>
  <c r="T32" i="1"/>
  <c r="Q32" i="1" s="1"/>
  <c r="AY32" i="1"/>
  <c r="X32" i="1"/>
  <c r="AX32" i="1"/>
  <c r="BD32" i="1" s="1"/>
  <c r="N32" i="1"/>
  <c r="BC32" i="1"/>
  <c r="AE32" i="1"/>
  <c r="BB31" i="1"/>
  <c r="AY31" i="1"/>
  <c r="AX31" i="1"/>
  <c r="BA31" i="1"/>
  <c r="T31" i="1"/>
  <c r="Q31" i="1" s="1"/>
  <c r="AE31" i="1"/>
  <c r="AZ31" i="1"/>
  <c r="N31" i="1"/>
  <c r="BB30" i="1"/>
  <c r="AX30" i="1"/>
  <c r="BD30" i="1" s="1"/>
  <c r="BA30" i="1"/>
  <c r="T30" i="1"/>
  <c r="AE30" i="1"/>
  <c r="AZ30" i="1"/>
  <c r="X30" i="1"/>
  <c r="N30" i="1"/>
  <c r="BB29" i="1"/>
  <c r="BA29" i="1"/>
  <c r="T29" i="1"/>
  <c r="Q29" i="1" s="1"/>
  <c r="AZ29" i="1"/>
  <c r="X29" i="1"/>
  <c r="N29" i="1"/>
  <c r="AX29" i="1"/>
  <c r="BD29" i="1" s="1"/>
  <c r="AE29" i="1"/>
  <c r="BA28" i="1"/>
  <c r="AZ28" i="1"/>
  <c r="AE28" i="1"/>
  <c r="AY28" i="1"/>
  <c r="X28" i="1"/>
  <c r="BB28" i="1"/>
  <c r="Q28" i="1"/>
  <c r="AX28" i="1"/>
  <c r="N28" i="1"/>
  <c r="T28" i="1" s="1"/>
  <c r="AZ27" i="1"/>
  <c r="AY27" i="1"/>
  <c r="BA27" i="1"/>
  <c r="BB27" i="1"/>
  <c r="AX27" i="1"/>
  <c r="BD27" i="1" s="1"/>
  <c r="N27" i="1"/>
  <c r="T27" i="1" s="1"/>
  <c r="AE27" i="1"/>
  <c r="AX26" i="1"/>
  <c r="AY26" i="1"/>
  <c r="AZ26" i="1"/>
  <c r="BB26" i="1"/>
  <c r="N26" i="1"/>
  <c r="T26" i="1" s="1"/>
  <c r="AE26" i="1"/>
  <c r="AZ25" i="1"/>
  <c r="AX25" i="1"/>
  <c r="BD25" i="1" s="1"/>
  <c r="BA25" i="1"/>
  <c r="X25" i="1"/>
  <c r="AY25" i="1"/>
  <c r="BB25" i="1"/>
  <c r="N25" i="1"/>
  <c r="AE25" i="1"/>
  <c r="BA24" i="1"/>
  <c r="AE24" i="1"/>
  <c r="AZ24" i="1"/>
  <c r="X24" i="1"/>
  <c r="AX24" i="1"/>
  <c r="N24" i="1"/>
  <c r="BB23" i="1"/>
  <c r="BA23" i="1"/>
  <c r="AE23" i="1"/>
  <c r="AZ23" i="1"/>
  <c r="T23" i="1"/>
  <c r="AX23" i="1"/>
  <c r="BD23" i="1" s="1"/>
  <c r="Q23" i="1"/>
  <c r="N23" i="1"/>
  <c r="BB22" i="1"/>
  <c r="BA22" i="1"/>
  <c r="AY22" i="1"/>
  <c r="AX22" i="1"/>
  <c r="AE22" i="1"/>
  <c r="BB21" i="1"/>
  <c r="BA21" i="1"/>
  <c r="AE21" i="1"/>
  <c r="AZ21" i="1"/>
  <c r="X21" i="1"/>
  <c r="N21" i="1"/>
  <c r="T21" i="1" s="1"/>
  <c r="AX21" i="1"/>
  <c r="BA20" i="1"/>
  <c r="AZ20" i="1"/>
  <c r="AY20" i="1"/>
  <c r="AX20" i="1"/>
  <c r="X20" i="1"/>
  <c r="N20" i="1"/>
  <c r="T20" i="1" s="1"/>
  <c r="Q20" i="1" s="1"/>
  <c r="BC20" i="1"/>
  <c r="BD20" i="1"/>
  <c r="AE20" i="1"/>
  <c r="BA19" i="1"/>
  <c r="AZ19" i="1"/>
  <c r="AY19" i="1"/>
  <c r="X19" i="1"/>
  <c r="Q19" i="1"/>
  <c r="AX19" i="1"/>
  <c r="N19" i="1"/>
  <c r="T19" i="1" s="1"/>
  <c r="AE19" i="1"/>
  <c r="BB18" i="1"/>
  <c r="AZ18" i="1"/>
  <c r="AY18" i="1"/>
  <c r="BA18" i="1"/>
  <c r="X18" i="1"/>
  <c r="AX18" i="1"/>
  <c r="BD18" i="1" s="1"/>
  <c r="N18" i="1"/>
  <c r="T18" i="1" s="1"/>
  <c r="BC18" i="1"/>
  <c r="AE18" i="1"/>
  <c r="BB17" i="1"/>
  <c r="AF17" i="1"/>
  <c r="X17" i="1"/>
  <c r="N17" i="1"/>
  <c r="AE17" i="1"/>
  <c r="BB16" i="1"/>
  <c r="AY16" i="1"/>
  <c r="AF16" i="1"/>
  <c r="AE16" i="1"/>
  <c r="X16" i="1"/>
  <c r="N16" i="1"/>
  <c r="AZ15" i="1"/>
  <c r="BA15" i="1"/>
  <c r="AF15" i="1"/>
  <c r="AY15" i="1"/>
  <c r="X15" i="1"/>
  <c r="N15" i="1"/>
  <c r="AE15" i="1"/>
  <c r="BA14" i="1"/>
  <c r="T14" i="1"/>
  <c r="AE14" i="1"/>
  <c r="AZ14" i="1"/>
  <c r="X14" i="1"/>
  <c r="Q14" i="1"/>
  <c r="N14" i="1"/>
  <c r="AZ13" i="1"/>
  <c r="BA13" i="1"/>
  <c r="X13" i="1"/>
  <c r="BB13" i="1"/>
  <c r="AX13" i="1"/>
  <c r="BD13" i="1" s="1"/>
  <c r="N13" i="1"/>
  <c r="AE13" i="1"/>
  <c r="AY12" i="1"/>
  <c r="BA12" i="1"/>
  <c r="T12" i="1"/>
  <c r="Q12" i="1" s="1"/>
  <c r="AE12" i="1"/>
  <c r="AZ12" i="1"/>
  <c r="BB12" i="1"/>
  <c r="AX12" i="1"/>
  <c r="N12" i="1"/>
  <c r="AQ10" i="1"/>
  <c r="AP10" i="1"/>
  <c r="AK10" i="1"/>
  <c r="AJ10" i="1"/>
  <c r="AI9" i="1"/>
  <c r="AR9" i="1"/>
  <c r="AP9" i="1"/>
  <c r="BC4" i="1"/>
  <c r="AF3" i="1"/>
  <c r="BD12" i="1" l="1"/>
  <c r="BC12" i="1"/>
  <c r="Q25" i="1"/>
  <c r="BC27" i="1"/>
  <c r="T24" i="1"/>
  <c r="Q18" i="1"/>
  <c r="BD21" i="1"/>
  <c r="BC21" i="1"/>
  <c r="T22" i="1"/>
  <c r="Q22" i="1" s="1"/>
  <c r="Q26" i="1"/>
  <c r="BC33" i="1"/>
  <c r="AY38" i="1"/>
  <c r="BC35" i="1"/>
  <c r="BD35" i="1"/>
  <c r="BC31" i="1"/>
  <c r="BD31" i="1"/>
  <c r="T13" i="1"/>
  <c r="Q13" i="1" s="1"/>
  <c r="BD19" i="1"/>
  <c r="BC19" i="1"/>
  <c r="Q21" i="1"/>
  <c r="BD24" i="1"/>
  <c r="Q27" i="1"/>
  <c r="Q35" i="1"/>
  <c r="T16" i="1"/>
  <c r="Q16" i="1" s="1"/>
  <c r="BC26" i="1"/>
  <c r="BD28" i="1"/>
  <c r="BC28" i="1"/>
  <c r="Q30" i="1"/>
  <c r="T37" i="1"/>
  <c r="Q37" i="1" s="1"/>
  <c r="BD22" i="1"/>
  <c r="BC22" i="1"/>
  <c r="BC29" i="1"/>
  <c r="BC37" i="1"/>
  <c r="BD34" i="1"/>
  <c r="BC34" i="1"/>
  <c r="Q24" i="1"/>
  <c r="BC30" i="1"/>
  <c r="Q34" i="1"/>
  <c r="T15" i="1"/>
  <c r="Q15" i="1" s="1"/>
  <c r="T33" i="1"/>
  <c r="Q33" i="1" s="1"/>
  <c r="X12" i="1"/>
  <c r="AY21" i="1"/>
  <c r="AZ22" i="1"/>
  <c r="BB24" i="1"/>
  <c r="BC25" i="1"/>
  <c r="BD26" i="1"/>
  <c r="X31" i="1"/>
  <c r="AY24" i="1"/>
  <c r="BC24" i="1" s="1"/>
  <c r="BA26" i="1"/>
  <c r="AA9" i="1"/>
  <c r="N22" i="1"/>
  <c r="AX14" i="1"/>
  <c r="BD14" i="1" s="1"/>
  <c r="AX33" i="1"/>
  <c r="BD33" i="1" s="1"/>
  <c r="AY14" i="1"/>
  <c r="BB20" i="1"/>
  <c r="X27" i="1"/>
  <c r="AY33" i="1"/>
  <c r="N36" i="1"/>
  <c r="BB36" i="1"/>
  <c r="AX15" i="1"/>
  <c r="BD15" i="1" s="1"/>
  <c r="T25" i="1"/>
  <c r="AJ9" i="1"/>
  <c r="AY13" i="1"/>
  <c r="BC13" i="1" s="1"/>
  <c r="AX16" i="1"/>
  <c r="BB19" i="1"/>
  <c r="X26" i="1"/>
  <c r="BB35" i="1"/>
  <c r="BC36" i="1"/>
  <c r="BC38" i="1" s="1"/>
  <c r="BB37" i="1"/>
  <c r="AN9" i="1"/>
  <c r="BB14" i="1"/>
  <c r="AZ16" i="1"/>
  <c r="AY30" i="1"/>
  <c r="BB33" i="1"/>
  <c r="AG38" i="1"/>
  <c r="AL9" i="1"/>
  <c r="BD36" i="1"/>
  <c r="BD38" i="1" s="1"/>
  <c r="BB15" i="1"/>
  <c r="BA16" i="1"/>
  <c r="X23" i="1"/>
  <c r="AY29" i="1"/>
  <c r="X22" i="1"/>
  <c r="X36" i="1"/>
  <c r="X38" i="1" s="1"/>
  <c r="AY23" i="1"/>
  <c r="BC23" i="1" s="1"/>
  <c r="BC15" i="1" l="1"/>
  <c r="BC16" i="1"/>
  <c r="BD16" i="1"/>
  <c r="BB38" i="1"/>
  <c r="T36" i="1"/>
  <c r="N38" i="1"/>
  <c r="BC14" i="1"/>
  <c r="T38" i="1" l="1"/>
  <c r="Q36" i="1"/>
  <c r="Q38" i="1" s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<sst xmlns="http://schemas.openxmlformats.org/spreadsheetml/2006/main" count="120" uniqueCount="104">
  <si>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</si>
  <si>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</si>
  <si>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</si>
  <si>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</si>
  <si>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</si>
  <si>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</si>
  <si>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</si>
  <si>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</si>
  <si>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</si>
  <si>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</si>
  <si>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</si>
  <si>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</si>
  <si>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</si>
  <si>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</si>
  <si>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</si>
  <si>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</si>
  <si>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</si>
  <si>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</si>
  <si>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</si>
  <si>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</si>
  <si>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</si>
  <si>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</si>
  <si>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</si>
  <si>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</si>
  <si>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</si>
  <si>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</si>
  <si>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</si>
  <si>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</si>
  <si>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</si>
  <si>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</si>
  <si>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</si>
  <si>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</si>
  <si>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</si>
  <si>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</si>
  <si>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</si>
  <si>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</si>
  <si>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</si>
  <si>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</si>
  <si>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</si>
  <si>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</si>
  <si>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</si>
  <si>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</si>
  <si>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</si>
  <si>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</si>
  <si>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</si>
  <si>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</si>
  <si>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</si>
  <si>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</si>
  <si>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</si>
  <si>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</si>
  <si>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</si>
  <si>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</si>
  <si>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</si>
  <si>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</si>
  <si>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</si>
  <si>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</si>
  <si>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</si>
  <si>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</si>
  <si>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</si>
  <si>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</si>
  <si>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</si>
  <si>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</si>
  <si>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</si>
  <si>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</si>
  <si>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</si>
  <si>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</si>
  <si>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</si>
  <si>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</si>
  <si>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</si>
  <si>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</si>
  <si>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</si>
  <si>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</si>
  <si>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</si>
  <si>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表9-01  発生量及び処理・処分量の総括表　（種類無変換）〔全業種〕〔全地域〕〔令和元年度〕（その１）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</si>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</sst>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73</v>
      </c>
      <c r="D3" s="9"/>
      <c r="G3" s="7"/>
      <c r="S3" s="7"/>
      <c r="AF3" s="8" t="str">
        <f>REPLACE($C$3,FIND("その１",$C$3,1),3,"その２")</f>
        <v>表9-01  発生量及び処理・処分量の総括表　（種類無変換）〔全業種〕〔全地域〕〔令和元年度〕（その２）</v>
      </c>
      <c r="AG3" s="9"/>
    </row>
    <row r="4" spans="2:59" x14ac:dyDescent="0.15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 x14ac:dyDescent="0.15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 x14ac:dyDescent="0.15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 x14ac:dyDescent="0.15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 x14ac:dyDescent="0.15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 x14ac:dyDescent="0.15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 x14ac:dyDescent="0.15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 x14ac:dyDescent="0.2">
      <c r="B12" s="68" t="s">
        <v>77</v>
      </c>
      <c r="C12" s="69"/>
      <c r="D12" s="70">
        <v>4678.6076619999994</v>
      </c>
      <c r="E12" s="70">
        <v>1188.5790000000002</v>
      </c>
      <c r="F12" s="70">
        <v>0</v>
      </c>
      <c r="G12" s="70">
        <v>3490.0286619999993</v>
      </c>
      <c r="H12" s="70">
        <v>2223.3436810000003</v>
      </c>
      <c r="I12" s="70">
        <v>0.27204099999999998</v>
      </c>
      <c r="J12" s="70">
        <v>0</v>
      </c>
      <c r="K12" s="70">
        <v>1116.748102</v>
      </c>
      <c r="L12" s="70">
        <v>1078.9871429999998</v>
      </c>
      <c r="M12" s="70">
        <v>0</v>
      </c>
      <c r="N12" s="70">
        <f t="shared" ref="N12:N37" si="0">K12-L12-M12-P12</f>
        <v>37.760959000000184</v>
      </c>
      <c r="O12" s="70"/>
      <c r="P12" s="70">
        <v>0</v>
      </c>
      <c r="Q12" s="70">
        <f>R12+S12+T12+W12</f>
        <v>1266.6849809999994</v>
      </c>
      <c r="R12" s="70">
        <v>98.24973</v>
      </c>
      <c r="S12" s="70">
        <v>0</v>
      </c>
      <c r="T12" s="70">
        <f>AG12-N12</f>
        <v>1168.4352509999994</v>
      </c>
      <c r="U12" s="71"/>
      <c r="V12" s="71"/>
      <c r="W12" s="70">
        <v>0</v>
      </c>
      <c r="X12" s="70">
        <f t="shared" ref="X12:X37" si="1">W12+Y12+AG12</f>
        <v>1206.1962099999996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1206.1962099999996</v>
      </c>
      <c r="AH12" s="70">
        <v>121.57623900000002</v>
      </c>
      <c r="AI12" s="70">
        <v>12.096129999999997</v>
      </c>
      <c r="AJ12" s="70">
        <v>0</v>
      </c>
      <c r="AK12" s="70">
        <v>109.48010900000001</v>
      </c>
      <c r="AL12" s="70">
        <v>109.48010900000001</v>
      </c>
      <c r="AM12" s="70">
        <v>1084.6199709999996</v>
      </c>
      <c r="AN12" s="70">
        <v>981.55506599999956</v>
      </c>
      <c r="AO12" s="70">
        <v>17.285920999999995</v>
      </c>
      <c r="AP12" s="70">
        <v>0</v>
      </c>
      <c r="AQ12" s="70">
        <v>103.06490500000004</v>
      </c>
      <c r="AR12" s="70">
        <v>103.06490500000004</v>
      </c>
      <c r="AS12" s="70">
        <v>18.942177999999998</v>
      </c>
      <c r="AT12" s="70">
        <v>1034.1520009999999</v>
      </c>
      <c r="AU12" s="70">
        <v>0</v>
      </c>
      <c r="AV12" s="70">
        <v>1003.542201</v>
      </c>
      <c r="AW12" s="70">
        <v>30.609799999999986</v>
      </c>
      <c r="AX12" s="70">
        <f>L12+R12+AV12</f>
        <v>2180.779074</v>
      </c>
      <c r="AY12" s="70">
        <f>Y12+AH12+AW12</f>
        <v>152.18603899999999</v>
      </c>
      <c r="AZ12" s="70">
        <f>Y12</f>
        <v>0</v>
      </c>
      <c r="BA12" s="70">
        <f>AH12+AW12</f>
        <v>152.18603899999999</v>
      </c>
      <c r="BB12" s="70">
        <f>O12+W12</f>
        <v>0</v>
      </c>
      <c r="BC12" s="70">
        <f>G12-AX12-AY12</f>
        <v>1157.0635489999993</v>
      </c>
      <c r="BD12" s="70">
        <f>AX12+E12</f>
        <v>3369.3580740000002</v>
      </c>
      <c r="BE12" s="70">
        <v>0</v>
      </c>
    </row>
    <row r="13" spans="2:59" s="72" customFormat="1" ht="24.75" customHeight="1" thickTop="1" x14ac:dyDescent="0.15">
      <c r="B13" s="74" t="s">
        <v>78</v>
      </c>
      <c r="C13" s="75"/>
      <c r="D13" s="76">
        <v>1.2051560000000001</v>
      </c>
      <c r="E13" s="76">
        <v>0</v>
      </c>
      <c r="F13" s="76">
        <v>0</v>
      </c>
      <c r="G13" s="76">
        <v>1.2051560000000001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1.2051560000000001</v>
      </c>
      <c r="R13" s="76">
        <v>0</v>
      </c>
      <c r="S13" s="76">
        <v>0</v>
      </c>
      <c r="T13" s="76">
        <f>AG13-N13</f>
        <v>1.2051560000000001</v>
      </c>
      <c r="U13" s="77"/>
      <c r="V13" s="77"/>
      <c r="W13" s="76">
        <v>0</v>
      </c>
      <c r="X13" s="76">
        <f t="shared" si="1"/>
        <v>1.2051560000000001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1.2051560000000001</v>
      </c>
      <c r="AH13" s="76">
        <v>0.63405600000000006</v>
      </c>
      <c r="AI13" s="76">
        <v>3.3359999999999994E-2</v>
      </c>
      <c r="AJ13" s="76">
        <v>0</v>
      </c>
      <c r="AK13" s="76">
        <v>0.60069600000000012</v>
      </c>
      <c r="AL13" s="76">
        <v>0.60069600000000012</v>
      </c>
      <c r="AM13" s="76">
        <v>0.57110000000000005</v>
      </c>
      <c r="AN13" s="76">
        <v>0.13704999999999998</v>
      </c>
      <c r="AO13" s="76">
        <v>3.64E-3</v>
      </c>
      <c r="AP13" s="76">
        <v>0</v>
      </c>
      <c r="AQ13" s="76">
        <v>0.43405000000000005</v>
      </c>
      <c r="AR13" s="76">
        <v>0.43405000000000005</v>
      </c>
      <c r="AS13" s="76">
        <v>0.40876000000000007</v>
      </c>
      <c r="AT13" s="76">
        <v>0.55688800000000005</v>
      </c>
      <c r="AU13" s="76">
        <v>0</v>
      </c>
      <c r="AV13" s="76">
        <v>0.41391</v>
      </c>
      <c r="AW13" s="76">
        <v>0.14297799999999999</v>
      </c>
      <c r="AX13" s="76">
        <f>L13+R13+AV13</f>
        <v>0.41391</v>
      </c>
      <c r="AY13" s="76">
        <f>Y13+AH13+AW13</f>
        <v>0.777034</v>
      </c>
      <c r="AZ13" s="76">
        <f>Y13</f>
        <v>0</v>
      </c>
      <c r="BA13" s="76">
        <f>AH13+AW13</f>
        <v>0.777034</v>
      </c>
      <c r="BB13" s="76">
        <f t="shared" ref="BB13:BB37" si="2">O13+W13</f>
        <v>0</v>
      </c>
      <c r="BC13" s="76">
        <f>G13-AX13-AY13</f>
        <v>1.4212000000000113E-2</v>
      </c>
      <c r="BD13" s="76">
        <f>AX13+E13</f>
        <v>0.41391</v>
      </c>
      <c r="BE13" s="76">
        <v>0</v>
      </c>
    </row>
    <row r="14" spans="2:59" s="72" customFormat="1" ht="24.75" customHeight="1" x14ac:dyDescent="0.15">
      <c r="B14" s="78" t="s">
        <v>79</v>
      </c>
      <c r="C14" s="79"/>
      <c r="D14" s="80">
        <v>501.51552799999996</v>
      </c>
      <c r="E14" s="80">
        <v>0</v>
      </c>
      <c r="F14" s="80">
        <v>0</v>
      </c>
      <c r="G14" s="80">
        <v>501.51552799999996</v>
      </c>
      <c r="H14" s="80">
        <v>415.11445299999997</v>
      </c>
      <c r="I14" s="80">
        <v>0</v>
      </c>
      <c r="J14" s="80">
        <v>0</v>
      </c>
      <c r="K14" s="80">
        <v>20.400082999999999</v>
      </c>
      <c r="L14" s="80">
        <v>1.480353</v>
      </c>
      <c r="M14" s="80">
        <v>0</v>
      </c>
      <c r="N14" s="80">
        <f t="shared" si="0"/>
        <v>18.919729999999998</v>
      </c>
      <c r="O14" s="80"/>
      <c r="P14" s="80">
        <v>0</v>
      </c>
      <c r="Q14" s="80">
        <f>R14+S14+T14+W14</f>
        <v>86.401075000000034</v>
      </c>
      <c r="R14" s="80">
        <v>0.504</v>
      </c>
      <c r="S14" s="80">
        <v>0</v>
      </c>
      <c r="T14" s="80">
        <f>AG14-N14</f>
        <v>85.897075000000029</v>
      </c>
      <c r="U14" s="81"/>
      <c r="V14" s="81"/>
      <c r="W14" s="80">
        <v>0</v>
      </c>
      <c r="X14" s="80">
        <f t="shared" si="1"/>
        <v>104.81680500000003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104.81680500000003</v>
      </c>
      <c r="AH14" s="80">
        <v>11.620649999999999</v>
      </c>
      <c r="AI14" s="80">
        <v>0.13791999999999999</v>
      </c>
      <c r="AJ14" s="80">
        <v>0</v>
      </c>
      <c r="AK14" s="80">
        <v>11.48273</v>
      </c>
      <c r="AL14" s="80">
        <v>11.48273</v>
      </c>
      <c r="AM14" s="80">
        <v>93.196155000000033</v>
      </c>
      <c r="AN14" s="80">
        <v>75.328153000000015</v>
      </c>
      <c r="AO14" s="80">
        <v>3.7348390000000005</v>
      </c>
      <c r="AP14" s="80">
        <v>0</v>
      </c>
      <c r="AQ14" s="80">
        <v>17.868002000000011</v>
      </c>
      <c r="AR14" s="80">
        <v>17.868002000000011</v>
      </c>
      <c r="AS14" s="80">
        <v>5.1856879999999999</v>
      </c>
      <c r="AT14" s="80">
        <v>80.063496999999984</v>
      </c>
      <c r="AU14" s="80">
        <v>0</v>
      </c>
      <c r="AV14" s="80">
        <v>77.157261999999989</v>
      </c>
      <c r="AW14" s="80">
        <v>2.9062349999999992</v>
      </c>
      <c r="AX14" s="80">
        <f>L14+R14+AV14</f>
        <v>79.141614999999987</v>
      </c>
      <c r="AY14" s="80">
        <f>Y14+AH14+AW14</f>
        <v>14.526884999999998</v>
      </c>
      <c r="AZ14" s="80">
        <f>Y14</f>
        <v>0</v>
      </c>
      <c r="BA14" s="80">
        <f>AH14+AW14</f>
        <v>14.526884999999998</v>
      </c>
      <c r="BB14" s="80">
        <f t="shared" si="2"/>
        <v>0</v>
      </c>
      <c r="BC14" s="80">
        <f>G14-AX14-AY14</f>
        <v>407.84702799999997</v>
      </c>
      <c r="BD14" s="80">
        <f>AX14+E14</f>
        <v>79.141614999999987</v>
      </c>
      <c r="BE14" s="80">
        <v>0</v>
      </c>
    </row>
    <row r="15" spans="2:59" s="72" customFormat="1" ht="24.75" hidden="1" customHeight="1" x14ac:dyDescent="0.15">
      <c r="B15" s="82">
        <v>0</v>
      </c>
      <c r="C15" s="83" t="s">
        <v>80</v>
      </c>
      <c r="D15" s="84">
        <v>340.32850499999995</v>
      </c>
      <c r="E15" s="84">
        <v>0</v>
      </c>
      <c r="F15" s="84">
        <v>0</v>
      </c>
      <c r="G15" s="84">
        <v>340.32850499999995</v>
      </c>
      <c r="H15" s="84">
        <v>326.89977999999996</v>
      </c>
      <c r="I15" s="84">
        <v>0</v>
      </c>
      <c r="J15" s="84">
        <v>0</v>
      </c>
      <c r="K15" s="84">
        <v>11.88058</v>
      </c>
      <c r="L15" s="84">
        <v>0</v>
      </c>
      <c r="M15" s="84">
        <v>0</v>
      </c>
      <c r="N15" s="84">
        <f t="shared" si="0"/>
        <v>11.88058</v>
      </c>
      <c r="O15" s="84"/>
      <c r="P15" s="84">
        <v>0</v>
      </c>
      <c r="Q15" s="84">
        <f>R15+S15+T15+W15</f>
        <v>13.428725000000009</v>
      </c>
      <c r="R15" s="84">
        <v>0</v>
      </c>
      <c r="S15" s="84">
        <v>0</v>
      </c>
      <c r="T15" s="84">
        <f>AG15-N15</f>
        <v>13.428725000000009</v>
      </c>
      <c r="U15" s="85"/>
      <c r="V15" s="85"/>
      <c r="W15" s="84">
        <v>0</v>
      </c>
      <c r="X15" s="84">
        <f t="shared" si="1"/>
        <v>25.309305000000009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25.309305000000009</v>
      </c>
      <c r="AH15" s="84">
        <v>2.83074</v>
      </c>
      <c r="AI15" s="84">
        <v>0</v>
      </c>
      <c r="AJ15" s="84">
        <v>0</v>
      </c>
      <c r="AK15" s="84">
        <v>2.83074</v>
      </c>
      <c r="AL15" s="84">
        <v>2.83074</v>
      </c>
      <c r="AM15" s="84">
        <v>22.47856500000001</v>
      </c>
      <c r="AN15" s="84">
        <v>9.8249800000000018</v>
      </c>
      <c r="AO15" s="84">
        <v>0</v>
      </c>
      <c r="AP15" s="84">
        <v>0</v>
      </c>
      <c r="AQ15" s="84">
        <v>12.653585000000007</v>
      </c>
      <c r="AR15" s="84">
        <v>12.653585000000007</v>
      </c>
      <c r="AS15" s="84">
        <v>3.8912729999999995</v>
      </c>
      <c r="AT15" s="84">
        <v>17.987186000000001</v>
      </c>
      <c r="AU15" s="84">
        <v>0</v>
      </c>
      <c r="AV15" s="84">
        <v>15.834799000000002</v>
      </c>
      <c r="AW15" s="84">
        <v>2.1523869999999996</v>
      </c>
      <c r="AX15" s="84">
        <f>L15+R15+AV15</f>
        <v>15.834799000000002</v>
      </c>
      <c r="AY15" s="84">
        <f>Y15+AH15+AW15</f>
        <v>4.9831269999999996</v>
      </c>
      <c r="AZ15" s="84">
        <f>Y15</f>
        <v>0</v>
      </c>
      <c r="BA15" s="84">
        <f>AH15+AW15</f>
        <v>4.9831269999999996</v>
      </c>
      <c r="BB15" s="84">
        <f t="shared" si="2"/>
        <v>0</v>
      </c>
      <c r="BC15" s="84">
        <f>G15-AX15-AY15</f>
        <v>319.51057899999995</v>
      </c>
      <c r="BD15" s="84">
        <f>AX15+E15</f>
        <v>15.834799000000002</v>
      </c>
      <c r="BE15" s="84">
        <v>0</v>
      </c>
    </row>
    <row r="16" spans="2:59" s="72" customFormat="1" ht="24.75" hidden="1" customHeight="1" x14ac:dyDescent="0.15">
      <c r="B16" s="82">
        <v>0</v>
      </c>
      <c r="C16" s="86" t="s">
        <v>81</v>
      </c>
      <c r="D16" s="87">
        <v>161.18702300000001</v>
      </c>
      <c r="E16" s="87">
        <v>0</v>
      </c>
      <c r="F16" s="87">
        <v>0</v>
      </c>
      <c r="G16" s="87">
        <v>161.18702300000001</v>
      </c>
      <c r="H16" s="87">
        <v>88.214673000000005</v>
      </c>
      <c r="I16" s="87">
        <v>0</v>
      </c>
      <c r="J16" s="87">
        <v>0</v>
      </c>
      <c r="K16" s="87">
        <v>8.5195029999999985</v>
      </c>
      <c r="L16" s="87">
        <v>1.480353</v>
      </c>
      <c r="M16" s="87">
        <v>0</v>
      </c>
      <c r="N16" s="87">
        <f t="shared" si="0"/>
        <v>7.0391499999999985</v>
      </c>
      <c r="O16" s="87"/>
      <c r="P16" s="87">
        <v>0</v>
      </c>
      <c r="Q16" s="87">
        <f>R16+S16+T16+W16</f>
        <v>72.972350000000034</v>
      </c>
      <c r="R16" s="87">
        <v>0.504</v>
      </c>
      <c r="S16" s="87">
        <v>0</v>
      </c>
      <c r="T16" s="87">
        <f>AG16-N16</f>
        <v>72.468350000000029</v>
      </c>
      <c r="U16" s="88"/>
      <c r="V16" s="88"/>
      <c r="W16" s="87">
        <v>0</v>
      </c>
      <c r="X16" s="87">
        <f t="shared" si="1"/>
        <v>79.507500000000022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79.507500000000022</v>
      </c>
      <c r="AH16" s="87">
        <v>8.789909999999999</v>
      </c>
      <c r="AI16" s="87">
        <v>0.13791999999999999</v>
      </c>
      <c r="AJ16" s="87">
        <v>0</v>
      </c>
      <c r="AK16" s="87">
        <v>8.6519899999999996</v>
      </c>
      <c r="AL16" s="87">
        <v>8.6519899999999996</v>
      </c>
      <c r="AM16" s="87">
        <v>70.717590000000015</v>
      </c>
      <c r="AN16" s="87">
        <v>65.503173000000018</v>
      </c>
      <c r="AO16" s="87">
        <v>3.7348390000000005</v>
      </c>
      <c r="AP16" s="87">
        <v>0</v>
      </c>
      <c r="AQ16" s="87">
        <v>5.2144170000000036</v>
      </c>
      <c r="AR16" s="87">
        <v>5.2144170000000036</v>
      </c>
      <c r="AS16" s="87">
        <v>1.2944150000000001</v>
      </c>
      <c r="AT16" s="87">
        <v>62.07631099999999</v>
      </c>
      <c r="AU16" s="87">
        <v>0</v>
      </c>
      <c r="AV16" s="87">
        <v>61.322462999999992</v>
      </c>
      <c r="AW16" s="87">
        <v>0.75384799999999974</v>
      </c>
      <c r="AX16" s="87">
        <f>L16+R16+AV16</f>
        <v>63.306815999999991</v>
      </c>
      <c r="AY16" s="87">
        <f>Y16+AH16+AW16</f>
        <v>9.5437579999999986</v>
      </c>
      <c r="AZ16" s="87">
        <f>Y16</f>
        <v>0</v>
      </c>
      <c r="BA16" s="87">
        <f>AH16+AW16</f>
        <v>9.5437579999999986</v>
      </c>
      <c r="BB16" s="87">
        <f t="shared" si="2"/>
        <v>0</v>
      </c>
      <c r="BC16" s="87">
        <f>G16-AX16-AY16</f>
        <v>88.336449000000016</v>
      </c>
      <c r="BD16" s="87">
        <f>AX16+E16</f>
        <v>63.306815999999991</v>
      </c>
      <c r="BE16" s="87">
        <v>0</v>
      </c>
    </row>
    <row r="17" spans="2:57" s="72" customFormat="1" ht="24.75" hidden="1" customHeight="1" x14ac:dyDescent="0.15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 x14ac:dyDescent="0.15">
      <c r="B18" s="78" t="s">
        <v>83</v>
      </c>
      <c r="C18" s="79"/>
      <c r="D18" s="80">
        <v>33.419223000000002</v>
      </c>
      <c r="E18" s="80">
        <v>0</v>
      </c>
      <c r="F18" s="80">
        <v>0</v>
      </c>
      <c r="G18" s="80">
        <v>33.419223000000002</v>
      </c>
      <c r="H18" s="80">
        <v>6.4989999999999997</v>
      </c>
      <c r="I18" s="80">
        <v>0</v>
      </c>
      <c r="J18" s="80">
        <v>0</v>
      </c>
      <c r="K18" s="80">
        <v>0.23899999999999999</v>
      </c>
      <c r="L18" s="80">
        <v>0</v>
      </c>
      <c r="M18" s="80">
        <v>0</v>
      </c>
      <c r="N18" s="80">
        <f t="shared" si="0"/>
        <v>0.23899999999999999</v>
      </c>
      <c r="O18" s="80"/>
      <c r="P18" s="80">
        <v>0</v>
      </c>
      <c r="Q18" s="80">
        <f t="shared" ref="Q18:Q35" si="4">R18+S18+T18+W18</f>
        <v>26.920223000000004</v>
      </c>
      <c r="R18" s="80">
        <v>2.15</v>
      </c>
      <c r="S18" s="80">
        <v>0</v>
      </c>
      <c r="T18" s="80">
        <f t="shared" ref="T18:T37" si="5">AG18-N18</f>
        <v>24.770223000000005</v>
      </c>
      <c r="U18" s="81"/>
      <c r="V18" s="81"/>
      <c r="W18" s="80">
        <v>0</v>
      </c>
      <c r="X18" s="80">
        <f t="shared" si="1"/>
        <v>25.009223000000006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25.009223000000006</v>
      </c>
      <c r="AH18" s="80">
        <v>0.26239999999999997</v>
      </c>
      <c r="AI18" s="80">
        <v>0</v>
      </c>
      <c r="AJ18" s="80">
        <v>0</v>
      </c>
      <c r="AK18" s="80">
        <v>0.26239999999999997</v>
      </c>
      <c r="AL18" s="80">
        <v>0.26239999999999997</v>
      </c>
      <c r="AM18" s="80">
        <v>24.746823000000006</v>
      </c>
      <c r="AN18" s="80">
        <v>5.2673889999999997</v>
      </c>
      <c r="AO18" s="80">
        <v>0.15828</v>
      </c>
      <c r="AP18" s="80">
        <v>0</v>
      </c>
      <c r="AQ18" s="80">
        <v>19.479434000000008</v>
      </c>
      <c r="AR18" s="80">
        <v>19.479434000000008</v>
      </c>
      <c r="AS18" s="80">
        <v>1.3465310000000004</v>
      </c>
      <c r="AT18" s="80">
        <v>22.632787000000008</v>
      </c>
      <c r="AU18" s="80">
        <v>0</v>
      </c>
      <c r="AV18" s="80">
        <v>22.611656000000007</v>
      </c>
      <c r="AW18" s="80">
        <v>2.1131000000000004E-2</v>
      </c>
      <c r="AX18" s="80">
        <f t="shared" ref="AX18:AX37" si="6">L18+R18+AV18</f>
        <v>24.761656000000006</v>
      </c>
      <c r="AY18" s="80">
        <f t="shared" ref="AY18:AY37" si="7">Y18+AH18+AW18</f>
        <v>0.28353099999999998</v>
      </c>
      <c r="AZ18" s="80">
        <f t="shared" ref="AZ18:AZ35" si="8">Y18</f>
        <v>0</v>
      </c>
      <c r="BA18" s="80">
        <f t="shared" ref="BA18:BA35" si="9">AH18+AW18</f>
        <v>0.28353099999999998</v>
      </c>
      <c r="BB18" s="80">
        <f t="shared" si="2"/>
        <v>0</v>
      </c>
      <c r="BC18" s="80">
        <f t="shared" ref="BC18:BC37" si="10">G18-AX18-AY18</f>
        <v>8.3740359999999967</v>
      </c>
      <c r="BD18" s="80">
        <f t="shared" ref="BD18:BD37" si="11">AX18+E18</f>
        <v>24.761656000000006</v>
      </c>
      <c r="BE18" s="80">
        <v>0</v>
      </c>
    </row>
    <row r="19" spans="2:57" s="72" customFormat="1" ht="24.75" customHeight="1" x14ac:dyDescent="0.15">
      <c r="B19" s="92" t="s">
        <v>84</v>
      </c>
      <c r="C19" s="79"/>
      <c r="D19" s="80">
        <v>42.081877000000006</v>
      </c>
      <c r="E19" s="80">
        <v>0</v>
      </c>
      <c r="F19" s="80">
        <v>0</v>
      </c>
      <c r="G19" s="80">
        <v>42.081877000000006</v>
      </c>
      <c r="H19" s="80">
        <v>24.501999999999999</v>
      </c>
      <c r="I19" s="80">
        <v>0</v>
      </c>
      <c r="J19" s="80">
        <v>0</v>
      </c>
      <c r="K19" s="80">
        <v>0.21199999999999999</v>
      </c>
      <c r="L19" s="80">
        <v>0</v>
      </c>
      <c r="M19" s="80">
        <v>0</v>
      </c>
      <c r="N19" s="80">
        <f t="shared" si="0"/>
        <v>0.21199999999999999</v>
      </c>
      <c r="O19" s="80"/>
      <c r="P19" s="80">
        <v>0</v>
      </c>
      <c r="Q19" s="80">
        <f t="shared" si="4"/>
        <v>17.579877000000007</v>
      </c>
      <c r="R19" s="80">
        <v>0.17299999999999999</v>
      </c>
      <c r="S19" s="80">
        <v>0</v>
      </c>
      <c r="T19" s="80">
        <f t="shared" si="5"/>
        <v>17.406877000000009</v>
      </c>
      <c r="U19" s="81"/>
      <c r="V19" s="81"/>
      <c r="W19" s="80">
        <v>0</v>
      </c>
      <c r="X19" s="80">
        <f t="shared" si="1"/>
        <v>17.618877000000008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17.618877000000008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17.618877000000008</v>
      </c>
      <c r="AN19" s="80">
        <v>11.498059</v>
      </c>
      <c r="AO19" s="80">
        <v>7.5008839999999992</v>
      </c>
      <c r="AP19" s="80">
        <v>0</v>
      </c>
      <c r="AQ19" s="80">
        <v>6.1208180000000079</v>
      </c>
      <c r="AR19" s="80">
        <v>6.1208180000000079</v>
      </c>
      <c r="AS19" s="80">
        <v>1.4069699999999996</v>
      </c>
      <c r="AT19" s="80">
        <v>3.2278070000000003</v>
      </c>
      <c r="AU19" s="80">
        <v>0</v>
      </c>
      <c r="AV19" s="80">
        <v>3.1705180000000004</v>
      </c>
      <c r="AW19" s="80">
        <v>5.7289000000000027E-2</v>
      </c>
      <c r="AX19" s="80">
        <f t="shared" si="6"/>
        <v>3.3435180000000004</v>
      </c>
      <c r="AY19" s="80">
        <f t="shared" si="7"/>
        <v>5.7289000000000027E-2</v>
      </c>
      <c r="AZ19" s="80">
        <f t="shared" si="8"/>
        <v>0</v>
      </c>
      <c r="BA19" s="80">
        <f t="shared" si="9"/>
        <v>5.7289000000000027E-2</v>
      </c>
      <c r="BB19" s="80">
        <f t="shared" si="2"/>
        <v>0</v>
      </c>
      <c r="BC19" s="80">
        <f t="shared" si="10"/>
        <v>38.681070000000005</v>
      </c>
      <c r="BD19" s="80">
        <f t="shared" si="11"/>
        <v>3.3435180000000004</v>
      </c>
      <c r="BE19" s="80">
        <v>0</v>
      </c>
    </row>
    <row r="20" spans="2:57" s="72" customFormat="1" ht="24.75" customHeight="1" x14ac:dyDescent="0.15">
      <c r="B20" s="92" t="s">
        <v>85</v>
      </c>
      <c r="C20" s="79"/>
      <c r="D20" s="80">
        <v>33.575480000000006</v>
      </c>
      <c r="E20" s="80">
        <v>0</v>
      </c>
      <c r="F20" s="80">
        <v>0</v>
      </c>
      <c r="G20" s="80">
        <v>33.575480000000006</v>
      </c>
      <c r="H20" s="80">
        <v>20.329979999999999</v>
      </c>
      <c r="I20" s="80">
        <v>0</v>
      </c>
      <c r="J20" s="80">
        <v>0</v>
      </c>
      <c r="K20" s="80">
        <v>1.2524900000000001</v>
      </c>
      <c r="L20" s="80">
        <v>8.9999999999999993E-3</v>
      </c>
      <c r="M20" s="80">
        <v>0</v>
      </c>
      <c r="N20" s="80">
        <f t="shared" si="0"/>
        <v>1.2434900000000002</v>
      </c>
      <c r="O20" s="80"/>
      <c r="P20" s="80">
        <v>0</v>
      </c>
      <c r="Q20" s="80">
        <f t="shared" si="4"/>
        <v>13.24550000000001</v>
      </c>
      <c r="R20" s="80">
        <v>0.188</v>
      </c>
      <c r="S20" s="80">
        <v>0</v>
      </c>
      <c r="T20" s="80">
        <f t="shared" si="5"/>
        <v>13.05750000000001</v>
      </c>
      <c r="U20" s="81"/>
      <c r="V20" s="81"/>
      <c r="W20" s="80">
        <v>0</v>
      </c>
      <c r="X20" s="80">
        <f t="shared" si="1"/>
        <v>14.300990000000009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14.300990000000009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14.300990000000009</v>
      </c>
      <c r="AN20" s="80">
        <v>1.1123369999999999</v>
      </c>
      <c r="AO20" s="80">
        <v>1.6840000000000002E-3</v>
      </c>
      <c r="AP20" s="80">
        <v>0</v>
      </c>
      <c r="AQ20" s="80">
        <v>13.188653000000009</v>
      </c>
      <c r="AR20" s="80">
        <v>13.188653000000009</v>
      </c>
      <c r="AS20" s="80">
        <v>5.681026000000001</v>
      </c>
      <c r="AT20" s="80">
        <v>2.7783849999999992</v>
      </c>
      <c r="AU20" s="80">
        <v>0</v>
      </c>
      <c r="AV20" s="80">
        <v>2.6566749999999995</v>
      </c>
      <c r="AW20" s="80">
        <v>0.12170999999999998</v>
      </c>
      <c r="AX20" s="80">
        <f t="shared" si="6"/>
        <v>2.8536749999999995</v>
      </c>
      <c r="AY20" s="80">
        <f t="shared" si="7"/>
        <v>0.12170999999999998</v>
      </c>
      <c r="AZ20" s="80">
        <f t="shared" si="8"/>
        <v>0</v>
      </c>
      <c r="BA20" s="80">
        <f t="shared" si="9"/>
        <v>0.12170999999999998</v>
      </c>
      <c r="BB20" s="80">
        <f t="shared" si="2"/>
        <v>0</v>
      </c>
      <c r="BC20" s="80">
        <f t="shared" si="10"/>
        <v>30.600095000000007</v>
      </c>
      <c r="BD20" s="80">
        <f t="shared" si="11"/>
        <v>2.8536749999999995</v>
      </c>
      <c r="BE20" s="80">
        <v>0</v>
      </c>
    </row>
    <row r="21" spans="2:57" s="72" customFormat="1" ht="24.75" customHeight="1" x14ac:dyDescent="0.15">
      <c r="B21" s="78" t="s">
        <v>86</v>
      </c>
      <c r="C21" s="79"/>
      <c r="D21" s="80">
        <v>20.956699000000015</v>
      </c>
      <c r="E21" s="80">
        <v>0</v>
      </c>
      <c r="F21" s="80">
        <v>0</v>
      </c>
      <c r="G21" s="80">
        <v>20.956699000000015</v>
      </c>
      <c r="H21" s="80">
        <v>0.68210000000000004</v>
      </c>
      <c r="I21" s="80">
        <v>0</v>
      </c>
      <c r="J21" s="80">
        <v>0</v>
      </c>
      <c r="K21" s="80">
        <v>0.4481</v>
      </c>
      <c r="L21" s="80">
        <v>3.7902999999999999E-2</v>
      </c>
      <c r="M21" s="80">
        <v>0</v>
      </c>
      <c r="N21" s="80">
        <f t="shared" si="0"/>
        <v>0.41019699999999998</v>
      </c>
      <c r="O21" s="80"/>
      <c r="P21" s="80">
        <v>0</v>
      </c>
      <c r="Q21" s="80">
        <f t="shared" si="4"/>
        <v>20.274599000000013</v>
      </c>
      <c r="R21" s="80">
        <v>0</v>
      </c>
      <c r="S21" s="80">
        <v>0</v>
      </c>
      <c r="T21" s="80">
        <f t="shared" si="5"/>
        <v>20.274599000000013</v>
      </c>
      <c r="U21" s="81"/>
      <c r="V21" s="81"/>
      <c r="W21" s="80">
        <v>0</v>
      </c>
      <c r="X21" s="80">
        <f t="shared" si="1"/>
        <v>20.684796000000013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20.684796000000013</v>
      </c>
      <c r="AH21" s="80">
        <v>0.14324000000000001</v>
      </c>
      <c r="AI21" s="80">
        <v>8.8000000000000003E-4</v>
      </c>
      <c r="AJ21" s="80">
        <v>0</v>
      </c>
      <c r="AK21" s="80">
        <v>0.14236000000000001</v>
      </c>
      <c r="AL21" s="80">
        <v>0.14236000000000001</v>
      </c>
      <c r="AM21" s="80">
        <v>20.541556000000014</v>
      </c>
      <c r="AN21" s="80">
        <v>14.813472000000004</v>
      </c>
      <c r="AO21" s="80">
        <v>1.6990059999999998</v>
      </c>
      <c r="AP21" s="80">
        <v>0</v>
      </c>
      <c r="AQ21" s="80">
        <v>5.7280840000000079</v>
      </c>
      <c r="AR21" s="80">
        <v>5.7280840000000079</v>
      </c>
      <c r="AS21" s="80">
        <v>0.58311499999999983</v>
      </c>
      <c r="AT21" s="80">
        <v>19.491857</v>
      </c>
      <c r="AU21" s="80">
        <v>0</v>
      </c>
      <c r="AV21" s="80">
        <v>13.824826000000005</v>
      </c>
      <c r="AW21" s="80">
        <v>5.6670309999999953</v>
      </c>
      <c r="AX21" s="80">
        <f t="shared" si="6"/>
        <v>13.862729000000005</v>
      </c>
      <c r="AY21" s="80">
        <f t="shared" si="7"/>
        <v>5.8102709999999949</v>
      </c>
      <c r="AZ21" s="80">
        <f t="shared" si="8"/>
        <v>0</v>
      </c>
      <c r="BA21" s="80">
        <f t="shared" si="9"/>
        <v>5.8102709999999949</v>
      </c>
      <c r="BB21" s="80">
        <f t="shared" si="2"/>
        <v>0</v>
      </c>
      <c r="BC21" s="80">
        <f t="shared" si="10"/>
        <v>1.2836990000000146</v>
      </c>
      <c r="BD21" s="80">
        <f t="shared" si="11"/>
        <v>13.862729000000005</v>
      </c>
      <c r="BE21" s="80">
        <v>0</v>
      </c>
    </row>
    <row r="22" spans="2:57" s="72" customFormat="1" ht="24.75" customHeight="1" x14ac:dyDescent="0.15">
      <c r="B22" s="92" t="s">
        <v>87</v>
      </c>
      <c r="C22" s="79"/>
      <c r="D22" s="80">
        <v>0.71526500000000037</v>
      </c>
      <c r="E22" s="80">
        <v>0</v>
      </c>
      <c r="F22" s="80">
        <v>0</v>
      </c>
      <c r="G22" s="80">
        <v>0.71526500000000037</v>
      </c>
      <c r="H22" s="80">
        <v>2.8411000000000002E-2</v>
      </c>
      <c r="I22" s="80">
        <v>4.901E-3</v>
      </c>
      <c r="J22" s="80">
        <v>0</v>
      </c>
      <c r="K22" s="80">
        <v>2.4E-2</v>
      </c>
      <c r="L22" s="80">
        <v>2.3510000000000003E-2</v>
      </c>
      <c r="M22" s="80">
        <v>0</v>
      </c>
      <c r="N22" s="80">
        <f t="shared" si="0"/>
        <v>4.8999999999999738E-4</v>
      </c>
      <c r="O22" s="80"/>
      <c r="P22" s="80">
        <v>0</v>
      </c>
      <c r="Q22" s="80">
        <f t="shared" si="4"/>
        <v>0.6868540000000003</v>
      </c>
      <c r="R22" s="80">
        <v>0</v>
      </c>
      <c r="S22" s="80">
        <v>0</v>
      </c>
      <c r="T22" s="80">
        <f t="shared" si="5"/>
        <v>0.6868540000000003</v>
      </c>
      <c r="U22" s="81"/>
      <c r="V22" s="81"/>
      <c r="W22" s="80">
        <v>0</v>
      </c>
      <c r="X22" s="80">
        <f t="shared" si="1"/>
        <v>0.68734400000000029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0.68734400000000029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0.68734400000000029</v>
      </c>
      <c r="AN22" s="80">
        <v>0.59264400000000028</v>
      </c>
      <c r="AO22" s="80">
        <v>7.1499999999999992E-3</v>
      </c>
      <c r="AP22" s="80">
        <v>0</v>
      </c>
      <c r="AQ22" s="80">
        <v>9.4700000000000006E-2</v>
      </c>
      <c r="AR22" s="80">
        <v>9.4700000000000006E-2</v>
      </c>
      <c r="AS22" s="80">
        <v>4.6450000000000005E-2</v>
      </c>
      <c r="AT22" s="80">
        <v>0.63246400000000003</v>
      </c>
      <c r="AU22" s="80">
        <v>0</v>
      </c>
      <c r="AV22" s="80">
        <v>0.45623399999999997</v>
      </c>
      <c r="AW22" s="80">
        <v>0.17623000000000005</v>
      </c>
      <c r="AX22" s="80">
        <f t="shared" si="6"/>
        <v>0.47974399999999995</v>
      </c>
      <c r="AY22" s="80">
        <f t="shared" si="7"/>
        <v>0.17623000000000005</v>
      </c>
      <c r="AZ22" s="80">
        <f t="shared" si="8"/>
        <v>0</v>
      </c>
      <c r="BA22" s="80">
        <f t="shared" si="9"/>
        <v>0.17623000000000005</v>
      </c>
      <c r="BB22" s="80">
        <f t="shared" si="2"/>
        <v>0</v>
      </c>
      <c r="BC22" s="80">
        <f t="shared" si="10"/>
        <v>5.9291000000000371E-2</v>
      </c>
      <c r="BD22" s="80">
        <f t="shared" si="11"/>
        <v>0.47974399999999995</v>
      </c>
      <c r="BE22" s="80">
        <v>0</v>
      </c>
    </row>
    <row r="23" spans="2:57" s="72" customFormat="1" ht="24.75" customHeight="1" x14ac:dyDescent="0.15">
      <c r="B23" s="92" t="s">
        <v>88</v>
      </c>
      <c r="C23" s="79"/>
      <c r="D23" s="80">
        <v>67.150653000000005</v>
      </c>
      <c r="E23" s="80">
        <v>0</v>
      </c>
      <c r="F23" s="80">
        <v>0</v>
      </c>
      <c r="G23" s="80">
        <v>67.150653000000005</v>
      </c>
      <c r="H23" s="80">
        <v>2.3060329999999998</v>
      </c>
      <c r="I23" s="80">
        <v>0.22456000000000001</v>
      </c>
      <c r="J23" s="80">
        <v>0</v>
      </c>
      <c r="K23" s="80">
        <v>2.1039289999999999</v>
      </c>
      <c r="L23" s="80">
        <v>1.9504330000000001</v>
      </c>
      <c r="M23" s="80">
        <v>0</v>
      </c>
      <c r="N23" s="80">
        <f t="shared" si="0"/>
        <v>0.15349599999999985</v>
      </c>
      <c r="O23" s="80"/>
      <c r="P23" s="80">
        <v>0</v>
      </c>
      <c r="Q23" s="80">
        <f t="shared" si="4"/>
        <v>64.844619999999992</v>
      </c>
      <c r="R23" s="80">
        <v>0</v>
      </c>
      <c r="S23" s="80">
        <v>0</v>
      </c>
      <c r="T23" s="80">
        <f t="shared" si="5"/>
        <v>64.844619999999992</v>
      </c>
      <c r="U23" s="81"/>
      <c r="V23" s="81"/>
      <c r="W23" s="80">
        <v>0</v>
      </c>
      <c r="X23" s="80">
        <f t="shared" si="1"/>
        <v>64.998115999999996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64.998115999999996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64.998115999999996</v>
      </c>
      <c r="AN23" s="80">
        <v>64.255625999999992</v>
      </c>
      <c r="AO23" s="80">
        <v>0.51385999999999998</v>
      </c>
      <c r="AP23" s="80">
        <v>0</v>
      </c>
      <c r="AQ23" s="80">
        <v>0.74248999999999998</v>
      </c>
      <c r="AR23" s="80">
        <v>0.74248999999999998</v>
      </c>
      <c r="AS23" s="80">
        <v>6.3031000000000004E-2</v>
      </c>
      <c r="AT23" s="80">
        <v>64.427117999999993</v>
      </c>
      <c r="AU23" s="80">
        <v>0</v>
      </c>
      <c r="AV23" s="80">
        <v>63.223599</v>
      </c>
      <c r="AW23" s="80">
        <v>1.2035189999999993</v>
      </c>
      <c r="AX23" s="80">
        <f t="shared" si="6"/>
        <v>65.174031999999997</v>
      </c>
      <c r="AY23" s="80">
        <f t="shared" si="7"/>
        <v>1.2035189999999993</v>
      </c>
      <c r="AZ23" s="80">
        <f t="shared" si="8"/>
        <v>0</v>
      </c>
      <c r="BA23" s="80">
        <f t="shared" si="9"/>
        <v>1.2035189999999993</v>
      </c>
      <c r="BB23" s="80">
        <f t="shared" si="2"/>
        <v>0</v>
      </c>
      <c r="BC23" s="80">
        <f t="shared" si="10"/>
        <v>0.77310200000000928</v>
      </c>
      <c r="BD23" s="80">
        <f t="shared" si="11"/>
        <v>65.174031999999997</v>
      </c>
      <c r="BE23" s="80">
        <v>0</v>
      </c>
    </row>
    <row r="24" spans="2:57" s="72" customFormat="1" ht="24.75" customHeight="1" x14ac:dyDescent="0.15">
      <c r="B24" s="92" t="s">
        <v>89</v>
      </c>
      <c r="C24" s="79"/>
      <c r="D24" s="80">
        <v>0.99827299999999997</v>
      </c>
      <c r="E24" s="80">
        <v>0</v>
      </c>
      <c r="F24" s="80">
        <v>0</v>
      </c>
      <c r="G24" s="80">
        <v>0.99827299999999997</v>
      </c>
      <c r="H24" s="80">
        <v>4.2680000000000003E-2</v>
      </c>
      <c r="I24" s="80">
        <v>4.258E-2</v>
      </c>
      <c r="J24" s="80">
        <v>0</v>
      </c>
      <c r="K24" s="80">
        <v>4.5659999999999997E-3</v>
      </c>
      <c r="L24" s="80">
        <v>1E-4</v>
      </c>
      <c r="M24" s="80">
        <v>0</v>
      </c>
      <c r="N24" s="80">
        <f t="shared" si="0"/>
        <v>4.4659999999999995E-3</v>
      </c>
      <c r="O24" s="80"/>
      <c r="P24" s="80">
        <v>0</v>
      </c>
      <c r="Q24" s="80">
        <f t="shared" si="4"/>
        <v>0.95559300000000003</v>
      </c>
      <c r="R24" s="80">
        <v>0</v>
      </c>
      <c r="S24" s="80">
        <v>0</v>
      </c>
      <c r="T24" s="80">
        <f t="shared" si="5"/>
        <v>0.95559300000000003</v>
      </c>
      <c r="U24" s="81"/>
      <c r="V24" s="81"/>
      <c r="W24" s="80">
        <v>0</v>
      </c>
      <c r="X24" s="80">
        <f t="shared" si="1"/>
        <v>0.960059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0.960059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0.960059</v>
      </c>
      <c r="AN24" s="80">
        <v>0.92395899999999997</v>
      </c>
      <c r="AO24" s="80">
        <v>6.4200000000000004E-3</v>
      </c>
      <c r="AP24" s="80">
        <v>0</v>
      </c>
      <c r="AQ24" s="80">
        <v>3.61E-2</v>
      </c>
      <c r="AR24" s="80">
        <v>3.61E-2</v>
      </c>
      <c r="AS24" s="80">
        <v>4.8399999999999997E-3</v>
      </c>
      <c r="AT24" s="80">
        <v>0.95180699999999985</v>
      </c>
      <c r="AU24" s="80">
        <v>0</v>
      </c>
      <c r="AV24" s="80">
        <v>0.74269199999999991</v>
      </c>
      <c r="AW24" s="80">
        <v>0.209115</v>
      </c>
      <c r="AX24" s="80">
        <f t="shared" si="6"/>
        <v>0.7427919999999999</v>
      </c>
      <c r="AY24" s="80">
        <f t="shared" si="7"/>
        <v>0.209115</v>
      </c>
      <c r="AZ24" s="80">
        <f t="shared" si="8"/>
        <v>0</v>
      </c>
      <c r="BA24" s="80">
        <f t="shared" si="9"/>
        <v>0.209115</v>
      </c>
      <c r="BB24" s="80">
        <f t="shared" si="2"/>
        <v>0</v>
      </c>
      <c r="BC24" s="80">
        <f t="shared" si="10"/>
        <v>4.6366000000000074E-2</v>
      </c>
      <c r="BD24" s="80">
        <f t="shared" si="11"/>
        <v>0.7427919999999999</v>
      </c>
      <c r="BE24" s="80">
        <v>0</v>
      </c>
    </row>
    <row r="25" spans="2:57" s="72" customFormat="1" ht="24.75" customHeight="1" x14ac:dyDescent="0.15">
      <c r="B25" s="92" t="s">
        <v>90</v>
      </c>
      <c r="C25" s="79"/>
      <c r="D25" s="80">
        <v>32.621472000000004</v>
      </c>
      <c r="E25" s="80">
        <v>0</v>
      </c>
      <c r="F25" s="80">
        <v>0</v>
      </c>
      <c r="G25" s="80">
        <v>32.621472000000004</v>
      </c>
      <c r="H25" s="80">
        <v>6.0810900000000006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26.540382000000001</v>
      </c>
      <c r="R25" s="80">
        <v>0</v>
      </c>
      <c r="S25" s="80">
        <v>0</v>
      </c>
      <c r="T25" s="80">
        <f t="shared" si="5"/>
        <v>26.540382000000001</v>
      </c>
      <c r="U25" s="81"/>
      <c r="V25" s="81"/>
      <c r="W25" s="80">
        <v>0</v>
      </c>
      <c r="X25" s="80">
        <f t="shared" si="1"/>
        <v>26.540382000000001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26.540382000000001</v>
      </c>
      <c r="AH25" s="80">
        <v>0.68700000000000006</v>
      </c>
      <c r="AI25" s="80">
        <v>0</v>
      </c>
      <c r="AJ25" s="80">
        <v>0</v>
      </c>
      <c r="AK25" s="80">
        <v>0.68700000000000006</v>
      </c>
      <c r="AL25" s="80">
        <v>0.68700000000000006</v>
      </c>
      <c r="AM25" s="80">
        <v>25.853382</v>
      </c>
      <c r="AN25" s="80">
        <v>4.7517170000000002</v>
      </c>
      <c r="AO25" s="80">
        <v>1.4199999999999998E-3</v>
      </c>
      <c r="AP25" s="80">
        <v>0</v>
      </c>
      <c r="AQ25" s="80">
        <v>21.101665000000001</v>
      </c>
      <c r="AR25" s="80">
        <v>21.101665000000001</v>
      </c>
      <c r="AS25" s="80">
        <v>0.40681</v>
      </c>
      <c r="AT25" s="80">
        <v>25.478139000000002</v>
      </c>
      <c r="AU25" s="80">
        <v>0</v>
      </c>
      <c r="AV25" s="80">
        <v>25.432067000000004</v>
      </c>
      <c r="AW25" s="80">
        <v>4.6071999999999995E-2</v>
      </c>
      <c r="AX25" s="80">
        <f t="shared" si="6"/>
        <v>25.432067000000004</v>
      </c>
      <c r="AY25" s="80">
        <f t="shared" si="7"/>
        <v>0.73307200000000006</v>
      </c>
      <c r="AZ25" s="80">
        <f t="shared" si="8"/>
        <v>0</v>
      </c>
      <c r="BA25" s="80">
        <f t="shared" si="9"/>
        <v>0.73307200000000006</v>
      </c>
      <c r="BB25" s="80">
        <f t="shared" si="2"/>
        <v>0</v>
      </c>
      <c r="BC25" s="80">
        <f t="shared" si="10"/>
        <v>6.4563330000000008</v>
      </c>
      <c r="BD25" s="80">
        <f t="shared" si="11"/>
        <v>25.432067000000004</v>
      </c>
      <c r="BE25" s="80">
        <v>0</v>
      </c>
    </row>
    <row r="26" spans="2:57" s="72" customFormat="1" ht="24.75" customHeight="1" x14ac:dyDescent="0.15">
      <c r="B26" s="92" t="s">
        <v>91</v>
      </c>
      <c r="C26" s="79"/>
      <c r="D26" s="80">
        <v>1.4548300000000001</v>
      </c>
      <c r="E26" s="80">
        <v>0</v>
      </c>
      <c r="F26" s="80">
        <v>0</v>
      </c>
      <c r="G26" s="80">
        <v>1.4548300000000001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1.4548300000000001</v>
      </c>
      <c r="R26" s="80">
        <v>0</v>
      </c>
      <c r="S26" s="80">
        <v>0</v>
      </c>
      <c r="T26" s="80">
        <f t="shared" si="5"/>
        <v>1.4548300000000001</v>
      </c>
      <c r="U26" s="81"/>
      <c r="V26" s="81"/>
      <c r="W26" s="80">
        <v>0</v>
      </c>
      <c r="X26" s="80">
        <f t="shared" si="1"/>
        <v>1.4548300000000001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1.4548300000000001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1.4548300000000001</v>
      </c>
      <c r="AN26" s="80">
        <v>0</v>
      </c>
      <c r="AO26" s="80">
        <v>0</v>
      </c>
      <c r="AP26" s="80">
        <v>0</v>
      </c>
      <c r="AQ26" s="80">
        <v>1.4548300000000001</v>
      </c>
      <c r="AR26" s="80">
        <v>1.4548300000000001</v>
      </c>
      <c r="AS26" s="80">
        <v>0</v>
      </c>
      <c r="AT26" s="80">
        <v>1.4548300000000001</v>
      </c>
      <c r="AU26" s="80">
        <v>0</v>
      </c>
      <c r="AV26" s="80">
        <v>1.4548300000000001</v>
      </c>
      <c r="AW26" s="80">
        <v>0</v>
      </c>
      <c r="AX26" s="80">
        <f t="shared" si="6"/>
        <v>1.4548300000000001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1.4548300000000001</v>
      </c>
      <c r="BE26" s="80">
        <v>0</v>
      </c>
    </row>
    <row r="27" spans="2:57" s="72" customFormat="1" ht="24.75" customHeight="1" x14ac:dyDescent="0.15">
      <c r="B27" s="92" t="s">
        <v>92</v>
      </c>
      <c r="C27" s="79"/>
      <c r="D27" s="80">
        <v>7.8800000000000016E-3</v>
      </c>
      <c r="E27" s="80">
        <v>0</v>
      </c>
      <c r="F27" s="80">
        <v>0</v>
      </c>
      <c r="G27" s="80">
        <v>7.8800000000000016E-3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7.8800000000000016E-3</v>
      </c>
      <c r="R27" s="80">
        <v>0</v>
      </c>
      <c r="S27" s="80">
        <v>0</v>
      </c>
      <c r="T27" s="80">
        <f t="shared" si="5"/>
        <v>7.8800000000000016E-3</v>
      </c>
      <c r="U27" s="81"/>
      <c r="V27" s="81"/>
      <c r="W27" s="80">
        <v>0</v>
      </c>
      <c r="X27" s="80">
        <f t="shared" si="1"/>
        <v>7.8800000000000016E-3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7.8800000000000016E-3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7.8800000000000016E-3</v>
      </c>
      <c r="AN27" s="80">
        <v>7.7800000000000013E-3</v>
      </c>
      <c r="AO27" s="80">
        <v>0</v>
      </c>
      <c r="AP27" s="80">
        <v>0</v>
      </c>
      <c r="AQ27" s="80">
        <v>1E-4</v>
      </c>
      <c r="AR27" s="80">
        <v>1E-4</v>
      </c>
      <c r="AS27" s="80">
        <v>1E-4</v>
      </c>
      <c r="AT27" s="80">
        <v>7.4830000000000001E-3</v>
      </c>
      <c r="AU27" s="80">
        <v>0</v>
      </c>
      <c r="AV27" s="80">
        <v>6.6259999999999999E-3</v>
      </c>
      <c r="AW27" s="80">
        <v>8.5700000000000001E-4</v>
      </c>
      <c r="AX27" s="80">
        <f t="shared" si="6"/>
        <v>6.6259999999999999E-3</v>
      </c>
      <c r="AY27" s="80">
        <f t="shared" si="7"/>
        <v>8.5700000000000001E-4</v>
      </c>
      <c r="AZ27" s="80">
        <f t="shared" si="8"/>
        <v>0</v>
      </c>
      <c r="BA27" s="80">
        <f t="shared" si="9"/>
        <v>8.5700000000000001E-4</v>
      </c>
      <c r="BB27" s="80">
        <f t="shared" si="2"/>
        <v>0</v>
      </c>
      <c r="BC27" s="80">
        <f t="shared" si="10"/>
        <v>3.9700000000000163E-4</v>
      </c>
      <c r="BD27" s="80">
        <f t="shared" si="11"/>
        <v>6.6259999999999999E-3</v>
      </c>
      <c r="BE27" s="80">
        <v>0</v>
      </c>
    </row>
    <row r="28" spans="2:57" s="72" customFormat="1" ht="24.75" customHeight="1" x14ac:dyDescent="0.15">
      <c r="B28" s="92" t="s">
        <v>93</v>
      </c>
      <c r="C28" s="79"/>
      <c r="D28" s="80">
        <v>7.5752940000000013</v>
      </c>
      <c r="E28" s="80">
        <v>0</v>
      </c>
      <c r="F28" s="80">
        <v>0</v>
      </c>
      <c r="G28" s="80">
        <v>7.5752940000000013</v>
      </c>
      <c r="H28" s="80">
        <v>6.9500000000000004E-3</v>
      </c>
      <c r="I28" s="80">
        <v>0</v>
      </c>
      <c r="J28" s="80">
        <v>0</v>
      </c>
      <c r="K28" s="80">
        <v>6.9500000000000004E-3</v>
      </c>
      <c r="L28" s="80">
        <v>6.9500000000000004E-3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7.5683440000000015</v>
      </c>
      <c r="R28" s="80">
        <v>0</v>
      </c>
      <c r="S28" s="80">
        <v>0</v>
      </c>
      <c r="T28" s="80">
        <f t="shared" si="5"/>
        <v>7.5683440000000015</v>
      </c>
      <c r="U28" s="81"/>
      <c r="V28" s="81"/>
      <c r="W28" s="80">
        <v>0</v>
      </c>
      <c r="X28" s="80">
        <f t="shared" si="1"/>
        <v>7.5683440000000015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7.5683440000000015</v>
      </c>
      <c r="AH28" s="80">
        <v>8.610000000000001E-2</v>
      </c>
      <c r="AI28" s="80">
        <v>1.1000000000000001E-3</v>
      </c>
      <c r="AJ28" s="80">
        <v>0</v>
      </c>
      <c r="AK28" s="80">
        <v>8.5000000000000006E-2</v>
      </c>
      <c r="AL28" s="80">
        <v>8.5000000000000006E-2</v>
      </c>
      <c r="AM28" s="80">
        <v>7.4822440000000014</v>
      </c>
      <c r="AN28" s="80">
        <v>4.5974180000000002</v>
      </c>
      <c r="AO28" s="80">
        <v>0</v>
      </c>
      <c r="AP28" s="80">
        <v>0</v>
      </c>
      <c r="AQ28" s="80">
        <v>2.8848260000000008</v>
      </c>
      <c r="AR28" s="80">
        <v>2.8848260000000008</v>
      </c>
      <c r="AS28" s="80">
        <v>2.9423000000000001E-2</v>
      </c>
      <c r="AT28" s="80">
        <v>7.4815320000000005</v>
      </c>
      <c r="AU28" s="80">
        <v>0</v>
      </c>
      <c r="AV28" s="80">
        <v>7.302213000000001</v>
      </c>
      <c r="AW28" s="80">
        <v>0.17931899999999995</v>
      </c>
      <c r="AX28" s="80">
        <f t="shared" si="6"/>
        <v>7.3091630000000007</v>
      </c>
      <c r="AY28" s="80">
        <f t="shared" si="7"/>
        <v>0.26541899999999996</v>
      </c>
      <c r="AZ28" s="80">
        <f t="shared" si="8"/>
        <v>0</v>
      </c>
      <c r="BA28" s="80">
        <f t="shared" si="9"/>
        <v>0.26541899999999996</v>
      </c>
      <c r="BB28" s="80">
        <f t="shared" si="2"/>
        <v>0</v>
      </c>
      <c r="BC28" s="80">
        <f t="shared" si="10"/>
        <v>7.1200000000060104E-4</v>
      </c>
      <c r="BD28" s="80">
        <f t="shared" si="11"/>
        <v>7.3091630000000007</v>
      </c>
      <c r="BE28" s="80">
        <v>0</v>
      </c>
    </row>
    <row r="29" spans="2:57" s="72" customFormat="1" ht="24.75" customHeight="1" x14ac:dyDescent="0.15">
      <c r="B29" s="92" t="s">
        <v>94</v>
      </c>
      <c r="C29" s="79"/>
      <c r="D29" s="80">
        <v>88.58199399999998</v>
      </c>
      <c r="E29" s="80">
        <v>14.371</v>
      </c>
      <c r="F29" s="80">
        <v>0</v>
      </c>
      <c r="G29" s="80">
        <v>74.210993999999985</v>
      </c>
      <c r="H29" s="80">
        <v>32.39038</v>
      </c>
      <c r="I29" s="80">
        <v>0</v>
      </c>
      <c r="J29" s="80">
        <v>0</v>
      </c>
      <c r="K29" s="80">
        <v>32.39038</v>
      </c>
      <c r="L29" s="80">
        <v>32.388400000000004</v>
      </c>
      <c r="M29" s="80">
        <v>0</v>
      </c>
      <c r="N29" s="80">
        <f t="shared" si="0"/>
        <v>1.979999999996096E-3</v>
      </c>
      <c r="O29" s="80"/>
      <c r="P29" s="80">
        <v>0</v>
      </c>
      <c r="Q29" s="80">
        <f t="shared" si="4"/>
        <v>41.820613999999985</v>
      </c>
      <c r="R29" s="80">
        <v>2.8153999999999999</v>
      </c>
      <c r="S29" s="80">
        <v>0</v>
      </c>
      <c r="T29" s="80">
        <f t="shared" si="5"/>
        <v>39.005213999999988</v>
      </c>
      <c r="U29" s="81"/>
      <c r="V29" s="81"/>
      <c r="W29" s="80">
        <v>0</v>
      </c>
      <c r="X29" s="80">
        <f t="shared" si="1"/>
        <v>39.007193999999984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39.007193999999984</v>
      </c>
      <c r="AH29" s="80">
        <v>2.8271600000000001</v>
      </c>
      <c r="AI29" s="80">
        <v>1.0913900000000001</v>
      </c>
      <c r="AJ29" s="80">
        <v>0</v>
      </c>
      <c r="AK29" s="80">
        <v>1.73577</v>
      </c>
      <c r="AL29" s="80">
        <v>1.73577</v>
      </c>
      <c r="AM29" s="80">
        <v>36.180033999999985</v>
      </c>
      <c r="AN29" s="80">
        <v>34.500989999999987</v>
      </c>
      <c r="AO29" s="80">
        <v>5.1520000000000003E-3</v>
      </c>
      <c r="AP29" s="80">
        <v>0</v>
      </c>
      <c r="AQ29" s="80">
        <v>1.6790439999999984</v>
      </c>
      <c r="AR29" s="80">
        <v>1.6790439999999984</v>
      </c>
      <c r="AS29" s="80">
        <v>0.20149</v>
      </c>
      <c r="AT29" s="80">
        <v>36.179968000000017</v>
      </c>
      <c r="AU29" s="80">
        <v>0</v>
      </c>
      <c r="AV29" s="80">
        <v>33.381887000000013</v>
      </c>
      <c r="AW29" s="80">
        <v>2.7980810000000012</v>
      </c>
      <c r="AX29" s="80">
        <f t="shared" si="6"/>
        <v>68.585687000000007</v>
      </c>
      <c r="AY29" s="80">
        <f t="shared" si="7"/>
        <v>5.6252410000000008</v>
      </c>
      <c r="AZ29" s="80">
        <f t="shared" si="8"/>
        <v>0</v>
      </c>
      <c r="BA29" s="80">
        <f t="shared" si="9"/>
        <v>5.6252410000000008</v>
      </c>
      <c r="BB29" s="80">
        <f t="shared" si="2"/>
        <v>0</v>
      </c>
      <c r="BC29" s="80">
        <f t="shared" si="10"/>
        <v>6.5999999977250923E-5</v>
      </c>
      <c r="BD29" s="80">
        <f t="shared" si="11"/>
        <v>82.956687000000002</v>
      </c>
      <c r="BE29" s="80">
        <v>0</v>
      </c>
    </row>
    <row r="30" spans="2:57" s="72" customFormat="1" ht="24.75" customHeight="1" x14ac:dyDescent="0.15">
      <c r="B30" s="92" t="s">
        <v>95</v>
      </c>
      <c r="C30" s="79"/>
      <c r="D30" s="80">
        <v>2098.23866</v>
      </c>
      <c r="E30" s="80">
        <v>1116.75</v>
      </c>
      <c r="F30" s="80">
        <v>0</v>
      </c>
      <c r="G30" s="80">
        <v>981.48865999999998</v>
      </c>
      <c r="H30" s="80">
        <v>912.47500000000002</v>
      </c>
      <c r="I30" s="80">
        <v>0</v>
      </c>
      <c r="J30" s="80">
        <v>0</v>
      </c>
      <c r="K30" s="80">
        <v>912.47500000000002</v>
      </c>
      <c r="L30" s="80">
        <v>908.97799999999995</v>
      </c>
      <c r="M30" s="80">
        <v>0</v>
      </c>
      <c r="N30" s="80">
        <f t="shared" si="0"/>
        <v>3.4970000000000709</v>
      </c>
      <c r="O30" s="80"/>
      <c r="P30" s="80">
        <v>0</v>
      </c>
      <c r="Q30" s="80">
        <f t="shared" si="4"/>
        <v>69.013659999999931</v>
      </c>
      <c r="R30" s="80">
        <v>0</v>
      </c>
      <c r="S30" s="80">
        <v>0</v>
      </c>
      <c r="T30" s="80">
        <f t="shared" si="5"/>
        <v>69.013659999999931</v>
      </c>
      <c r="U30" s="81"/>
      <c r="V30" s="81"/>
      <c r="W30" s="80">
        <v>0</v>
      </c>
      <c r="X30" s="80">
        <f t="shared" si="1"/>
        <v>72.510660000000001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72.510660000000001</v>
      </c>
      <c r="AH30" s="80">
        <v>70.936000000000007</v>
      </c>
      <c r="AI30" s="80">
        <v>0</v>
      </c>
      <c r="AJ30" s="80">
        <v>0</v>
      </c>
      <c r="AK30" s="80">
        <v>70.936000000000007</v>
      </c>
      <c r="AL30" s="80">
        <v>70.936000000000007</v>
      </c>
      <c r="AM30" s="80">
        <v>1.5746599999999997</v>
      </c>
      <c r="AN30" s="80">
        <v>1.0212999999999999</v>
      </c>
      <c r="AO30" s="80">
        <v>0</v>
      </c>
      <c r="AP30" s="80">
        <v>0</v>
      </c>
      <c r="AQ30" s="80">
        <v>0.55335999999999996</v>
      </c>
      <c r="AR30" s="80">
        <v>0.55335999999999996</v>
      </c>
      <c r="AS30" s="80">
        <v>0</v>
      </c>
      <c r="AT30" s="80">
        <v>1.5746599999999999</v>
      </c>
      <c r="AU30" s="80">
        <v>0</v>
      </c>
      <c r="AV30" s="80">
        <v>1.5703</v>
      </c>
      <c r="AW30" s="80">
        <v>4.3600000000000002E-3</v>
      </c>
      <c r="AX30" s="80">
        <f t="shared" si="6"/>
        <v>910.54829999999993</v>
      </c>
      <c r="AY30" s="80">
        <f t="shared" si="7"/>
        <v>70.940360000000013</v>
      </c>
      <c r="AZ30" s="80">
        <f t="shared" si="8"/>
        <v>0</v>
      </c>
      <c r="BA30" s="80">
        <f t="shared" si="9"/>
        <v>70.940360000000013</v>
      </c>
      <c r="BB30" s="80">
        <f t="shared" si="2"/>
        <v>0</v>
      </c>
      <c r="BC30" s="80">
        <f t="shared" si="10"/>
        <v>0</v>
      </c>
      <c r="BD30" s="80">
        <f t="shared" si="11"/>
        <v>2027.2982999999999</v>
      </c>
      <c r="BE30" s="80">
        <v>0</v>
      </c>
    </row>
    <row r="31" spans="2:57" s="72" customFormat="1" ht="24.75" customHeight="1" x14ac:dyDescent="0.15">
      <c r="B31" s="78" t="s">
        <v>96</v>
      </c>
      <c r="C31" s="79"/>
      <c r="D31" s="80">
        <v>710.55210099999954</v>
      </c>
      <c r="E31" s="80">
        <v>0</v>
      </c>
      <c r="F31" s="80">
        <v>0</v>
      </c>
      <c r="G31" s="80">
        <v>710.55210099999954</v>
      </c>
      <c r="H31" s="80">
        <v>28.470383999999999</v>
      </c>
      <c r="I31" s="80">
        <v>0</v>
      </c>
      <c r="J31" s="80">
        <v>0</v>
      </c>
      <c r="K31" s="80">
        <v>28.470383999999999</v>
      </c>
      <c r="L31" s="80">
        <v>24.755393999999999</v>
      </c>
      <c r="M31" s="80">
        <v>0</v>
      </c>
      <c r="N31" s="80">
        <f t="shared" si="0"/>
        <v>3.7149900000000002</v>
      </c>
      <c r="O31" s="80"/>
      <c r="P31" s="80">
        <v>0</v>
      </c>
      <c r="Q31" s="80">
        <f t="shared" si="4"/>
        <v>682.08171699999957</v>
      </c>
      <c r="R31" s="80">
        <v>0.73232999999999993</v>
      </c>
      <c r="S31" s="80">
        <v>0</v>
      </c>
      <c r="T31" s="80">
        <f t="shared" si="5"/>
        <v>681.34938699999952</v>
      </c>
      <c r="U31" s="81"/>
      <c r="V31" s="81"/>
      <c r="W31" s="80">
        <v>0</v>
      </c>
      <c r="X31" s="80">
        <f t="shared" si="1"/>
        <v>685.06437699999947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685.06437699999947</v>
      </c>
      <c r="AH31" s="80">
        <v>10.058871999999997</v>
      </c>
      <c r="AI31" s="80">
        <v>9.9900099999999981</v>
      </c>
      <c r="AJ31" s="80">
        <v>0</v>
      </c>
      <c r="AK31" s="80">
        <v>6.8861999999999993E-2</v>
      </c>
      <c r="AL31" s="80">
        <v>6.8861999999999993E-2</v>
      </c>
      <c r="AM31" s="80">
        <v>675.00550499999952</v>
      </c>
      <c r="AN31" s="80">
        <v>672.47057799999948</v>
      </c>
      <c r="AO31" s="80">
        <v>1.2999999999999999E-3</v>
      </c>
      <c r="AP31" s="80">
        <v>0</v>
      </c>
      <c r="AQ31" s="80">
        <v>2.5349269999999997</v>
      </c>
      <c r="AR31" s="80">
        <v>2.5349269999999997</v>
      </c>
      <c r="AS31" s="80">
        <v>0</v>
      </c>
      <c r="AT31" s="80">
        <v>675.00550399999997</v>
      </c>
      <c r="AU31" s="80">
        <v>0</v>
      </c>
      <c r="AV31" s="80">
        <v>670.84242499999993</v>
      </c>
      <c r="AW31" s="80">
        <v>4.1630790000000015</v>
      </c>
      <c r="AX31" s="80">
        <f t="shared" si="6"/>
        <v>696.33014899999989</v>
      </c>
      <c r="AY31" s="80">
        <f t="shared" si="7"/>
        <v>14.221950999999999</v>
      </c>
      <c r="AZ31" s="80">
        <f t="shared" si="8"/>
        <v>0</v>
      </c>
      <c r="BA31" s="80">
        <f t="shared" si="9"/>
        <v>14.221950999999999</v>
      </c>
      <c r="BB31" s="80">
        <f t="shared" si="2"/>
        <v>0</v>
      </c>
      <c r="BC31" s="80">
        <f t="shared" si="10"/>
        <v>9.9999964753294535E-7</v>
      </c>
      <c r="BD31" s="80">
        <f t="shared" si="11"/>
        <v>696.33014899999989</v>
      </c>
      <c r="BE31" s="80">
        <v>0</v>
      </c>
    </row>
    <row r="32" spans="2:57" s="72" customFormat="1" ht="24.75" customHeight="1" x14ac:dyDescent="0.15">
      <c r="B32" s="92" t="s">
        <v>97</v>
      </c>
      <c r="C32" s="79"/>
      <c r="D32" s="80">
        <v>898.56361100000004</v>
      </c>
      <c r="E32" s="80">
        <v>57.457999999999998</v>
      </c>
      <c r="F32" s="80">
        <v>0</v>
      </c>
      <c r="G32" s="80">
        <v>841.10561100000007</v>
      </c>
      <c r="H32" s="80">
        <v>768.822</v>
      </c>
      <c r="I32" s="80">
        <v>0</v>
      </c>
      <c r="J32" s="80">
        <v>0</v>
      </c>
      <c r="K32" s="80">
        <v>116.05</v>
      </c>
      <c r="L32" s="80">
        <v>109.143</v>
      </c>
      <c r="M32" s="80">
        <v>0</v>
      </c>
      <c r="N32" s="80">
        <f t="shared" si="0"/>
        <v>6.9069999999999965</v>
      </c>
      <c r="O32" s="80"/>
      <c r="P32" s="80">
        <v>0</v>
      </c>
      <c r="Q32" s="80">
        <f t="shared" si="4"/>
        <v>72.283611000000008</v>
      </c>
      <c r="R32" s="80">
        <v>0</v>
      </c>
      <c r="S32" s="80">
        <v>0</v>
      </c>
      <c r="T32" s="80">
        <f t="shared" si="5"/>
        <v>72.283611000000008</v>
      </c>
      <c r="U32" s="81"/>
      <c r="V32" s="81"/>
      <c r="W32" s="80">
        <v>0</v>
      </c>
      <c r="X32" s="80">
        <f t="shared" si="1"/>
        <v>79.190611000000004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79.190611000000004</v>
      </c>
      <c r="AH32" s="80">
        <v>5.2064510000000004</v>
      </c>
      <c r="AI32" s="80">
        <v>0</v>
      </c>
      <c r="AJ32" s="80">
        <v>0</v>
      </c>
      <c r="AK32" s="80">
        <v>5.2064510000000004</v>
      </c>
      <c r="AL32" s="80">
        <v>5.2064510000000004</v>
      </c>
      <c r="AM32" s="80">
        <v>73.984160000000003</v>
      </c>
      <c r="AN32" s="80">
        <v>69.696100000000001</v>
      </c>
      <c r="AO32" s="80">
        <v>0</v>
      </c>
      <c r="AP32" s="80">
        <v>0</v>
      </c>
      <c r="AQ32" s="80">
        <v>4.2880600000000006</v>
      </c>
      <c r="AR32" s="80">
        <v>4.2880600000000006</v>
      </c>
      <c r="AS32" s="80">
        <v>0.15545</v>
      </c>
      <c r="AT32" s="80">
        <v>73.98109399999997</v>
      </c>
      <c r="AU32" s="80">
        <v>0</v>
      </c>
      <c r="AV32" s="80">
        <v>73.965725999999975</v>
      </c>
      <c r="AW32" s="80">
        <v>1.5368E-2</v>
      </c>
      <c r="AX32" s="80">
        <f t="shared" si="6"/>
        <v>183.10872599999999</v>
      </c>
      <c r="AY32" s="80">
        <f t="shared" si="7"/>
        <v>5.221819</v>
      </c>
      <c r="AZ32" s="80">
        <f t="shared" si="8"/>
        <v>0</v>
      </c>
      <c r="BA32" s="80">
        <f t="shared" si="9"/>
        <v>5.221819</v>
      </c>
      <c r="BB32" s="80">
        <f t="shared" si="2"/>
        <v>0</v>
      </c>
      <c r="BC32" s="80">
        <f t="shared" si="10"/>
        <v>652.77506600000004</v>
      </c>
      <c r="BD32" s="80">
        <f t="shared" si="11"/>
        <v>240.56672599999999</v>
      </c>
      <c r="BE32" s="80">
        <v>0</v>
      </c>
    </row>
    <row r="33" spans="2:57" s="72" customFormat="1" ht="24.75" customHeight="1" x14ac:dyDescent="0.15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 x14ac:dyDescent="0.15">
      <c r="B34" s="92" t="s">
        <v>99</v>
      </c>
      <c r="C34" s="79"/>
      <c r="D34" s="80">
        <v>91.361000000000004</v>
      </c>
      <c r="E34" s="80">
        <v>0</v>
      </c>
      <c r="F34" s="80">
        <v>0</v>
      </c>
      <c r="G34" s="80">
        <v>91.361000000000004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91.361000000000004</v>
      </c>
      <c r="R34" s="80">
        <v>91.361000000000004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91.361000000000004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91.361000000000004</v>
      </c>
      <c r="BE34" s="80">
        <v>0</v>
      </c>
    </row>
    <row r="35" spans="2:57" s="72" customFormat="1" ht="24.75" customHeight="1" x14ac:dyDescent="0.15">
      <c r="B35" s="92" t="s">
        <v>100</v>
      </c>
      <c r="C35" s="79"/>
      <c r="D35" s="80">
        <v>5.1770000000000004E-2</v>
      </c>
      <c r="E35" s="80">
        <v>0</v>
      </c>
      <c r="F35" s="80">
        <v>0</v>
      </c>
      <c r="G35" s="80">
        <v>5.1770000000000004E-2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5.1770000000000004E-2</v>
      </c>
      <c r="R35" s="80">
        <v>0</v>
      </c>
      <c r="S35" s="80">
        <v>0</v>
      </c>
      <c r="T35" s="80">
        <f t="shared" si="5"/>
        <v>5.1770000000000004E-2</v>
      </c>
      <c r="U35" s="81"/>
      <c r="V35" s="81"/>
      <c r="W35" s="80">
        <v>0</v>
      </c>
      <c r="X35" s="80">
        <f t="shared" si="1"/>
        <v>5.1770000000000004E-2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5.1770000000000004E-2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5.1770000000000004E-2</v>
      </c>
      <c r="AN35" s="80">
        <v>0</v>
      </c>
      <c r="AO35" s="80">
        <v>0</v>
      </c>
      <c r="AP35" s="80">
        <v>0</v>
      </c>
      <c r="AQ35" s="80">
        <v>5.1770000000000004E-2</v>
      </c>
      <c r="AR35" s="80">
        <v>5.1770000000000004E-2</v>
      </c>
      <c r="AS35" s="80">
        <v>0</v>
      </c>
      <c r="AT35" s="80">
        <v>5.1770000000000004E-2</v>
      </c>
      <c r="AU35" s="80">
        <v>0</v>
      </c>
      <c r="AV35" s="80">
        <v>5.1770000000000004E-2</v>
      </c>
      <c r="AW35" s="80">
        <v>0</v>
      </c>
      <c r="AX35" s="80">
        <f t="shared" si="6"/>
        <v>5.1770000000000004E-2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5.1770000000000004E-2</v>
      </c>
      <c r="BE35" s="80">
        <v>0</v>
      </c>
    </row>
    <row r="36" spans="2:57" s="72" customFormat="1" ht="24.75" customHeight="1" x14ac:dyDescent="0.15">
      <c r="B36" s="93" t="s">
        <v>101</v>
      </c>
      <c r="C36" s="79"/>
      <c r="D36" s="80">
        <v>47.98089599999998</v>
      </c>
      <c r="E36" s="80">
        <v>0</v>
      </c>
      <c r="F36" s="80">
        <v>0</v>
      </c>
      <c r="G36" s="80">
        <v>47.98089599999998</v>
      </c>
      <c r="H36" s="80">
        <v>5.5932200000000005</v>
      </c>
      <c r="I36" s="80">
        <v>0</v>
      </c>
      <c r="J36" s="80">
        <v>0</v>
      </c>
      <c r="K36" s="80">
        <v>2.6712200000000004</v>
      </c>
      <c r="L36" s="80">
        <v>0.21409999999999998</v>
      </c>
      <c r="M36" s="80">
        <v>0</v>
      </c>
      <c r="N36" s="80">
        <f t="shared" si="0"/>
        <v>2.4571200000000002</v>
      </c>
      <c r="O36" s="80"/>
      <c r="P36" s="80">
        <v>0</v>
      </c>
      <c r="Q36" s="80">
        <f>R36+S36+T36+W36</f>
        <v>42.387675999999978</v>
      </c>
      <c r="R36" s="80">
        <v>0.32600000000000001</v>
      </c>
      <c r="S36" s="80">
        <v>0</v>
      </c>
      <c r="T36" s="80">
        <f t="shared" si="5"/>
        <v>42.061675999999977</v>
      </c>
      <c r="U36" s="81"/>
      <c r="V36" s="81"/>
      <c r="W36" s="80">
        <v>0</v>
      </c>
      <c r="X36" s="80">
        <f t="shared" si="1"/>
        <v>44.51879599999998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44.51879599999998</v>
      </c>
      <c r="AH36" s="80">
        <v>19.11431</v>
      </c>
      <c r="AI36" s="80">
        <v>0.84147000000000005</v>
      </c>
      <c r="AJ36" s="80">
        <v>0</v>
      </c>
      <c r="AK36" s="80">
        <v>18.272839999999999</v>
      </c>
      <c r="AL36" s="80">
        <v>18.272839999999999</v>
      </c>
      <c r="AM36" s="80">
        <v>25.404485999999984</v>
      </c>
      <c r="AN36" s="80">
        <v>20.580493999999991</v>
      </c>
      <c r="AO36" s="80">
        <v>3.6522859999999997</v>
      </c>
      <c r="AP36" s="80">
        <v>0</v>
      </c>
      <c r="AQ36" s="80">
        <v>4.8239919999999987</v>
      </c>
      <c r="AR36" s="80">
        <v>4.8239919999999987</v>
      </c>
      <c r="AS36" s="80">
        <v>3.4224940000000004</v>
      </c>
      <c r="AT36" s="80">
        <v>18.174410999999989</v>
      </c>
      <c r="AU36" s="80">
        <v>0</v>
      </c>
      <c r="AV36" s="80">
        <v>5.2769849999999998</v>
      </c>
      <c r="AW36" s="80">
        <v>12.897425999999989</v>
      </c>
      <c r="AX36" s="80">
        <f t="shared" si="6"/>
        <v>5.8170849999999996</v>
      </c>
      <c r="AY36" s="80">
        <f t="shared" si="7"/>
        <v>32.011735999999985</v>
      </c>
      <c r="AZ36" s="80">
        <f>Y36</f>
        <v>0</v>
      </c>
      <c r="BA36" s="80">
        <f>AH36+AW36</f>
        <v>32.011735999999985</v>
      </c>
      <c r="BB36" s="80">
        <f t="shared" si="2"/>
        <v>0</v>
      </c>
      <c r="BC36" s="80">
        <f t="shared" si="10"/>
        <v>10.152074999999996</v>
      </c>
      <c r="BD36" s="80">
        <f t="shared" si="11"/>
        <v>5.8170849999999996</v>
      </c>
      <c r="BE36" s="80">
        <v>0</v>
      </c>
    </row>
    <row r="37" spans="2:57" s="72" customFormat="1" ht="24.75" customHeight="1" x14ac:dyDescent="0.15">
      <c r="B37" s="82">
        <v>0</v>
      </c>
      <c r="C37" s="83" t="s">
        <v>102</v>
      </c>
      <c r="D37" s="94">
        <v>6.746713999999999</v>
      </c>
      <c r="E37" s="94">
        <v>0</v>
      </c>
      <c r="F37" s="94">
        <v>0</v>
      </c>
      <c r="G37" s="94">
        <v>6.746713999999999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6.746713999999999</v>
      </c>
      <c r="R37" s="94">
        <v>0</v>
      </c>
      <c r="S37" s="94">
        <v>0</v>
      </c>
      <c r="T37" s="94">
        <f t="shared" si="5"/>
        <v>6.746713999999999</v>
      </c>
      <c r="U37" s="95"/>
      <c r="V37" s="95"/>
      <c r="W37" s="94">
        <v>0</v>
      </c>
      <c r="X37" s="94">
        <f t="shared" si="1"/>
        <v>6.746713999999999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6.746713999999999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6.746713999999999</v>
      </c>
      <c r="AN37" s="94">
        <v>3.6522859999999997</v>
      </c>
      <c r="AO37" s="94">
        <v>3.6522859999999997</v>
      </c>
      <c r="AP37" s="94">
        <v>0</v>
      </c>
      <c r="AQ37" s="94">
        <v>3.0944279999999997</v>
      </c>
      <c r="AR37" s="94">
        <v>3.0944279999999997</v>
      </c>
      <c r="AS37" s="94">
        <v>3.0881889999999999</v>
      </c>
      <c r="AT37" s="94">
        <v>0.85744199999999837</v>
      </c>
      <c r="AU37" s="94">
        <v>0</v>
      </c>
      <c r="AV37" s="94">
        <v>4.0959999999999998E-3</v>
      </c>
      <c r="AW37" s="94">
        <v>0.85334599999999838</v>
      </c>
      <c r="AX37" s="94">
        <f t="shared" si="6"/>
        <v>4.0959999999999998E-3</v>
      </c>
      <c r="AY37" s="94">
        <f t="shared" si="7"/>
        <v>0.85334599999999838</v>
      </c>
      <c r="AZ37" s="94">
        <f>Y37</f>
        <v>0</v>
      </c>
      <c r="BA37" s="94">
        <f>AH37+AW37</f>
        <v>0.85334599999999838</v>
      </c>
      <c r="BB37" s="94">
        <f t="shared" si="2"/>
        <v>0</v>
      </c>
      <c r="BC37" s="94">
        <f t="shared" si="10"/>
        <v>5.889272000000001</v>
      </c>
      <c r="BD37" s="94">
        <f t="shared" si="11"/>
        <v>4.0959999999999998E-3</v>
      </c>
      <c r="BE37" s="94">
        <v>0</v>
      </c>
    </row>
    <row r="38" spans="2:57" s="72" customFormat="1" ht="24.75" customHeight="1" x14ac:dyDescent="0.15">
      <c r="B38" s="74">
        <v>0</v>
      </c>
      <c r="C38" s="89" t="s">
        <v>103</v>
      </c>
      <c r="D38" s="90">
        <f>D36-D37</f>
        <v>41.234181999999983</v>
      </c>
      <c r="E38" s="90">
        <f t="shared" ref="E38:AC38" si="12">E36-E37</f>
        <v>0</v>
      </c>
      <c r="F38" s="90">
        <f t="shared" si="12"/>
        <v>0</v>
      </c>
      <c r="G38" s="90">
        <f t="shared" si="12"/>
        <v>41.234181999999983</v>
      </c>
      <c r="H38" s="90">
        <f t="shared" si="12"/>
        <v>5.5932200000000005</v>
      </c>
      <c r="I38" s="90">
        <f t="shared" si="12"/>
        <v>0</v>
      </c>
      <c r="J38" s="90">
        <f t="shared" si="12"/>
        <v>0</v>
      </c>
      <c r="K38" s="90">
        <f t="shared" si="12"/>
        <v>2.6712200000000004</v>
      </c>
      <c r="L38" s="90">
        <f t="shared" si="12"/>
        <v>0.21409999999999998</v>
      </c>
      <c r="M38" s="90">
        <f t="shared" si="12"/>
        <v>0</v>
      </c>
      <c r="N38" s="90">
        <f t="shared" si="12"/>
        <v>2.4571200000000002</v>
      </c>
      <c r="O38" s="90">
        <f t="shared" si="12"/>
        <v>0</v>
      </c>
      <c r="P38" s="90">
        <f t="shared" si="12"/>
        <v>0</v>
      </c>
      <c r="Q38" s="90">
        <f t="shared" si="12"/>
        <v>35.64096199999998</v>
      </c>
      <c r="R38" s="90">
        <f t="shared" si="12"/>
        <v>0.32600000000000001</v>
      </c>
      <c r="S38" s="90">
        <f t="shared" si="12"/>
        <v>0</v>
      </c>
      <c r="T38" s="90">
        <f t="shared" si="12"/>
        <v>35.31496199999998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37.772081999999983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37.772081999999983</v>
      </c>
      <c r="AH38" s="90">
        <f t="shared" ref="AH38:BD38" si="13">AH36-AH37</f>
        <v>19.11431</v>
      </c>
      <c r="AI38" s="90">
        <f t="shared" si="13"/>
        <v>0.84147000000000005</v>
      </c>
      <c r="AJ38" s="90">
        <f t="shared" si="13"/>
        <v>0</v>
      </c>
      <c r="AK38" s="90">
        <f t="shared" si="13"/>
        <v>18.272839999999999</v>
      </c>
      <c r="AL38" s="90">
        <f t="shared" si="13"/>
        <v>18.272839999999999</v>
      </c>
      <c r="AM38" s="90">
        <f t="shared" si="13"/>
        <v>18.657771999999987</v>
      </c>
      <c r="AN38" s="90">
        <f t="shared" si="13"/>
        <v>16.928207999999991</v>
      </c>
      <c r="AO38" s="90">
        <f t="shared" si="13"/>
        <v>0</v>
      </c>
      <c r="AP38" s="90">
        <f t="shared" si="13"/>
        <v>0</v>
      </c>
      <c r="AQ38" s="90">
        <f t="shared" si="13"/>
        <v>1.729563999999999</v>
      </c>
      <c r="AR38" s="90">
        <f t="shared" si="13"/>
        <v>1.729563999999999</v>
      </c>
      <c r="AS38" s="90">
        <f t="shared" si="13"/>
        <v>0.33430500000000052</v>
      </c>
      <c r="AT38" s="90">
        <f t="shared" si="13"/>
        <v>17.31696899999999</v>
      </c>
      <c r="AU38" s="90">
        <f t="shared" si="13"/>
        <v>0</v>
      </c>
      <c r="AV38" s="90">
        <f t="shared" si="13"/>
        <v>5.2728890000000002</v>
      </c>
      <c r="AW38" s="90">
        <f t="shared" si="13"/>
        <v>12.04407999999999</v>
      </c>
      <c r="AX38" s="90">
        <f t="shared" si="13"/>
        <v>5.812989</v>
      </c>
      <c r="AY38" s="90">
        <f t="shared" si="13"/>
        <v>31.158389999999986</v>
      </c>
      <c r="AZ38" s="90">
        <f t="shared" si="13"/>
        <v>0</v>
      </c>
      <c r="BA38" s="90">
        <f t="shared" si="13"/>
        <v>31.158389999999986</v>
      </c>
      <c r="BB38" s="90">
        <f t="shared" si="13"/>
        <v>0</v>
      </c>
      <c r="BC38" s="90">
        <f t="shared" si="13"/>
        <v>4.2628029999999955</v>
      </c>
      <c r="BD38" s="90">
        <f t="shared" si="13"/>
        <v>5.812989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2021-03-16T06:43:39Z</dcterms:created>
  <dcterms:modified xsi:type="dcterms:W3CDTF">2021-03-16T06:43:39Z</dcterms:modified>
</cp:coreProperties>
</file>