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11" activeTab="19"/>
  </bookViews>
  <sheets>
    <sheet name="S01生保" sheetId="20" r:id="rId1"/>
    <sheet name="S02生保" sheetId="21" r:id="rId2"/>
    <sheet name="S03町村" sheetId="22" r:id="rId3"/>
    <sheet name="S04A施設" sheetId="23" r:id="rId4"/>
    <sheet name="S04B施設" sheetId="24" r:id="rId5"/>
    <sheet name="S04C施設" sheetId="25" r:id="rId6"/>
    <sheet name="S04D施設" sheetId="26" r:id="rId7"/>
    <sheet name="S05手帳" sheetId="28" r:id="rId8"/>
    <sheet name="S06A手帳" sheetId="5" r:id="rId9"/>
    <sheet name="S06B給付" sheetId="7" r:id="rId10"/>
    <sheet name="S06Ｃ徴収" sheetId="30" r:id="rId11"/>
    <sheet name="S07-国民" sheetId="9" r:id="rId12"/>
    <sheet name="S08厚生" sheetId="10" r:id="rId13"/>
    <sheet name="S09厚生" sheetId="11" r:id="rId14"/>
    <sheet name="S10雇用" sheetId="12" r:id="rId15"/>
    <sheet name="S11船員" sheetId="13" r:id="rId16"/>
    <sheet name="S12船員" sheetId="14" r:id="rId17"/>
    <sheet name="S13船員" sheetId="15" r:id="rId18"/>
    <sheet name="S14町村" sheetId="17" r:id="rId19"/>
    <sheet name="S15厚生" sheetId="18" r:id="rId20"/>
    <sheet name="S16国保" sheetId="19" r:id="rId21"/>
  </sheets>
  <definedNames>
    <definedName name="_Fill" hidden="1">S15厚生!$B$14:$B$70</definedName>
    <definedName name="_Key1" hidden="1">S15厚生!#REF!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Sort" hidden="1">S15厚生!#REF!</definedName>
    <definedName name="_xlnm.Print_Area" localSheetId="0">S01生保!$A$1:$K$46</definedName>
    <definedName name="_xlnm.Print_Area" localSheetId="1">S02生保!$A$1:$K$34</definedName>
    <definedName name="_xlnm.Print_Area" localSheetId="2">S03町村!$A$1:$J$73</definedName>
    <definedName name="_xlnm.Print_Area" localSheetId="3">S04A施設!$A$1:$L$73</definedName>
    <definedName name="_xlnm.Print_Area" localSheetId="4">S04B施設!$A$1:$L$26</definedName>
    <definedName name="_xlnm.Print_Area" localSheetId="5">S04C施設!$A$1:$L$33</definedName>
    <definedName name="_xlnm.Print_Area" localSheetId="6">S04D施設!$A$1:$L$23</definedName>
    <definedName name="_xlnm.Print_Area" localSheetId="7">S05手帳!$A$1:$K$39</definedName>
    <definedName name="_xlnm.Print_Area" localSheetId="8">S06A手帳!$A$1:$K$39</definedName>
    <definedName name="_xlnm.Print_Area" localSheetId="9">S06B給付!$A$1:$N$70</definedName>
    <definedName name="_xlnm.Print_Area" localSheetId="10">S06Ｃ徴収!$A$1:$J$72</definedName>
    <definedName name="_xlnm.Print_Area" localSheetId="11">'S07-国民'!$A$1:$J$76</definedName>
    <definedName name="_xlnm.Print_Area" localSheetId="12">S08厚生!$A$1:$L$45</definedName>
    <definedName name="_xlnm.Print_Area" localSheetId="13">S09厚生!$A$1:$L$34</definedName>
    <definedName name="_xlnm.Print_Area" localSheetId="14">S10雇用!$A$1:$K$67</definedName>
    <definedName name="_xlnm.Print_Area" localSheetId="15">S11船員!$A$1:$K$22</definedName>
    <definedName name="_xlnm.Print_Area" localSheetId="16">S12船員!$A$1:$K$37</definedName>
    <definedName name="_xlnm.Print_Area" localSheetId="17">S13船員!$A$1:$K$22</definedName>
    <definedName name="_xlnm.Print_Area" localSheetId="18">S14町村!$A$1:$K$73</definedName>
    <definedName name="_xlnm.Print_Area" localSheetId="19">S15厚生!$A$1:$I$74</definedName>
    <definedName name="_xlnm.Print_Area" localSheetId="20">S16国保!$A$1:$L$73</definedName>
    <definedName name="Print_Area_MI" localSheetId="0">S01生保!$A$1:$J$46</definedName>
    <definedName name="Print_Area_MI" localSheetId="1">S02生保!$A$1:$J$34</definedName>
    <definedName name="Print_Area_MI" localSheetId="2">S03町村!$A$1:$J$73</definedName>
    <definedName name="Print_Area_MI" localSheetId="3">S04A施設!$A$1:$L$73</definedName>
    <definedName name="Print_Area_MI" localSheetId="4">S04B施設!$A$1:$L$26</definedName>
    <definedName name="Print_Area_MI" localSheetId="5">S04C施設!$A$1:$L$33</definedName>
    <definedName name="Print_Area_MI" localSheetId="6">S04D施設!$A$1:$L$23</definedName>
    <definedName name="Print_Area_MI" localSheetId="7">S05手帳!$A$1:$K$39</definedName>
    <definedName name="Print_Area_MI" localSheetId="8">S06A手帳!$A$1:$K$39</definedName>
    <definedName name="Print_Area_MI" localSheetId="9">S06B給付!$A$1:$N$70</definedName>
    <definedName name="Print_Area_MI" localSheetId="10">S06Ｃ徴収!$A$1:$J$72</definedName>
    <definedName name="Print_Area_MI" localSheetId="11">'S07-国民'!$A$1:$J$76</definedName>
    <definedName name="Print_Area_MI" localSheetId="12">S08厚生!$A$1:$L$45</definedName>
    <definedName name="Print_Area_MI" localSheetId="13">S09厚生!$A$1:$L$32</definedName>
    <definedName name="Print_Area_MI" localSheetId="14">S10雇用!$A$1:$K$67</definedName>
    <definedName name="Print_Area_MI" localSheetId="15">S11船員!$A$1:$K$22</definedName>
    <definedName name="Print_Area_MI" localSheetId="16">S12船員!$A$1:$K$37</definedName>
    <definedName name="Print_Area_MI" localSheetId="17">S13船員!$A$1:$K$22</definedName>
    <definedName name="Print_Area_MI" localSheetId="18">S14町村!$A$1:$K$73</definedName>
    <definedName name="Print_Area_MI" localSheetId="19">S15厚生!$A$1:$I$74</definedName>
    <definedName name="Print_Area_MI" localSheetId="20">S16国保!$A$1:$L$73</definedName>
  </definedNames>
  <calcPr calcId="145621"/>
</workbook>
</file>

<file path=xl/calcChain.xml><?xml version="1.0" encoding="utf-8"?>
<calcChain xmlns="http://schemas.openxmlformats.org/spreadsheetml/2006/main">
  <c r="D69" i="30" l="1"/>
  <c r="C69" i="30"/>
  <c r="D68" i="30"/>
  <c r="C68" i="30"/>
  <c r="D67" i="30"/>
  <c r="C67" i="30"/>
  <c r="D66" i="30"/>
  <c r="C66" i="30"/>
  <c r="D64" i="30"/>
  <c r="C64" i="30"/>
  <c r="D63" i="30"/>
  <c r="C63" i="30"/>
  <c r="D62" i="30"/>
  <c r="C62" i="30"/>
  <c r="D61" i="30"/>
  <c r="C61" i="30"/>
  <c r="D60" i="30"/>
  <c r="C60" i="30"/>
  <c r="D33" i="30"/>
  <c r="C33" i="30"/>
  <c r="D32" i="30"/>
  <c r="C32" i="30"/>
  <c r="D31" i="30"/>
  <c r="C31" i="30"/>
  <c r="D30" i="30"/>
  <c r="C30" i="30"/>
  <c r="D28" i="30"/>
  <c r="C28" i="30"/>
  <c r="D27" i="30"/>
  <c r="C27" i="30"/>
  <c r="D26" i="30"/>
  <c r="C26" i="30"/>
  <c r="D25" i="30"/>
  <c r="C25" i="30"/>
  <c r="D24" i="30"/>
  <c r="C24" i="30"/>
  <c r="D22" i="30"/>
  <c r="C22" i="30"/>
  <c r="D21" i="30"/>
  <c r="C21" i="30"/>
  <c r="D20" i="30"/>
  <c r="C20" i="30"/>
  <c r="D19" i="30"/>
  <c r="C19" i="30"/>
  <c r="D17" i="30"/>
  <c r="C17" i="30"/>
  <c r="D16" i="30"/>
  <c r="C16" i="30"/>
  <c r="D15" i="30"/>
  <c r="C15" i="30"/>
  <c r="D14" i="30"/>
  <c r="C14" i="30"/>
  <c r="D13" i="30"/>
  <c r="C13" i="30"/>
  <c r="E35" i="28"/>
  <c r="E34" i="28"/>
  <c r="E32" i="28"/>
  <c r="E31" i="28"/>
  <c r="E30" i="28"/>
  <c r="K28" i="28"/>
  <c r="J28" i="28"/>
  <c r="I28" i="28"/>
  <c r="H28" i="28"/>
  <c r="G28" i="28"/>
  <c r="F28" i="28"/>
  <c r="E28" i="28"/>
  <c r="E27" i="28"/>
  <c r="E26" i="28"/>
  <c r="E25" i="28"/>
  <c r="E23" i="28"/>
  <c r="E22" i="28"/>
  <c r="E21" i="28"/>
  <c r="E19" i="28"/>
  <c r="E18" i="28"/>
  <c r="E17" i="28"/>
  <c r="E16" i="28"/>
  <c r="E14" i="28"/>
  <c r="E13" i="28"/>
  <c r="E12" i="28"/>
  <c r="C20" i="26"/>
  <c r="J19" i="26"/>
  <c r="C19" i="26"/>
  <c r="J13" i="26"/>
  <c r="J12" i="26"/>
  <c r="J11" i="26"/>
  <c r="C25" i="25"/>
  <c r="C24" i="25"/>
  <c r="C21" i="25"/>
  <c r="C20" i="25"/>
  <c r="C19" i="25"/>
  <c r="L17" i="25"/>
  <c r="K17" i="25"/>
  <c r="J17" i="25"/>
  <c r="I17" i="25"/>
  <c r="H17" i="25"/>
  <c r="G17" i="25"/>
  <c r="F17" i="25"/>
  <c r="E17" i="25"/>
  <c r="C17" i="25"/>
  <c r="H15" i="25"/>
  <c r="G15" i="25"/>
  <c r="E15" i="25"/>
  <c r="C20" i="24"/>
  <c r="L18" i="24"/>
  <c r="K18" i="24"/>
  <c r="J18" i="24"/>
  <c r="I18" i="24"/>
  <c r="G18" i="24"/>
  <c r="F18" i="24"/>
  <c r="E18" i="24"/>
  <c r="C18" i="24"/>
  <c r="F16" i="24"/>
  <c r="E16" i="24"/>
  <c r="J15" i="24"/>
  <c r="J14" i="24"/>
  <c r="J13" i="24"/>
  <c r="J12" i="24"/>
  <c r="L67" i="23"/>
  <c r="K67" i="23"/>
  <c r="J67" i="23"/>
  <c r="I67" i="23"/>
  <c r="G67" i="23"/>
  <c r="E67" i="23"/>
  <c r="C67" i="23"/>
  <c r="E65" i="23"/>
  <c r="J64" i="23"/>
  <c r="C64" i="23"/>
  <c r="J63" i="23"/>
  <c r="C63" i="23"/>
  <c r="J62" i="23"/>
  <c r="C62" i="23"/>
  <c r="J61" i="23"/>
  <c r="C61" i="23"/>
  <c r="L44" i="23"/>
  <c r="K44" i="23"/>
  <c r="J44" i="23"/>
  <c r="I44" i="23"/>
  <c r="G44" i="23"/>
  <c r="E44" i="23"/>
  <c r="C44" i="23"/>
  <c r="J41" i="23"/>
  <c r="C41" i="23"/>
  <c r="J40" i="23"/>
  <c r="C40" i="23"/>
  <c r="J39" i="23"/>
  <c r="C39" i="23"/>
  <c r="J38" i="23"/>
  <c r="C38" i="23"/>
  <c r="L19" i="23"/>
  <c r="K19" i="23"/>
  <c r="J19" i="23"/>
  <c r="I19" i="23"/>
  <c r="G19" i="23"/>
  <c r="E19" i="23"/>
  <c r="C19" i="23"/>
  <c r="C16" i="23"/>
  <c r="C15" i="23"/>
  <c r="C14" i="23"/>
  <c r="C13" i="23"/>
  <c r="C20" i="20"/>
  <c r="J69" i="19"/>
  <c r="F69" i="19"/>
  <c r="J68" i="19"/>
  <c r="F68" i="19" s="1"/>
  <c r="J67" i="19"/>
  <c r="F67" i="19"/>
  <c r="J66" i="19"/>
  <c r="F66" i="19" s="1"/>
  <c r="J65" i="19"/>
  <c r="F65" i="19"/>
  <c r="J64" i="19"/>
  <c r="F64" i="19"/>
  <c r="J63" i="19"/>
  <c r="F63" i="19"/>
  <c r="J62" i="19"/>
  <c r="F62" i="19"/>
  <c r="J61" i="19"/>
  <c r="F61" i="19"/>
  <c r="J60" i="19"/>
  <c r="F60" i="19"/>
  <c r="J58" i="19"/>
  <c r="F58" i="19"/>
  <c r="J57" i="19"/>
  <c r="F57" i="19"/>
  <c r="J56" i="19"/>
  <c r="F56" i="19" s="1"/>
  <c r="J55" i="19"/>
  <c r="F55" i="19"/>
  <c r="J54" i="19"/>
  <c r="F54" i="19" s="1"/>
  <c r="J53" i="19"/>
  <c r="F53" i="19"/>
  <c r="J52" i="19"/>
  <c r="F52" i="19"/>
  <c r="J50" i="19"/>
  <c r="F50" i="19"/>
  <c r="J49" i="19"/>
  <c r="F49" i="19"/>
  <c r="J48" i="19"/>
  <c r="F48" i="19"/>
  <c r="J47" i="19"/>
  <c r="F47" i="19"/>
  <c r="J46" i="19"/>
  <c r="F46" i="19"/>
  <c r="J45" i="19"/>
  <c r="F45" i="19"/>
  <c r="J44" i="19"/>
  <c r="F44" i="19" s="1"/>
  <c r="J42" i="19"/>
  <c r="F42" i="19"/>
  <c r="J41" i="19"/>
  <c r="F41" i="19" s="1"/>
  <c r="J40" i="19"/>
  <c r="F40" i="19"/>
  <c r="J39" i="19"/>
  <c r="F39" i="19"/>
  <c r="J38" i="19"/>
  <c r="F38" i="19"/>
  <c r="J36" i="19"/>
  <c r="F36" i="19"/>
  <c r="J35" i="19"/>
  <c r="F35" i="19"/>
  <c r="J34" i="19"/>
  <c r="F34" i="19"/>
  <c r="J33" i="19"/>
  <c r="F33" i="19"/>
  <c r="J32" i="19"/>
  <c r="F32" i="19"/>
  <c r="J30" i="19"/>
  <c r="F30" i="19" s="1"/>
  <c r="J29" i="19"/>
  <c r="F29" i="19"/>
  <c r="J28" i="19"/>
  <c r="F28" i="19" s="1"/>
  <c r="J27" i="19"/>
  <c r="F27" i="19"/>
  <c r="J26" i="19"/>
  <c r="F26" i="19"/>
  <c r="J25" i="19"/>
  <c r="F25" i="19"/>
  <c r="J24" i="19"/>
  <c r="F24" i="19"/>
  <c r="J23" i="19"/>
  <c r="F23" i="19"/>
  <c r="J22" i="19"/>
  <c r="F22" i="19"/>
  <c r="J20" i="19"/>
  <c r="J12" i="19" s="1"/>
  <c r="F20" i="19"/>
  <c r="J19" i="19"/>
  <c r="F19" i="19"/>
  <c r="J18" i="19"/>
  <c r="F18" i="19" s="1"/>
  <c r="J17" i="19"/>
  <c r="F17" i="19"/>
  <c r="J16" i="19"/>
  <c r="F16" i="19" s="1"/>
  <c r="J15" i="19"/>
  <c r="F15" i="19"/>
  <c r="J14" i="19"/>
  <c r="F14" i="19"/>
  <c r="N12" i="19"/>
  <c r="L12" i="19"/>
  <c r="K12" i="19"/>
  <c r="I12" i="19"/>
  <c r="H12" i="19"/>
  <c r="G12" i="19"/>
  <c r="E12" i="19"/>
  <c r="D12" i="19"/>
  <c r="C12" i="19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3" i="18"/>
  <c r="D43" i="18"/>
  <c r="E42" i="18"/>
  <c r="D42" i="18"/>
  <c r="E41" i="18"/>
  <c r="D41" i="18"/>
  <c r="E40" i="18"/>
  <c r="D40" i="18"/>
  <c r="E39" i="18"/>
  <c r="D39" i="18"/>
  <c r="E37" i="18"/>
  <c r="D37" i="18"/>
  <c r="E36" i="18"/>
  <c r="D36" i="18"/>
  <c r="E35" i="18"/>
  <c r="D35" i="18"/>
  <c r="E34" i="18"/>
  <c r="D34" i="18"/>
  <c r="E33" i="18"/>
  <c r="D33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4" i="18"/>
  <c r="D24" i="18"/>
  <c r="E23" i="18"/>
  <c r="D23" i="18"/>
  <c r="E22" i="18"/>
  <c r="E12" i="18" s="1"/>
  <c r="D22" i="18"/>
  <c r="D12" i="18" s="1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I12" i="18"/>
  <c r="H12" i="18"/>
  <c r="G12" i="18"/>
  <c r="F12" i="18"/>
  <c r="F68" i="17"/>
  <c r="F67" i="17"/>
  <c r="F66" i="17"/>
  <c r="F65" i="17"/>
  <c r="F64" i="17"/>
  <c r="F63" i="17"/>
  <c r="F62" i="17"/>
  <c r="F60" i="17"/>
  <c r="F59" i="17"/>
  <c r="F58" i="17"/>
  <c r="F57" i="17"/>
  <c r="F56" i="17"/>
  <c r="F55" i="17"/>
  <c r="F54" i="17"/>
  <c r="F52" i="17"/>
  <c r="F51" i="17"/>
  <c r="F50" i="17"/>
  <c r="F49" i="17"/>
  <c r="F48" i="17"/>
  <c r="F47" i="17"/>
  <c r="F46" i="17"/>
  <c r="F45" i="17"/>
  <c r="F44" i="17"/>
  <c r="F43" i="17"/>
  <c r="F41" i="17"/>
  <c r="F40" i="17"/>
  <c r="F39" i="17"/>
  <c r="F38" i="17"/>
  <c r="F37" i="17"/>
  <c r="F36" i="17"/>
  <c r="F35" i="17"/>
  <c r="F34" i="17"/>
  <c r="F33" i="17"/>
  <c r="F32" i="17"/>
  <c r="F30" i="17"/>
  <c r="F29" i="17"/>
  <c r="F28" i="17"/>
  <c r="F27" i="17"/>
  <c r="F26" i="17"/>
  <c r="F25" i="17"/>
  <c r="F24" i="17"/>
  <c r="F23" i="17"/>
  <c r="F22" i="17"/>
  <c r="F20" i="17"/>
  <c r="F19" i="17"/>
  <c r="F18" i="17"/>
  <c r="F17" i="17"/>
  <c r="F16" i="17"/>
  <c r="F15" i="17"/>
  <c r="F14" i="17"/>
  <c r="O12" i="17"/>
  <c r="N12" i="17"/>
  <c r="M12" i="17"/>
  <c r="K12" i="17"/>
  <c r="J12" i="17"/>
  <c r="I12" i="17"/>
  <c r="F12" i="17" s="1"/>
  <c r="H12" i="17"/>
  <c r="G12" i="17"/>
  <c r="E12" i="17"/>
  <c r="D12" i="17"/>
  <c r="I18" i="15"/>
  <c r="F18" i="15"/>
  <c r="C18" i="15"/>
  <c r="I17" i="15"/>
  <c r="F17" i="15"/>
  <c r="C17" i="15"/>
  <c r="I16" i="15"/>
  <c r="F16" i="15"/>
  <c r="C16" i="15"/>
  <c r="F15" i="15"/>
  <c r="C15" i="15"/>
  <c r="F13" i="15"/>
  <c r="C13" i="15"/>
  <c r="F12" i="15"/>
  <c r="C12" i="15"/>
  <c r="F11" i="15"/>
  <c r="C11" i="15"/>
  <c r="C34" i="14"/>
  <c r="C33" i="14"/>
  <c r="C32" i="14"/>
  <c r="C31" i="14"/>
  <c r="C30" i="14"/>
  <c r="C28" i="14"/>
  <c r="C27" i="14"/>
  <c r="C26" i="14"/>
  <c r="F20" i="13"/>
  <c r="F19" i="13"/>
  <c r="F18" i="13"/>
  <c r="K17" i="13"/>
  <c r="J17" i="13"/>
  <c r="F17" i="13"/>
  <c r="K16" i="13"/>
  <c r="J16" i="13"/>
  <c r="F16" i="13"/>
  <c r="K14" i="13"/>
  <c r="J14" i="13"/>
  <c r="F14" i="13"/>
  <c r="K13" i="13"/>
  <c r="F13" i="13"/>
  <c r="F12" i="13"/>
  <c r="G64" i="12"/>
  <c r="G63" i="12"/>
  <c r="G62" i="12"/>
  <c r="G60" i="12"/>
  <c r="G59" i="12"/>
  <c r="G58" i="12"/>
  <c r="G57" i="12"/>
  <c r="G55" i="12"/>
  <c r="G54" i="12"/>
  <c r="D45" i="12"/>
  <c r="D44" i="12"/>
  <c r="J25" i="12" s="1"/>
  <c r="G25" i="12" s="1"/>
  <c r="F25" i="12" s="1"/>
  <c r="D43" i="12"/>
  <c r="J24" i="12" s="1"/>
  <c r="G24" i="12" s="1"/>
  <c r="F24" i="12" s="1"/>
  <c r="D41" i="12"/>
  <c r="J22" i="12" s="1"/>
  <c r="G22" i="12" s="1"/>
  <c r="F22" i="12" s="1"/>
  <c r="D40" i="12"/>
  <c r="J21" i="12" s="1"/>
  <c r="G21" i="12" s="1"/>
  <c r="F21" i="12" s="1"/>
  <c r="D39" i="12"/>
  <c r="J20" i="12" s="1"/>
  <c r="G20" i="12" s="1"/>
  <c r="F20" i="12" s="1"/>
  <c r="D38" i="12"/>
  <c r="J19" i="12" s="1"/>
  <c r="G19" i="12" s="1"/>
  <c r="F19" i="12" s="1"/>
  <c r="D36" i="12"/>
  <c r="D35" i="12"/>
  <c r="C35" i="12"/>
  <c r="J26" i="12"/>
  <c r="G26" i="12"/>
  <c r="F26" i="12"/>
  <c r="F17" i="12"/>
  <c r="J16" i="12"/>
  <c r="G16" i="12"/>
  <c r="F16" i="12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42" i="10"/>
  <c r="C42" i="10"/>
  <c r="D41" i="10"/>
  <c r="C41" i="10"/>
  <c r="D40" i="10"/>
  <c r="J16" i="10" s="1"/>
  <c r="C40" i="10"/>
  <c r="I16" i="10" s="1"/>
  <c r="D39" i="10"/>
  <c r="C39" i="10"/>
  <c r="D38" i="10"/>
  <c r="C38" i="10"/>
  <c r="D37" i="10"/>
  <c r="C37" i="10"/>
  <c r="L18" i="10"/>
  <c r="J18" i="10" s="1"/>
  <c r="K18" i="10"/>
  <c r="I18" i="10"/>
  <c r="C18" i="10"/>
  <c r="L17" i="10"/>
  <c r="K17" i="10"/>
  <c r="J17" i="10"/>
  <c r="I17" i="10"/>
  <c r="C17" i="10"/>
  <c r="L16" i="10"/>
  <c r="K16" i="10"/>
  <c r="C16" i="10"/>
  <c r="L15" i="10"/>
  <c r="K15" i="10"/>
  <c r="J15" i="10"/>
  <c r="I15" i="10"/>
  <c r="C15" i="10"/>
  <c r="L14" i="10"/>
  <c r="K14" i="10"/>
  <c r="J14" i="10"/>
  <c r="I14" i="10"/>
  <c r="C14" i="10"/>
  <c r="L13" i="10"/>
  <c r="K13" i="10"/>
  <c r="J13" i="10"/>
  <c r="I13" i="10"/>
  <c r="C13" i="10"/>
  <c r="E55" i="9"/>
  <c r="E54" i="9"/>
  <c r="E53" i="9"/>
  <c r="E52" i="9"/>
  <c r="E51" i="9"/>
  <c r="E49" i="9"/>
  <c r="G17" i="9" s="1"/>
  <c r="E48" i="9"/>
  <c r="G16" i="9" s="1"/>
  <c r="H23" i="9"/>
  <c r="G23" i="9"/>
  <c r="C23" i="9"/>
  <c r="H22" i="9"/>
  <c r="G22" i="9"/>
  <c r="C22" i="9"/>
  <c r="H21" i="9"/>
  <c r="G21" i="9"/>
  <c r="C21" i="9"/>
  <c r="H20" i="9"/>
  <c r="G20" i="9"/>
  <c r="C20" i="9"/>
  <c r="H19" i="9"/>
  <c r="G19" i="9" s="1"/>
  <c r="C19" i="9"/>
  <c r="H17" i="9"/>
  <c r="C17" i="9"/>
  <c r="H16" i="9"/>
  <c r="C16" i="9"/>
  <c r="H15" i="9"/>
  <c r="G15" i="9"/>
  <c r="C15" i="9"/>
  <c r="H14" i="9"/>
  <c r="G14" i="9"/>
  <c r="C14" i="9"/>
  <c r="H13" i="9"/>
  <c r="G13" i="9" s="1"/>
  <c r="C13" i="9"/>
  <c r="D37" i="7"/>
  <c r="C37" i="7"/>
  <c r="D36" i="7"/>
  <c r="C36" i="7"/>
  <c r="D35" i="7"/>
  <c r="C35" i="7"/>
  <c r="D34" i="7"/>
  <c r="C34" i="7"/>
  <c r="D32" i="7"/>
  <c r="C32" i="7"/>
  <c r="D31" i="7"/>
  <c r="C31" i="7"/>
  <c r="D30" i="7"/>
  <c r="C30" i="7"/>
  <c r="D29" i="7"/>
  <c r="C29" i="7"/>
  <c r="D28" i="7"/>
  <c r="C28" i="7"/>
  <c r="D25" i="7"/>
  <c r="C25" i="7"/>
  <c r="D24" i="7"/>
  <c r="C24" i="7"/>
  <c r="D23" i="7"/>
  <c r="C23" i="7"/>
  <c r="D22" i="7"/>
  <c r="C22" i="7"/>
  <c r="D20" i="7"/>
  <c r="C20" i="7"/>
  <c r="D19" i="7"/>
  <c r="C19" i="7"/>
  <c r="D18" i="7"/>
  <c r="C18" i="7"/>
  <c r="D17" i="7"/>
  <c r="C17" i="7"/>
  <c r="D16" i="7"/>
  <c r="C16" i="7"/>
  <c r="G36" i="5"/>
  <c r="D36" i="5"/>
  <c r="G35" i="5"/>
  <c r="D35" i="5"/>
  <c r="G34" i="5"/>
  <c r="D34" i="5"/>
  <c r="I32" i="5"/>
  <c r="H32" i="5"/>
  <c r="G32" i="5"/>
  <c r="F32" i="5"/>
  <c r="E32" i="5"/>
  <c r="D32" i="5"/>
  <c r="G29" i="5"/>
  <c r="D29" i="5"/>
  <c r="G27" i="5"/>
  <c r="D27" i="5"/>
  <c r="G26" i="5"/>
  <c r="D26" i="5"/>
  <c r="G25" i="5"/>
  <c r="D25" i="5"/>
  <c r="G23" i="5"/>
  <c r="D23" i="5"/>
  <c r="G22" i="5"/>
  <c r="D22" i="5"/>
  <c r="G21" i="5"/>
  <c r="D21" i="5"/>
  <c r="G19" i="5"/>
  <c r="D19" i="5"/>
  <c r="G18" i="5"/>
  <c r="D18" i="5"/>
  <c r="G17" i="5"/>
  <c r="D17" i="5"/>
  <c r="F12" i="19" l="1"/>
</calcChain>
</file>

<file path=xl/sharedStrings.xml><?xml version="1.0" encoding="utf-8"?>
<sst xmlns="http://schemas.openxmlformats.org/spreadsheetml/2006/main" count="2110" uniqueCount="727">
  <si>
    <t>Ｓ-06 政府管掌健康保険</t>
    <phoneticPr fontId="4"/>
  </si>
  <si>
    <t xml:space="preserve">  昭和59年10月の制度改正に伴い従来の「日雇労働者健康保険制度」が廃</t>
  </si>
  <si>
    <t>止になり、「政府管掌健康保険」に取り入れられた。このため、59年10月</t>
    <phoneticPr fontId="4"/>
  </si>
  <si>
    <t>以降は、「政府管掌健康保険（一般被保険者）」と「政府管掌健康保険</t>
    <phoneticPr fontId="4"/>
  </si>
  <si>
    <t>（日雇特例被保険者）」の区分となっている。</t>
  </si>
  <si>
    <t>Ａ．適用状況（一般被保険者）</t>
  </si>
  <si>
    <t xml:space="preserve">      被保険者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</si>
  <si>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平均標準報酬月額</t>
    </r>
    <phoneticPr fontId="4"/>
  </si>
  <si>
    <t>事業所数</t>
  </si>
  <si>
    <t xml:space="preserve"> 任意</t>
  </si>
  <si>
    <t xml:space="preserve"> 総 数</t>
  </si>
  <si>
    <t xml:space="preserve"> 強制適用</t>
  </si>
  <si>
    <t xml:space="preserve"> 包括適用</t>
  </si>
  <si>
    <t xml:space="preserve"> 男</t>
  </si>
  <si>
    <t xml:space="preserve"> 女</t>
  </si>
  <si>
    <t>件</t>
  </si>
  <si>
    <t>人</t>
  </si>
  <si>
    <t>円</t>
  </si>
  <si>
    <t>昭和40年度末1965</t>
  </si>
  <si>
    <t xml:space="preserve">    45      1970</t>
  </si>
  <si>
    <t xml:space="preserve">    50      1975</t>
  </si>
  <si>
    <t xml:space="preserve">    55      1980</t>
  </si>
  <si>
    <t xml:space="preserve">    60      1985</t>
  </si>
  <si>
    <t>平成 2      1990</t>
  </si>
  <si>
    <t xml:space="preserve">     7      1995</t>
  </si>
  <si>
    <t xml:space="preserve">     8      1996</t>
  </si>
  <si>
    <t xml:space="preserve">     9      1997</t>
  </si>
  <si>
    <t xml:space="preserve">    10      1998</t>
  </si>
  <si>
    <t xml:space="preserve">    11      1999</t>
    <phoneticPr fontId="4"/>
  </si>
  <si>
    <t xml:space="preserve">    12      2000</t>
    <phoneticPr fontId="4"/>
  </si>
  <si>
    <t xml:space="preserve">    13      2001</t>
    <phoneticPr fontId="4"/>
  </si>
  <si>
    <t xml:space="preserve">      和歌山東</t>
  </si>
  <si>
    <t xml:space="preserve">      和歌山西</t>
  </si>
  <si>
    <t xml:space="preserve">      田辺</t>
  </si>
  <si>
    <t>資料：和歌山社会保険事務局「社会保険事業年報」</t>
    <rPh sb="3" eb="6">
      <t>ワカヤマ</t>
    </rPh>
    <rPh sb="6" eb="8">
      <t>シャカイ</t>
    </rPh>
    <rPh sb="8" eb="10">
      <t>ホケン</t>
    </rPh>
    <rPh sb="10" eb="13">
      <t>ジムキョク</t>
    </rPh>
    <phoneticPr fontId="4"/>
  </si>
  <si>
    <t>Ｓ-06 政府管掌健康保険－続き－</t>
    <phoneticPr fontId="4"/>
  </si>
  <si>
    <t>Ｂ．現金給付の決定状況（一般被保険者）</t>
  </si>
  <si>
    <t xml:space="preserve">          現金給付</t>
  </si>
  <si>
    <t xml:space="preserve">     現金給付</t>
  </si>
  <si>
    <t xml:space="preserve">  入院時</t>
  </si>
  <si>
    <t xml:space="preserve">       総数</t>
  </si>
  <si>
    <t>　 　療養費</t>
  </si>
  <si>
    <t>　高額療養費</t>
  </si>
  <si>
    <t>　  看護費</t>
  </si>
  <si>
    <t xml:space="preserve">  食事療養費</t>
  </si>
  <si>
    <t>　　移送費</t>
  </si>
  <si>
    <t xml:space="preserve"> 件数</t>
  </si>
  <si>
    <t xml:space="preserve"> 金額</t>
  </si>
  <si>
    <t>百万円</t>
  </si>
  <si>
    <t>年度</t>
  </si>
  <si>
    <t>被保険者</t>
  </si>
  <si>
    <t>昭和50 1975</t>
  </si>
  <si>
    <t>･･･</t>
  </si>
  <si>
    <t>－</t>
    <phoneticPr fontId="4"/>
  </si>
  <si>
    <t xml:space="preserve">    55 1980</t>
  </si>
  <si>
    <t xml:space="preserve">    60 1985</t>
  </si>
  <si>
    <t>平成 2 1990</t>
  </si>
  <si>
    <t xml:space="preserve">   　7 1995</t>
  </si>
  <si>
    <t xml:space="preserve">    10 1998</t>
  </si>
  <si>
    <t xml:space="preserve">    11 1999</t>
    <phoneticPr fontId="4"/>
  </si>
  <si>
    <t xml:space="preserve">    12 2000</t>
    <phoneticPr fontId="4"/>
  </si>
  <si>
    <t xml:space="preserve">    13 2001</t>
    <phoneticPr fontId="4"/>
  </si>
  <si>
    <t>被扶養者</t>
  </si>
  <si>
    <t xml:space="preserve">  現金給付（続き）</t>
  </si>
  <si>
    <t>　 傷病手当金</t>
  </si>
  <si>
    <t>　 　埋葬料</t>
  </si>
  <si>
    <t>　　分娩費</t>
  </si>
  <si>
    <t>　出産手当金</t>
  </si>
  <si>
    <t xml:space="preserve">  育児手当金</t>
  </si>
  <si>
    <t>出産育児一時金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</si>
  <si>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phoneticPr fontId="4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</si>
  <si>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4"/>
  </si>
  <si>
    <t>Ｓ-07 国民年金</t>
    <phoneticPr fontId="4"/>
  </si>
  <si>
    <t xml:space="preserve">  年度末現</t>
  </si>
  <si>
    <t xml:space="preserve">  注１）</t>
  </si>
  <si>
    <t>保険料</t>
    <phoneticPr fontId="4"/>
  </si>
  <si>
    <t xml:space="preserve"> ①+②+③+④</t>
  </si>
  <si>
    <t xml:space="preserve"> ①国民年金</t>
  </si>
  <si>
    <t xml:space="preserve">  在被保険</t>
  </si>
  <si>
    <t xml:space="preserve"> (A)第1号</t>
  </si>
  <si>
    <t xml:space="preserve">  (B)</t>
  </si>
  <si>
    <t>収納額</t>
    <phoneticPr fontId="4"/>
  </si>
  <si>
    <t xml:space="preserve">  給付総額</t>
  </si>
  <si>
    <t xml:space="preserve">   給付額</t>
  </si>
  <si>
    <t xml:space="preserve">    老齢・通算老齢</t>
  </si>
  <si>
    <t xml:space="preserve">  者総数</t>
  </si>
  <si>
    <t>･任意加入</t>
  </si>
  <si>
    <t xml:space="preserve">   第３号</t>
  </si>
  <si>
    <t xml:space="preserve"> 受給権者</t>
  </si>
  <si>
    <t xml:space="preserve">   金額</t>
  </si>
  <si>
    <t>昭和50年1975</t>
  </si>
  <si>
    <t xml:space="preserve">    55  1980</t>
  </si>
  <si>
    <t xml:space="preserve">    60  1985</t>
  </si>
  <si>
    <t>平成 2  1990</t>
  </si>
  <si>
    <t xml:space="preserve">     7  1995</t>
  </si>
  <si>
    <t xml:space="preserve">    10  1998</t>
  </si>
  <si>
    <t xml:space="preserve">    11  1999</t>
    <phoneticPr fontId="4"/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</si>
  <si>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</si>
  <si>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</si>
  <si>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</si>
  <si>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t>･･･</t>
    <phoneticPr fontId="4"/>
  </si>
  <si>
    <t>① 国民年金給付額（続き）</t>
  </si>
  <si>
    <t xml:space="preserve">         障害</t>
  </si>
  <si>
    <t xml:space="preserve">     母子・準母子</t>
  </si>
  <si>
    <t xml:space="preserve">          遺児</t>
  </si>
  <si>
    <t xml:space="preserve">        寡婦</t>
  </si>
  <si>
    <t xml:space="preserve">    件数</t>
  </si>
  <si>
    <t xml:space="preserve">    金額</t>
  </si>
  <si>
    <t xml:space="preserve">   件数</t>
  </si>
  <si>
    <t>－</t>
    <phoneticPr fontId="4"/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</si>
  <si>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</si>
  <si>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　 ② 死亡・特別</t>
  </si>
  <si>
    <t xml:space="preserve"> ③基礎年金</t>
  </si>
  <si>
    <t xml:space="preserve">      一時金給付</t>
  </si>
  <si>
    <t xml:space="preserve">         老齢</t>
  </si>
  <si>
    <t xml:space="preserve">      障害(拠出)</t>
  </si>
  <si>
    <t>障害(福祉)</t>
  </si>
  <si>
    <t xml:space="preserve">  受給権者</t>
  </si>
  <si>
    <t xml:space="preserve">    ③ 基礎年金給付(続き)</t>
  </si>
  <si>
    <t xml:space="preserve">   注2)</t>
  </si>
  <si>
    <t xml:space="preserve"> 障害(福祉)</t>
  </si>
  <si>
    <t xml:space="preserve">        遺族</t>
  </si>
  <si>
    <t>　　　 　寡婦</t>
  </si>
  <si>
    <t xml:space="preserve">   ④ 福祉年金給付額</t>
  </si>
  <si>
    <t>注1)昭和60年度以前は(A)は「強制加入」(B)は「任意加入」の被保険者数</t>
    <phoneticPr fontId="4"/>
  </si>
  <si>
    <r>
      <t>注2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障害及び母子福祉年金は、昭和61年度から障害､遺族の各基礎年金に切替</t>
    </r>
    <rPh sb="0" eb="1">
      <t>チュウ</t>
    </rPh>
    <phoneticPr fontId="4"/>
  </si>
  <si>
    <t>資料：和歌山社会保険事務局「社会保険事業年報」</t>
    <rPh sb="3" eb="6">
      <t>ワカヤマ</t>
    </rPh>
    <rPh sb="6" eb="8">
      <t>シャカイ</t>
    </rPh>
    <rPh sb="8" eb="10">
      <t>ホケン</t>
    </rPh>
    <rPh sb="10" eb="13">
      <t>ジムキョク</t>
    </rPh>
    <rPh sb="14" eb="16">
      <t>シャカイ</t>
    </rPh>
    <rPh sb="16" eb="18">
      <t>ホケン</t>
    </rPh>
    <phoneticPr fontId="4"/>
  </si>
  <si>
    <t>Ｓ-08 厚生年金保険</t>
    <phoneticPr fontId="4"/>
  </si>
  <si>
    <t>受給権者数は各年度末現在</t>
    <phoneticPr fontId="4"/>
  </si>
  <si>
    <t xml:space="preserve">    厚生年金</t>
  </si>
  <si>
    <t xml:space="preserve"> 事業所</t>
  </si>
  <si>
    <t xml:space="preserve"> 被保険</t>
  </si>
  <si>
    <t>平均標準</t>
  </si>
  <si>
    <t xml:space="preserve"> 保険料</t>
  </si>
  <si>
    <t xml:space="preserve">  総数</t>
  </si>
  <si>
    <t>強制適用</t>
  </si>
  <si>
    <t>任意包括</t>
    <phoneticPr fontId="4"/>
  </si>
  <si>
    <t xml:space="preserve"> 者総数</t>
  </si>
  <si>
    <t>報酬月額</t>
  </si>
  <si>
    <t>収納済額</t>
  </si>
  <si>
    <t xml:space="preserve">      総数</t>
  </si>
  <si>
    <t xml:space="preserve">     新法計</t>
  </si>
  <si>
    <t xml:space="preserve">  適用</t>
  </si>
  <si>
    <t xml:space="preserve"> 年金額</t>
  </si>
  <si>
    <t>受給権者</t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</si>
  <si>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年度199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ヘイセイ</t>
    </rPh>
    <rPh sb="4" eb="6">
      <t>ネンド</t>
    </rPh>
    <phoneticPr fontId="4"/>
  </si>
  <si>
    <t xml:space="preserve">     9    1997</t>
  </si>
  <si>
    <t xml:space="preserve">    10    1998</t>
  </si>
  <si>
    <t xml:space="preserve">    11    1999</t>
    <phoneticPr fontId="4"/>
  </si>
  <si>
    <t xml:space="preserve">    12    2000</t>
    <phoneticPr fontId="4"/>
  </si>
  <si>
    <t xml:space="preserve">    13    2001</t>
    <phoneticPr fontId="4"/>
  </si>
  <si>
    <t xml:space="preserve">    新法（続き）</t>
  </si>
  <si>
    <t xml:space="preserve">     老齢厚生</t>
  </si>
  <si>
    <t xml:space="preserve">     障害厚生</t>
  </si>
  <si>
    <t xml:space="preserve">     遺族厚生</t>
  </si>
  <si>
    <t xml:space="preserve">     障害基礎</t>
  </si>
  <si>
    <t xml:space="preserve">    遺族基礎</t>
  </si>
  <si>
    <t>年金額</t>
    <phoneticPr fontId="4"/>
  </si>
  <si>
    <t>受給権者</t>
  </si>
  <si>
    <t>－</t>
    <phoneticPr fontId="4"/>
  </si>
  <si>
    <t xml:space="preserve">      旧法</t>
  </si>
  <si>
    <t xml:space="preserve">     旧法計</t>
  </si>
  <si>
    <t xml:space="preserve">      老齢</t>
  </si>
  <si>
    <t xml:space="preserve">    通算老齢</t>
  </si>
  <si>
    <t xml:space="preserve">      障害</t>
  </si>
  <si>
    <t>　 遺族・通算遺族</t>
    <phoneticPr fontId="4"/>
  </si>
  <si>
    <t>Ｓ-09 労働者災害補償保険</t>
    <phoneticPr fontId="4"/>
  </si>
  <si>
    <t>労働者災害補償保険</t>
  </si>
  <si>
    <t xml:space="preserve"> 新規受</t>
  </si>
  <si>
    <t>給付総数</t>
    <phoneticPr fontId="4"/>
  </si>
  <si>
    <t>療養(補償)給付</t>
    <phoneticPr fontId="4"/>
  </si>
  <si>
    <t>休業(補償)給付</t>
    <phoneticPr fontId="4"/>
  </si>
  <si>
    <r>
      <t>障害(補償)給付（注</t>
    </r>
    <r>
      <rPr>
        <sz val="11"/>
        <color theme="1"/>
        <rFont val="ＭＳ Ｐゴシック"/>
        <family val="2"/>
        <charset val="128"/>
        <scheme val="minor"/>
      </rPr>
      <t>1</t>
    </r>
    <rPh sb="9" eb="10">
      <t>チュウ</t>
    </rPh>
    <phoneticPr fontId="4"/>
  </si>
  <si>
    <t>遺族補償</t>
    <rPh sb="0" eb="2">
      <t>イゾク</t>
    </rPh>
    <rPh sb="2" eb="4">
      <t>ホショウ</t>
    </rPh>
    <phoneticPr fontId="4"/>
  </si>
  <si>
    <t xml:space="preserve"> 給者数</t>
  </si>
  <si>
    <t xml:space="preserve">  件数</t>
  </si>
  <si>
    <t xml:space="preserve">  金額</t>
  </si>
  <si>
    <t xml:space="preserve">      件</t>
  </si>
  <si>
    <t xml:space="preserve">    11    1999</t>
  </si>
  <si>
    <t xml:space="preserve">    12    2000</t>
    <phoneticPr fontId="4"/>
  </si>
  <si>
    <t xml:space="preserve">    13    2001</t>
    <phoneticPr fontId="4"/>
  </si>
  <si>
    <t xml:space="preserve">    14    2002</t>
    <phoneticPr fontId="4"/>
  </si>
  <si>
    <t>労働者災害補償保険（続き）</t>
  </si>
  <si>
    <r>
      <t>給付</t>
    </r>
    <r>
      <rPr>
        <sz val="11"/>
        <color theme="1"/>
        <rFont val="ＭＳ Ｐゴシック"/>
        <family val="2"/>
        <charset val="128"/>
        <scheme val="minor"/>
      </rPr>
      <t xml:space="preserve"> (注1</t>
    </r>
    <rPh sb="4" eb="5">
      <t>チュウ</t>
    </rPh>
    <phoneticPr fontId="4"/>
  </si>
  <si>
    <t>葬祭料（葬祭給付）</t>
    <rPh sb="0" eb="3">
      <t>ソウサイリョウ</t>
    </rPh>
    <rPh sb="4" eb="6">
      <t>ソウサイ</t>
    </rPh>
    <rPh sb="6" eb="8">
      <t>キュウフ</t>
    </rPh>
    <phoneticPr fontId="4"/>
  </si>
  <si>
    <r>
      <t>年金等給付(注</t>
    </r>
    <r>
      <rPr>
        <sz val="11"/>
        <color theme="1"/>
        <rFont val="ＭＳ Ｐゴシック"/>
        <family val="2"/>
        <charset val="128"/>
        <scheme val="minor"/>
      </rPr>
      <t>2</t>
    </r>
    <rPh sb="0" eb="2">
      <t>ネンキン</t>
    </rPh>
    <rPh sb="2" eb="3">
      <t>トウ</t>
    </rPh>
    <rPh sb="3" eb="5">
      <t>キュウフ</t>
    </rPh>
    <rPh sb="6" eb="7">
      <t>チュウ</t>
    </rPh>
    <phoneticPr fontId="4"/>
  </si>
  <si>
    <t>介護給付（補償）</t>
    <rPh sb="0" eb="2">
      <t>カイゴ</t>
    </rPh>
    <rPh sb="2" eb="4">
      <t>キュウフ</t>
    </rPh>
    <rPh sb="5" eb="7">
      <t>ホショウ</t>
    </rPh>
    <phoneticPr fontId="4"/>
  </si>
  <si>
    <t>二次健診等給付</t>
    <rPh sb="0" eb="2">
      <t>ニジ</t>
    </rPh>
    <rPh sb="2" eb="5">
      <t>ケンシンナド</t>
    </rPh>
    <rPh sb="5" eb="7">
      <t>キュウフ</t>
    </rPh>
    <phoneticPr fontId="4"/>
  </si>
  <si>
    <t xml:space="preserve">  百万円</t>
  </si>
  <si>
    <t>平成 8年度1996</t>
    <rPh sb="0" eb="2">
      <t>ヘイセイ</t>
    </rPh>
    <rPh sb="4" eb="6">
      <t>ネンド</t>
    </rPh>
    <phoneticPr fontId="4"/>
  </si>
  <si>
    <t xml:space="preserve">    14    2002</t>
    <phoneticPr fontId="4"/>
  </si>
  <si>
    <r>
      <t>　　　　注1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>
      <rPr>
        <sz val="14"/>
        <rFont val="ＭＳ 明朝"/>
        <family val="1"/>
        <charset val="128"/>
      </rPr>
      <t xml:space="preserve"> 障害</t>
    </r>
    <r>
      <rPr>
        <sz val="11"/>
        <color theme="1"/>
        <rFont val="ＭＳ Ｐゴシック"/>
        <family val="2"/>
        <charset val="128"/>
        <scheme val="minor"/>
      </rPr>
      <t>(補償)</t>
    </r>
    <r>
      <rPr>
        <sz val="14"/>
        <rFont val="ＭＳ 明朝"/>
        <family val="1"/>
        <charset val="128"/>
      </rPr>
      <t>給付及び遺族</t>
    </r>
    <r>
      <rPr>
        <sz val="11"/>
        <color theme="1"/>
        <rFont val="ＭＳ Ｐゴシック"/>
        <family val="2"/>
        <charset val="128"/>
        <scheme val="minor"/>
      </rPr>
      <t>(補償)</t>
    </r>
    <r>
      <rPr>
        <sz val="14"/>
        <rFont val="ＭＳ 明朝"/>
        <family val="1"/>
        <charset val="128"/>
      </rPr>
      <t>給付は一時金を示す。</t>
    </r>
    <rPh sb="4" eb="5">
      <t>チュウ</t>
    </rPh>
    <rPh sb="9" eb="11">
      <t>ショウガイ</t>
    </rPh>
    <rPh sb="12" eb="14">
      <t>ホショウ</t>
    </rPh>
    <rPh sb="15" eb="17">
      <t>キュウフ</t>
    </rPh>
    <rPh sb="17" eb="18">
      <t>オヨ</t>
    </rPh>
    <rPh sb="19" eb="21">
      <t>イゾク</t>
    </rPh>
    <rPh sb="22" eb="24">
      <t>ホショウ</t>
    </rPh>
    <rPh sb="25" eb="27">
      <t>キュウフ</t>
    </rPh>
    <rPh sb="28" eb="31">
      <t>イチジキン</t>
    </rPh>
    <rPh sb="32" eb="33">
      <t>シメ</t>
    </rPh>
    <phoneticPr fontId="4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</si>
  <si>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注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年金給付等欄には、傷病（補償）給付、障害（補償）給付、</t>
    </r>
    <r>
      <rPr>
        <sz val="14"/>
        <rFont val="ＭＳ 明朝"/>
        <family val="1"/>
        <charset val="128"/>
      </rPr>
      <t>遺族（補償）給付等の合計を示す。</t>
    </r>
    <rPh sb="5" eb="6">
      <t>チュウ</t>
    </rPh>
    <rPh sb="9" eb="11">
      <t>ネンキン</t>
    </rPh>
    <rPh sb="11" eb="13">
      <t>キュウフ</t>
    </rPh>
    <rPh sb="13" eb="14">
      <t>トウ</t>
    </rPh>
    <rPh sb="14" eb="15">
      <t>ラン</t>
    </rPh>
    <rPh sb="18" eb="20">
      <t>ショウビョウ</t>
    </rPh>
    <rPh sb="21" eb="23">
      <t>ホショウ</t>
    </rPh>
    <rPh sb="24" eb="26">
      <t>キュウフ</t>
    </rPh>
    <rPh sb="27" eb="29">
      <t>ショウガイ</t>
    </rPh>
    <rPh sb="30" eb="32">
      <t>ホショウ</t>
    </rPh>
    <rPh sb="33" eb="35">
      <t>キュウフ</t>
    </rPh>
    <rPh sb="36" eb="38">
      <t>イゾク</t>
    </rPh>
    <rPh sb="39" eb="41">
      <t>ホショウ</t>
    </rPh>
    <rPh sb="42" eb="44">
      <t>キュウフ</t>
    </rPh>
    <rPh sb="44" eb="45">
      <t>トウ</t>
    </rPh>
    <rPh sb="46" eb="48">
      <t>ゴウケイ</t>
    </rPh>
    <rPh sb="49" eb="50">
      <t>シメ</t>
    </rPh>
    <phoneticPr fontId="4"/>
  </si>
  <si>
    <t>　　　　資料：和歌山労働局</t>
    <rPh sb="4" eb="6">
      <t>シリョウ</t>
    </rPh>
    <rPh sb="7" eb="10">
      <t>ワカヤマ</t>
    </rPh>
    <rPh sb="10" eb="13">
      <t>ロウドウキョク</t>
    </rPh>
    <phoneticPr fontId="4"/>
  </si>
  <si>
    <t>Ｓ-10 雇用保険</t>
    <phoneticPr fontId="4"/>
  </si>
  <si>
    <t>短時間労働被保険者分を含む。「実人員」は、年度の月平均</t>
    <phoneticPr fontId="4"/>
  </si>
  <si>
    <t xml:space="preserve">     年度末現在</t>
  </si>
  <si>
    <t>雇用勘定</t>
  </si>
  <si>
    <t xml:space="preserve"> 一般求職</t>
  </si>
  <si>
    <t xml:space="preserve">     適用状況</t>
  </si>
  <si>
    <t>保険料</t>
  </si>
  <si>
    <t>失業給付金</t>
  </si>
  <si>
    <t xml:space="preserve"> 者給付支</t>
  </si>
  <si>
    <t xml:space="preserve"> 一般受給</t>
  </si>
  <si>
    <t xml:space="preserve">    基本手当,</t>
  </si>
  <si>
    <t xml:space="preserve"> 被保険者</t>
  </si>
  <si>
    <t xml:space="preserve"> 支給総額</t>
  </si>
  <si>
    <t xml:space="preserve"> 給総額</t>
  </si>
  <si>
    <t xml:space="preserve"> 資格決定</t>
  </si>
  <si>
    <t xml:space="preserve">    延長給付</t>
  </si>
  <si>
    <t xml:space="preserve"> 基本手当</t>
  </si>
  <si>
    <t xml:space="preserve"> 事業所数</t>
  </si>
  <si>
    <t xml:space="preserve"> 数</t>
  </si>
  <si>
    <t xml:space="preserve"> 実人員</t>
  </si>
  <si>
    <t xml:space="preserve"> 支給金額</t>
  </si>
  <si>
    <r>
      <t>昭和6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年度</t>
    </r>
    <r>
      <rPr>
        <sz val="11"/>
        <color theme="1"/>
        <rFont val="ＭＳ Ｐゴシック"/>
        <family val="2"/>
        <charset val="128"/>
        <scheme val="minor"/>
      </rPr>
      <t>1985</t>
    </r>
    <rPh sb="0" eb="2">
      <t>ショウワ</t>
    </rPh>
    <rPh sb="4" eb="6">
      <t>ネンド</t>
    </rPh>
    <phoneticPr fontId="4"/>
  </si>
  <si>
    <t>平成 2    1990</t>
  </si>
  <si>
    <t xml:space="preserve">     7    1995</t>
  </si>
  <si>
    <t xml:space="preserve">     8    1996</t>
  </si>
  <si>
    <r>
      <t xml:space="preserve">    10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1998</t>
    </r>
    <phoneticPr fontId="4"/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</si>
  <si>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</si>
  <si>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</si>
  <si>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r>
      <t xml:space="preserve">    13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2001</t>
    </r>
    <phoneticPr fontId="4"/>
  </si>
  <si>
    <t xml:space="preserve">    14   2002</t>
    <phoneticPr fontId="4"/>
  </si>
  <si>
    <t>失業給付金－続き－</t>
  </si>
  <si>
    <t>一般求職者給付－続き－</t>
  </si>
  <si>
    <t xml:space="preserve">      基本手当,延長給付－続き－</t>
  </si>
  <si>
    <t>高年齢求職者給付金</t>
  </si>
  <si>
    <t xml:space="preserve"> 延長給付</t>
  </si>
  <si>
    <t>技能習得</t>
  </si>
  <si>
    <t xml:space="preserve"> 寄宿手当</t>
  </si>
  <si>
    <t>傷病手当</t>
  </si>
  <si>
    <t>個別延長</t>
  </si>
  <si>
    <t>訓練延長</t>
  </si>
  <si>
    <t>手当</t>
  </si>
  <si>
    <t xml:space="preserve"> 受給者数</t>
  </si>
  <si>
    <t xml:space="preserve">    10    1998</t>
    <phoneticPr fontId="4"/>
  </si>
  <si>
    <t xml:space="preserve"> （旧法による福祉施設給付金を含む）</t>
  </si>
  <si>
    <t xml:space="preserve">     特例一時金</t>
  </si>
  <si>
    <t xml:space="preserve">   日雇求職者給付</t>
  </si>
  <si>
    <t xml:space="preserve"> 就職促進給付</t>
  </si>
  <si>
    <t>受給者</t>
  </si>
  <si>
    <t xml:space="preserve"> 常用就職</t>
  </si>
  <si>
    <t xml:space="preserve"> 再就職</t>
  </si>
  <si>
    <t xml:space="preserve"> 広域求職</t>
  </si>
  <si>
    <t>受給者数</t>
  </si>
  <si>
    <t>支給金額</t>
  </si>
  <si>
    <t>実人員</t>
  </si>
  <si>
    <t xml:space="preserve"> 支度金</t>
  </si>
  <si>
    <t xml:space="preserve"> 移転費</t>
  </si>
  <si>
    <t xml:space="preserve"> 活動費</t>
  </si>
  <si>
    <r>
      <t xml:space="preserve">    13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2001</t>
    </r>
    <phoneticPr fontId="4"/>
  </si>
  <si>
    <t>資料：和歌山労働局職業安定部「職業安定統計年報」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4"/>
  </si>
  <si>
    <t>Ｓ-11 国民健康保険</t>
    <phoneticPr fontId="4"/>
  </si>
  <si>
    <t>保険料:税</t>
  </si>
  <si>
    <t xml:space="preserve"> 歳入</t>
  </si>
  <si>
    <t xml:space="preserve">  保険給 </t>
  </si>
  <si>
    <t xml:space="preserve">  一般被保険者分</t>
  </si>
  <si>
    <t xml:space="preserve"> 退職被保</t>
  </si>
  <si>
    <t xml:space="preserve">  世帯数</t>
  </si>
  <si>
    <t xml:space="preserve"> 決算額</t>
  </si>
  <si>
    <t xml:space="preserve">  付総額</t>
  </si>
  <si>
    <t>療養給付費</t>
  </si>
  <si>
    <t xml:space="preserve"> 療養費</t>
  </si>
  <si>
    <t>高額療養費</t>
  </si>
  <si>
    <t>その他</t>
  </si>
  <si>
    <t xml:space="preserve"> 険者分</t>
  </si>
  <si>
    <t>世帯</t>
  </si>
  <si>
    <t>昭和60年度1985</t>
  </si>
  <si>
    <r>
      <t xml:space="preserve">    10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1998</t>
    </r>
    <phoneticPr fontId="4"/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</si>
  <si>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1999</t>
    </r>
    <phoneticPr fontId="4"/>
  </si>
  <si>
    <r>
      <t xml:space="preserve">    12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</si>
  <si>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 xml:space="preserve">    13   2001</t>
    <phoneticPr fontId="4"/>
  </si>
  <si>
    <t>資料：県国民健康保険課「国民健康保険事業状況（紀州の国保）」</t>
    <rPh sb="4" eb="6">
      <t>コクミン</t>
    </rPh>
    <rPh sb="6" eb="8">
      <t>ケンコウ</t>
    </rPh>
    <rPh sb="10" eb="11">
      <t>カ</t>
    </rPh>
    <phoneticPr fontId="4"/>
  </si>
  <si>
    <t>Ｓ-12 船員保険</t>
    <phoneticPr fontId="4"/>
  </si>
  <si>
    <t xml:space="preserve">        ＝年度末現在適用状況＝</t>
  </si>
  <si>
    <t xml:space="preserve"> 普通保険</t>
  </si>
  <si>
    <t>失業保険</t>
  </si>
  <si>
    <t xml:space="preserve">  船舶所</t>
  </si>
  <si>
    <t xml:space="preserve">   注1)被保険者数</t>
  </si>
  <si>
    <t>注2)平均標準報酬月額</t>
  </si>
  <si>
    <t xml:space="preserve"> 船舶所</t>
  </si>
  <si>
    <t xml:space="preserve"> 被保険 </t>
  </si>
  <si>
    <t xml:space="preserve"> 平均標準</t>
  </si>
  <si>
    <t xml:space="preserve">  有者数</t>
  </si>
  <si>
    <t xml:space="preserve"> 任意継続</t>
  </si>
  <si>
    <t xml:space="preserve"> 有者数</t>
  </si>
  <si>
    <t>者数</t>
  </si>
  <si>
    <t xml:space="preserve"> 報酬月額</t>
  </si>
  <si>
    <t xml:space="preserve"> 収納済額</t>
  </si>
  <si>
    <t xml:space="preserve">    10    1998</t>
    <phoneticPr fontId="4"/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</si>
  <si>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</si>
  <si>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r>
      <t xml:space="preserve">    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2000</t>
    </r>
    <phoneticPr fontId="4"/>
  </si>
  <si>
    <t>旧法 年金受給権者</t>
  </si>
  <si>
    <t xml:space="preserve"> 疾病部門</t>
  </si>
  <si>
    <t xml:space="preserve">     被保険者分</t>
  </si>
  <si>
    <t xml:space="preserve">     被扶養者分</t>
  </si>
  <si>
    <t>注3)</t>
  </si>
  <si>
    <t>　　失業給付支払</t>
  </si>
  <si>
    <t xml:space="preserve"> 給付総額</t>
  </si>
  <si>
    <t>給付金額</t>
  </si>
  <si>
    <t>人数</t>
  </si>
  <si>
    <t xml:space="preserve">  年金額</t>
  </si>
  <si>
    <r>
      <t xml:space="preserve">   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</si>
  <si>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>注1）「任意継続」は、疾病部門と年金部門の合計　注2）疾病部門の額　注3）年度末現在</t>
    <phoneticPr fontId="4"/>
  </si>
  <si>
    <t>Ｓ-13 組合管掌健康保険</t>
    <phoneticPr fontId="4"/>
  </si>
  <si>
    <t xml:space="preserve">   被保険者数(年度末現在)</t>
  </si>
  <si>
    <t xml:space="preserve">   被扶養者数(年度末現在)</t>
  </si>
  <si>
    <t xml:space="preserve">      平均標準報酬月額</t>
  </si>
  <si>
    <t xml:space="preserve">     計</t>
  </si>
  <si>
    <t xml:space="preserve"> 本部組合</t>
  </si>
  <si>
    <t xml:space="preserve"> 支部組合</t>
  </si>
  <si>
    <t>支部組合</t>
  </si>
  <si>
    <t xml:space="preserve">    計</t>
  </si>
  <si>
    <r>
      <t xml:space="preserve">    10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1998</t>
    </r>
    <phoneticPr fontId="4"/>
  </si>
  <si>
    <r>
      <t xml:space="preserve"> </t>
    </r>
    <r>
      <rPr>
        <sz val="14"/>
        <rFont val="ＭＳ 明朝"/>
        <family val="1"/>
        <charset val="128"/>
      </rPr>
      <t xml:space="preserve">   11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 1999</t>
    </r>
    <phoneticPr fontId="4"/>
  </si>
  <si>
    <r>
      <t xml:space="preserve">    12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</si>
  <si>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 xml:space="preserve">    13   2001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</si>
  <si>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</t>
    </r>
    <r>
      <rPr>
        <sz val="14"/>
        <rFont val="ＭＳ 明朝"/>
        <family val="1"/>
        <charset val="128"/>
      </rPr>
      <t>平成１３年１月の組織改正で、近畿厚生局の管轄となり県単位の数が集計されていない。</t>
    </r>
    <rPh sb="6" eb="8">
      <t>ヘイセイ</t>
    </rPh>
    <rPh sb="10" eb="11">
      <t>ネン</t>
    </rPh>
    <rPh sb="12" eb="13">
      <t>ガツ</t>
    </rPh>
    <rPh sb="14" eb="16">
      <t>ソシキ</t>
    </rPh>
    <rPh sb="16" eb="18">
      <t>カイセイ</t>
    </rPh>
    <rPh sb="20" eb="22">
      <t>キンキ</t>
    </rPh>
    <rPh sb="22" eb="24">
      <t>コウセイ</t>
    </rPh>
    <rPh sb="24" eb="25">
      <t>キョク</t>
    </rPh>
    <rPh sb="26" eb="28">
      <t>カンカツ</t>
    </rPh>
    <rPh sb="31" eb="32">
      <t>ケン</t>
    </rPh>
    <rPh sb="32" eb="34">
      <t>タンイ</t>
    </rPh>
    <rPh sb="35" eb="36">
      <t>スウ</t>
    </rPh>
    <rPh sb="37" eb="39">
      <t>シュウケイ</t>
    </rPh>
    <phoneticPr fontId="4"/>
  </si>
  <si>
    <t>Ｓ-14 市町村別国民年金の状況</t>
    <phoneticPr fontId="4"/>
  </si>
  <si>
    <t xml:space="preserve">  (年度末)</t>
  </si>
  <si>
    <t>保険料</t>
    <phoneticPr fontId="4"/>
  </si>
  <si>
    <t xml:space="preserve"> 年金給付</t>
  </si>
  <si>
    <t xml:space="preserve">     老齢年金給付</t>
  </si>
  <si>
    <t xml:space="preserve">  短期年金給付 （注</t>
    <phoneticPr fontId="4"/>
  </si>
  <si>
    <t>国民年金</t>
    <rPh sb="0" eb="2">
      <t>コクミン</t>
    </rPh>
    <rPh sb="2" eb="4">
      <t>ネンキン</t>
    </rPh>
    <phoneticPr fontId="4"/>
  </si>
  <si>
    <t>被保険者数</t>
    <phoneticPr fontId="4"/>
  </si>
  <si>
    <t>収納額</t>
    <phoneticPr fontId="4"/>
  </si>
  <si>
    <t>総額</t>
  </si>
  <si>
    <t xml:space="preserve"> 基礎年金</t>
  </si>
  <si>
    <t xml:space="preserve"> 国民年金</t>
  </si>
  <si>
    <t>福祉年金</t>
    <phoneticPr fontId="4"/>
  </si>
  <si>
    <t>障害外合計</t>
    <rPh sb="0" eb="2">
      <t>ショウガイ</t>
    </rPh>
    <rPh sb="2" eb="3">
      <t>ホカ</t>
    </rPh>
    <rPh sb="3" eb="5">
      <t>ゴウケイ</t>
    </rPh>
    <phoneticPr fontId="4"/>
  </si>
  <si>
    <t>死亡一時金</t>
    <rPh sb="0" eb="2">
      <t>シボウ</t>
    </rPh>
    <rPh sb="2" eb="5">
      <t>イチジキン</t>
    </rPh>
    <phoneticPr fontId="4"/>
  </si>
  <si>
    <t>特別一時金</t>
    <rPh sb="0" eb="2">
      <t>トクベツ</t>
    </rPh>
    <rPh sb="2" eb="5">
      <t>イチジキン</t>
    </rPh>
    <phoneticPr fontId="4"/>
  </si>
  <si>
    <t xml:space="preserve"> 百万円</t>
  </si>
  <si>
    <t>平成13年度2001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</si>
  <si>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</si>
  <si>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</si>
  <si>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</si>
  <si>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</si>
  <si>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</si>
  <si>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</si>
  <si>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</si>
  <si>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</si>
  <si>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下 津 町</t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</si>
  <si>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</si>
  <si>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</si>
  <si>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</si>
  <si>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</si>
  <si>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</si>
  <si>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</si>
  <si>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</si>
  <si>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</si>
  <si>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</si>
  <si>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</si>
  <si>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</si>
  <si>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</si>
  <si>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</si>
  <si>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</si>
  <si>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</si>
  <si>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</si>
  <si>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</si>
  <si>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</si>
  <si>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</si>
  <si>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</si>
  <si>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</si>
  <si>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</si>
  <si>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</si>
  <si>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</si>
  <si>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</si>
  <si>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</si>
  <si>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</si>
  <si>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</si>
  <si>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</si>
  <si>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</si>
  <si>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</si>
  <si>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</si>
  <si>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</si>
  <si>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</si>
  <si>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</si>
  <si>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</si>
  <si>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</si>
  <si>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</si>
  <si>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</si>
  <si>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</si>
  <si>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</si>
  <si>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</si>
  <si>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住所不明</t>
  </si>
  <si>
    <t xml:space="preserve">  資料:和歌山社会保険事務局｢事業年報｣</t>
    <rPh sb="5" eb="8">
      <t>ワカヤマ</t>
    </rPh>
    <rPh sb="8" eb="10">
      <t>シャカイ</t>
    </rPh>
    <rPh sb="10" eb="12">
      <t>ホケン</t>
    </rPh>
    <rPh sb="12" eb="15">
      <t>ジムキョク</t>
    </rPh>
    <phoneticPr fontId="4"/>
  </si>
  <si>
    <t>　注)国民年金=障害･母子･準母子･寡婦･遺児年金+死亡･特別一時金</t>
    <phoneticPr fontId="4"/>
  </si>
  <si>
    <t>Ｓ-15 市町村別厚生年金の状況</t>
    <phoneticPr fontId="4"/>
  </si>
  <si>
    <t xml:space="preserve">            合計</t>
  </si>
  <si>
    <t xml:space="preserve">  注1)新法小計（新制度分）</t>
  </si>
  <si>
    <t xml:space="preserve">    旧法小計（旧制度分）</t>
  </si>
  <si>
    <t>年度末受給権者</t>
  </si>
  <si>
    <t xml:space="preserve">   総年金額</t>
  </si>
  <si>
    <t>平成13年度2001</t>
    <phoneticPr fontId="4"/>
  </si>
  <si>
    <t>　住所不明</t>
    <rPh sb="1" eb="3">
      <t>ジュウショ</t>
    </rPh>
    <rPh sb="3" eb="5">
      <t>フメイ</t>
    </rPh>
    <phoneticPr fontId="4"/>
  </si>
  <si>
    <r>
      <t>資料：和歌山社会保険事務局「社会保険事業年報」 　</t>
    </r>
    <r>
      <rPr>
        <sz val="11"/>
        <color theme="1"/>
        <rFont val="ＭＳ Ｐゴシック"/>
        <family val="2"/>
        <charset val="128"/>
        <scheme val="minor"/>
      </rPr>
      <t xml:space="preserve">  注１）昭和６１年からの新年金制度</t>
    </r>
    <rPh sb="3" eb="6">
      <t>ワカヤマ</t>
    </rPh>
    <rPh sb="6" eb="8">
      <t>シャカイ</t>
    </rPh>
    <rPh sb="10" eb="13">
      <t>ジムキョク</t>
    </rPh>
    <rPh sb="27" eb="28">
      <t>チュウ</t>
    </rPh>
    <rPh sb="30" eb="32">
      <t>ショウワ</t>
    </rPh>
    <rPh sb="34" eb="35">
      <t>ネン</t>
    </rPh>
    <rPh sb="38" eb="39">
      <t>シン</t>
    </rPh>
    <rPh sb="39" eb="41">
      <t>ネンキン</t>
    </rPh>
    <rPh sb="41" eb="43">
      <t>セイド</t>
    </rPh>
    <phoneticPr fontId="4"/>
  </si>
  <si>
    <t>Ｓ-16 市町村別国民健康保険の事業状況</t>
    <phoneticPr fontId="4"/>
  </si>
  <si>
    <t xml:space="preserve"> 年度末現在適用状況</t>
  </si>
  <si>
    <t>保険料</t>
    <phoneticPr fontId="4"/>
  </si>
  <si>
    <t xml:space="preserve"> 保険給付</t>
  </si>
  <si>
    <t>一般被保険者分</t>
  </si>
  <si>
    <t xml:space="preserve"> 退職被保険者分</t>
  </si>
  <si>
    <t xml:space="preserve">  市町村等</t>
  </si>
  <si>
    <t>収入額</t>
    <phoneticPr fontId="4"/>
  </si>
  <si>
    <t xml:space="preserve"> 費総額</t>
    <phoneticPr fontId="4"/>
  </si>
  <si>
    <t xml:space="preserve">  療養</t>
    <phoneticPr fontId="4"/>
  </si>
  <si>
    <t xml:space="preserve"> 高額</t>
  </si>
  <si>
    <t>療養諸</t>
    <phoneticPr fontId="4"/>
  </si>
  <si>
    <t>被保険者数</t>
  </si>
  <si>
    <t>給付費</t>
  </si>
  <si>
    <t>療養費</t>
    <phoneticPr fontId="4"/>
  </si>
  <si>
    <t>その他</t>
    <phoneticPr fontId="4"/>
  </si>
  <si>
    <t xml:space="preserve"> 費（注2</t>
  </si>
  <si>
    <t>小計</t>
  </si>
  <si>
    <t xml:space="preserve">  御坊市外(注1</t>
  </si>
  <si>
    <t xml:space="preserve"> 医師国保組合</t>
  </si>
  <si>
    <t xml:space="preserve"> 歯科医師 〃</t>
  </si>
  <si>
    <t xml:space="preserve"> 薬剤師   〃</t>
  </si>
  <si>
    <t xml:space="preserve">      資料:県国民健康保険室「国民健康保険事業状況(紀州の国保)」</t>
    <rPh sb="10" eb="12">
      <t>コクミン</t>
    </rPh>
    <rPh sb="12" eb="14">
      <t>ケンコウ</t>
    </rPh>
    <rPh sb="16" eb="17">
      <t>シツ</t>
    </rPh>
    <phoneticPr fontId="4"/>
  </si>
  <si>
    <t xml:space="preserve">   注1）御坊市,美浜町,日高町,川辺町</t>
  </si>
  <si>
    <t xml:space="preserve">   注2）移送費を含む。</t>
  </si>
  <si>
    <t>Ｓ  社会保障</t>
    <rPh sb="3" eb="5">
      <t>シャカイ</t>
    </rPh>
    <rPh sb="5" eb="7">
      <t>ホショウ</t>
    </rPh>
    <phoneticPr fontId="4"/>
  </si>
  <si>
    <t>Ｓ-01 生活保護被保護世帯</t>
    <phoneticPr fontId="4"/>
  </si>
  <si>
    <t>Ａ．世帯類型別被保護世帯数（停止中を除く）</t>
  </si>
  <si>
    <t xml:space="preserve">          単位：世帯</t>
    <phoneticPr fontId="4"/>
  </si>
  <si>
    <t>単身者世帯</t>
  </si>
  <si>
    <t>　 ２人以上の世帯</t>
  </si>
  <si>
    <t>　 　年度</t>
  </si>
  <si>
    <t xml:space="preserve">  注3）</t>
    <phoneticPr fontId="4"/>
  </si>
  <si>
    <t xml:space="preserve">  注1）</t>
  </si>
  <si>
    <t xml:space="preserve"> 傷病</t>
    <phoneticPr fontId="4"/>
  </si>
  <si>
    <t xml:space="preserve">  注2）</t>
  </si>
  <si>
    <t xml:space="preserve"> 総 数</t>
    <phoneticPr fontId="4"/>
  </si>
  <si>
    <t>高年齢世帯</t>
    <phoneticPr fontId="4"/>
  </si>
  <si>
    <t xml:space="preserve"> 障害世帯</t>
    <phoneticPr fontId="4"/>
  </si>
  <si>
    <t>の世帯</t>
    <phoneticPr fontId="4"/>
  </si>
  <si>
    <t>母子世帯</t>
    <phoneticPr fontId="4"/>
  </si>
  <si>
    <t>障害世帯</t>
    <phoneticPr fontId="4"/>
  </si>
  <si>
    <t>昭和55年度1980</t>
  </si>
  <si>
    <t>　　60　  1985</t>
  </si>
  <si>
    <t xml:space="preserve">平成 2　  1990  </t>
  </si>
  <si>
    <t>　　 7　  1995</t>
  </si>
  <si>
    <t>　　11　  1999</t>
  </si>
  <si>
    <t>　　12　  2000</t>
    <phoneticPr fontId="4"/>
  </si>
  <si>
    <t>　　13　  2001</t>
    <phoneticPr fontId="4"/>
  </si>
  <si>
    <t>　　14　  2002</t>
    <phoneticPr fontId="4"/>
  </si>
  <si>
    <t>注1)男子65歳以上、女子60歳以上の者のみの世帯、又はこれらに18歳未満の者がいる世帯</t>
    <phoneticPr fontId="4"/>
  </si>
  <si>
    <t>注2)配偶者のいない20歳以上60歳未満の女子と20歳未満のその子のみの世帯、又はこれら</t>
    <phoneticPr fontId="4"/>
  </si>
  <si>
    <t xml:space="preserve">    に18歳未満の者がいる世帯</t>
    <phoneticPr fontId="4"/>
  </si>
  <si>
    <t>注3)平均の集計値のため、内訳とは必ずしも一致しない。</t>
    <rPh sb="8" eb="9">
      <t>アタイ</t>
    </rPh>
    <phoneticPr fontId="4"/>
  </si>
  <si>
    <t>資料：県福祉保健総務課</t>
    <rPh sb="4" eb="6">
      <t>フクシ</t>
    </rPh>
    <rPh sb="6" eb="8">
      <t>ホケン</t>
    </rPh>
    <rPh sb="8" eb="11">
      <t>ソウムカ</t>
    </rPh>
    <phoneticPr fontId="4"/>
  </si>
  <si>
    <t>Ｂ．労働力類型別被保護世帯数</t>
  </si>
  <si>
    <t>世帯主が働いている世帯</t>
  </si>
  <si>
    <t xml:space="preserve"> 世帯員が</t>
  </si>
  <si>
    <t>働いてい</t>
    <phoneticPr fontId="4"/>
  </si>
  <si>
    <t>　注）</t>
  </si>
  <si>
    <t>その他の</t>
  </si>
  <si>
    <t>働いてい</t>
  </si>
  <si>
    <t>る者のい</t>
    <phoneticPr fontId="4"/>
  </si>
  <si>
    <t>停止中</t>
    <phoneticPr fontId="4"/>
  </si>
  <si>
    <t>総 数</t>
  </si>
  <si>
    <t>常用勤労者</t>
    <phoneticPr fontId="4"/>
  </si>
  <si>
    <t>日雇労働者</t>
    <phoneticPr fontId="4"/>
  </si>
  <si>
    <t>内職者</t>
    <phoneticPr fontId="4"/>
  </si>
  <si>
    <t xml:space="preserve"> 就業者</t>
    <phoneticPr fontId="4"/>
  </si>
  <si>
    <t xml:space="preserve"> る世帯</t>
  </si>
  <si>
    <t>ない世帯</t>
    <phoneticPr fontId="4"/>
  </si>
  <si>
    <t>注）平均の集計値のため、内訳とは必ずしも一致しない。　　資料：県福祉保健総務課</t>
    <rPh sb="7" eb="8">
      <t>アタイ</t>
    </rPh>
    <rPh sb="28" eb="30">
      <t>シリョウ</t>
    </rPh>
    <rPh sb="31" eb="32">
      <t>ケン</t>
    </rPh>
    <rPh sb="32" eb="34">
      <t>フクシ</t>
    </rPh>
    <rPh sb="34" eb="36">
      <t>ホケン</t>
    </rPh>
    <rPh sb="36" eb="39">
      <t>ソウムカ</t>
    </rPh>
    <phoneticPr fontId="4"/>
  </si>
  <si>
    <t>Ｓ-02 扶助の種類別生活保護被保護人員及び保護費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</si>
  <si>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</si>
  <si>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</si>
  <si>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</si>
  <si>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rPh sb="0" eb="2">
      <t>カイゴ</t>
    </rPh>
    <phoneticPr fontId="4"/>
  </si>
  <si>
    <t>医療扶助</t>
    <phoneticPr fontId="4"/>
  </si>
  <si>
    <t>出産扶助</t>
    <phoneticPr fontId="4"/>
  </si>
  <si>
    <t>生業扶助</t>
    <phoneticPr fontId="4"/>
  </si>
  <si>
    <t>葬祭扶助</t>
  </si>
  <si>
    <t>被保護人員 （人）</t>
    <rPh sb="7" eb="8">
      <t>ヒト</t>
    </rPh>
    <phoneticPr fontId="4"/>
  </si>
  <si>
    <t xml:space="preserve">  保護費</t>
  </si>
  <si>
    <t>（百万円）</t>
  </si>
  <si>
    <t xml:space="preserve">        注）被保護人員の総数は、平均の集計値のため、内訳とは必ずしも一致しない。又停止中の者を含む。</t>
    <rPh sb="10" eb="11">
      <t>ヒ</t>
    </rPh>
    <rPh sb="11" eb="13">
      <t>ホゴ</t>
    </rPh>
    <rPh sb="13" eb="15">
      <t>ジンイン</t>
    </rPh>
    <rPh sb="16" eb="18">
      <t>ソウスウ</t>
    </rPh>
    <rPh sb="44" eb="45">
      <t>マタ</t>
    </rPh>
    <rPh sb="45" eb="48">
      <t>テイシチュウ</t>
    </rPh>
    <rPh sb="49" eb="50">
      <t>モノ</t>
    </rPh>
    <rPh sb="51" eb="52">
      <t>フク</t>
    </rPh>
    <phoneticPr fontId="4"/>
  </si>
  <si>
    <t xml:space="preserve">        資料：県福祉保健総務課</t>
    <rPh sb="12" eb="14">
      <t>フクシ</t>
    </rPh>
    <rPh sb="14" eb="16">
      <t>ホケン</t>
    </rPh>
    <rPh sb="16" eb="18">
      <t>ソウム</t>
    </rPh>
    <phoneticPr fontId="4"/>
  </si>
  <si>
    <t>Ｓ-03 市町村別生活保護の状況</t>
    <phoneticPr fontId="4"/>
  </si>
  <si>
    <t>被保護世帯数及び被保護人員数は年度平均値</t>
  </si>
  <si>
    <t xml:space="preserve">          被保護世帯(停止中を含む)</t>
  </si>
  <si>
    <t xml:space="preserve">          被保護人員(停止中を含む)</t>
  </si>
  <si>
    <t xml:space="preserve">  市町村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</si>
  <si>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</si>
  <si>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</si>
  <si>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</si>
  <si>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</si>
  <si>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</si>
  <si>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</si>
  <si>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</si>
  <si>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県計 (注</t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</si>
  <si>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</si>
  <si>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</si>
  <si>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</si>
  <si>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</si>
  <si>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</si>
  <si>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</si>
  <si>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</si>
  <si>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</t>
    <phoneticPr fontId="4"/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</si>
  <si>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</si>
  <si>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</si>
  <si>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</si>
  <si>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</si>
  <si>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</si>
  <si>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</si>
  <si>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</si>
  <si>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</si>
  <si>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</si>
  <si>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</si>
  <si>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</si>
  <si>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</si>
  <si>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</si>
  <si>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</si>
  <si>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</si>
  <si>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</si>
  <si>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</si>
  <si>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</si>
  <si>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</si>
  <si>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</si>
  <si>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</si>
  <si>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</si>
  <si>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</si>
  <si>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</si>
  <si>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</si>
  <si>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</si>
  <si>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</si>
  <si>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</si>
  <si>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</si>
  <si>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</si>
  <si>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</si>
  <si>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</si>
  <si>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</si>
  <si>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</si>
  <si>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</si>
  <si>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</si>
  <si>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</si>
  <si>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</si>
  <si>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</si>
  <si>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</si>
  <si>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</si>
  <si>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</si>
  <si>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</si>
  <si>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注）県、市町村別に平均し、集計した数字なので、県計とは必ずしも一致しない。</t>
    <phoneticPr fontId="4"/>
  </si>
  <si>
    <t>資料：県福祉保健総務課</t>
    <rPh sb="4" eb="6">
      <t>フクシ</t>
    </rPh>
    <rPh sb="6" eb="8">
      <t>ホケン</t>
    </rPh>
    <rPh sb="8" eb="10">
      <t>ソウム</t>
    </rPh>
    <phoneticPr fontId="4"/>
  </si>
  <si>
    <t>Ｓ-04 主な社会福祉施設</t>
    <phoneticPr fontId="4"/>
  </si>
  <si>
    <t>Ａ．障害福祉施設</t>
  </si>
  <si>
    <t>身体障害者更生援護施設( 4月 1日現在)</t>
  </si>
  <si>
    <t>施設数</t>
  </si>
  <si>
    <t xml:space="preserve"> 在所者</t>
  </si>
  <si>
    <t xml:space="preserve">   施設の種類</t>
  </si>
  <si>
    <t xml:space="preserve"> 入 所</t>
  </si>
  <si>
    <t xml:space="preserve"> 通所者</t>
  </si>
  <si>
    <t xml:space="preserve">   国</t>
  </si>
  <si>
    <t xml:space="preserve">   県</t>
  </si>
  <si>
    <t xml:space="preserve"> 市町村</t>
  </si>
  <si>
    <t xml:space="preserve">  法人</t>
  </si>
  <si>
    <t xml:space="preserve"> その他</t>
  </si>
  <si>
    <t>定 員</t>
  </si>
  <si>
    <t>男</t>
    <rPh sb="0" eb="1">
      <t>オトコ</t>
    </rPh>
    <phoneticPr fontId="4"/>
  </si>
  <si>
    <t>女</t>
    <rPh sb="0" eb="1">
      <t>オンナ</t>
    </rPh>
    <phoneticPr fontId="4"/>
  </si>
  <si>
    <t>所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</si>
  <si>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平成 9年 1997</t>
    </r>
    <rPh sb="2" eb="3">
      <t>タイラ</t>
    </rPh>
    <rPh sb="3" eb="4">
      <t>シゲル</t>
    </rPh>
    <rPh sb="6" eb="7">
      <t>ネン</t>
    </rPh>
    <phoneticPr fontId="4"/>
  </si>
  <si>
    <t xml:space="preserve">      10   1998</t>
  </si>
  <si>
    <t xml:space="preserve">      11   1999</t>
  </si>
  <si>
    <t xml:space="preserve">      12   2000</t>
  </si>
  <si>
    <t xml:space="preserve">      13   2001</t>
    <phoneticPr fontId="4"/>
  </si>
  <si>
    <t xml:space="preserve">      14   2002</t>
    <phoneticPr fontId="4"/>
  </si>
  <si>
    <t xml:space="preserve">      15   2003</t>
    <phoneticPr fontId="4"/>
  </si>
  <si>
    <t>－</t>
    <phoneticPr fontId="4"/>
  </si>
  <si>
    <t>肢体不自由者更生施設</t>
  </si>
  <si>
    <t>身体障害者授産施設</t>
  </si>
  <si>
    <t>身体障害者通所授産施設</t>
  </si>
  <si>
    <t>身体障害者福祉工場</t>
  </si>
  <si>
    <t>身体障害者療護施設</t>
  </si>
  <si>
    <t>補装具製作施設</t>
  </si>
  <si>
    <t>点字図書館</t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</si>
  <si>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4"/>
  </si>
  <si>
    <t>盲人ホ－ム</t>
    <rPh sb="0" eb="2">
      <t>モウジン</t>
    </rPh>
    <phoneticPr fontId="4"/>
  </si>
  <si>
    <t>資料：県障害福祉課</t>
  </si>
  <si>
    <t xml:space="preserve">    児童福祉施設( 4月 1日現在)</t>
  </si>
  <si>
    <t xml:space="preserve"> 注）</t>
  </si>
  <si>
    <t xml:space="preserve">   男</t>
  </si>
  <si>
    <t xml:space="preserve">   女</t>
  </si>
  <si>
    <t xml:space="preserve">      13   2001</t>
    <phoneticPr fontId="4"/>
  </si>
  <si>
    <t xml:space="preserve">      14   2002</t>
    <phoneticPr fontId="4"/>
  </si>
  <si>
    <t xml:space="preserve">      15   2003</t>
    <phoneticPr fontId="4"/>
  </si>
  <si>
    <t>知的障害児施設</t>
  </si>
  <si>
    <t>知的障害児通園施設</t>
  </si>
  <si>
    <t>盲児施設</t>
  </si>
  <si>
    <t>ろうあ児施設</t>
  </si>
  <si>
    <t>肢体不自由児施設</t>
  </si>
  <si>
    <t>肢体不自由児通園施設</t>
  </si>
  <si>
    <t>重症心身障害児施設</t>
  </si>
  <si>
    <t>注）国立の重症心身障害児施設を除く。</t>
  </si>
  <si>
    <t xml:space="preserve">    知的障害者援護施設( 4月 1日現在)</t>
  </si>
  <si>
    <t>知的障害者更生施設</t>
  </si>
  <si>
    <t>知的障害者授産施設</t>
  </si>
  <si>
    <t>　Ｓ-04 主な社会福祉施設－続き－</t>
    <phoneticPr fontId="4"/>
  </si>
  <si>
    <t>Ｂ．老人福祉施設( 3月末日現在)</t>
  </si>
  <si>
    <t xml:space="preserve"> 施設数</t>
  </si>
  <si>
    <t>総 数</t>
    <phoneticPr fontId="4"/>
  </si>
  <si>
    <t>定 員</t>
    <phoneticPr fontId="4"/>
  </si>
  <si>
    <r>
      <t xml:space="preserve">  平成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7</t>
    </r>
    <rPh sb="2" eb="4">
      <t>ヘイセイ</t>
    </rPh>
    <rPh sb="6" eb="7">
      <t>ネン</t>
    </rPh>
    <phoneticPr fontId="4"/>
  </si>
  <si>
    <t xml:space="preserve">      10　 1998</t>
  </si>
  <si>
    <t xml:space="preserve">      11　 1999</t>
  </si>
  <si>
    <t xml:space="preserve">      12　 2000</t>
  </si>
  <si>
    <t xml:space="preserve">      13　 2001</t>
    <phoneticPr fontId="4"/>
  </si>
  <si>
    <t xml:space="preserve">      14　 2002</t>
    <phoneticPr fontId="4"/>
  </si>
  <si>
    <t xml:space="preserve">      15　 2003</t>
    <phoneticPr fontId="4"/>
  </si>
  <si>
    <t>養護老人ホーム</t>
  </si>
  <si>
    <t>特別養護老人ﾎｰﾑ</t>
  </si>
  <si>
    <t>軽費老人ホーム</t>
  </si>
  <si>
    <t>老人休養ホーム</t>
  </si>
  <si>
    <t>資料：県長寿社会推進課</t>
  </si>
  <si>
    <t>Ｃ．児童福祉施設( 3月末日現在)</t>
  </si>
  <si>
    <t>在所者</t>
  </si>
  <si>
    <t>市町村</t>
  </si>
  <si>
    <t>法人</t>
    <phoneticPr fontId="4"/>
  </si>
  <si>
    <t>総数</t>
  </si>
  <si>
    <t>･･･</t>
    <phoneticPr fontId="4"/>
  </si>
  <si>
    <t>･･･</t>
    <phoneticPr fontId="4"/>
  </si>
  <si>
    <t xml:space="preserve">      14　 2002</t>
    <phoneticPr fontId="4"/>
  </si>
  <si>
    <t>－</t>
    <phoneticPr fontId="4"/>
  </si>
  <si>
    <t xml:space="preserve">      15　 2003</t>
    <phoneticPr fontId="4"/>
  </si>
  <si>
    <t>助産施設</t>
  </si>
  <si>
    <t>乳児院</t>
  </si>
  <si>
    <t>母子生活支援施設</t>
  </si>
  <si>
    <r>
      <t>　　　　　(注</t>
    </r>
    <r>
      <rPr>
        <sz val="11"/>
        <color theme="1"/>
        <rFont val="ＭＳ Ｐゴシック"/>
        <family val="2"/>
        <charset val="128"/>
        <scheme val="minor"/>
      </rPr>
      <t>1</t>
    </r>
    <rPh sb="6" eb="7">
      <t>チュウ</t>
    </rPh>
    <phoneticPr fontId="4"/>
  </si>
  <si>
    <r>
      <t>保育所 (注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</si>
  <si>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児童養護施設</t>
  </si>
  <si>
    <t>児童自立支援施設</t>
  </si>
  <si>
    <t>児童館</t>
  </si>
  <si>
    <t>母子福祉施設</t>
  </si>
  <si>
    <t>母子福祉センタ－</t>
  </si>
  <si>
    <t>母子休養ホーム</t>
  </si>
  <si>
    <t xml:space="preserve">    資料：県子育て推進課</t>
    <rPh sb="8" eb="9">
      <t>コ</t>
    </rPh>
    <rPh sb="9" eb="10">
      <t>ソダ</t>
    </rPh>
    <rPh sb="11" eb="13">
      <t>スイシン</t>
    </rPh>
    <phoneticPr fontId="4"/>
  </si>
  <si>
    <t>注1）母子生活支援施設の定員、在所者総数は世帯数</t>
    <phoneticPr fontId="4"/>
  </si>
  <si>
    <t>注2）ここで言う保育所とは、僻地及び休止中のものを含む｡</t>
    <phoneticPr fontId="4"/>
  </si>
  <si>
    <t>Ｄ．保護施設( 3月末日現在)</t>
  </si>
  <si>
    <t>総 数</t>
    <phoneticPr fontId="4"/>
  </si>
  <si>
    <t>定 員</t>
    <phoneticPr fontId="4"/>
  </si>
  <si>
    <t>在所者</t>
    <phoneticPr fontId="4"/>
  </si>
  <si>
    <t>その他</t>
    <phoneticPr fontId="4"/>
  </si>
  <si>
    <t>総 数</t>
    <phoneticPr fontId="4"/>
  </si>
  <si>
    <t>人,床</t>
  </si>
  <si>
    <t>　平成 9年 1997</t>
    <rPh sb="1" eb="3">
      <t>ヘイセイ</t>
    </rPh>
    <rPh sb="5" eb="6">
      <t>ネン</t>
    </rPh>
    <phoneticPr fontId="4"/>
  </si>
  <si>
    <t xml:space="preserve">      13　 2001</t>
    <phoneticPr fontId="4"/>
  </si>
  <si>
    <t xml:space="preserve">      14　 2002</t>
    <phoneticPr fontId="4"/>
  </si>
  <si>
    <t xml:space="preserve">      15　 2003</t>
    <phoneticPr fontId="4"/>
  </si>
  <si>
    <t>救護施設</t>
  </si>
  <si>
    <t>医療保護施設 (注</t>
    <phoneticPr fontId="4"/>
  </si>
  <si>
    <t>注）医療保護施設の定員はベッド数</t>
    <phoneticPr fontId="4"/>
  </si>
  <si>
    <t>Ｓ-05 身体障害者手帳交付状況</t>
    <phoneticPr fontId="4"/>
  </si>
  <si>
    <t xml:space="preserve">   単位：人</t>
    <phoneticPr fontId="4"/>
  </si>
  <si>
    <t xml:space="preserve">      障害の種類</t>
  </si>
  <si>
    <t>　総 数</t>
  </si>
  <si>
    <t>１級</t>
  </si>
  <si>
    <t>２級</t>
  </si>
  <si>
    <t>３級</t>
  </si>
  <si>
    <t>４級</t>
  </si>
  <si>
    <t>５級</t>
  </si>
  <si>
    <t>６級</t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</si>
  <si>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平成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90</t>
    </r>
    <r>
      <rPr>
        <sz val="14"/>
        <rFont val="ＭＳ 明朝"/>
        <family val="1"/>
        <charset val="128"/>
      </rPr>
      <t>.4.1</t>
    </r>
    <rPh sb="10" eb="11">
      <t>ネン</t>
    </rPh>
    <phoneticPr fontId="4"/>
  </si>
  <si>
    <t xml:space="preserve">           3   1991.4.1</t>
  </si>
  <si>
    <t xml:space="preserve">           4   1992.4.1</t>
  </si>
  <si>
    <t xml:space="preserve">           5   1993.4.1</t>
  </si>
  <si>
    <t xml:space="preserve">           6   1994.4.1</t>
  </si>
  <si>
    <t xml:space="preserve">           7   1995.4.1</t>
  </si>
  <si>
    <t xml:space="preserve">           8   1996.4.1</t>
  </si>
  <si>
    <t xml:space="preserve">           9   1997.3.31</t>
  </si>
  <si>
    <t xml:space="preserve">          10   1998.3.31</t>
  </si>
  <si>
    <t xml:space="preserve">          11   1999.3.31</t>
  </si>
  <si>
    <t xml:space="preserve">          12   2000.3.31</t>
  </si>
  <si>
    <r>
      <t xml:space="preserve">          13   200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.3.31</t>
    </r>
    <phoneticPr fontId="4"/>
  </si>
  <si>
    <t xml:space="preserve">          14   2002.3.31</t>
    <phoneticPr fontId="4"/>
  </si>
  <si>
    <t xml:space="preserve">          15   2003.3.31</t>
    <phoneticPr fontId="4"/>
  </si>
  <si>
    <t xml:space="preserve">  視覚</t>
  </si>
  <si>
    <t xml:space="preserve">  聴覚・平衡</t>
  </si>
  <si>
    <t xml:space="preserve">  音声・言語・そしゃく</t>
  </si>
  <si>
    <t xml:space="preserve">  肢体不自由</t>
  </si>
  <si>
    <t xml:space="preserve">  内部障害</t>
  </si>
  <si>
    <t>Ｓ-06 政府管掌健康保険－続き－</t>
    <phoneticPr fontId="4"/>
  </si>
  <si>
    <t>Ｃ．現物給付の決定状況（一般被保険者）</t>
  </si>
  <si>
    <t>　     現物給付</t>
  </si>
  <si>
    <t>　   現物給付</t>
  </si>
  <si>
    <t>　       総数</t>
  </si>
  <si>
    <t>　　　 一般診療</t>
  </si>
  <si>
    <t>　　  歯科診療</t>
  </si>
  <si>
    <t>　　　 調  剤</t>
    <rPh sb="4" eb="5">
      <t>チョウ</t>
    </rPh>
    <phoneticPr fontId="4"/>
  </si>
  <si>
    <t>金額</t>
  </si>
  <si>
    <t xml:space="preserve"> 昭和50年度 1975</t>
  </si>
  <si>
    <t xml:space="preserve">     55     1980</t>
  </si>
  <si>
    <t xml:space="preserve">     60     1985</t>
  </si>
  <si>
    <t xml:space="preserve"> 平成 2   　1990</t>
  </si>
  <si>
    <t xml:space="preserve">   　 7     1995</t>
  </si>
  <si>
    <t xml:space="preserve">   　10     1998</t>
  </si>
  <si>
    <t xml:space="preserve">   　11     1999</t>
    <phoneticPr fontId="4"/>
  </si>
  <si>
    <t xml:space="preserve">   　12     2000</t>
    <phoneticPr fontId="4"/>
  </si>
  <si>
    <t xml:space="preserve">   　13     2001</t>
    <phoneticPr fontId="4"/>
  </si>
  <si>
    <t xml:space="preserve">  Ｄ．保険料徴収状況（一般被保険者）</t>
  </si>
  <si>
    <t>Ｅ．適用状況（日雇特例被保険者）</t>
  </si>
  <si>
    <t xml:space="preserve">  有効被保険者</t>
  </si>
  <si>
    <t xml:space="preserve">  保険料</t>
  </si>
  <si>
    <t xml:space="preserve"> 一人当り</t>
  </si>
  <si>
    <t xml:space="preserve"> 印紙購入</t>
  </si>
  <si>
    <t xml:space="preserve">  手帳数</t>
  </si>
  <si>
    <t xml:space="preserve">  収納済額</t>
  </si>
  <si>
    <t xml:space="preserve"> 通帳数</t>
  </si>
  <si>
    <t xml:space="preserve">  うち男</t>
  </si>
  <si>
    <r>
      <t xml:space="preserve">   　11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</si>
  <si>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>Ｆ．保険給付及び徴収保険料（日雇特例被保険者）</t>
  </si>
  <si>
    <t xml:space="preserve">    保険給付 総数　</t>
  </si>
  <si>
    <t xml:space="preserve">      被保険者分</t>
  </si>
  <si>
    <t xml:space="preserve"> 平均賃金</t>
  </si>
  <si>
    <t xml:space="preserve">   日額</t>
  </si>
  <si>
    <t xml:space="preserve">  収入額</t>
  </si>
  <si>
    <t xml:space="preserve"> 平成 2 　  1990</t>
  </si>
  <si>
    <t xml:space="preserve">    　7     1995</t>
  </si>
  <si>
    <r>
      <t xml:space="preserve">   　11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</si>
</sst>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i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9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3" fillId="0" borderId="0" xfId="1" applyFont="1" applyProtection="1"/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/>
    <xf numFmtId="37" fontId="1" fillId="0" borderId="5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Protection="1"/>
    <xf numFmtId="37" fontId="3" fillId="0" borderId="0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0" xfId="1" applyFont="1" applyBorder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left"/>
    </xf>
    <xf numFmtId="37" fontId="3" fillId="0" borderId="5" xfId="1" applyFont="1" applyBorder="1" applyProtection="1"/>
    <xf numFmtId="37" fontId="3" fillId="0" borderId="1" xfId="1" applyFont="1" applyBorder="1" applyProtection="1">
      <protection locked="0"/>
    </xf>
    <xf numFmtId="37" fontId="3" fillId="0" borderId="5" xfId="1" applyFont="1" applyBorder="1" applyProtection="1">
      <protection locked="0"/>
    </xf>
    <xf numFmtId="37" fontId="3" fillId="0" borderId="6" xfId="1" applyFont="1" applyBorder="1" applyAlignment="1" applyProtection="1">
      <alignment horizontal="left"/>
    </xf>
    <xf numFmtId="37" fontId="1" fillId="0" borderId="7" xfId="1" applyFont="1" applyBorder="1"/>
    <xf numFmtId="37" fontId="1" fillId="0" borderId="9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12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14" xfId="1" applyFont="1" applyBorder="1"/>
    <xf numFmtId="37" fontId="1" fillId="0" borderId="12" xfId="1" applyFont="1" applyBorder="1" applyAlignment="1" applyProtection="1">
      <alignment horizontal="center"/>
    </xf>
    <xf numFmtId="37" fontId="1" fillId="0" borderId="0" xfId="1" applyFont="1" applyAlignment="1"/>
    <xf numFmtId="37" fontId="1" fillId="0" borderId="0" xfId="1" applyFont="1" applyAlignment="1">
      <alignment horizontal="left"/>
    </xf>
    <xf numFmtId="37" fontId="1" fillId="0" borderId="4" xfId="1" applyFont="1" applyBorder="1" applyAlignment="1" applyProtection="1"/>
    <xf numFmtId="37" fontId="1" fillId="0" borderId="0" xfId="1" applyFont="1" applyFill="1" applyBorder="1" applyAlignment="1" applyProtection="1">
      <alignment horizontal="right"/>
    </xf>
    <xf numFmtId="37" fontId="1" fillId="0" borderId="0" xfId="1" applyAlignment="1" applyProtection="1">
      <alignment horizontal="left"/>
    </xf>
    <xf numFmtId="37" fontId="3" fillId="0" borderId="0" xfId="1" applyFont="1" applyAlignment="1" applyProtection="1">
      <alignment horizontal="left"/>
      <protection locked="0"/>
    </xf>
    <xf numFmtId="176" fontId="1" fillId="0" borderId="2" xfId="1" applyNumberFormat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37" fontId="1" fillId="0" borderId="0" xfId="1" applyFont="1" applyAlignment="1">
      <alignment horizontal="right"/>
    </xf>
    <xf numFmtId="37" fontId="1" fillId="0" borderId="1" xfId="1" applyNumberFormat="1" applyFont="1" applyBorder="1" applyProtection="1">
      <protection locked="0"/>
    </xf>
    <xf numFmtId="37" fontId="1" fillId="0" borderId="1" xfId="1" applyNumberFormat="1" applyFont="1" applyBorder="1" applyProtection="1"/>
    <xf numFmtId="37" fontId="1" fillId="0" borderId="15" xfId="1" applyFont="1" applyBorder="1"/>
    <xf numFmtId="37" fontId="5" fillId="0" borderId="0" xfId="1" applyFont="1"/>
    <xf numFmtId="37" fontId="1" fillId="0" borderId="0" xfId="1" applyFont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16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1" fillId="0" borderId="1" xfId="1" applyFont="1" applyBorder="1" applyAlignment="1">
      <alignment horizontal="right"/>
    </xf>
    <xf numFmtId="37" fontId="1" fillId="0" borderId="3" xfId="1" applyFont="1" applyBorder="1" applyAlignment="1" applyProtection="1">
      <alignment horizontal="right"/>
    </xf>
    <xf numFmtId="37" fontId="1" fillId="0" borderId="4" xfId="1" applyFont="1" applyBorder="1" applyAlignment="1">
      <alignment horizontal="center"/>
    </xf>
    <xf numFmtId="37" fontId="1" fillId="0" borderId="6" xfId="1" applyFont="1" applyBorder="1"/>
    <xf numFmtId="37" fontId="1" fillId="0" borderId="1" xfId="1" applyFont="1" applyBorder="1" applyAlignment="1" applyProtection="1">
      <alignment horizontal="right"/>
      <protection locked="0"/>
    </xf>
    <xf numFmtId="37" fontId="3" fillId="0" borderId="2" xfId="1" applyFont="1" applyBorder="1"/>
    <xf numFmtId="37" fontId="1" fillId="0" borderId="19" xfId="1" applyFont="1" applyBorder="1" applyAlignment="1" applyProtection="1">
      <alignment horizontal="left"/>
    </xf>
    <xf numFmtId="37" fontId="6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</xf>
    <xf numFmtId="3" fontId="1" fillId="0" borderId="0" xfId="1" applyNumberFormat="1" applyFont="1" applyAlignment="1"/>
    <xf numFmtId="37" fontId="3" fillId="0" borderId="0" xfId="1" applyFont="1" applyBorder="1"/>
    <xf numFmtId="37" fontId="3" fillId="0" borderId="3" xfId="1" applyFont="1" applyBorder="1" applyProtection="1"/>
    <xf numFmtId="37" fontId="1" fillId="0" borderId="17" xfId="1" applyFont="1" applyBorder="1" applyAlignment="1" applyProtection="1">
      <alignment horizontal="center"/>
    </xf>
    <xf numFmtId="37" fontId="1" fillId="0" borderId="18" xfId="1" applyBorder="1" applyAlignment="1"/>
    <xf numFmtId="37" fontId="1" fillId="0" borderId="7" xfId="1" applyFont="1" applyBorder="1" applyAlignment="1" applyProtection="1">
      <alignment horizontal="left"/>
    </xf>
    <xf numFmtId="37" fontId="1" fillId="0" borderId="7" xfId="1" applyBorder="1" applyAlignment="1"/>
    <xf numFmtId="37" fontId="1" fillId="0" borderId="4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1" fillId="0" borderId="10" xfId="1" applyFont="1" applyBorder="1" applyAlignment="1" applyProtection="1">
      <alignment horizontal="center"/>
    </xf>
    <xf numFmtId="37" fontId="1" fillId="0" borderId="10" xfId="1" applyBorder="1" applyAlignment="1"/>
    <xf numFmtId="37" fontId="1" fillId="0" borderId="9" xfId="1" applyBorder="1" applyAlignment="1"/>
    <xf numFmtId="37" fontId="1" fillId="0" borderId="10" xfId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5"/>
  <sheetViews>
    <sheetView showGridLines="0" zoomScale="75" zoomScaleNormal="75" workbookViewId="0">
      <selection activeCell="B2" sqref="B2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256" width="13.375" style="2"/>
    <col min="257" max="257" width="13.375" style="2" customWidth="1"/>
    <col min="258" max="258" width="19.625" style="2" customWidth="1"/>
    <col min="259" max="259" width="10.875" style="2" customWidth="1"/>
    <col min="260" max="261" width="13.375" style="2" customWidth="1"/>
    <col min="262" max="262" width="10.875" style="2" customWidth="1"/>
    <col min="263" max="263" width="13.375" style="2" customWidth="1"/>
    <col min="264" max="264" width="13.375" style="2"/>
    <col min="265" max="265" width="13.375" style="2" customWidth="1"/>
    <col min="266" max="267" width="10.875" style="2" customWidth="1"/>
    <col min="268" max="512" width="13.375" style="2"/>
    <col min="513" max="513" width="13.375" style="2" customWidth="1"/>
    <col min="514" max="514" width="19.625" style="2" customWidth="1"/>
    <col min="515" max="515" width="10.875" style="2" customWidth="1"/>
    <col min="516" max="517" width="13.375" style="2" customWidth="1"/>
    <col min="518" max="518" width="10.875" style="2" customWidth="1"/>
    <col min="519" max="519" width="13.375" style="2" customWidth="1"/>
    <col min="520" max="520" width="13.375" style="2"/>
    <col min="521" max="521" width="13.375" style="2" customWidth="1"/>
    <col min="522" max="523" width="10.875" style="2" customWidth="1"/>
    <col min="524" max="768" width="13.375" style="2"/>
    <col min="769" max="769" width="13.375" style="2" customWidth="1"/>
    <col min="770" max="770" width="19.625" style="2" customWidth="1"/>
    <col min="771" max="771" width="10.875" style="2" customWidth="1"/>
    <col min="772" max="773" width="13.375" style="2" customWidth="1"/>
    <col min="774" max="774" width="10.875" style="2" customWidth="1"/>
    <col min="775" max="775" width="13.375" style="2" customWidth="1"/>
    <col min="776" max="776" width="13.375" style="2"/>
    <col min="777" max="777" width="13.375" style="2" customWidth="1"/>
    <col min="778" max="779" width="10.875" style="2" customWidth="1"/>
    <col min="780" max="1024" width="13.375" style="2"/>
    <col min="1025" max="1025" width="13.375" style="2" customWidth="1"/>
    <col min="1026" max="1026" width="19.625" style="2" customWidth="1"/>
    <col min="1027" max="1027" width="10.875" style="2" customWidth="1"/>
    <col min="1028" max="1029" width="13.375" style="2" customWidth="1"/>
    <col min="1030" max="1030" width="10.875" style="2" customWidth="1"/>
    <col min="1031" max="1031" width="13.375" style="2" customWidth="1"/>
    <col min="1032" max="1032" width="13.375" style="2"/>
    <col min="1033" max="1033" width="13.375" style="2" customWidth="1"/>
    <col min="1034" max="1035" width="10.875" style="2" customWidth="1"/>
    <col min="1036" max="1280" width="13.375" style="2"/>
    <col min="1281" max="1281" width="13.375" style="2" customWidth="1"/>
    <col min="1282" max="1282" width="19.625" style="2" customWidth="1"/>
    <col min="1283" max="1283" width="10.875" style="2" customWidth="1"/>
    <col min="1284" max="1285" width="13.375" style="2" customWidth="1"/>
    <col min="1286" max="1286" width="10.875" style="2" customWidth="1"/>
    <col min="1287" max="1287" width="13.375" style="2" customWidth="1"/>
    <col min="1288" max="1288" width="13.375" style="2"/>
    <col min="1289" max="1289" width="13.375" style="2" customWidth="1"/>
    <col min="1290" max="1291" width="10.875" style="2" customWidth="1"/>
    <col min="1292" max="1536" width="13.375" style="2"/>
    <col min="1537" max="1537" width="13.375" style="2" customWidth="1"/>
    <col min="1538" max="1538" width="19.625" style="2" customWidth="1"/>
    <col min="1539" max="1539" width="10.875" style="2" customWidth="1"/>
    <col min="1540" max="1541" width="13.375" style="2" customWidth="1"/>
    <col min="1542" max="1542" width="10.875" style="2" customWidth="1"/>
    <col min="1543" max="1543" width="13.375" style="2" customWidth="1"/>
    <col min="1544" max="1544" width="13.375" style="2"/>
    <col min="1545" max="1545" width="13.375" style="2" customWidth="1"/>
    <col min="1546" max="1547" width="10.875" style="2" customWidth="1"/>
    <col min="1548" max="1792" width="13.375" style="2"/>
    <col min="1793" max="1793" width="13.375" style="2" customWidth="1"/>
    <col min="1794" max="1794" width="19.625" style="2" customWidth="1"/>
    <col min="1795" max="1795" width="10.875" style="2" customWidth="1"/>
    <col min="1796" max="1797" width="13.375" style="2" customWidth="1"/>
    <col min="1798" max="1798" width="10.875" style="2" customWidth="1"/>
    <col min="1799" max="1799" width="13.375" style="2" customWidth="1"/>
    <col min="1800" max="1800" width="13.375" style="2"/>
    <col min="1801" max="1801" width="13.375" style="2" customWidth="1"/>
    <col min="1802" max="1803" width="10.875" style="2" customWidth="1"/>
    <col min="1804" max="2048" width="13.375" style="2"/>
    <col min="2049" max="2049" width="13.375" style="2" customWidth="1"/>
    <col min="2050" max="2050" width="19.625" style="2" customWidth="1"/>
    <col min="2051" max="2051" width="10.875" style="2" customWidth="1"/>
    <col min="2052" max="2053" width="13.375" style="2" customWidth="1"/>
    <col min="2054" max="2054" width="10.875" style="2" customWidth="1"/>
    <col min="2055" max="2055" width="13.375" style="2" customWidth="1"/>
    <col min="2056" max="2056" width="13.375" style="2"/>
    <col min="2057" max="2057" width="13.375" style="2" customWidth="1"/>
    <col min="2058" max="2059" width="10.875" style="2" customWidth="1"/>
    <col min="2060" max="2304" width="13.375" style="2"/>
    <col min="2305" max="2305" width="13.375" style="2" customWidth="1"/>
    <col min="2306" max="2306" width="19.625" style="2" customWidth="1"/>
    <col min="2307" max="2307" width="10.875" style="2" customWidth="1"/>
    <col min="2308" max="2309" width="13.375" style="2" customWidth="1"/>
    <col min="2310" max="2310" width="10.875" style="2" customWidth="1"/>
    <col min="2311" max="2311" width="13.375" style="2" customWidth="1"/>
    <col min="2312" max="2312" width="13.375" style="2"/>
    <col min="2313" max="2313" width="13.375" style="2" customWidth="1"/>
    <col min="2314" max="2315" width="10.875" style="2" customWidth="1"/>
    <col min="2316" max="2560" width="13.375" style="2"/>
    <col min="2561" max="2561" width="13.375" style="2" customWidth="1"/>
    <col min="2562" max="2562" width="19.625" style="2" customWidth="1"/>
    <col min="2563" max="2563" width="10.875" style="2" customWidth="1"/>
    <col min="2564" max="2565" width="13.375" style="2" customWidth="1"/>
    <col min="2566" max="2566" width="10.875" style="2" customWidth="1"/>
    <col min="2567" max="2567" width="13.375" style="2" customWidth="1"/>
    <col min="2568" max="2568" width="13.375" style="2"/>
    <col min="2569" max="2569" width="13.375" style="2" customWidth="1"/>
    <col min="2570" max="2571" width="10.875" style="2" customWidth="1"/>
    <col min="2572" max="2816" width="13.375" style="2"/>
    <col min="2817" max="2817" width="13.375" style="2" customWidth="1"/>
    <col min="2818" max="2818" width="19.625" style="2" customWidth="1"/>
    <col min="2819" max="2819" width="10.875" style="2" customWidth="1"/>
    <col min="2820" max="2821" width="13.375" style="2" customWidth="1"/>
    <col min="2822" max="2822" width="10.875" style="2" customWidth="1"/>
    <col min="2823" max="2823" width="13.375" style="2" customWidth="1"/>
    <col min="2824" max="2824" width="13.375" style="2"/>
    <col min="2825" max="2825" width="13.375" style="2" customWidth="1"/>
    <col min="2826" max="2827" width="10.875" style="2" customWidth="1"/>
    <col min="2828" max="3072" width="13.375" style="2"/>
    <col min="3073" max="3073" width="13.375" style="2" customWidth="1"/>
    <col min="3074" max="3074" width="19.625" style="2" customWidth="1"/>
    <col min="3075" max="3075" width="10.875" style="2" customWidth="1"/>
    <col min="3076" max="3077" width="13.375" style="2" customWidth="1"/>
    <col min="3078" max="3078" width="10.875" style="2" customWidth="1"/>
    <col min="3079" max="3079" width="13.375" style="2" customWidth="1"/>
    <col min="3080" max="3080" width="13.375" style="2"/>
    <col min="3081" max="3081" width="13.375" style="2" customWidth="1"/>
    <col min="3082" max="3083" width="10.875" style="2" customWidth="1"/>
    <col min="3084" max="3328" width="13.375" style="2"/>
    <col min="3329" max="3329" width="13.375" style="2" customWidth="1"/>
    <col min="3330" max="3330" width="19.625" style="2" customWidth="1"/>
    <col min="3331" max="3331" width="10.875" style="2" customWidth="1"/>
    <col min="3332" max="3333" width="13.375" style="2" customWidth="1"/>
    <col min="3334" max="3334" width="10.875" style="2" customWidth="1"/>
    <col min="3335" max="3335" width="13.375" style="2" customWidth="1"/>
    <col min="3336" max="3336" width="13.375" style="2"/>
    <col min="3337" max="3337" width="13.375" style="2" customWidth="1"/>
    <col min="3338" max="3339" width="10.875" style="2" customWidth="1"/>
    <col min="3340" max="3584" width="13.375" style="2"/>
    <col min="3585" max="3585" width="13.375" style="2" customWidth="1"/>
    <col min="3586" max="3586" width="19.625" style="2" customWidth="1"/>
    <col min="3587" max="3587" width="10.875" style="2" customWidth="1"/>
    <col min="3588" max="3589" width="13.375" style="2" customWidth="1"/>
    <col min="3590" max="3590" width="10.875" style="2" customWidth="1"/>
    <col min="3591" max="3591" width="13.375" style="2" customWidth="1"/>
    <col min="3592" max="3592" width="13.375" style="2"/>
    <col min="3593" max="3593" width="13.375" style="2" customWidth="1"/>
    <col min="3594" max="3595" width="10.875" style="2" customWidth="1"/>
    <col min="3596" max="3840" width="13.375" style="2"/>
    <col min="3841" max="3841" width="13.375" style="2" customWidth="1"/>
    <col min="3842" max="3842" width="19.625" style="2" customWidth="1"/>
    <col min="3843" max="3843" width="10.875" style="2" customWidth="1"/>
    <col min="3844" max="3845" width="13.375" style="2" customWidth="1"/>
    <col min="3846" max="3846" width="10.875" style="2" customWidth="1"/>
    <col min="3847" max="3847" width="13.375" style="2" customWidth="1"/>
    <col min="3848" max="3848" width="13.375" style="2"/>
    <col min="3849" max="3849" width="13.375" style="2" customWidth="1"/>
    <col min="3850" max="3851" width="10.875" style="2" customWidth="1"/>
    <col min="3852" max="4096" width="13.375" style="2"/>
    <col min="4097" max="4097" width="13.375" style="2" customWidth="1"/>
    <col min="4098" max="4098" width="19.625" style="2" customWidth="1"/>
    <col min="4099" max="4099" width="10.875" style="2" customWidth="1"/>
    <col min="4100" max="4101" width="13.375" style="2" customWidth="1"/>
    <col min="4102" max="4102" width="10.875" style="2" customWidth="1"/>
    <col min="4103" max="4103" width="13.375" style="2" customWidth="1"/>
    <col min="4104" max="4104" width="13.375" style="2"/>
    <col min="4105" max="4105" width="13.375" style="2" customWidth="1"/>
    <col min="4106" max="4107" width="10.875" style="2" customWidth="1"/>
    <col min="4108" max="4352" width="13.375" style="2"/>
    <col min="4353" max="4353" width="13.375" style="2" customWidth="1"/>
    <col min="4354" max="4354" width="19.625" style="2" customWidth="1"/>
    <col min="4355" max="4355" width="10.875" style="2" customWidth="1"/>
    <col min="4356" max="4357" width="13.375" style="2" customWidth="1"/>
    <col min="4358" max="4358" width="10.875" style="2" customWidth="1"/>
    <col min="4359" max="4359" width="13.375" style="2" customWidth="1"/>
    <col min="4360" max="4360" width="13.375" style="2"/>
    <col min="4361" max="4361" width="13.375" style="2" customWidth="1"/>
    <col min="4362" max="4363" width="10.875" style="2" customWidth="1"/>
    <col min="4364" max="4608" width="13.375" style="2"/>
    <col min="4609" max="4609" width="13.375" style="2" customWidth="1"/>
    <col min="4610" max="4610" width="19.625" style="2" customWidth="1"/>
    <col min="4611" max="4611" width="10.875" style="2" customWidth="1"/>
    <col min="4612" max="4613" width="13.375" style="2" customWidth="1"/>
    <col min="4614" max="4614" width="10.875" style="2" customWidth="1"/>
    <col min="4615" max="4615" width="13.375" style="2" customWidth="1"/>
    <col min="4616" max="4616" width="13.375" style="2"/>
    <col min="4617" max="4617" width="13.375" style="2" customWidth="1"/>
    <col min="4618" max="4619" width="10.875" style="2" customWidth="1"/>
    <col min="4620" max="4864" width="13.375" style="2"/>
    <col min="4865" max="4865" width="13.375" style="2" customWidth="1"/>
    <col min="4866" max="4866" width="19.625" style="2" customWidth="1"/>
    <col min="4867" max="4867" width="10.875" style="2" customWidth="1"/>
    <col min="4868" max="4869" width="13.375" style="2" customWidth="1"/>
    <col min="4870" max="4870" width="10.875" style="2" customWidth="1"/>
    <col min="4871" max="4871" width="13.375" style="2" customWidth="1"/>
    <col min="4872" max="4872" width="13.375" style="2"/>
    <col min="4873" max="4873" width="13.375" style="2" customWidth="1"/>
    <col min="4874" max="4875" width="10.875" style="2" customWidth="1"/>
    <col min="4876" max="5120" width="13.375" style="2"/>
    <col min="5121" max="5121" width="13.375" style="2" customWidth="1"/>
    <col min="5122" max="5122" width="19.625" style="2" customWidth="1"/>
    <col min="5123" max="5123" width="10.875" style="2" customWidth="1"/>
    <col min="5124" max="5125" width="13.375" style="2" customWidth="1"/>
    <col min="5126" max="5126" width="10.875" style="2" customWidth="1"/>
    <col min="5127" max="5127" width="13.375" style="2" customWidth="1"/>
    <col min="5128" max="5128" width="13.375" style="2"/>
    <col min="5129" max="5129" width="13.375" style="2" customWidth="1"/>
    <col min="5130" max="5131" width="10.875" style="2" customWidth="1"/>
    <col min="5132" max="5376" width="13.375" style="2"/>
    <col min="5377" max="5377" width="13.375" style="2" customWidth="1"/>
    <col min="5378" max="5378" width="19.625" style="2" customWidth="1"/>
    <col min="5379" max="5379" width="10.875" style="2" customWidth="1"/>
    <col min="5380" max="5381" width="13.375" style="2" customWidth="1"/>
    <col min="5382" max="5382" width="10.875" style="2" customWidth="1"/>
    <col min="5383" max="5383" width="13.375" style="2" customWidth="1"/>
    <col min="5384" max="5384" width="13.375" style="2"/>
    <col min="5385" max="5385" width="13.375" style="2" customWidth="1"/>
    <col min="5386" max="5387" width="10.875" style="2" customWidth="1"/>
    <col min="5388" max="5632" width="13.375" style="2"/>
    <col min="5633" max="5633" width="13.375" style="2" customWidth="1"/>
    <col min="5634" max="5634" width="19.625" style="2" customWidth="1"/>
    <col min="5635" max="5635" width="10.875" style="2" customWidth="1"/>
    <col min="5636" max="5637" width="13.375" style="2" customWidth="1"/>
    <col min="5638" max="5638" width="10.875" style="2" customWidth="1"/>
    <col min="5639" max="5639" width="13.375" style="2" customWidth="1"/>
    <col min="5640" max="5640" width="13.375" style="2"/>
    <col min="5641" max="5641" width="13.375" style="2" customWidth="1"/>
    <col min="5642" max="5643" width="10.875" style="2" customWidth="1"/>
    <col min="5644" max="5888" width="13.375" style="2"/>
    <col min="5889" max="5889" width="13.375" style="2" customWidth="1"/>
    <col min="5890" max="5890" width="19.625" style="2" customWidth="1"/>
    <col min="5891" max="5891" width="10.875" style="2" customWidth="1"/>
    <col min="5892" max="5893" width="13.375" style="2" customWidth="1"/>
    <col min="5894" max="5894" width="10.875" style="2" customWidth="1"/>
    <col min="5895" max="5895" width="13.375" style="2" customWidth="1"/>
    <col min="5896" max="5896" width="13.375" style="2"/>
    <col min="5897" max="5897" width="13.375" style="2" customWidth="1"/>
    <col min="5898" max="5899" width="10.875" style="2" customWidth="1"/>
    <col min="5900" max="6144" width="13.375" style="2"/>
    <col min="6145" max="6145" width="13.375" style="2" customWidth="1"/>
    <col min="6146" max="6146" width="19.625" style="2" customWidth="1"/>
    <col min="6147" max="6147" width="10.875" style="2" customWidth="1"/>
    <col min="6148" max="6149" width="13.375" style="2" customWidth="1"/>
    <col min="6150" max="6150" width="10.875" style="2" customWidth="1"/>
    <col min="6151" max="6151" width="13.375" style="2" customWidth="1"/>
    <col min="6152" max="6152" width="13.375" style="2"/>
    <col min="6153" max="6153" width="13.375" style="2" customWidth="1"/>
    <col min="6154" max="6155" width="10.875" style="2" customWidth="1"/>
    <col min="6156" max="6400" width="13.375" style="2"/>
    <col min="6401" max="6401" width="13.375" style="2" customWidth="1"/>
    <col min="6402" max="6402" width="19.625" style="2" customWidth="1"/>
    <col min="6403" max="6403" width="10.875" style="2" customWidth="1"/>
    <col min="6404" max="6405" width="13.375" style="2" customWidth="1"/>
    <col min="6406" max="6406" width="10.875" style="2" customWidth="1"/>
    <col min="6407" max="6407" width="13.375" style="2" customWidth="1"/>
    <col min="6408" max="6408" width="13.375" style="2"/>
    <col min="6409" max="6409" width="13.375" style="2" customWidth="1"/>
    <col min="6410" max="6411" width="10.875" style="2" customWidth="1"/>
    <col min="6412" max="6656" width="13.375" style="2"/>
    <col min="6657" max="6657" width="13.375" style="2" customWidth="1"/>
    <col min="6658" max="6658" width="19.625" style="2" customWidth="1"/>
    <col min="6659" max="6659" width="10.875" style="2" customWidth="1"/>
    <col min="6660" max="6661" width="13.375" style="2" customWidth="1"/>
    <col min="6662" max="6662" width="10.875" style="2" customWidth="1"/>
    <col min="6663" max="6663" width="13.375" style="2" customWidth="1"/>
    <col min="6664" max="6664" width="13.375" style="2"/>
    <col min="6665" max="6665" width="13.375" style="2" customWidth="1"/>
    <col min="6666" max="6667" width="10.875" style="2" customWidth="1"/>
    <col min="6668" max="6912" width="13.375" style="2"/>
    <col min="6913" max="6913" width="13.375" style="2" customWidth="1"/>
    <col min="6914" max="6914" width="19.625" style="2" customWidth="1"/>
    <col min="6915" max="6915" width="10.875" style="2" customWidth="1"/>
    <col min="6916" max="6917" width="13.375" style="2" customWidth="1"/>
    <col min="6918" max="6918" width="10.875" style="2" customWidth="1"/>
    <col min="6919" max="6919" width="13.375" style="2" customWidth="1"/>
    <col min="6920" max="6920" width="13.375" style="2"/>
    <col min="6921" max="6921" width="13.375" style="2" customWidth="1"/>
    <col min="6922" max="6923" width="10.875" style="2" customWidth="1"/>
    <col min="6924" max="7168" width="13.375" style="2"/>
    <col min="7169" max="7169" width="13.375" style="2" customWidth="1"/>
    <col min="7170" max="7170" width="19.625" style="2" customWidth="1"/>
    <col min="7171" max="7171" width="10.875" style="2" customWidth="1"/>
    <col min="7172" max="7173" width="13.375" style="2" customWidth="1"/>
    <col min="7174" max="7174" width="10.875" style="2" customWidth="1"/>
    <col min="7175" max="7175" width="13.375" style="2" customWidth="1"/>
    <col min="7176" max="7176" width="13.375" style="2"/>
    <col min="7177" max="7177" width="13.375" style="2" customWidth="1"/>
    <col min="7178" max="7179" width="10.875" style="2" customWidth="1"/>
    <col min="7180" max="7424" width="13.375" style="2"/>
    <col min="7425" max="7425" width="13.375" style="2" customWidth="1"/>
    <col min="7426" max="7426" width="19.625" style="2" customWidth="1"/>
    <col min="7427" max="7427" width="10.875" style="2" customWidth="1"/>
    <col min="7428" max="7429" width="13.375" style="2" customWidth="1"/>
    <col min="7430" max="7430" width="10.875" style="2" customWidth="1"/>
    <col min="7431" max="7431" width="13.375" style="2" customWidth="1"/>
    <col min="7432" max="7432" width="13.375" style="2"/>
    <col min="7433" max="7433" width="13.375" style="2" customWidth="1"/>
    <col min="7434" max="7435" width="10.875" style="2" customWidth="1"/>
    <col min="7436" max="7680" width="13.375" style="2"/>
    <col min="7681" max="7681" width="13.375" style="2" customWidth="1"/>
    <col min="7682" max="7682" width="19.625" style="2" customWidth="1"/>
    <col min="7683" max="7683" width="10.875" style="2" customWidth="1"/>
    <col min="7684" max="7685" width="13.375" style="2" customWidth="1"/>
    <col min="7686" max="7686" width="10.875" style="2" customWidth="1"/>
    <col min="7687" max="7687" width="13.375" style="2" customWidth="1"/>
    <col min="7688" max="7688" width="13.375" style="2"/>
    <col min="7689" max="7689" width="13.375" style="2" customWidth="1"/>
    <col min="7690" max="7691" width="10.875" style="2" customWidth="1"/>
    <col min="7692" max="7936" width="13.375" style="2"/>
    <col min="7937" max="7937" width="13.375" style="2" customWidth="1"/>
    <col min="7938" max="7938" width="19.625" style="2" customWidth="1"/>
    <col min="7939" max="7939" width="10.875" style="2" customWidth="1"/>
    <col min="7940" max="7941" width="13.375" style="2" customWidth="1"/>
    <col min="7942" max="7942" width="10.875" style="2" customWidth="1"/>
    <col min="7943" max="7943" width="13.375" style="2" customWidth="1"/>
    <col min="7944" max="7944" width="13.375" style="2"/>
    <col min="7945" max="7945" width="13.375" style="2" customWidth="1"/>
    <col min="7946" max="7947" width="10.875" style="2" customWidth="1"/>
    <col min="7948" max="8192" width="13.375" style="2"/>
    <col min="8193" max="8193" width="13.375" style="2" customWidth="1"/>
    <col min="8194" max="8194" width="19.625" style="2" customWidth="1"/>
    <col min="8195" max="8195" width="10.875" style="2" customWidth="1"/>
    <col min="8196" max="8197" width="13.375" style="2" customWidth="1"/>
    <col min="8198" max="8198" width="10.875" style="2" customWidth="1"/>
    <col min="8199" max="8199" width="13.375" style="2" customWidth="1"/>
    <col min="8200" max="8200" width="13.375" style="2"/>
    <col min="8201" max="8201" width="13.375" style="2" customWidth="1"/>
    <col min="8202" max="8203" width="10.875" style="2" customWidth="1"/>
    <col min="8204" max="8448" width="13.375" style="2"/>
    <col min="8449" max="8449" width="13.375" style="2" customWidth="1"/>
    <col min="8450" max="8450" width="19.625" style="2" customWidth="1"/>
    <col min="8451" max="8451" width="10.875" style="2" customWidth="1"/>
    <col min="8452" max="8453" width="13.375" style="2" customWidth="1"/>
    <col min="8454" max="8454" width="10.875" style="2" customWidth="1"/>
    <col min="8455" max="8455" width="13.375" style="2" customWidth="1"/>
    <col min="8456" max="8456" width="13.375" style="2"/>
    <col min="8457" max="8457" width="13.375" style="2" customWidth="1"/>
    <col min="8458" max="8459" width="10.875" style="2" customWidth="1"/>
    <col min="8460" max="8704" width="13.375" style="2"/>
    <col min="8705" max="8705" width="13.375" style="2" customWidth="1"/>
    <col min="8706" max="8706" width="19.625" style="2" customWidth="1"/>
    <col min="8707" max="8707" width="10.875" style="2" customWidth="1"/>
    <col min="8708" max="8709" width="13.375" style="2" customWidth="1"/>
    <col min="8710" max="8710" width="10.875" style="2" customWidth="1"/>
    <col min="8711" max="8711" width="13.375" style="2" customWidth="1"/>
    <col min="8712" max="8712" width="13.375" style="2"/>
    <col min="8713" max="8713" width="13.375" style="2" customWidth="1"/>
    <col min="8714" max="8715" width="10.875" style="2" customWidth="1"/>
    <col min="8716" max="8960" width="13.375" style="2"/>
    <col min="8961" max="8961" width="13.375" style="2" customWidth="1"/>
    <col min="8962" max="8962" width="19.625" style="2" customWidth="1"/>
    <col min="8963" max="8963" width="10.875" style="2" customWidth="1"/>
    <col min="8964" max="8965" width="13.375" style="2" customWidth="1"/>
    <col min="8966" max="8966" width="10.875" style="2" customWidth="1"/>
    <col min="8967" max="8967" width="13.375" style="2" customWidth="1"/>
    <col min="8968" max="8968" width="13.375" style="2"/>
    <col min="8969" max="8969" width="13.375" style="2" customWidth="1"/>
    <col min="8970" max="8971" width="10.875" style="2" customWidth="1"/>
    <col min="8972" max="9216" width="13.375" style="2"/>
    <col min="9217" max="9217" width="13.375" style="2" customWidth="1"/>
    <col min="9218" max="9218" width="19.625" style="2" customWidth="1"/>
    <col min="9219" max="9219" width="10.875" style="2" customWidth="1"/>
    <col min="9220" max="9221" width="13.375" style="2" customWidth="1"/>
    <col min="9222" max="9222" width="10.875" style="2" customWidth="1"/>
    <col min="9223" max="9223" width="13.375" style="2" customWidth="1"/>
    <col min="9224" max="9224" width="13.375" style="2"/>
    <col min="9225" max="9225" width="13.375" style="2" customWidth="1"/>
    <col min="9226" max="9227" width="10.875" style="2" customWidth="1"/>
    <col min="9228" max="9472" width="13.375" style="2"/>
    <col min="9473" max="9473" width="13.375" style="2" customWidth="1"/>
    <col min="9474" max="9474" width="19.625" style="2" customWidth="1"/>
    <col min="9475" max="9475" width="10.875" style="2" customWidth="1"/>
    <col min="9476" max="9477" width="13.375" style="2" customWidth="1"/>
    <col min="9478" max="9478" width="10.875" style="2" customWidth="1"/>
    <col min="9479" max="9479" width="13.375" style="2" customWidth="1"/>
    <col min="9480" max="9480" width="13.375" style="2"/>
    <col min="9481" max="9481" width="13.375" style="2" customWidth="1"/>
    <col min="9482" max="9483" width="10.875" style="2" customWidth="1"/>
    <col min="9484" max="9728" width="13.375" style="2"/>
    <col min="9729" max="9729" width="13.375" style="2" customWidth="1"/>
    <col min="9730" max="9730" width="19.625" style="2" customWidth="1"/>
    <col min="9731" max="9731" width="10.875" style="2" customWidth="1"/>
    <col min="9732" max="9733" width="13.375" style="2" customWidth="1"/>
    <col min="9734" max="9734" width="10.875" style="2" customWidth="1"/>
    <col min="9735" max="9735" width="13.375" style="2" customWidth="1"/>
    <col min="9736" max="9736" width="13.375" style="2"/>
    <col min="9737" max="9737" width="13.375" style="2" customWidth="1"/>
    <col min="9738" max="9739" width="10.875" style="2" customWidth="1"/>
    <col min="9740" max="9984" width="13.375" style="2"/>
    <col min="9985" max="9985" width="13.375" style="2" customWidth="1"/>
    <col min="9986" max="9986" width="19.625" style="2" customWidth="1"/>
    <col min="9987" max="9987" width="10.875" style="2" customWidth="1"/>
    <col min="9988" max="9989" width="13.375" style="2" customWidth="1"/>
    <col min="9990" max="9990" width="10.875" style="2" customWidth="1"/>
    <col min="9991" max="9991" width="13.375" style="2" customWidth="1"/>
    <col min="9992" max="9992" width="13.375" style="2"/>
    <col min="9993" max="9993" width="13.375" style="2" customWidth="1"/>
    <col min="9994" max="9995" width="10.87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0.875" style="2" customWidth="1"/>
    <col min="10244" max="10245" width="13.375" style="2" customWidth="1"/>
    <col min="10246" max="10246" width="10.875" style="2" customWidth="1"/>
    <col min="10247" max="10247" width="13.375" style="2" customWidth="1"/>
    <col min="10248" max="10248" width="13.375" style="2"/>
    <col min="10249" max="10249" width="13.375" style="2" customWidth="1"/>
    <col min="10250" max="10251" width="10.87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0.875" style="2" customWidth="1"/>
    <col min="10500" max="10501" width="13.375" style="2" customWidth="1"/>
    <col min="10502" max="10502" width="10.875" style="2" customWidth="1"/>
    <col min="10503" max="10503" width="13.375" style="2" customWidth="1"/>
    <col min="10504" max="10504" width="13.375" style="2"/>
    <col min="10505" max="10505" width="13.375" style="2" customWidth="1"/>
    <col min="10506" max="10507" width="10.87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0.875" style="2" customWidth="1"/>
    <col min="10756" max="10757" width="13.375" style="2" customWidth="1"/>
    <col min="10758" max="10758" width="10.875" style="2" customWidth="1"/>
    <col min="10759" max="10759" width="13.375" style="2" customWidth="1"/>
    <col min="10760" max="10760" width="13.375" style="2"/>
    <col min="10761" max="10761" width="13.375" style="2" customWidth="1"/>
    <col min="10762" max="10763" width="10.87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0.875" style="2" customWidth="1"/>
    <col min="11012" max="11013" width="13.375" style="2" customWidth="1"/>
    <col min="11014" max="11014" width="10.875" style="2" customWidth="1"/>
    <col min="11015" max="11015" width="13.375" style="2" customWidth="1"/>
    <col min="11016" max="11016" width="13.375" style="2"/>
    <col min="11017" max="11017" width="13.375" style="2" customWidth="1"/>
    <col min="11018" max="11019" width="10.87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0.875" style="2" customWidth="1"/>
    <col min="11268" max="11269" width="13.375" style="2" customWidth="1"/>
    <col min="11270" max="11270" width="10.875" style="2" customWidth="1"/>
    <col min="11271" max="11271" width="13.375" style="2" customWidth="1"/>
    <col min="11272" max="11272" width="13.375" style="2"/>
    <col min="11273" max="11273" width="13.375" style="2" customWidth="1"/>
    <col min="11274" max="11275" width="10.87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0.875" style="2" customWidth="1"/>
    <col min="11524" max="11525" width="13.375" style="2" customWidth="1"/>
    <col min="11526" max="11526" width="10.875" style="2" customWidth="1"/>
    <col min="11527" max="11527" width="13.375" style="2" customWidth="1"/>
    <col min="11528" max="11528" width="13.375" style="2"/>
    <col min="11529" max="11529" width="13.375" style="2" customWidth="1"/>
    <col min="11530" max="11531" width="10.87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0.875" style="2" customWidth="1"/>
    <col min="11780" max="11781" width="13.375" style="2" customWidth="1"/>
    <col min="11782" max="11782" width="10.875" style="2" customWidth="1"/>
    <col min="11783" max="11783" width="13.375" style="2" customWidth="1"/>
    <col min="11784" max="11784" width="13.375" style="2"/>
    <col min="11785" max="11785" width="13.375" style="2" customWidth="1"/>
    <col min="11786" max="11787" width="10.87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0.875" style="2" customWidth="1"/>
    <col min="12036" max="12037" width="13.375" style="2" customWidth="1"/>
    <col min="12038" max="12038" width="10.875" style="2" customWidth="1"/>
    <col min="12039" max="12039" width="13.375" style="2" customWidth="1"/>
    <col min="12040" max="12040" width="13.375" style="2"/>
    <col min="12041" max="12041" width="13.375" style="2" customWidth="1"/>
    <col min="12042" max="12043" width="10.87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0.875" style="2" customWidth="1"/>
    <col min="12292" max="12293" width="13.375" style="2" customWidth="1"/>
    <col min="12294" max="12294" width="10.875" style="2" customWidth="1"/>
    <col min="12295" max="12295" width="13.375" style="2" customWidth="1"/>
    <col min="12296" max="12296" width="13.375" style="2"/>
    <col min="12297" max="12297" width="13.375" style="2" customWidth="1"/>
    <col min="12298" max="12299" width="10.87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0.875" style="2" customWidth="1"/>
    <col min="12548" max="12549" width="13.375" style="2" customWidth="1"/>
    <col min="12550" max="12550" width="10.875" style="2" customWidth="1"/>
    <col min="12551" max="12551" width="13.375" style="2" customWidth="1"/>
    <col min="12552" max="12552" width="13.375" style="2"/>
    <col min="12553" max="12553" width="13.375" style="2" customWidth="1"/>
    <col min="12554" max="12555" width="10.87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0.875" style="2" customWidth="1"/>
    <col min="12804" max="12805" width="13.375" style="2" customWidth="1"/>
    <col min="12806" max="12806" width="10.875" style="2" customWidth="1"/>
    <col min="12807" max="12807" width="13.375" style="2" customWidth="1"/>
    <col min="12808" max="12808" width="13.375" style="2"/>
    <col min="12809" max="12809" width="13.375" style="2" customWidth="1"/>
    <col min="12810" max="12811" width="10.87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0.875" style="2" customWidth="1"/>
    <col min="13060" max="13061" width="13.375" style="2" customWidth="1"/>
    <col min="13062" max="13062" width="10.875" style="2" customWidth="1"/>
    <col min="13063" max="13063" width="13.375" style="2" customWidth="1"/>
    <col min="13064" max="13064" width="13.375" style="2"/>
    <col min="13065" max="13065" width="13.375" style="2" customWidth="1"/>
    <col min="13066" max="13067" width="10.87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0.875" style="2" customWidth="1"/>
    <col min="13316" max="13317" width="13.375" style="2" customWidth="1"/>
    <col min="13318" max="13318" width="10.875" style="2" customWidth="1"/>
    <col min="13319" max="13319" width="13.375" style="2" customWidth="1"/>
    <col min="13320" max="13320" width="13.375" style="2"/>
    <col min="13321" max="13321" width="13.375" style="2" customWidth="1"/>
    <col min="13322" max="13323" width="10.87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0.875" style="2" customWidth="1"/>
    <col min="13572" max="13573" width="13.375" style="2" customWidth="1"/>
    <col min="13574" max="13574" width="10.875" style="2" customWidth="1"/>
    <col min="13575" max="13575" width="13.375" style="2" customWidth="1"/>
    <col min="13576" max="13576" width="13.375" style="2"/>
    <col min="13577" max="13577" width="13.375" style="2" customWidth="1"/>
    <col min="13578" max="13579" width="10.87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0.875" style="2" customWidth="1"/>
    <col min="13828" max="13829" width="13.375" style="2" customWidth="1"/>
    <col min="13830" max="13830" width="10.875" style="2" customWidth="1"/>
    <col min="13831" max="13831" width="13.375" style="2" customWidth="1"/>
    <col min="13832" max="13832" width="13.375" style="2"/>
    <col min="13833" max="13833" width="13.375" style="2" customWidth="1"/>
    <col min="13834" max="13835" width="10.87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0.875" style="2" customWidth="1"/>
    <col min="14084" max="14085" width="13.375" style="2" customWidth="1"/>
    <col min="14086" max="14086" width="10.875" style="2" customWidth="1"/>
    <col min="14087" max="14087" width="13.375" style="2" customWidth="1"/>
    <col min="14088" max="14088" width="13.375" style="2"/>
    <col min="14089" max="14089" width="13.375" style="2" customWidth="1"/>
    <col min="14090" max="14091" width="10.87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0.875" style="2" customWidth="1"/>
    <col min="14340" max="14341" width="13.375" style="2" customWidth="1"/>
    <col min="14342" max="14342" width="10.875" style="2" customWidth="1"/>
    <col min="14343" max="14343" width="13.375" style="2" customWidth="1"/>
    <col min="14344" max="14344" width="13.375" style="2"/>
    <col min="14345" max="14345" width="13.375" style="2" customWidth="1"/>
    <col min="14346" max="14347" width="10.87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0.875" style="2" customWidth="1"/>
    <col min="14596" max="14597" width="13.375" style="2" customWidth="1"/>
    <col min="14598" max="14598" width="10.875" style="2" customWidth="1"/>
    <col min="14599" max="14599" width="13.375" style="2" customWidth="1"/>
    <col min="14600" max="14600" width="13.375" style="2"/>
    <col min="14601" max="14601" width="13.375" style="2" customWidth="1"/>
    <col min="14602" max="14603" width="10.87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0.875" style="2" customWidth="1"/>
    <col min="14852" max="14853" width="13.375" style="2" customWidth="1"/>
    <col min="14854" max="14854" width="10.875" style="2" customWidth="1"/>
    <col min="14855" max="14855" width="13.375" style="2" customWidth="1"/>
    <col min="14856" max="14856" width="13.375" style="2"/>
    <col min="14857" max="14857" width="13.375" style="2" customWidth="1"/>
    <col min="14858" max="14859" width="10.87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0.875" style="2" customWidth="1"/>
    <col min="15108" max="15109" width="13.375" style="2" customWidth="1"/>
    <col min="15110" max="15110" width="10.875" style="2" customWidth="1"/>
    <col min="15111" max="15111" width="13.375" style="2" customWidth="1"/>
    <col min="15112" max="15112" width="13.375" style="2"/>
    <col min="15113" max="15113" width="13.375" style="2" customWidth="1"/>
    <col min="15114" max="15115" width="10.87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0.875" style="2" customWidth="1"/>
    <col min="15364" max="15365" width="13.375" style="2" customWidth="1"/>
    <col min="15366" max="15366" width="10.875" style="2" customWidth="1"/>
    <col min="15367" max="15367" width="13.375" style="2" customWidth="1"/>
    <col min="15368" max="15368" width="13.375" style="2"/>
    <col min="15369" max="15369" width="13.375" style="2" customWidth="1"/>
    <col min="15370" max="15371" width="10.87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0.875" style="2" customWidth="1"/>
    <col min="15620" max="15621" width="13.375" style="2" customWidth="1"/>
    <col min="15622" max="15622" width="10.875" style="2" customWidth="1"/>
    <col min="15623" max="15623" width="13.375" style="2" customWidth="1"/>
    <col min="15624" max="15624" width="13.375" style="2"/>
    <col min="15625" max="15625" width="13.375" style="2" customWidth="1"/>
    <col min="15626" max="15627" width="10.87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0.875" style="2" customWidth="1"/>
    <col min="15876" max="15877" width="13.375" style="2" customWidth="1"/>
    <col min="15878" max="15878" width="10.875" style="2" customWidth="1"/>
    <col min="15879" max="15879" width="13.375" style="2" customWidth="1"/>
    <col min="15880" max="15880" width="13.375" style="2"/>
    <col min="15881" max="15881" width="13.375" style="2" customWidth="1"/>
    <col min="15882" max="15883" width="10.87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0.875" style="2" customWidth="1"/>
    <col min="16132" max="16133" width="13.375" style="2" customWidth="1"/>
    <col min="16134" max="16134" width="10.875" style="2" customWidth="1"/>
    <col min="16135" max="16135" width="13.375" style="2" customWidth="1"/>
    <col min="16136" max="16136" width="13.375" style="2"/>
    <col min="16137" max="16137" width="13.375" style="2" customWidth="1"/>
    <col min="16138" max="16139" width="10.875" style="2" customWidth="1"/>
    <col min="16140" max="16384" width="13.375" style="2"/>
  </cols>
  <sheetData>
    <row r="1" spans="1:10" x14ac:dyDescent="0.2">
      <c r="A1" s="1"/>
    </row>
    <row r="2" spans="1:10" x14ac:dyDescent="0.2">
      <c r="A2" s="1"/>
    </row>
    <row r="3" spans="1:10" x14ac:dyDescent="0.2">
      <c r="A3" s="1"/>
    </row>
    <row r="6" spans="1:10" ht="29.25" customHeight="1" x14ac:dyDescent="0.3">
      <c r="E6" s="68" t="s">
        <v>425</v>
      </c>
    </row>
    <row r="8" spans="1:10" x14ac:dyDescent="0.2">
      <c r="E8" s="3" t="s">
        <v>426</v>
      </c>
    </row>
    <row r="9" spans="1:10" ht="18" thickBot="1" x14ac:dyDescent="0.25">
      <c r="B9" s="4"/>
      <c r="C9" s="5" t="s">
        <v>427</v>
      </c>
      <c r="D9" s="4"/>
      <c r="E9" s="4"/>
      <c r="F9" s="4"/>
      <c r="G9" s="4"/>
      <c r="H9" s="4"/>
      <c r="I9" s="43" t="s">
        <v>428</v>
      </c>
      <c r="J9" s="4"/>
    </row>
    <row r="10" spans="1:10" x14ac:dyDescent="0.2">
      <c r="C10" s="6"/>
      <c r="D10" s="13"/>
      <c r="E10" s="26" t="s">
        <v>429</v>
      </c>
      <c r="F10" s="7"/>
      <c r="G10" s="13"/>
      <c r="H10" s="26" t="s">
        <v>430</v>
      </c>
      <c r="I10" s="7"/>
      <c r="J10" s="7"/>
    </row>
    <row r="11" spans="1:10" x14ac:dyDescent="0.2">
      <c r="B11" s="1" t="s">
        <v>431</v>
      </c>
      <c r="C11" s="12" t="s">
        <v>432</v>
      </c>
      <c r="D11" s="12" t="s">
        <v>433</v>
      </c>
      <c r="E11" s="12" t="s">
        <v>434</v>
      </c>
      <c r="F11" s="11" t="s">
        <v>415</v>
      </c>
      <c r="G11" s="12" t="s">
        <v>433</v>
      </c>
      <c r="H11" s="12" t="s">
        <v>435</v>
      </c>
      <c r="I11" s="12" t="s">
        <v>434</v>
      </c>
      <c r="J11" s="11" t="s">
        <v>415</v>
      </c>
    </row>
    <row r="12" spans="1:10" x14ac:dyDescent="0.2">
      <c r="B12" s="7"/>
      <c r="C12" s="14" t="s">
        <v>436</v>
      </c>
      <c r="D12" s="9" t="s">
        <v>437</v>
      </c>
      <c r="E12" s="9" t="s">
        <v>438</v>
      </c>
      <c r="F12" s="14" t="s">
        <v>439</v>
      </c>
      <c r="G12" s="14" t="s">
        <v>437</v>
      </c>
      <c r="H12" s="14" t="s">
        <v>440</v>
      </c>
      <c r="I12" s="14" t="s">
        <v>441</v>
      </c>
      <c r="J12" s="14" t="s">
        <v>439</v>
      </c>
    </row>
    <row r="13" spans="1:10" x14ac:dyDescent="0.2">
      <c r="C13" s="6"/>
    </row>
    <row r="14" spans="1:10" x14ac:dyDescent="0.2">
      <c r="B14" s="1" t="s">
        <v>442</v>
      </c>
      <c r="C14" s="17">
        <v>8027</v>
      </c>
      <c r="D14" s="18">
        <v>2156</v>
      </c>
      <c r="E14" s="18">
        <v>1963</v>
      </c>
      <c r="F14" s="18">
        <v>295</v>
      </c>
      <c r="G14" s="18">
        <v>540</v>
      </c>
      <c r="H14" s="18">
        <v>843</v>
      </c>
      <c r="I14" s="18">
        <v>1634</v>
      </c>
      <c r="J14" s="18">
        <v>595</v>
      </c>
    </row>
    <row r="15" spans="1:10" x14ac:dyDescent="0.2">
      <c r="B15" s="1" t="s">
        <v>443</v>
      </c>
      <c r="C15" s="17">
        <v>7557</v>
      </c>
      <c r="D15" s="18">
        <v>2172</v>
      </c>
      <c r="E15" s="18">
        <v>2031</v>
      </c>
      <c r="F15" s="18">
        <v>183</v>
      </c>
      <c r="G15" s="18">
        <v>499</v>
      </c>
      <c r="H15" s="18">
        <v>822</v>
      </c>
      <c r="I15" s="18">
        <v>1350</v>
      </c>
      <c r="J15" s="18">
        <v>500</v>
      </c>
    </row>
    <row r="16" spans="1:10" x14ac:dyDescent="0.2">
      <c r="B16" s="1" t="s">
        <v>444</v>
      </c>
      <c r="C16" s="17">
        <v>5969</v>
      </c>
      <c r="D16" s="18">
        <v>2104</v>
      </c>
      <c r="E16" s="18">
        <v>1850</v>
      </c>
      <c r="F16" s="18">
        <v>75</v>
      </c>
      <c r="G16" s="18">
        <v>315</v>
      </c>
      <c r="H16" s="18">
        <v>478</v>
      </c>
      <c r="I16" s="18">
        <v>960</v>
      </c>
      <c r="J16" s="18">
        <v>188</v>
      </c>
    </row>
    <row r="17" spans="2:10" x14ac:dyDescent="0.2">
      <c r="B17" s="1" t="s">
        <v>445</v>
      </c>
      <c r="C17" s="17">
        <v>5556</v>
      </c>
      <c r="D17" s="18">
        <v>2256</v>
      </c>
      <c r="E17" s="18">
        <v>1710</v>
      </c>
      <c r="F17" s="18">
        <v>70</v>
      </c>
      <c r="G17" s="18">
        <v>303</v>
      </c>
      <c r="H17" s="18">
        <v>331</v>
      </c>
      <c r="I17" s="18">
        <v>718</v>
      </c>
      <c r="J17" s="18">
        <v>168</v>
      </c>
    </row>
    <row r="18" spans="2:10" x14ac:dyDescent="0.2">
      <c r="C18" s="6"/>
    </row>
    <row r="19" spans="2:10" x14ac:dyDescent="0.2">
      <c r="B19" s="1" t="s">
        <v>446</v>
      </c>
      <c r="C19" s="17">
        <v>5967</v>
      </c>
      <c r="D19" s="18">
        <v>2808</v>
      </c>
      <c r="E19" s="18">
        <v>1678</v>
      </c>
      <c r="F19" s="18">
        <v>73</v>
      </c>
      <c r="G19" s="18">
        <v>416</v>
      </c>
      <c r="H19" s="18">
        <v>275</v>
      </c>
      <c r="I19" s="18">
        <v>582</v>
      </c>
      <c r="J19" s="18">
        <v>136</v>
      </c>
    </row>
    <row r="20" spans="2:10" x14ac:dyDescent="0.2">
      <c r="B20" s="1" t="s">
        <v>447</v>
      </c>
      <c r="C20" s="17">
        <f>SUM(D20:J20)-1</f>
        <v>6233</v>
      </c>
      <c r="D20" s="18">
        <v>2966</v>
      </c>
      <c r="E20" s="18">
        <v>1714</v>
      </c>
      <c r="F20" s="18">
        <v>68</v>
      </c>
      <c r="G20" s="18">
        <v>450</v>
      </c>
      <c r="H20" s="18">
        <v>296</v>
      </c>
      <c r="I20" s="18">
        <v>602</v>
      </c>
      <c r="J20" s="18">
        <v>138</v>
      </c>
    </row>
    <row r="21" spans="2:10" s="23" customFormat="1" x14ac:dyDescent="0.2">
      <c r="B21" s="1" t="s">
        <v>448</v>
      </c>
      <c r="C21" s="17">
        <v>6569</v>
      </c>
      <c r="D21" s="18">
        <v>3186</v>
      </c>
      <c r="E21" s="18">
        <v>1777</v>
      </c>
      <c r="F21" s="18">
        <v>77</v>
      </c>
      <c r="G21" s="18">
        <v>485</v>
      </c>
      <c r="H21" s="18">
        <v>313</v>
      </c>
      <c r="I21" s="18">
        <v>597</v>
      </c>
      <c r="J21" s="18">
        <v>135</v>
      </c>
    </row>
    <row r="22" spans="2:10" s="23" customFormat="1" x14ac:dyDescent="0.2">
      <c r="B22" s="3" t="s">
        <v>449</v>
      </c>
      <c r="C22" s="21">
        <v>7062</v>
      </c>
      <c r="D22" s="22">
        <v>3479</v>
      </c>
      <c r="E22" s="22">
        <v>1775</v>
      </c>
      <c r="F22" s="22">
        <v>135</v>
      </c>
      <c r="G22" s="22">
        <v>532</v>
      </c>
      <c r="H22" s="22">
        <v>339</v>
      </c>
      <c r="I22" s="22">
        <v>638</v>
      </c>
      <c r="J22" s="22">
        <v>164</v>
      </c>
    </row>
    <row r="23" spans="2:10" ht="18" thickBot="1" x14ac:dyDescent="0.25">
      <c r="B23" s="4"/>
      <c r="C23" s="24"/>
      <c r="D23" s="42"/>
      <c r="E23" s="4"/>
      <c r="F23" s="4"/>
      <c r="G23" s="4"/>
      <c r="H23" s="4"/>
      <c r="I23" s="4"/>
      <c r="J23" s="4"/>
    </row>
    <row r="24" spans="2:10" x14ac:dyDescent="0.2">
      <c r="C24" s="1" t="s">
        <v>450</v>
      </c>
    </row>
    <row r="25" spans="2:10" x14ac:dyDescent="0.2">
      <c r="C25" s="1" t="s">
        <v>451</v>
      </c>
    </row>
    <row r="26" spans="2:10" x14ac:dyDescent="0.2">
      <c r="C26" s="1" t="s">
        <v>452</v>
      </c>
    </row>
    <row r="27" spans="2:10" x14ac:dyDescent="0.2">
      <c r="C27" s="1" t="s">
        <v>453</v>
      </c>
    </row>
    <row r="28" spans="2:10" x14ac:dyDescent="0.2">
      <c r="C28" s="1" t="s">
        <v>454</v>
      </c>
    </row>
    <row r="30" spans="2:10" ht="18" thickBot="1" x14ac:dyDescent="0.25">
      <c r="B30" s="4"/>
      <c r="C30" s="5" t="s">
        <v>455</v>
      </c>
      <c r="D30" s="4"/>
      <c r="E30" s="4"/>
      <c r="F30" s="4"/>
      <c r="G30" s="4"/>
      <c r="H30" s="4"/>
      <c r="I30" s="43" t="s">
        <v>428</v>
      </c>
      <c r="J30" s="4"/>
    </row>
    <row r="31" spans="2:10" x14ac:dyDescent="0.2">
      <c r="C31" s="6"/>
      <c r="D31" s="13"/>
      <c r="E31" s="26" t="s">
        <v>456</v>
      </c>
      <c r="F31" s="7"/>
      <c r="G31" s="7"/>
      <c r="H31" s="12" t="s">
        <v>457</v>
      </c>
      <c r="I31" s="11" t="s">
        <v>458</v>
      </c>
      <c r="J31" s="6"/>
    </row>
    <row r="32" spans="2:10" x14ac:dyDescent="0.2">
      <c r="B32" s="69" t="s">
        <v>49</v>
      </c>
      <c r="C32" s="12" t="s">
        <v>459</v>
      </c>
      <c r="D32" s="6"/>
      <c r="E32" s="6"/>
      <c r="F32" s="6"/>
      <c r="G32" s="11" t="s">
        <v>460</v>
      </c>
      <c r="H32" s="11" t="s">
        <v>461</v>
      </c>
      <c r="I32" s="11" t="s">
        <v>462</v>
      </c>
      <c r="J32" s="11" t="s">
        <v>463</v>
      </c>
    </row>
    <row r="33" spans="2:10" x14ac:dyDescent="0.2">
      <c r="B33" s="7"/>
      <c r="C33" s="14" t="s">
        <v>464</v>
      </c>
      <c r="D33" s="14" t="s">
        <v>465</v>
      </c>
      <c r="E33" s="14" t="s">
        <v>466</v>
      </c>
      <c r="F33" s="14" t="s">
        <v>467</v>
      </c>
      <c r="G33" s="9" t="s">
        <v>468</v>
      </c>
      <c r="H33" s="9" t="s">
        <v>469</v>
      </c>
      <c r="I33" s="14" t="s">
        <v>470</v>
      </c>
      <c r="J33" s="13"/>
    </row>
    <row r="34" spans="2:10" x14ac:dyDescent="0.2">
      <c r="C34" s="6"/>
    </row>
    <row r="35" spans="2:10" x14ac:dyDescent="0.2">
      <c r="B35" s="1" t="s">
        <v>442</v>
      </c>
      <c r="C35" s="17">
        <v>8048</v>
      </c>
      <c r="D35" s="18">
        <v>246</v>
      </c>
      <c r="E35" s="18">
        <v>295</v>
      </c>
      <c r="F35" s="18">
        <v>221</v>
      </c>
      <c r="G35" s="18">
        <v>404</v>
      </c>
      <c r="H35" s="18">
        <v>519</v>
      </c>
      <c r="I35" s="18">
        <v>6343</v>
      </c>
      <c r="J35" s="18">
        <v>21</v>
      </c>
    </row>
    <row r="36" spans="2:10" x14ac:dyDescent="0.2">
      <c r="B36" s="1" t="s">
        <v>443</v>
      </c>
      <c r="C36" s="17">
        <v>7570</v>
      </c>
      <c r="D36" s="18">
        <v>198</v>
      </c>
      <c r="E36" s="18">
        <v>228</v>
      </c>
      <c r="F36" s="18">
        <v>172</v>
      </c>
      <c r="G36" s="18">
        <v>380</v>
      </c>
      <c r="H36" s="18">
        <v>433</v>
      </c>
      <c r="I36" s="18">
        <v>6147</v>
      </c>
      <c r="J36" s="18">
        <v>13</v>
      </c>
    </row>
    <row r="37" spans="2:10" x14ac:dyDescent="0.2">
      <c r="B37" s="1" t="s">
        <v>444</v>
      </c>
      <c r="C37" s="17">
        <v>5980</v>
      </c>
      <c r="D37" s="18">
        <v>107</v>
      </c>
      <c r="E37" s="18">
        <v>196</v>
      </c>
      <c r="F37" s="18">
        <v>109</v>
      </c>
      <c r="G37" s="18">
        <v>129</v>
      </c>
      <c r="H37" s="18">
        <v>247</v>
      </c>
      <c r="I37" s="18">
        <v>5181</v>
      </c>
      <c r="J37" s="18">
        <v>11</v>
      </c>
    </row>
    <row r="38" spans="2:10" x14ac:dyDescent="0.2">
      <c r="B38" s="1" t="s">
        <v>445</v>
      </c>
      <c r="C38" s="17">
        <v>5563</v>
      </c>
      <c r="D38" s="18">
        <v>84</v>
      </c>
      <c r="E38" s="18">
        <v>163</v>
      </c>
      <c r="F38" s="18">
        <v>80</v>
      </c>
      <c r="G38" s="18">
        <v>84</v>
      </c>
      <c r="H38" s="18">
        <v>152</v>
      </c>
      <c r="I38" s="18">
        <v>4993</v>
      </c>
      <c r="J38" s="18">
        <v>7</v>
      </c>
    </row>
    <row r="39" spans="2:10" x14ac:dyDescent="0.2">
      <c r="C39" s="6"/>
    </row>
    <row r="40" spans="2:10" x14ac:dyDescent="0.2">
      <c r="B40" s="1" t="s">
        <v>446</v>
      </c>
      <c r="C40" s="17">
        <v>5976</v>
      </c>
      <c r="D40" s="18">
        <v>82</v>
      </c>
      <c r="E40" s="18">
        <v>121</v>
      </c>
      <c r="F40" s="18">
        <v>52</v>
      </c>
      <c r="G40" s="18">
        <v>50</v>
      </c>
      <c r="H40" s="18">
        <v>115</v>
      </c>
      <c r="I40" s="18">
        <v>5546</v>
      </c>
      <c r="J40" s="18">
        <v>9</v>
      </c>
    </row>
    <row r="41" spans="2:10" x14ac:dyDescent="0.2">
      <c r="B41" s="1" t="s">
        <v>447</v>
      </c>
      <c r="C41" s="17">
        <v>6243</v>
      </c>
      <c r="D41" s="18">
        <v>95</v>
      </c>
      <c r="E41" s="18">
        <v>113</v>
      </c>
      <c r="F41" s="18">
        <v>50</v>
      </c>
      <c r="G41" s="18">
        <v>46</v>
      </c>
      <c r="H41" s="18">
        <v>108</v>
      </c>
      <c r="I41" s="18">
        <v>5821</v>
      </c>
      <c r="J41" s="18">
        <v>10</v>
      </c>
    </row>
    <row r="42" spans="2:10" x14ac:dyDescent="0.2">
      <c r="B42" s="1" t="s">
        <v>448</v>
      </c>
      <c r="C42" s="17">
        <v>6577</v>
      </c>
      <c r="D42" s="18">
        <v>102</v>
      </c>
      <c r="E42" s="18">
        <v>125</v>
      </c>
      <c r="F42" s="18">
        <v>40</v>
      </c>
      <c r="G42" s="18">
        <v>47</v>
      </c>
      <c r="H42" s="18">
        <v>115</v>
      </c>
      <c r="I42" s="18">
        <v>6140</v>
      </c>
      <c r="J42" s="18">
        <v>8</v>
      </c>
    </row>
    <row r="43" spans="2:10" x14ac:dyDescent="0.2">
      <c r="B43" s="3" t="s">
        <v>449</v>
      </c>
      <c r="C43" s="21">
        <v>7072</v>
      </c>
      <c r="D43" s="22">
        <v>102</v>
      </c>
      <c r="E43" s="22">
        <v>135</v>
      </c>
      <c r="F43" s="22">
        <v>36</v>
      </c>
      <c r="G43" s="22">
        <v>52</v>
      </c>
      <c r="H43" s="22">
        <v>133</v>
      </c>
      <c r="I43" s="22">
        <v>6604</v>
      </c>
      <c r="J43" s="22">
        <v>10</v>
      </c>
    </row>
    <row r="44" spans="2:10" ht="18" thickBot="1" x14ac:dyDescent="0.25">
      <c r="B44" s="4"/>
      <c r="C44" s="24"/>
      <c r="D44" s="42"/>
      <c r="E44" s="4"/>
      <c r="F44" s="4"/>
      <c r="G44" s="4"/>
      <c r="H44" s="4"/>
      <c r="I44" s="4"/>
      <c r="J44" s="4"/>
    </row>
    <row r="45" spans="2:10" x14ac:dyDescent="0.2">
      <c r="C45" s="1" t="s">
        <v>471</v>
      </c>
      <c r="I45" s="1"/>
    </row>
  </sheetData>
  <phoneticPr fontId="2"/>
  <pageMargins left="0.49" right="0.4" top="0.52" bottom="0.56000000000000005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>
      <selection activeCell="B3" sqref="B3"/>
    </sheetView>
  </sheetViews>
  <sheetFormatPr defaultColWidth="9.625" defaultRowHeight="17.25" x14ac:dyDescent="0.2"/>
  <cols>
    <col min="1" max="1" width="13.375" style="2" customWidth="1"/>
    <col min="2" max="2" width="15.875" style="2" customWidth="1"/>
    <col min="3" max="3" width="12.125" style="2" customWidth="1"/>
    <col min="4" max="4" width="9.625" style="2"/>
    <col min="5" max="5" width="10.875" style="2" customWidth="1"/>
    <col min="6" max="256" width="9.625" style="2"/>
    <col min="257" max="257" width="13.375" style="2" customWidth="1"/>
    <col min="258" max="258" width="15.875" style="2" customWidth="1"/>
    <col min="259" max="259" width="12.125" style="2" customWidth="1"/>
    <col min="260" max="260" width="9.625" style="2"/>
    <col min="261" max="261" width="10.875" style="2" customWidth="1"/>
    <col min="262" max="512" width="9.625" style="2"/>
    <col min="513" max="513" width="13.375" style="2" customWidth="1"/>
    <col min="514" max="514" width="15.875" style="2" customWidth="1"/>
    <col min="515" max="515" width="12.125" style="2" customWidth="1"/>
    <col min="516" max="516" width="9.625" style="2"/>
    <col min="517" max="517" width="10.875" style="2" customWidth="1"/>
    <col min="518" max="768" width="9.625" style="2"/>
    <col min="769" max="769" width="13.375" style="2" customWidth="1"/>
    <col min="770" max="770" width="15.875" style="2" customWidth="1"/>
    <col min="771" max="771" width="12.125" style="2" customWidth="1"/>
    <col min="772" max="772" width="9.625" style="2"/>
    <col min="773" max="773" width="10.875" style="2" customWidth="1"/>
    <col min="774" max="1024" width="9.625" style="2"/>
    <col min="1025" max="1025" width="13.375" style="2" customWidth="1"/>
    <col min="1026" max="1026" width="15.875" style="2" customWidth="1"/>
    <col min="1027" max="1027" width="12.125" style="2" customWidth="1"/>
    <col min="1028" max="1028" width="9.625" style="2"/>
    <col min="1029" max="1029" width="10.875" style="2" customWidth="1"/>
    <col min="1030" max="1280" width="9.625" style="2"/>
    <col min="1281" max="1281" width="13.375" style="2" customWidth="1"/>
    <col min="1282" max="1282" width="15.875" style="2" customWidth="1"/>
    <col min="1283" max="1283" width="12.125" style="2" customWidth="1"/>
    <col min="1284" max="1284" width="9.625" style="2"/>
    <col min="1285" max="1285" width="10.875" style="2" customWidth="1"/>
    <col min="1286" max="1536" width="9.625" style="2"/>
    <col min="1537" max="1537" width="13.375" style="2" customWidth="1"/>
    <col min="1538" max="1538" width="15.875" style="2" customWidth="1"/>
    <col min="1539" max="1539" width="12.125" style="2" customWidth="1"/>
    <col min="1540" max="1540" width="9.625" style="2"/>
    <col min="1541" max="1541" width="10.875" style="2" customWidth="1"/>
    <col min="1542" max="1792" width="9.625" style="2"/>
    <col min="1793" max="1793" width="13.375" style="2" customWidth="1"/>
    <col min="1794" max="1794" width="15.875" style="2" customWidth="1"/>
    <col min="1795" max="1795" width="12.125" style="2" customWidth="1"/>
    <col min="1796" max="1796" width="9.625" style="2"/>
    <col min="1797" max="1797" width="10.875" style="2" customWidth="1"/>
    <col min="1798" max="2048" width="9.625" style="2"/>
    <col min="2049" max="2049" width="13.375" style="2" customWidth="1"/>
    <col min="2050" max="2050" width="15.875" style="2" customWidth="1"/>
    <col min="2051" max="2051" width="12.125" style="2" customWidth="1"/>
    <col min="2052" max="2052" width="9.625" style="2"/>
    <col min="2053" max="2053" width="10.875" style="2" customWidth="1"/>
    <col min="2054" max="2304" width="9.625" style="2"/>
    <col min="2305" max="2305" width="13.375" style="2" customWidth="1"/>
    <col min="2306" max="2306" width="15.875" style="2" customWidth="1"/>
    <col min="2307" max="2307" width="12.125" style="2" customWidth="1"/>
    <col min="2308" max="2308" width="9.625" style="2"/>
    <col min="2309" max="2309" width="10.875" style="2" customWidth="1"/>
    <col min="2310" max="2560" width="9.625" style="2"/>
    <col min="2561" max="2561" width="13.375" style="2" customWidth="1"/>
    <col min="2562" max="2562" width="15.875" style="2" customWidth="1"/>
    <col min="2563" max="2563" width="12.125" style="2" customWidth="1"/>
    <col min="2564" max="2564" width="9.625" style="2"/>
    <col min="2565" max="2565" width="10.875" style="2" customWidth="1"/>
    <col min="2566" max="2816" width="9.625" style="2"/>
    <col min="2817" max="2817" width="13.375" style="2" customWidth="1"/>
    <col min="2818" max="2818" width="15.875" style="2" customWidth="1"/>
    <col min="2819" max="2819" width="12.125" style="2" customWidth="1"/>
    <col min="2820" max="2820" width="9.625" style="2"/>
    <col min="2821" max="2821" width="10.875" style="2" customWidth="1"/>
    <col min="2822" max="3072" width="9.625" style="2"/>
    <col min="3073" max="3073" width="13.375" style="2" customWidth="1"/>
    <col min="3074" max="3074" width="15.875" style="2" customWidth="1"/>
    <col min="3075" max="3075" width="12.125" style="2" customWidth="1"/>
    <col min="3076" max="3076" width="9.625" style="2"/>
    <col min="3077" max="3077" width="10.875" style="2" customWidth="1"/>
    <col min="3078" max="3328" width="9.625" style="2"/>
    <col min="3329" max="3329" width="13.375" style="2" customWidth="1"/>
    <col min="3330" max="3330" width="15.875" style="2" customWidth="1"/>
    <col min="3331" max="3331" width="12.125" style="2" customWidth="1"/>
    <col min="3332" max="3332" width="9.625" style="2"/>
    <col min="3333" max="3333" width="10.875" style="2" customWidth="1"/>
    <col min="3334" max="3584" width="9.625" style="2"/>
    <col min="3585" max="3585" width="13.375" style="2" customWidth="1"/>
    <col min="3586" max="3586" width="15.875" style="2" customWidth="1"/>
    <col min="3587" max="3587" width="12.125" style="2" customWidth="1"/>
    <col min="3588" max="3588" width="9.625" style="2"/>
    <col min="3589" max="3589" width="10.875" style="2" customWidth="1"/>
    <col min="3590" max="3840" width="9.625" style="2"/>
    <col min="3841" max="3841" width="13.375" style="2" customWidth="1"/>
    <col min="3842" max="3842" width="15.875" style="2" customWidth="1"/>
    <col min="3843" max="3843" width="12.125" style="2" customWidth="1"/>
    <col min="3844" max="3844" width="9.625" style="2"/>
    <col min="3845" max="3845" width="10.875" style="2" customWidth="1"/>
    <col min="3846" max="4096" width="9.625" style="2"/>
    <col min="4097" max="4097" width="13.375" style="2" customWidth="1"/>
    <col min="4098" max="4098" width="15.875" style="2" customWidth="1"/>
    <col min="4099" max="4099" width="12.125" style="2" customWidth="1"/>
    <col min="4100" max="4100" width="9.625" style="2"/>
    <col min="4101" max="4101" width="10.875" style="2" customWidth="1"/>
    <col min="4102" max="4352" width="9.625" style="2"/>
    <col min="4353" max="4353" width="13.375" style="2" customWidth="1"/>
    <col min="4354" max="4354" width="15.875" style="2" customWidth="1"/>
    <col min="4355" max="4355" width="12.125" style="2" customWidth="1"/>
    <col min="4356" max="4356" width="9.625" style="2"/>
    <col min="4357" max="4357" width="10.875" style="2" customWidth="1"/>
    <col min="4358" max="4608" width="9.625" style="2"/>
    <col min="4609" max="4609" width="13.375" style="2" customWidth="1"/>
    <col min="4610" max="4610" width="15.875" style="2" customWidth="1"/>
    <col min="4611" max="4611" width="12.125" style="2" customWidth="1"/>
    <col min="4612" max="4612" width="9.625" style="2"/>
    <col min="4613" max="4613" width="10.875" style="2" customWidth="1"/>
    <col min="4614" max="4864" width="9.625" style="2"/>
    <col min="4865" max="4865" width="13.375" style="2" customWidth="1"/>
    <col min="4866" max="4866" width="15.875" style="2" customWidth="1"/>
    <col min="4867" max="4867" width="12.125" style="2" customWidth="1"/>
    <col min="4868" max="4868" width="9.625" style="2"/>
    <col min="4869" max="4869" width="10.875" style="2" customWidth="1"/>
    <col min="4870" max="5120" width="9.625" style="2"/>
    <col min="5121" max="5121" width="13.375" style="2" customWidth="1"/>
    <col min="5122" max="5122" width="15.875" style="2" customWidth="1"/>
    <col min="5123" max="5123" width="12.125" style="2" customWidth="1"/>
    <col min="5124" max="5124" width="9.625" style="2"/>
    <col min="5125" max="5125" width="10.875" style="2" customWidth="1"/>
    <col min="5126" max="5376" width="9.625" style="2"/>
    <col min="5377" max="5377" width="13.375" style="2" customWidth="1"/>
    <col min="5378" max="5378" width="15.875" style="2" customWidth="1"/>
    <col min="5379" max="5379" width="12.125" style="2" customWidth="1"/>
    <col min="5380" max="5380" width="9.625" style="2"/>
    <col min="5381" max="5381" width="10.875" style="2" customWidth="1"/>
    <col min="5382" max="5632" width="9.625" style="2"/>
    <col min="5633" max="5633" width="13.375" style="2" customWidth="1"/>
    <col min="5634" max="5634" width="15.875" style="2" customWidth="1"/>
    <col min="5635" max="5635" width="12.125" style="2" customWidth="1"/>
    <col min="5636" max="5636" width="9.625" style="2"/>
    <col min="5637" max="5637" width="10.875" style="2" customWidth="1"/>
    <col min="5638" max="5888" width="9.625" style="2"/>
    <col min="5889" max="5889" width="13.375" style="2" customWidth="1"/>
    <col min="5890" max="5890" width="15.875" style="2" customWidth="1"/>
    <col min="5891" max="5891" width="12.125" style="2" customWidth="1"/>
    <col min="5892" max="5892" width="9.625" style="2"/>
    <col min="5893" max="5893" width="10.875" style="2" customWidth="1"/>
    <col min="5894" max="6144" width="9.625" style="2"/>
    <col min="6145" max="6145" width="13.375" style="2" customWidth="1"/>
    <col min="6146" max="6146" width="15.875" style="2" customWidth="1"/>
    <col min="6147" max="6147" width="12.125" style="2" customWidth="1"/>
    <col min="6148" max="6148" width="9.625" style="2"/>
    <col min="6149" max="6149" width="10.875" style="2" customWidth="1"/>
    <col min="6150" max="6400" width="9.625" style="2"/>
    <col min="6401" max="6401" width="13.375" style="2" customWidth="1"/>
    <col min="6402" max="6402" width="15.875" style="2" customWidth="1"/>
    <col min="6403" max="6403" width="12.125" style="2" customWidth="1"/>
    <col min="6404" max="6404" width="9.625" style="2"/>
    <col min="6405" max="6405" width="10.875" style="2" customWidth="1"/>
    <col min="6406" max="6656" width="9.625" style="2"/>
    <col min="6657" max="6657" width="13.375" style="2" customWidth="1"/>
    <col min="6658" max="6658" width="15.875" style="2" customWidth="1"/>
    <col min="6659" max="6659" width="12.125" style="2" customWidth="1"/>
    <col min="6660" max="6660" width="9.625" style="2"/>
    <col min="6661" max="6661" width="10.875" style="2" customWidth="1"/>
    <col min="6662" max="6912" width="9.625" style="2"/>
    <col min="6913" max="6913" width="13.375" style="2" customWidth="1"/>
    <col min="6914" max="6914" width="15.875" style="2" customWidth="1"/>
    <col min="6915" max="6915" width="12.125" style="2" customWidth="1"/>
    <col min="6916" max="6916" width="9.625" style="2"/>
    <col min="6917" max="6917" width="10.875" style="2" customWidth="1"/>
    <col min="6918" max="7168" width="9.625" style="2"/>
    <col min="7169" max="7169" width="13.375" style="2" customWidth="1"/>
    <col min="7170" max="7170" width="15.875" style="2" customWidth="1"/>
    <col min="7171" max="7171" width="12.125" style="2" customWidth="1"/>
    <col min="7172" max="7172" width="9.625" style="2"/>
    <col min="7173" max="7173" width="10.875" style="2" customWidth="1"/>
    <col min="7174" max="7424" width="9.625" style="2"/>
    <col min="7425" max="7425" width="13.375" style="2" customWidth="1"/>
    <col min="7426" max="7426" width="15.875" style="2" customWidth="1"/>
    <col min="7427" max="7427" width="12.125" style="2" customWidth="1"/>
    <col min="7428" max="7428" width="9.625" style="2"/>
    <col min="7429" max="7429" width="10.875" style="2" customWidth="1"/>
    <col min="7430" max="7680" width="9.625" style="2"/>
    <col min="7681" max="7681" width="13.375" style="2" customWidth="1"/>
    <col min="7682" max="7682" width="15.875" style="2" customWidth="1"/>
    <col min="7683" max="7683" width="12.125" style="2" customWidth="1"/>
    <col min="7684" max="7684" width="9.625" style="2"/>
    <col min="7685" max="7685" width="10.875" style="2" customWidth="1"/>
    <col min="7686" max="7936" width="9.625" style="2"/>
    <col min="7937" max="7937" width="13.375" style="2" customWidth="1"/>
    <col min="7938" max="7938" width="15.875" style="2" customWidth="1"/>
    <col min="7939" max="7939" width="12.125" style="2" customWidth="1"/>
    <col min="7940" max="7940" width="9.625" style="2"/>
    <col min="7941" max="7941" width="10.875" style="2" customWidth="1"/>
    <col min="7942" max="8192" width="9.625" style="2"/>
    <col min="8193" max="8193" width="13.375" style="2" customWidth="1"/>
    <col min="8194" max="8194" width="15.875" style="2" customWidth="1"/>
    <col min="8195" max="8195" width="12.125" style="2" customWidth="1"/>
    <col min="8196" max="8196" width="9.625" style="2"/>
    <col min="8197" max="8197" width="10.875" style="2" customWidth="1"/>
    <col min="8198" max="8448" width="9.625" style="2"/>
    <col min="8449" max="8449" width="13.375" style="2" customWidth="1"/>
    <col min="8450" max="8450" width="15.875" style="2" customWidth="1"/>
    <col min="8451" max="8451" width="12.125" style="2" customWidth="1"/>
    <col min="8452" max="8452" width="9.625" style="2"/>
    <col min="8453" max="8453" width="10.875" style="2" customWidth="1"/>
    <col min="8454" max="8704" width="9.625" style="2"/>
    <col min="8705" max="8705" width="13.375" style="2" customWidth="1"/>
    <col min="8706" max="8706" width="15.875" style="2" customWidth="1"/>
    <col min="8707" max="8707" width="12.125" style="2" customWidth="1"/>
    <col min="8708" max="8708" width="9.625" style="2"/>
    <col min="8709" max="8709" width="10.875" style="2" customWidth="1"/>
    <col min="8710" max="8960" width="9.625" style="2"/>
    <col min="8961" max="8961" width="13.375" style="2" customWidth="1"/>
    <col min="8962" max="8962" width="15.875" style="2" customWidth="1"/>
    <col min="8963" max="8963" width="12.125" style="2" customWidth="1"/>
    <col min="8964" max="8964" width="9.625" style="2"/>
    <col min="8965" max="8965" width="10.875" style="2" customWidth="1"/>
    <col min="8966" max="9216" width="9.625" style="2"/>
    <col min="9217" max="9217" width="13.375" style="2" customWidth="1"/>
    <col min="9218" max="9218" width="15.875" style="2" customWidth="1"/>
    <col min="9219" max="9219" width="12.125" style="2" customWidth="1"/>
    <col min="9220" max="9220" width="9.625" style="2"/>
    <col min="9221" max="9221" width="10.875" style="2" customWidth="1"/>
    <col min="9222" max="9472" width="9.625" style="2"/>
    <col min="9473" max="9473" width="13.375" style="2" customWidth="1"/>
    <col min="9474" max="9474" width="15.875" style="2" customWidth="1"/>
    <col min="9475" max="9475" width="12.125" style="2" customWidth="1"/>
    <col min="9476" max="9476" width="9.625" style="2"/>
    <col min="9477" max="9477" width="10.875" style="2" customWidth="1"/>
    <col min="9478" max="9728" width="9.625" style="2"/>
    <col min="9729" max="9729" width="13.375" style="2" customWidth="1"/>
    <col min="9730" max="9730" width="15.875" style="2" customWidth="1"/>
    <col min="9731" max="9731" width="12.125" style="2" customWidth="1"/>
    <col min="9732" max="9732" width="9.625" style="2"/>
    <col min="9733" max="9733" width="10.875" style="2" customWidth="1"/>
    <col min="9734" max="9984" width="9.625" style="2"/>
    <col min="9985" max="9985" width="13.375" style="2" customWidth="1"/>
    <col min="9986" max="9986" width="15.875" style="2" customWidth="1"/>
    <col min="9987" max="9987" width="12.125" style="2" customWidth="1"/>
    <col min="9988" max="9988" width="9.625" style="2"/>
    <col min="9989" max="9989" width="10.875" style="2" customWidth="1"/>
    <col min="9990" max="10240" width="9.625" style="2"/>
    <col min="10241" max="10241" width="13.375" style="2" customWidth="1"/>
    <col min="10242" max="10242" width="15.875" style="2" customWidth="1"/>
    <col min="10243" max="10243" width="12.125" style="2" customWidth="1"/>
    <col min="10244" max="10244" width="9.625" style="2"/>
    <col min="10245" max="10245" width="10.875" style="2" customWidth="1"/>
    <col min="10246" max="10496" width="9.625" style="2"/>
    <col min="10497" max="10497" width="13.375" style="2" customWidth="1"/>
    <col min="10498" max="10498" width="15.875" style="2" customWidth="1"/>
    <col min="10499" max="10499" width="12.125" style="2" customWidth="1"/>
    <col min="10500" max="10500" width="9.625" style="2"/>
    <col min="10501" max="10501" width="10.875" style="2" customWidth="1"/>
    <col min="10502" max="10752" width="9.625" style="2"/>
    <col min="10753" max="10753" width="13.375" style="2" customWidth="1"/>
    <col min="10754" max="10754" width="15.875" style="2" customWidth="1"/>
    <col min="10755" max="10755" width="12.125" style="2" customWidth="1"/>
    <col min="10756" max="10756" width="9.625" style="2"/>
    <col min="10757" max="10757" width="10.875" style="2" customWidth="1"/>
    <col min="10758" max="11008" width="9.625" style="2"/>
    <col min="11009" max="11009" width="13.375" style="2" customWidth="1"/>
    <col min="11010" max="11010" width="15.875" style="2" customWidth="1"/>
    <col min="11011" max="11011" width="12.125" style="2" customWidth="1"/>
    <col min="11012" max="11012" width="9.625" style="2"/>
    <col min="11013" max="11013" width="10.875" style="2" customWidth="1"/>
    <col min="11014" max="11264" width="9.625" style="2"/>
    <col min="11265" max="11265" width="13.375" style="2" customWidth="1"/>
    <col min="11266" max="11266" width="15.875" style="2" customWidth="1"/>
    <col min="11267" max="11267" width="12.125" style="2" customWidth="1"/>
    <col min="11268" max="11268" width="9.625" style="2"/>
    <col min="11269" max="11269" width="10.875" style="2" customWidth="1"/>
    <col min="11270" max="11520" width="9.625" style="2"/>
    <col min="11521" max="11521" width="13.375" style="2" customWidth="1"/>
    <col min="11522" max="11522" width="15.875" style="2" customWidth="1"/>
    <col min="11523" max="11523" width="12.125" style="2" customWidth="1"/>
    <col min="11524" max="11524" width="9.625" style="2"/>
    <col min="11525" max="11525" width="10.875" style="2" customWidth="1"/>
    <col min="11526" max="11776" width="9.625" style="2"/>
    <col min="11777" max="11777" width="13.375" style="2" customWidth="1"/>
    <col min="11778" max="11778" width="15.875" style="2" customWidth="1"/>
    <col min="11779" max="11779" width="12.125" style="2" customWidth="1"/>
    <col min="11780" max="11780" width="9.625" style="2"/>
    <col min="11781" max="11781" width="10.875" style="2" customWidth="1"/>
    <col min="11782" max="12032" width="9.625" style="2"/>
    <col min="12033" max="12033" width="13.375" style="2" customWidth="1"/>
    <col min="12034" max="12034" width="15.875" style="2" customWidth="1"/>
    <col min="12035" max="12035" width="12.125" style="2" customWidth="1"/>
    <col min="12036" max="12036" width="9.625" style="2"/>
    <col min="12037" max="12037" width="10.875" style="2" customWidth="1"/>
    <col min="12038" max="12288" width="9.625" style="2"/>
    <col min="12289" max="12289" width="13.375" style="2" customWidth="1"/>
    <col min="12290" max="12290" width="15.875" style="2" customWidth="1"/>
    <col min="12291" max="12291" width="12.125" style="2" customWidth="1"/>
    <col min="12292" max="12292" width="9.625" style="2"/>
    <col min="12293" max="12293" width="10.875" style="2" customWidth="1"/>
    <col min="12294" max="12544" width="9.625" style="2"/>
    <col min="12545" max="12545" width="13.375" style="2" customWidth="1"/>
    <col min="12546" max="12546" width="15.875" style="2" customWidth="1"/>
    <col min="12547" max="12547" width="12.125" style="2" customWidth="1"/>
    <col min="12548" max="12548" width="9.625" style="2"/>
    <col min="12549" max="12549" width="10.875" style="2" customWidth="1"/>
    <col min="12550" max="12800" width="9.625" style="2"/>
    <col min="12801" max="12801" width="13.375" style="2" customWidth="1"/>
    <col min="12802" max="12802" width="15.875" style="2" customWidth="1"/>
    <col min="12803" max="12803" width="12.125" style="2" customWidth="1"/>
    <col min="12804" max="12804" width="9.625" style="2"/>
    <col min="12805" max="12805" width="10.875" style="2" customWidth="1"/>
    <col min="12806" max="13056" width="9.625" style="2"/>
    <col min="13057" max="13057" width="13.375" style="2" customWidth="1"/>
    <col min="13058" max="13058" width="15.875" style="2" customWidth="1"/>
    <col min="13059" max="13059" width="12.125" style="2" customWidth="1"/>
    <col min="13060" max="13060" width="9.625" style="2"/>
    <col min="13061" max="13061" width="10.875" style="2" customWidth="1"/>
    <col min="13062" max="13312" width="9.625" style="2"/>
    <col min="13313" max="13313" width="13.375" style="2" customWidth="1"/>
    <col min="13314" max="13314" width="15.875" style="2" customWidth="1"/>
    <col min="13315" max="13315" width="12.125" style="2" customWidth="1"/>
    <col min="13316" max="13316" width="9.625" style="2"/>
    <col min="13317" max="13317" width="10.875" style="2" customWidth="1"/>
    <col min="13318" max="13568" width="9.625" style="2"/>
    <col min="13569" max="13569" width="13.375" style="2" customWidth="1"/>
    <col min="13570" max="13570" width="15.875" style="2" customWidth="1"/>
    <col min="13571" max="13571" width="12.125" style="2" customWidth="1"/>
    <col min="13572" max="13572" width="9.625" style="2"/>
    <col min="13573" max="13573" width="10.875" style="2" customWidth="1"/>
    <col min="13574" max="13824" width="9.625" style="2"/>
    <col min="13825" max="13825" width="13.375" style="2" customWidth="1"/>
    <col min="13826" max="13826" width="15.875" style="2" customWidth="1"/>
    <col min="13827" max="13827" width="12.125" style="2" customWidth="1"/>
    <col min="13828" max="13828" width="9.625" style="2"/>
    <col min="13829" max="13829" width="10.875" style="2" customWidth="1"/>
    <col min="13830" max="14080" width="9.625" style="2"/>
    <col min="14081" max="14081" width="13.375" style="2" customWidth="1"/>
    <col min="14082" max="14082" width="15.875" style="2" customWidth="1"/>
    <col min="14083" max="14083" width="12.125" style="2" customWidth="1"/>
    <col min="14084" max="14084" width="9.625" style="2"/>
    <col min="14085" max="14085" width="10.875" style="2" customWidth="1"/>
    <col min="14086" max="14336" width="9.625" style="2"/>
    <col min="14337" max="14337" width="13.375" style="2" customWidth="1"/>
    <col min="14338" max="14338" width="15.875" style="2" customWidth="1"/>
    <col min="14339" max="14339" width="12.125" style="2" customWidth="1"/>
    <col min="14340" max="14340" width="9.625" style="2"/>
    <col min="14341" max="14341" width="10.875" style="2" customWidth="1"/>
    <col min="14342" max="14592" width="9.625" style="2"/>
    <col min="14593" max="14593" width="13.375" style="2" customWidth="1"/>
    <col min="14594" max="14594" width="15.875" style="2" customWidth="1"/>
    <col min="14595" max="14595" width="12.125" style="2" customWidth="1"/>
    <col min="14596" max="14596" width="9.625" style="2"/>
    <col min="14597" max="14597" width="10.875" style="2" customWidth="1"/>
    <col min="14598" max="14848" width="9.625" style="2"/>
    <col min="14849" max="14849" width="13.375" style="2" customWidth="1"/>
    <col min="14850" max="14850" width="15.875" style="2" customWidth="1"/>
    <col min="14851" max="14851" width="12.125" style="2" customWidth="1"/>
    <col min="14852" max="14852" width="9.625" style="2"/>
    <col min="14853" max="14853" width="10.875" style="2" customWidth="1"/>
    <col min="14854" max="15104" width="9.625" style="2"/>
    <col min="15105" max="15105" width="13.375" style="2" customWidth="1"/>
    <col min="15106" max="15106" width="15.875" style="2" customWidth="1"/>
    <col min="15107" max="15107" width="12.125" style="2" customWidth="1"/>
    <col min="15108" max="15108" width="9.625" style="2"/>
    <col min="15109" max="15109" width="10.875" style="2" customWidth="1"/>
    <col min="15110" max="15360" width="9.625" style="2"/>
    <col min="15361" max="15361" width="13.375" style="2" customWidth="1"/>
    <col min="15362" max="15362" width="15.875" style="2" customWidth="1"/>
    <col min="15363" max="15363" width="12.125" style="2" customWidth="1"/>
    <col min="15364" max="15364" width="9.625" style="2"/>
    <col min="15365" max="15365" width="10.875" style="2" customWidth="1"/>
    <col min="15366" max="15616" width="9.625" style="2"/>
    <col min="15617" max="15617" width="13.375" style="2" customWidth="1"/>
    <col min="15618" max="15618" width="15.875" style="2" customWidth="1"/>
    <col min="15619" max="15619" width="12.125" style="2" customWidth="1"/>
    <col min="15620" max="15620" width="9.625" style="2"/>
    <col min="15621" max="15621" width="10.875" style="2" customWidth="1"/>
    <col min="15622" max="15872" width="9.625" style="2"/>
    <col min="15873" max="15873" width="13.375" style="2" customWidth="1"/>
    <col min="15874" max="15874" width="15.875" style="2" customWidth="1"/>
    <col min="15875" max="15875" width="12.125" style="2" customWidth="1"/>
    <col min="15876" max="15876" width="9.625" style="2"/>
    <col min="15877" max="15877" width="10.875" style="2" customWidth="1"/>
    <col min="15878" max="16128" width="9.625" style="2"/>
    <col min="16129" max="16129" width="13.375" style="2" customWidth="1"/>
    <col min="16130" max="16130" width="15.875" style="2" customWidth="1"/>
    <col min="16131" max="16131" width="12.125" style="2" customWidth="1"/>
    <col min="16132" max="16132" width="9.625" style="2"/>
    <col min="16133" max="16133" width="10.875" style="2" customWidth="1"/>
    <col min="16134" max="16384" width="9.625" style="2"/>
  </cols>
  <sheetData>
    <row r="1" spans="1:15" x14ac:dyDescent="0.2">
      <c r="A1" s="1"/>
    </row>
    <row r="6" spans="1:15" x14ac:dyDescent="0.2">
      <c r="E6" s="3" t="s">
        <v>35</v>
      </c>
    </row>
    <row r="7" spans="1:15" x14ac:dyDescent="0.2">
      <c r="C7" s="3" t="s">
        <v>36</v>
      </c>
      <c r="K7" s="10"/>
      <c r="L7" s="10"/>
    </row>
    <row r="8" spans="1:15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">
      <c r="C9" s="6"/>
      <c r="D9" s="10"/>
      <c r="E9" s="7"/>
      <c r="F9" s="7"/>
      <c r="G9" s="7"/>
      <c r="H9" s="26" t="s">
        <v>37</v>
      </c>
      <c r="I9" s="7"/>
      <c r="J9" s="7"/>
      <c r="K9" s="7"/>
      <c r="L9" s="7"/>
      <c r="M9" s="7"/>
      <c r="N9" s="7"/>
    </row>
    <row r="10" spans="1:15" x14ac:dyDescent="0.2">
      <c r="C10" s="12" t="s">
        <v>38</v>
      </c>
      <c r="E10" s="6"/>
      <c r="F10" s="10"/>
      <c r="G10" s="6"/>
      <c r="H10" s="10"/>
      <c r="I10" s="6"/>
      <c r="J10" s="10"/>
      <c r="K10" s="12" t="s">
        <v>39</v>
      </c>
      <c r="L10" s="10"/>
      <c r="M10" s="6"/>
      <c r="N10" s="10"/>
    </row>
    <row r="11" spans="1:15" x14ac:dyDescent="0.2">
      <c r="C11" s="9" t="s">
        <v>40</v>
      </c>
      <c r="D11" s="7"/>
      <c r="E11" s="9" t="s">
        <v>41</v>
      </c>
      <c r="F11" s="7"/>
      <c r="G11" s="9" t="s">
        <v>42</v>
      </c>
      <c r="H11" s="7"/>
      <c r="I11" s="9" t="s">
        <v>43</v>
      </c>
      <c r="J11" s="7"/>
      <c r="K11" s="9" t="s">
        <v>44</v>
      </c>
      <c r="L11" s="7"/>
      <c r="M11" s="9" t="s">
        <v>45</v>
      </c>
      <c r="N11" s="7"/>
      <c r="O11" s="10"/>
    </row>
    <row r="12" spans="1:15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1:15" x14ac:dyDescent="0.2">
      <c r="B13" s="7"/>
      <c r="C13" s="14" t="s">
        <v>46</v>
      </c>
      <c r="D13" s="14" t="s">
        <v>47</v>
      </c>
      <c r="E13" s="14" t="s">
        <v>46</v>
      </c>
      <c r="F13" s="14" t="s">
        <v>47</v>
      </c>
      <c r="G13" s="14" t="s">
        <v>46</v>
      </c>
      <c r="H13" s="14" t="s">
        <v>47</v>
      </c>
      <c r="I13" s="14" t="s">
        <v>46</v>
      </c>
      <c r="J13" s="14" t="s">
        <v>47</v>
      </c>
      <c r="K13" s="14" t="s">
        <v>46</v>
      </c>
      <c r="L13" s="14" t="s">
        <v>47</v>
      </c>
      <c r="M13" s="14" t="s">
        <v>46</v>
      </c>
      <c r="N13" s="14" t="s">
        <v>47</v>
      </c>
      <c r="O13" s="10"/>
    </row>
    <row r="14" spans="1:15" x14ac:dyDescent="0.2">
      <c r="C14" s="15" t="s">
        <v>15</v>
      </c>
      <c r="D14" s="16" t="s">
        <v>48</v>
      </c>
      <c r="E14" s="27" t="s">
        <v>15</v>
      </c>
      <c r="F14" s="16" t="s">
        <v>48</v>
      </c>
      <c r="G14" s="16" t="s">
        <v>15</v>
      </c>
      <c r="H14" s="16" t="s">
        <v>48</v>
      </c>
      <c r="I14" s="16" t="s">
        <v>15</v>
      </c>
      <c r="J14" s="16" t="s">
        <v>48</v>
      </c>
      <c r="K14" s="16" t="s">
        <v>15</v>
      </c>
      <c r="L14" s="16" t="s">
        <v>48</v>
      </c>
      <c r="M14" s="27" t="s">
        <v>15</v>
      </c>
      <c r="N14" s="16" t="s">
        <v>48</v>
      </c>
    </row>
    <row r="15" spans="1:15" x14ac:dyDescent="0.2">
      <c r="B15" s="16" t="s">
        <v>49</v>
      </c>
      <c r="C15" s="6"/>
      <c r="E15" s="10"/>
      <c r="G15" s="3" t="s">
        <v>50</v>
      </c>
      <c r="M15" s="10"/>
    </row>
    <row r="16" spans="1:15" x14ac:dyDescent="0.2">
      <c r="B16" s="1" t="s">
        <v>51</v>
      </c>
      <c r="C16" s="17">
        <f>E16+G16+I16+K16+M16+C46+E46+G46+I46+K46+M46</f>
        <v>40411</v>
      </c>
      <c r="D16" s="19">
        <f>F16+H16+J16+L16+N16+D46+F46+H46+J46+L46+N46+1</f>
        <v>1238</v>
      </c>
      <c r="E16" s="28">
        <v>17399</v>
      </c>
      <c r="F16" s="18">
        <v>106</v>
      </c>
      <c r="G16" s="29" t="s">
        <v>52</v>
      </c>
      <c r="H16" s="29" t="s">
        <v>52</v>
      </c>
      <c r="I16" s="18">
        <v>18</v>
      </c>
      <c r="J16" s="18">
        <v>1</v>
      </c>
      <c r="K16" s="29" t="s">
        <v>53</v>
      </c>
      <c r="L16" s="29" t="s">
        <v>53</v>
      </c>
      <c r="M16" s="28">
        <v>3</v>
      </c>
      <c r="N16" s="29">
        <v>0</v>
      </c>
    </row>
    <row r="17" spans="2:14" x14ac:dyDescent="0.2">
      <c r="B17" s="1" t="s">
        <v>54</v>
      </c>
      <c r="C17" s="17">
        <f>E17+G17+I17+K17+M17+C47+E47+G47+I47+K47+M47</f>
        <v>57629</v>
      </c>
      <c r="D17" s="19">
        <f>F17+H17+J17+L17+N17+D47+F47+H47+J47+L47+N47-1</f>
        <v>2249</v>
      </c>
      <c r="E17" s="28">
        <v>33088</v>
      </c>
      <c r="F17" s="18">
        <v>215</v>
      </c>
      <c r="G17" s="29" t="s">
        <v>52</v>
      </c>
      <c r="H17" s="29" t="s">
        <v>52</v>
      </c>
      <c r="I17" s="18">
        <v>45</v>
      </c>
      <c r="J17" s="18">
        <v>6</v>
      </c>
      <c r="K17" s="29" t="s">
        <v>53</v>
      </c>
      <c r="L17" s="29" t="s">
        <v>53</v>
      </c>
      <c r="M17" s="29" t="s">
        <v>53</v>
      </c>
      <c r="N17" s="29" t="s">
        <v>53</v>
      </c>
    </row>
    <row r="18" spans="2:14" x14ac:dyDescent="0.2">
      <c r="B18" s="1" t="s">
        <v>55</v>
      </c>
      <c r="C18" s="17">
        <f>E18+G18+I18+K18+M18+C48+E48+G48+I48+K48+M48</f>
        <v>71123</v>
      </c>
      <c r="D18" s="19">
        <f>F18+H18+J18+L18+N18+D48+F48+H48+J48+L48+N48</f>
        <v>2415</v>
      </c>
      <c r="E18" s="28">
        <v>51329</v>
      </c>
      <c r="F18" s="18">
        <v>391</v>
      </c>
      <c r="G18" s="18">
        <v>963</v>
      </c>
      <c r="H18" s="18">
        <v>43</v>
      </c>
      <c r="I18" s="18">
        <v>30</v>
      </c>
      <c r="J18" s="18">
        <v>3</v>
      </c>
      <c r="K18" s="29" t="s">
        <v>53</v>
      </c>
      <c r="L18" s="29" t="s">
        <v>53</v>
      </c>
      <c r="M18" s="29" t="s">
        <v>53</v>
      </c>
      <c r="N18" s="29" t="s">
        <v>53</v>
      </c>
    </row>
    <row r="19" spans="2:14" x14ac:dyDescent="0.2">
      <c r="B19" s="1" t="s">
        <v>56</v>
      </c>
      <c r="C19" s="17">
        <f>E19+G19+I19+K19+M19+C49+E49+G49+I49+K49+M49</f>
        <v>89733</v>
      </c>
      <c r="D19" s="19">
        <f>F19+H19+J19+L19+N19+D49+F49+H49+J49+L49+N49</f>
        <v>2537</v>
      </c>
      <c r="E19" s="28">
        <v>72966</v>
      </c>
      <c r="F19" s="18">
        <v>550</v>
      </c>
      <c r="G19" s="18">
        <v>1115</v>
      </c>
      <c r="H19" s="18">
        <v>47</v>
      </c>
      <c r="I19" s="18">
        <v>55</v>
      </c>
      <c r="J19" s="18">
        <v>5</v>
      </c>
      <c r="K19" s="29" t="s">
        <v>53</v>
      </c>
      <c r="L19" s="29" t="s">
        <v>53</v>
      </c>
      <c r="M19" s="28">
        <v>2</v>
      </c>
      <c r="N19" s="29">
        <v>0</v>
      </c>
    </row>
    <row r="20" spans="2:14" x14ac:dyDescent="0.2">
      <c r="B20" s="1" t="s">
        <v>57</v>
      </c>
      <c r="C20" s="17">
        <f>E20+G20+I20+K20+M20+C50+E50+G50+I50+K50+M50</f>
        <v>99946</v>
      </c>
      <c r="D20" s="19">
        <f>F20+H20+J20+L20+N20+D50+F50+H50+J50+L50+N50-2+2</f>
        <v>3053.7669039999996</v>
      </c>
      <c r="E20" s="28">
        <v>84682</v>
      </c>
      <c r="F20" s="18">
        <v>626.02982599999996</v>
      </c>
      <c r="G20" s="18">
        <v>1373</v>
      </c>
      <c r="H20" s="18">
        <v>71.995388000000005</v>
      </c>
      <c r="I20" s="18">
        <v>22</v>
      </c>
      <c r="J20" s="18">
        <v>2.04955</v>
      </c>
      <c r="K20" s="18">
        <v>6</v>
      </c>
      <c r="L20" s="18">
        <v>8.4000000000000005E-2</v>
      </c>
      <c r="M20" s="29" t="s">
        <v>53</v>
      </c>
      <c r="N20" s="29" t="s">
        <v>53</v>
      </c>
    </row>
    <row r="21" spans="2:14" x14ac:dyDescent="0.2">
      <c r="B21" s="1"/>
      <c r="C21" s="17"/>
      <c r="D21" s="19"/>
      <c r="E21" s="28"/>
      <c r="F21" s="18"/>
      <c r="G21" s="18"/>
      <c r="H21" s="18"/>
      <c r="I21" s="18"/>
      <c r="J21" s="18"/>
      <c r="K21" s="18"/>
      <c r="L21" s="18"/>
      <c r="M21" s="29"/>
      <c r="N21" s="29"/>
    </row>
    <row r="22" spans="2:14" x14ac:dyDescent="0.2">
      <c r="B22" s="1" t="s">
        <v>58</v>
      </c>
      <c r="C22" s="17">
        <f t="shared" ref="C22:D24" si="0">E22+G22+I22+K22+M22+C52+E52+G52+I52+K52+M52</f>
        <v>99465</v>
      </c>
      <c r="D22" s="19">
        <f t="shared" si="0"/>
        <v>3279.7039119999999</v>
      </c>
      <c r="E22" s="28">
        <v>82108</v>
      </c>
      <c r="F22" s="18">
        <v>562.81410700000004</v>
      </c>
      <c r="G22" s="18">
        <v>4497</v>
      </c>
      <c r="H22" s="18">
        <v>371.10161299999999</v>
      </c>
      <c r="I22" s="29" t="s">
        <v>53</v>
      </c>
      <c r="J22" s="29" t="s">
        <v>53</v>
      </c>
      <c r="K22" s="18">
        <v>1</v>
      </c>
      <c r="L22" s="18">
        <v>2.2000000000000001E-3</v>
      </c>
      <c r="M22" s="28">
        <v>1</v>
      </c>
      <c r="N22" s="18">
        <v>0.08</v>
      </c>
    </row>
    <row r="23" spans="2:14" x14ac:dyDescent="0.2">
      <c r="B23" s="1" t="s">
        <v>59</v>
      </c>
      <c r="C23" s="17">
        <f t="shared" si="0"/>
        <v>98877</v>
      </c>
      <c r="D23" s="30">
        <f t="shared" si="0"/>
        <v>3299.7749569999996</v>
      </c>
      <c r="E23" s="28">
        <v>81716</v>
      </c>
      <c r="F23" s="18">
        <v>562.41098099999999</v>
      </c>
      <c r="G23" s="18">
        <v>4857</v>
      </c>
      <c r="H23" s="18">
        <v>427.08409899999998</v>
      </c>
      <c r="I23" s="29" t="s">
        <v>53</v>
      </c>
      <c r="J23" s="29" t="s">
        <v>53</v>
      </c>
      <c r="K23" s="18">
        <v>1</v>
      </c>
      <c r="L23" s="18">
        <v>3.3E-3</v>
      </c>
      <c r="M23" s="29" t="s">
        <v>53</v>
      </c>
      <c r="N23" s="29" t="s">
        <v>53</v>
      </c>
    </row>
    <row r="24" spans="2:14" x14ac:dyDescent="0.2">
      <c r="B24" s="1" t="s">
        <v>60</v>
      </c>
      <c r="C24" s="17">
        <f t="shared" si="0"/>
        <v>99195</v>
      </c>
      <c r="D24" s="19">
        <f t="shared" si="0"/>
        <v>3356.0894720000001</v>
      </c>
      <c r="E24" s="28">
        <v>82243</v>
      </c>
      <c r="F24" s="18">
        <v>565.64537099999995</v>
      </c>
      <c r="G24" s="18">
        <v>4559</v>
      </c>
      <c r="H24" s="18">
        <v>416.94659300000001</v>
      </c>
      <c r="I24" s="29" t="s">
        <v>53</v>
      </c>
      <c r="J24" s="29" t="s">
        <v>53</v>
      </c>
      <c r="K24" s="18">
        <v>2</v>
      </c>
      <c r="L24" s="18">
        <v>9.4599999999999997E-3</v>
      </c>
      <c r="M24" s="29">
        <v>1</v>
      </c>
      <c r="N24" s="29">
        <v>0</v>
      </c>
    </row>
    <row r="25" spans="2:14" s="23" customFormat="1" x14ac:dyDescent="0.2">
      <c r="B25" s="3" t="s">
        <v>61</v>
      </c>
      <c r="C25" s="21">
        <f>E25+G25+I25+K25+M25+C55+E55+G55+I55+K55+M55</f>
        <v>98984</v>
      </c>
      <c r="D25" s="20">
        <f>F25+H25+J25+L25+N25+D55+F55+H55+J55+L55+N55</f>
        <v>3118.7801480000003</v>
      </c>
      <c r="E25" s="31">
        <v>83147</v>
      </c>
      <c r="F25" s="22">
        <v>581.59349599999996</v>
      </c>
      <c r="G25" s="22">
        <v>4742</v>
      </c>
      <c r="H25" s="22">
        <v>433.20440400000001</v>
      </c>
      <c r="I25" s="32" t="s">
        <v>53</v>
      </c>
      <c r="J25" s="32" t="s">
        <v>53</v>
      </c>
      <c r="K25" s="22">
        <v>1</v>
      </c>
      <c r="L25" s="22">
        <v>3.1199999999999999E-3</v>
      </c>
      <c r="M25" s="32" t="s">
        <v>53</v>
      </c>
      <c r="N25" s="32" t="s">
        <v>53</v>
      </c>
    </row>
    <row r="26" spans="2:14" x14ac:dyDescent="0.2">
      <c r="C26" s="6"/>
      <c r="E26" s="10"/>
      <c r="M26" s="10"/>
    </row>
    <row r="27" spans="2:14" x14ac:dyDescent="0.2">
      <c r="B27" s="16" t="s">
        <v>49</v>
      </c>
      <c r="C27" s="6"/>
      <c r="E27" s="28"/>
      <c r="F27" s="18"/>
      <c r="G27" s="3" t="s">
        <v>62</v>
      </c>
      <c r="H27" s="18"/>
      <c r="I27" s="18"/>
      <c r="J27" s="18"/>
      <c r="K27" s="18"/>
      <c r="L27" s="18"/>
      <c r="M27" s="28"/>
      <c r="N27" s="18"/>
    </row>
    <row r="28" spans="2:14" x14ac:dyDescent="0.2">
      <c r="B28" s="1" t="s">
        <v>51</v>
      </c>
      <c r="C28" s="17">
        <f>E28+G28+I28+K28+M28+C58+E58+G58+I58+K58+M58</f>
        <v>24705</v>
      </c>
      <c r="D28" s="19">
        <f>F28+H28+J28+L28+N28+D58+F58+H58+J58+L58+N58</f>
        <v>382</v>
      </c>
      <c r="E28" s="28">
        <v>14522</v>
      </c>
      <c r="F28" s="18">
        <v>64</v>
      </c>
      <c r="G28" s="18">
        <v>2145</v>
      </c>
      <c r="H28" s="18">
        <v>67</v>
      </c>
      <c r="I28" s="18">
        <v>12</v>
      </c>
      <c r="J28" s="18">
        <v>1</v>
      </c>
      <c r="K28" s="29" t="s">
        <v>53</v>
      </c>
      <c r="L28" s="29" t="s">
        <v>53</v>
      </c>
      <c r="M28" s="29" t="s">
        <v>53</v>
      </c>
      <c r="N28" s="29" t="s">
        <v>53</v>
      </c>
    </row>
    <row r="29" spans="2:14" x14ac:dyDescent="0.2">
      <c r="B29" s="1" t="s">
        <v>54</v>
      </c>
      <c r="C29" s="17">
        <f>E29+G29+I29+K29+M29+C59+E59+G59+I59+K59+M59</f>
        <v>38209</v>
      </c>
      <c r="D29" s="19">
        <f>F29+H29+J29+L29+N29+D59+F59+H59+J59+L59+N59-1</f>
        <v>667</v>
      </c>
      <c r="E29" s="28">
        <v>27878</v>
      </c>
      <c r="F29" s="18">
        <v>135</v>
      </c>
      <c r="G29" s="18">
        <v>3956</v>
      </c>
      <c r="H29" s="18">
        <v>202</v>
      </c>
      <c r="I29" s="18">
        <v>53</v>
      </c>
      <c r="J29" s="18">
        <v>7</v>
      </c>
      <c r="K29" s="29" t="s">
        <v>53</v>
      </c>
      <c r="L29" s="29" t="s">
        <v>53</v>
      </c>
      <c r="M29" s="29" t="s">
        <v>53</v>
      </c>
      <c r="N29" s="29" t="s">
        <v>53</v>
      </c>
    </row>
    <row r="30" spans="2:14" x14ac:dyDescent="0.2">
      <c r="B30" s="1" t="s">
        <v>55</v>
      </c>
      <c r="C30" s="17">
        <f>E30+G30+I30+K30+M30+C60+E60+G60+I60+K60+M60</f>
        <v>40865</v>
      </c>
      <c r="D30" s="19">
        <f>F30+H30+J30+L30+N30+D60+F60+H60+J60+L60+N60</f>
        <v>933</v>
      </c>
      <c r="E30" s="28">
        <v>32175</v>
      </c>
      <c r="F30" s="18">
        <v>180</v>
      </c>
      <c r="G30" s="18">
        <v>2260</v>
      </c>
      <c r="H30" s="18">
        <v>121</v>
      </c>
      <c r="I30" s="18">
        <v>57</v>
      </c>
      <c r="J30" s="18">
        <v>5</v>
      </c>
      <c r="K30" s="29" t="s">
        <v>53</v>
      </c>
      <c r="L30" s="29" t="s">
        <v>53</v>
      </c>
      <c r="M30" s="29" t="s">
        <v>53</v>
      </c>
      <c r="N30" s="29" t="s">
        <v>53</v>
      </c>
    </row>
    <row r="31" spans="2:14" x14ac:dyDescent="0.2">
      <c r="B31" s="1" t="s">
        <v>56</v>
      </c>
      <c r="C31" s="17">
        <f>E31+G31+I31+K31+M31+C61+E61+G61+I61+K61+M61</f>
        <v>53339</v>
      </c>
      <c r="D31" s="19">
        <f>F31+H31+J31+L31+N31+D61+F61+H61+J61+L61+N61+1</f>
        <v>1081.2</v>
      </c>
      <c r="E31" s="28">
        <v>43816</v>
      </c>
      <c r="F31" s="18">
        <v>254</v>
      </c>
      <c r="G31" s="18">
        <v>2686</v>
      </c>
      <c r="H31" s="18">
        <v>135</v>
      </c>
      <c r="I31" s="18">
        <v>73</v>
      </c>
      <c r="J31" s="18">
        <v>5</v>
      </c>
      <c r="K31" s="29" t="s">
        <v>53</v>
      </c>
      <c r="L31" s="29" t="s">
        <v>53</v>
      </c>
      <c r="M31" s="28">
        <v>1</v>
      </c>
      <c r="N31" s="18">
        <v>0.2</v>
      </c>
    </row>
    <row r="32" spans="2:14" x14ac:dyDescent="0.2">
      <c r="B32" s="1" t="s">
        <v>57</v>
      </c>
      <c r="C32" s="17">
        <f>E32+G32+I32+K32+M32+C62+E62+G62+I62+K62+M62</f>
        <v>53955</v>
      </c>
      <c r="D32" s="19">
        <f>F32+H32+J32+L32+N32+D62+F62+H62+J62+L62+N62+1-1</f>
        <v>1497.9948870000001</v>
      </c>
      <c r="E32" s="28">
        <v>47095</v>
      </c>
      <c r="F32" s="18">
        <v>284.07348100000002</v>
      </c>
      <c r="G32" s="18">
        <v>2679</v>
      </c>
      <c r="H32" s="18">
        <v>162.73461499999999</v>
      </c>
      <c r="I32" s="18">
        <v>52</v>
      </c>
      <c r="J32" s="18">
        <v>4.5787909999999998</v>
      </c>
      <c r="K32" s="29" t="s">
        <v>53</v>
      </c>
      <c r="L32" s="29" t="s">
        <v>53</v>
      </c>
      <c r="M32" s="29" t="s">
        <v>53</v>
      </c>
      <c r="N32" s="29" t="s">
        <v>53</v>
      </c>
    </row>
    <row r="33" spans="2:15" x14ac:dyDescent="0.2">
      <c r="B33" s="1"/>
      <c r="C33" s="17"/>
      <c r="D33" s="19"/>
      <c r="E33" s="28"/>
      <c r="F33" s="18"/>
      <c r="G33" s="18"/>
      <c r="H33" s="18"/>
      <c r="I33" s="18"/>
      <c r="J33" s="18"/>
      <c r="K33" s="29"/>
      <c r="L33" s="29"/>
      <c r="M33" s="29"/>
      <c r="N33" s="29"/>
    </row>
    <row r="34" spans="2:15" x14ac:dyDescent="0.2">
      <c r="B34" s="1" t="s">
        <v>58</v>
      </c>
      <c r="C34" s="17">
        <f t="shared" ref="C34:D36" si="1">E34+G34+I34+K34+M34+C64+E64+G64+I64+K64+M64</f>
        <v>53888</v>
      </c>
      <c r="D34" s="19">
        <f t="shared" si="1"/>
        <v>1554.018832</v>
      </c>
      <c r="E34" s="28">
        <v>46763</v>
      </c>
      <c r="F34" s="18">
        <v>300.31629099999998</v>
      </c>
      <c r="G34" s="18">
        <v>3069</v>
      </c>
      <c r="H34" s="18">
        <v>210.673261</v>
      </c>
      <c r="I34" s="29" t="s">
        <v>53</v>
      </c>
      <c r="J34" s="29" t="s">
        <v>53</v>
      </c>
      <c r="K34" s="18">
        <v>2</v>
      </c>
      <c r="L34" s="18">
        <v>2.928E-2</v>
      </c>
      <c r="M34" s="29" t="s">
        <v>53</v>
      </c>
      <c r="N34" s="29" t="s">
        <v>53</v>
      </c>
    </row>
    <row r="35" spans="2:15" x14ac:dyDescent="0.2">
      <c r="B35" s="1" t="s">
        <v>59</v>
      </c>
      <c r="C35" s="17">
        <f t="shared" si="1"/>
        <v>53479</v>
      </c>
      <c r="D35" s="30">
        <f t="shared" si="1"/>
        <v>1509.3756940000001</v>
      </c>
      <c r="E35" s="28">
        <v>46531</v>
      </c>
      <c r="F35" s="18">
        <v>296.56604800000002</v>
      </c>
      <c r="G35" s="18">
        <v>3082</v>
      </c>
      <c r="H35" s="18">
        <v>207.80964599999999</v>
      </c>
      <c r="I35" s="29" t="s">
        <v>53</v>
      </c>
      <c r="J35" s="29" t="s">
        <v>53</v>
      </c>
      <c r="K35" s="29" t="s">
        <v>53</v>
      </c>
      <c r="L35" s="29" t="s">
        <v>53</v>
      </c>
      <c r="M35" s="29" t="s">
        <v>53</v>
      </c>
      <c r="N35" s="29" t="s">
        <v>53</v>
      </c>
    </row>
    <row r="36" spans="2:15" x14ac:dyDescent="0.2">
      <c r="B36" s="1" t="s">
        <v>60</v>
      </c>
      <c r="C36" s="17">
        <f t="shared" si="1"/>
        <v>54359</v>
      </c>
      <c r="D36" s="19">
        <f t="shared" si="1"/>
        <v>1507.9521140000002</v>
      </c>
      <c r="E36" s="28">
        <v>47537</v>
      </c>
      <c r="F36" s="18">
        <v>298.63287500000001</v>
      </c>
      <c r="G36" s="18">
        <v>2769</v>
      </c>
      <c r="H36" s="18">
        <v>186.61923899999999</v>
      </c>
      <c r="I36" s="29" t="s">
        <v>53</v>
      </c>
      <c r="J36" s="29" t="s">
        <v>53</v>
      </c>
      <c r="K36" s="29" t="s">
        <v>53</v>
      </c>
      <c r="L36" s="29" t="s">
        <v>53</v>
      </c>
      <c r="M36" s="29" t="s">
        <v>53</v>
      </c>
      <c r="N36" s="29" t="s">
        <v>53</v>
      </c>
    </row>
    <row r="37" spans="2:15" s="23" customFormat="1" x14ac:dyDescent="0.2">
      <c r="B37" s="3" t="s">
        <v>61</v>
      </c>
      <c r="C37" s="21">
        <f>E37+G37+I37+K37+M37+C67+E67+G67+I67+K67+M67</f>
        <v>55786</v>
      </c>
      <c r="D37" s="20">
        <f>F37+H37+J37+L37+N37+D67+F67+H67+J67+L67+N67</f>
        <v>1489.262524</v>
      </c>
      <c r="E37" s="31">
        <v>49050</v>
      </c>
      <c r="F37" s="22">
        <v>307.77783499999998</v>
      </c>
      <c r="G37" s="22">
        <v>2889</v>
      </c>
      <c r="H37" s="22">
        <v>193.682739</v>
      </c>
      <c r="I37" s="32" t="s">
        <v>53</v>
      </c>
      <c r="J37" s="32" t="s">
        <v>53</v>
      </c>
      <c r="K37" s="32">
        <v>1</v>
      </c>
      <c r="L37" s="32">
        <v>1.9499999999999999E-3</v>
      </c>
      <c r="M37" s="32" t="s">
        <v>53</v>
      </c>
      <c r="N37" s="32" t="s">
        <v>53</v>
      </c>
    </row>
    <row r="38" spans="2:15" ht="18" thickBot="1" x14ac:dyDescent="0.25">
      <c r="B38" s="4"/>
      <c r="C38" s="2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5" x14ac:dyDescent="0.2">
      <c r="C39" s="13"/>
      <c r="D39" s="7"/>
      <c r="E39" s="7"/>
      <c r="F39" s="7"/>
      <c r="G39" s="26" t="s">
        <v>63</v>
      </c>
      <c r="H39" s="7"/>
      <c r="I39" s="7"/>
      <c r="J39" s="7"/>
      <c r="K39" s="7"/>
      <c r="L39" s="7"/>
      <c r="M39" s="7"/>
      <c r="N39" s="7"/>
    </row>
    <row r="40" spans="2:15" x14ac:dyDescent="0.2">
      <c r="C40" s="6"/>
      <c r="E40" s="6"/>
      <c r="F40" s="10"/>
      <c r="G40" s="6"/>
      <c r="H40" s="10"/>
      <c r="I40" s="6"/>
      <c r="J40" s="10"/>
      <c r="K40" s="6"/>
      <c r="L40" s="10"/>
      <c r="M40" s="6"/>
      <c r="N40" s="10"/>
    </row>
    <row r="41" spans="2:15" x14ac:dyDescent="0.2">
      <c r="C41" s="9" t="s">
        <v>64</v>
      </c>
      <c r="D41" s="7"/>
      <c r="E41" s="9" t="s">
        <v>65</v>
      </c>
      <c r="F41" s="7"/>
      <c r="G41" s="9" t="s">
        <v>66</v>
      </c>
      <c r="H41" s="7"/>
      <c r="I41" s="9" t="s">
        <v>67</v>
      </c>
      <c r="J41" s="7"/>
      <c r="K41" s="9" t="s">
        <v>68</v>
      </c>
      <c r="L41" s="7"/>
      <c r="M41" s="9" t="s">
        <v>69</v>
      </c>
      <c r="N41" s="7"/>
      <c r="O41" s="10"/>
    </row>
    <row r="42" spans="2:15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0"/>
    </row>
    <row r="43" spans="2:15" x14ac:dyDescent="0.2">
      <c r="B43" s="7"/>
      <c r="C43" s="14" t="s">
        <v>46</v>
      </c>
      <c r="D43" s="14" t="s">
        <v>47</v>
      </c>
      <c r="E43" s="14" t="s">
        <v>46</v>
      </c>
      <c r="F43" s="14" t="s">
        <v>47</v>
      </c>
      <c r="G43" s="14" t="s">
        <v>46</v>
      </c>
      <c r="H43" s="14" t="s">
        <v>47</v>
      </c>
      <c r="I43" s="14" t="s">
        <v>46</v>
      </c>
      <c r="J43" s="14" t="s">
        <v>47</v>
      </c>
      <c r="K43" s="14" t="s">
        <v>46</v>
      </c>
      <c r="L43" s="14" t="s">
        <v>47</v>
      </c>
      <c r="M43" s="14" t="s">
        <v>46</v>
      </c>
      <c r="N43" s="14" t="s">
        <v>47</v>
      </c>
      <c r="O43" s="10"/>
    </row>
    <row r="44" spans="2:15" x14ac:dyDescent="0.2">
      <c r="C44" s="15" t="s">
        <v>15</v>
      </c>
      <c r="D44" s="16" t="s">
        <v>48</v>
      </c>
      <c r="E44" s="16" t="s">
        <v>15</v>
      </c>
      <c r="F44" s="16" t="s">
        <v>48</v>
      </c>
      <c r="G44" s="16" t="s">
        <v>15</v>
      </c>
      <c r="H44" s="16" t="s">
        <v>48</v>
      </c>
      <c r="I44" s="16" t="s">
        <v>15</v>
      </c>
      <c r="J44" s="16" t="s">
        <v>48</v>
      </c>
      <c r="K44" s="16" t="s">
        <v>15</v>
      </c>
      <c r="L44" s="16" t="s">
        <v>48</v>
      </c>
      <c r="M44" s="27" t="s">
        <v>15</v>
      </c>
      <c r="N44" s="16" t="s">
        <v>48</v>
      </c>
    </row>
    <row r="45" spans="2:15" x14ac:dyDescent="0.2">
      <c r="B45" s="16" t="s">
        <v>49</v>
      </c>
      <c r="C45" s="6"/>
      <c r="G45" s="3" t="s">
        <v>50</v>
      </c>
      <c r="M45" s="10"/>
    </row>
    <row r="46" spans="2:15" x14ac:dyDescent="0.2">
      <c r="B46" s="1" t="s">
        <v>51</v>
      </c>
      <c r="C46" s="33">
        <v>19774</v>
      </c>
      <c r="D46" s="18">
        <v>963</v>
      </c>
      <c r="E46" s="18">
        <v>352</v>
      </c>
      <c r="F46" s="18">
        <v>36</v>
      </c>
      <c r="G46" s="18">
        <v>1014</v>
      </c>
      <c r="H46" s="18">
        <v>53</v>
      </c>
      <c r="I46" s="18">
        <v>867</v>
      </c>
      <c r="J46" s="18">
        <v>76</v>
      </c>
      <c r="K46" s="18">
        <v>984</v>
      </c>
      <c r="L46" s="18">
        <v>2</v>
      </c>
      <c r="M46" s="29" t="s">
        <v>53</v>
      </c>
      <c r="N46" s="29" t="s">
        <v>53</v>
      </c>
    </row>
    <row r="47" spans="2:15" x14ac:dyDescent="0.2">
      <c r="B47" s="25" t="s">
        <v>54</v>
      </c>
      <c r="C47" s="33">
        <v>21730</v>
      </c>
      <c r="D47" s="28">
        <v>1794</v>
      </c>
      <c r="E47" s="28">
        <v>341</v>
      </c>
      <c r="F47" s="28">
        <v>56</v>
      </c>
      <c r="G47" s="28">
        <v>860</v>
      </c>
      <c r="H47" s="28">
        <v>78</v>
      </c>
      <c r="I47" s="28">
        <v>731</v>
      </c>
      <c r="J47" s="28">
        <v>99</v>
      </c>
      <c r="K47" s="28">
        <v>834</v>
      </c>
      <c r="L47" s="28">
        <v>2</v>
      </c>
      <c r="M47" s="29" t="s">
        <v>53</v>
      </c>
      <c r="N47" s="29" t="s">
        <v>53</v>
      </c>
    </row>
    <row r="48" spans="2:15" x14ac:dyDescent="0.2">
      <c r="B48" s="1" t="s">
        <v>55</v>
      </c>
      <c r="C48" s="33">
        <v>16043</v>
      </c>
      <c r="D48" s="18">
        <v>1608</v>
      </c>
      <c r="E48" s="18">
        <v>345</v>
      </c>
      <c r="F48" s="18">
        <v>77</v>
      </c>
      <c r="G48" s="18">
        <v>856</v>
      </c>
      <c r="H48" s="18">
        <v>167</v>
      </c>
      <c r="I48" s="18">
        <v>715</v>
      </c>
      <c r="J48" s="18">
        <v>124</v>
      </c>
      <c r="K48" s="18">
        <v>842</v>
      </c>
      <c r="L48" s="18">
        <v>2</v>
      </c>
      <c r="M48" s="29" t="s">
        <v>53</v>
      </c>
      <c r="N48" s="29" t="s">
        <v>53</v>
      </c>
    </row>
    <row r="49" spans="1:14" x14ac:dyDescent="0.2">
      <c r="B49" s="1" t="s">
        <v>56</v>
      </c>
      <c r="C49" s="33">
        <v>12871</v>
      </c>
      <c r="D49" s="18">
        <v>1498</v>
      </c>
      <c r="E49" s="18">
        <v>340</v>
      </c>
      <c r="F49" s="18">
        <v>89</v>
      </c>
      <c r="G49" s="18">
        <v>846</v>
      </c>
      <c r="H49" s="18">
        <v>170</v>
      </c>
      <c r="I49" s="18">
        <v>708</v>
      </c>
      <c r="J49" s="18">
        <v>176</v>
      </c>
      <c r="K49" s="18">
        <v>830</v>
      </c>
      <c r="L49" s="18">
        <v>2</v>
      </c>
      <c r="M49" s="29" t="s">
        <v>53</v>
      </c>
      <c r="N49" s="29" t="s">
        <v>53</v>
      </c>
    </row>
    <row r="50" spans="1:14" x14ac:dyDescent="0.2">
      <c r="B50" s="1" t="s">
        <v>57</v>
      </c>
      <c r="C50" s="33">
        <v>11764</v>
      </c>
      <c r="D50" s="18">
        <v>1702.990256</v>
      </c>
      <c r="E50" s="18">
        <v>375</v>
      </c>
      <c r="F50" s="18">
        <v>120.26415</v>
      </c>
      <c r="G50" s="18">
        <v>3</v>
      </c>
      <c r="H50" s="18">
        <v>0.72</v>
      </c>
      <c r="I50" s="18">
        <v>808</v>
      </c>
      <c r="J50" s="18">
        <v>256.32973399999997</v>
      </c>
      <c r="K50" s="18">
        <v>2</v>
      </c>
      <c r="L50" s="18">
        <v>4.0000000000000001E-3</v>
      </c>
      <c r="M50" s="28">
        <v>911</v>
      </c>
      <c r="N50" s="18">
        <v>273.3</v>
      </c>
    </row>
    <row r="51" spans="1:14" x14ac:dyDescent="0.2">
      <c r="B51" s="1"/>
      <c r="C51" s="33"/>
      <c r="D51" s="18"/>
      <c r="E51" s="18"/>
      <c r="F51" s="18"/>
      <c r="G51" s="18"/>
      <c r="H51" s="18"/>
      <c r="I51" s="18"/>
      <c r="J51" s="18"/>
      <c r="K51" s="18"/>
      <c r="L51" s="18"/>
      <c r="M51" s="28"/>
      <c r="N51" s="18"/>
    </row>
    <row r="52" spans="1:14" x14ac:dyDescent="0.2">
      <c r="B52" s="1" t="s">
        <v>58</v>
      </c>
      <c r="C52" s="33">
        <v>10584</v>
      </c>
      <c r="D52" s="18">
        <v>1601.128712</v>
      </c>
      <c r="E52" s="18">
        <v>430</v>
      </c>
      <c r="F52" s="18">
        <v>138.199005</v>
      </c>
      <c r="G52" s="29" t="s">
        <v>53</v>
      </c>
      <c r="H52" s="29" t="s">
        <v>53</v>
      </c>
      <c r="I52" s="18">
        <v>907</v>
      </c>
      <c r="J52" s="18">
        <v>325.27827500000001</v>
      </c>
      <c r="K52" s="29" t="s">
        <v>53</v>
      </c>
      <c r="L52" s="29" t="s">
        <v>53</v>
      </c>
      <c r="M52" s="28">
        <v>937</v>
      </c>
      <c r="N52" s="18">
        <v>281.10000000000002</v>
      </c>
    </row>
    <row r="53" spans="1:14" x14ac:dyDescent="0.2">
      <c r="B53" s="1" t="s">
        <v>59</v>
      </c>
      <c r="C53" s="33">
        <v>9996</v>
      </c>
      <c r="D53" s="18">
        <v>1551.454148</v>
      </c>
      <c r="E53" s="18">
        <v>423</v>
      </c>
      <c r="F53" s="18">
        <v>136.84276</v>
      </c>
      <c r="G53" s="29" t="s">
        <v>53</v>
      </c>
      <c r="H53" s="29" t="s">
        <v>53</v>
      </c>
      <c r="I53" s="18">
        <v>952</v>
      </c>
      <c r="J53" s="18">
        <v>342.37966899999998</v>
      </c>
      <c r="K53" s="29" t="s">
        <v>53</v>
      </c>
      <c r="L53" s="29" t="s">
        <v>53</v>
      </c>
      <c r="M53" s="28">
        <v>932</v>
      </c>
      <c r="N53" s="18">
        <v>279.60000000000002</v>
      </c>
    </row>
    <row r="54" spans="1:14" x14ac:dyDescent="0.2">
      <c r="B54" s="1" t="s">
        <v>60</v>
      </c>
      <c r="C54" s="33">
        <v>10063</v>
      </c>
      <c r="D54" s="18">
        <v>1613.4309800000001</v>
      </c>
      <c r="E54" s="18">
        <v>401</v>
      </c>
      <c r="F54" s="18">
        <v>122.681</v>
      </c>
      <c r="G54" s="29" t="s">
        <v>53</v>
      </c>
      <c r="H54" s="29" t="s">
        <v>53</v>
      </c>
      <c r="I54" s="18">
        <v>999</v>
      </c>
      <c r="J54" s="18">
        <v>359.27606800000001</v>
      </c>
      <c r="K54" s="29" t="s">
        <v>53</v>
      </c>
      <c r="L54" s="29" t="s">
        <v>53</v>
      </c>
      <c r="M54" s="28">
        <v>927</v>
      </c>
      <c r="N54" s="18">
        <v>278.10000000000002</v>
      </c>
    </row>
    <row r="55" spans="1:14" s="23" customFormat="1" x14ac:dyDescent="0.2">
      <c r="B55" s="3" t="s">
        <v>61</v>
      </c>
      <c r="C55" s="34">
        <v>8783</v>
      </c>
      <c r="D55" s="22">
        <v>1331.5714780000001</v>
      </c>
      <c r="E55" s="22">
        <v>406</v>
      </c>
      <c r="F55" s="22">
        <v>130.03264999999999</v>
      </c>
      <c r="G55" s="32" t="s">
        <v>52</v>
      </c>
      <c r="H55" s="32" t="s">
        <v>52</v>
      </c>
      <c r="I55" s="22">
        <v>941</v>
      </c>
      <c r="J55" s="22">
        <v>353.17500000000001</v>
      </c>
      <c r="K55" s="32" t="s">
        <v>52</v>
      </c>
      <c r="L55" s="32" t="s">
        <v>52</v>
      </c>
      <c r="M55" s="31">
        <v>964</v>
      </c>
      <c r="N55" s="22">
        <v>289.2</v>
      </c>
    </row>
    <row r="56" spans="1:14" x14ac:dyDescent="0.2">
      <c r="C56" s="6"/>
      <c r="M56" s="10"/>
    </row>
    <row r="57" spans="1:14" x14ac:dyDescent="0.2">
      <c r="A57" s="2" t="s">
        <v>70</v>
      </c>
      <c r="B57" s="16" t="s">
        <v>49</v>
      </c>
      <c r="C57" s="33"/>
      <c r="D57" s="18"/>
      <c r="E57" s="18"/>
      <c r="F57" s="18"/>
      <c r="G57" s="3" t="s">
        <v>62</v>
      </c>
      <c r="H57" s="18"/>
      <c r="I57" s="18"/>
      <c r="J57" s="18"/>
      <c r="K57" s="18"/>
      <c r="L57" s="18"/>
      <c r="M57" s="28"/>
      <c r="N57" s="18"/>
    </row>
    <row r="58" spans="1:14" x14ac:dyDescent="0.2">
      <c r="B58" s="1" t="s">
        <v>51</v>
      </c>
      <c r="C58" s="35" t="s">
        <v>52</v>
      </c>
      <c r="D58" s="29" t="s">
        <v>52</v>
      </c>
      <c r="E58" s="18">
        <v>637</v>
      </c>
      <c r="F58" s="18">
        <v>19</v>
      </c>
      <c r="G58" s="18">
        <v>3731</v>
      </c>
      <c r="H58" s="18">
        <v>224</v>
      </c>
      <c r="I58" s="29" t="s">
        <v>52</v>
      </c>
      <c r="J58" s="29" t="s">
        <v>52</v>
      </c>
      <c r="K58" s="18">
        <v>3658</v>
      </c>
      <c r="L58" s="18">
        <v>7</v>
      </c>
      <c r="M58" s="29" t="s">
        <v>53</v>
      </c>
      <c r="N58" s="29" t="s">
        <v>53</v>
      </c>
    </row>
    <row r="59" spans="1:14" x14ac:dyDescent="0.2">
      <c r="B59" s="1" t="s">
        <v>54</v>
      </c>
      <c r="C59" s="35" t="s">
        <v>52</v>
      </c>
      <c r="D59" s="29" t="s">
        <v>52</v>
      </c>
      <c r="E59" s="18">
        <v>770</v>
      </c>
      <c r="F59" s="18">
        <v>39</v>
      </c>
      <c r="G59" s="18">
        <v>2804</v>
      </c>
      <c r="H59" s="18">
        <v>280</v>
      </c>
      <c r="I59" s="29" t="s">
        <v>52</v>
      </c>
      <c r="J59" s="29" t="s">
        <v>52</v>
      </c>
      <c r="K59" s="18">
        <v>2748</v>
      </c>
      <c r="L59" s="18">
        <v>5</v>
      </c>
      <c r="M59" s="29" t="s">
        <v>53</v>
      </c>
      <c r="N59" s="29" t="s">
        <v>53</v>
      </c>
    </row>
    <row r="60" spans="1:14" x14ac:dyDescent="0.2">
      <c r="B60" s="1" t="s">
        <v>55</v>
      </c>
      <c r="C60" s="35" t="s">
        <v>52</v>
      </c>
      <c r="D60" s="29" t="s">
        <v>52</v>
      </c>
      <c r="E60" s="18">
        <v>923</v>
      </c>
      <c r="F60" s="18">
        <v>88</v>
      </c>
      <c r="G60" s="18">
        <v>2741</v>
      </c>
      <c r="H60" s="18">
        <v>534</v>
      </c>
      <c r="I60" s="29" t="s">
        <v>52</v>
      </c>
      <c r="J60" s="29" t="s">
        <v>52</v>
      </c>
      <c r="K60" s="18">
        <v>2709</v>
      </c>
      <c r="L60" s="18">
        <v>5</v>
      </c>
      <c r="M60" s="29" t="s">
        <v>53</v>
      </c>
      <c r="N60" s="29" t="s">
        <v>53</v>
      </c>
    </row>
    <row r="61" spans="1:14" x14ac:dyDescent="0.2">
      <c r="B61" s="1" t="s">
        <v>56</v>
      </c>
      <c r="C61" s="35" t="s">
        <v>52</v>
      </c>
      <c r="D61" s="29" t="s">
        <v>52</v>
      </c>
      <c r="E61" s="18">
        <v>869</v>
      </c>
      <c r="F61" s="18">
        <v>87</v>
      </c>
      <c r="G61" s="18">
        <v>2967</v>
      </c>
      <c r="H61" s="18">
        <v>593</v>
      </c>
      <c r="I61" s="29" t="s">
        <v>52</v>
      </c>
      <c r="J61" s="29" t="s">
        <v>52</v>
      </c>
      <c r="K61" s="18">
        <v>2927</v>
      </c>
      <c r="L61" s="18">
        <v>6</v>
      </c>
      <c r="M61" s="29" t="s">
        <v>53</v>
      </c>
      <c r="N61" s="29" t="s">
        <v>53</v>
      </c>
    </row>
    <row r="62" spans="1:14" x14ac:dyDescent="0.2">
      <c r="B62" s="1" t="s">
        <v>57</v>
      </c>
      <c r="C62" s="35" t="s">
        <v>52</v>
      </c>
      <c r="D62" s="29" t="s">
        <v>52</v>
      </c>
      <c r="E62" s="18">
        <v>953</v>
      </c>
      <c r="F62" s="18">
        <v>95.3</v>
      </c>
      <c r="G62" s="18">
        <v>5</v>
      </c>
      <c r="H62" s="18">
        <v>1.2</v>
      </c>
      <c r="I62" s="29" t="s">
        <v>52</v>
      </c>
      <c r="J62" s="29" t="s">
        <v>52</v>
      </c>
      <c r="K62" s="18">
        <v>4</v>
      </c>
      <c r="L62" s="18">
        <v>8.0000000000000002E-3</v>
      </c>
      <c r="M62" s="28">
        <v>3167</v>
      </c>
      <c r="N62" s="18">
        <v>950.1</v>
      </c>
    </row>
    <row r="63" spans="1:14" x14ac:dyDescent="0.2">
      <c r="B63" s="1"/>
      <c r="C63" s="35"/>
      <c r="D63" s="29"/>
      <c r="E63" s="18"/>
      <c r="F63" s="18"/>
      <c r="G63" s="18"/>
      <c r="H63" s="18"/>
      <c r="I63" s="29"/>
      <c r="J63" s="29"/>
      <c r="K63" s="18"/>
      <c r="L63" s="18"/>
      <c r="M63" s="28"/>
      <c r="N63" s="18"/>
    </row>
    <row r="64" spans="1:14" x14ac:dyDescent="0.2">
      <c r="B64" s="1" t="s">
        <v>58</v>
      </c>
      <c r="C64" s="35" t="s">
        <v>52</v>
      </c>
      <c r="D64" s="29" t="s">
        <v>52</v>
      </c>
      <c r="E64" s="18">
        <v>866</v>
      </c>
      <c r="F64" s="18">
        <v>86.6</v>
      </c>
      <c r="G64" s="29" t="s">
        <v>53</v>
      </c>
      <c r="H64" s="29" t="s">
        <v>53</v>
      </c>
      <c r="I64" s="29" t="s">
        <v>52</v>
      </c>
      <c r="J64" s="29" t="s">
        <v>52</v>
      </c>
      <c r="K64" s="29" t="s">
        <v>53</v>
      </c>
      <c r="L64" s="29" t="s">
        <v>53</v>
      </c>
      <c r="M64" s="28">
        <v>3188</v>
      </c>
      <c r="N64" s="18">
        <v>956.4</v>
      </c>
    </row>
    <row r="65" spans="1:14" x14ac:dyDescent="0.2">
      <c r="B65" s="1" t="s">
        <v>59</v>
      </c>
      <c r="C65" s="35" t="s">
        <v>52</v>
      </c>
      <c r="D65" s="29" t="s">
        <v>52</v>
      </c>
      <c r="E65" s="18">
        <v>774</v>
      </c>
      <c r="F65" s="18">
        <v>77.400000000000006</v>
      </c>
      <c r="G65" s="29" t="s">
        <v>53</v>
      </c>
      <c r="H65" s="29" t="s">
        <v>53</v>
      </c>
      <c r="I65" s="29" t="s">
        <v>52</v>
      </c>
      <c r="J65" s="29" t="s">
        <v>52</v>
      </c>
      <c r="K65" s="29" t="s">
        <v>53</v>
      </c>
      <c r="L65" s="29" t="s">
        <v>53</v>
      </c>
      <c r="M65" s="28">
        <v>3092</v>
      </c>
      <c r="N65" s="18">
        <v>927.6</v>
      </c>
    </row>
    <row r="66" spans="1:14" x14ac:dyDescent="0.2">
      <c r="B66" s="1" t="s">
        <v>60</v>
      </c>
      <c r="C66" s="35" t="s">
        <v>52</v>
      </c>
      <c r="D66" s="36" t="s">
        <v>52</v>
      </c>
      <c r="E66" s="18">
        <v>966</v>
      </c>
      <c r="F66" s="18">
        <v>96.6</v>
      </c>
      <c r="G66" s="29" t="s">
        <v>53</v>
      </c>
      <c r="H66" s="29" t="s">
        <v>53</v>
      </c>
      <c r="I66" s="29" t="s">
        <v>52</v>
      </c>
      <c r="J66" s="29" t="s">
        <v>52</v>
      </c>
      <c r="K66" s="29" t="s">
        <v>53</v>
      </c>
      <c r="L66" s="29" t="s">
        <v>53</v>
      </c>
      <c r="M66" s="28">
        <v>3087</v>
      </c>
      <c r="N66" s="18">
        <v>926.1</v>
      </c>
    </row>
    <row r="67" spans="1:14" s="23" customFormat="1" x14ac:dyDescent="0.2">
      <c r="B67" s="3" t="s">
        <v>61</v>
      </c>
      <c r="C67" s="37" t="s">
        <v>52</v>
      </c>
      <c r="D67" s="38" t="s">
        <v>52</v>
      </c>
      <c r="E67" s="22">
        <v>830</v>
      </c>
      <c r="F67" s="22">
        <v>83</v>
      </c>
      <c r="G67" s="32" t="s">
        <v>52</v>
      </c>
      <c r="H67" s="32" t="s">
        <v>52</v>
      </c>
      <c r="I67" s="32" t="s">
        <v>52</v>
      </c>
      <c r="J67" s="32" t="s">
        <v>52</v>
      </c>
      <c r="K67" s="32" t="s">
        <v>52</v>
      </c>
      <c r="L67" s="32" t="s">
        <v>52</v>
      </c>
      <c r="M67" s="31">
        <v>3016</v>
      </c>
      <c r="N67" s="22">
        <v>904.8</v>
      </c>
    </row>
    <row r="68" spans="1:14" ht="18" thickBot="1" x14ac:dyDescent="0.25">
      <c r="B68" s="39"/>
      <c r="C68" s="2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x14ac:dyDescent="0.2">
      <c r="B69" s="20"/>
      <c r="C69" s="1" t="s">
        <v>71</v>
      </c>
      <c r="D69" s="20"/>
      <c r="E69" s="20"/>
      <c r="F69" s="20"/>
      <c r="G69" s="20"/>
      <c r="H69" s="20"/>
      <c r="I69" s="20"/>
      <c r="J69" s="20"/>
      <c r="K69" s="20"/>
      <c r="L69" s="20"/>
      <c r="M69" s="40"/>
      <c r="N69" s="20"/>
    </row>
    <row r="70" spans="1:14" x14ac:dyDescent="0.2">
      <c r="A70" s="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40"/>
      <c r="N70" s="20"/>
    </row>
    <row r="71" spans="1:14" x14ac:dyDescent="0.2">
      <c r="A71" s="20"/>
      <c r="C71" s="20"/>
    </row>
    <row r="72" spans="1:14" x14ac:dyDescent="0.2">
      <c r="A72" s="20"/>
      <c r="C72" s="20"/>
    </row>
  </sheetData>
  <phoneticPr fontId="2"/>
  <pageMargins left="0.43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97"/>
  <sheetViews>
    <sheetView showGridLines="0" zoomScale="75" workbookViewId="0">
      <selection activeCell="B30" sqref="B30"/>
    </sheetView>
  </sheetViews>
  <sheetFormatPr defaultColWidth="13.375" defaultRowHeight="17.25" x14ac:dyDescent="0.2"/>
  <cols>
    <col min="1" max="1" width="13.375" style="2" customWidth="1"/>
    <col min="2" max="2" width="22.125" style="2" customWidth="1"/>
    <col min="3" max="3" width="14.625" style="2" customWidth="1"/>
    <col min="4" max="4" width="13.375" style="2"/>
    <col min="5" max="5" width="14.625" style="2" customWidth="1"/>
    <col min="6" max="256" width="13.375" style="2"/>
    <col min="257" max="257" width="13.375" style="2" customWidth="1"/>
    <col min="258" max="258" width="22.125" style="2" customWidth="1"/>
    <col min="259" max="259" width="14.625" style="2" customWidth="1"/>
    <col min="260" max="260" width="13.375" style="2"/>
    <col min="261" max="261" width="14.625" style="2" customWidth="1"/>
    <col min="262" max="512" width="13.375" style="2"/>
    <col min="513" max="513" width="13.375" style="2" customWidth="1"/>
    <col min="514" max="514" width="22.125" style="2" customWidth="1"/>
    <col min="515" max="515" width="14.625" style="2" customWidth="1"/>
    <col min="516" max="516" width="13.375" style="2"/>
    <col min="517" max="517" width="14.625" style="2" customWidth="1"/>
    <col min="518" max="768" width="13.375" style="2"/>
    <col min="769" max="769" width="13.375" style="2" customWidth="1"/>
    <col min="770" max="770" width="22.125" style="2" customWidth="1"/>
    <col min="771" max="771" width="14.625" style="2" customWidth="1"/>
    <col min="772" max="772" width="13.375" style="2"/>
    <col min="773" max="773" width="14.625" style="2" customWidth="1"/>
    <col min="774" max="1024" width="13.375" style="2"/>
    <col min="1025" max="1025" width="13.375" style="2" customWidth="1"/>
    <col min="1026" max="1026" width="22.125" style="2" customWidth="1"/>
    <col min="1027" max="1027" width="14.625" style="2" customWidth="1"/>
    <col min="1028" max="1028" width="13.375" style="2"/>
    <col min="1029" max="1029" width="14.625" style="2" customWidth="1"/>
    <col min="1030" max="1280" width="13.375" style="2"/>
    <col min="1281" max="1281" width="13.375" style="2" customWidth="1"/>
    <col min="1282" max="1282" width="22.125" style="2" customWidth="1"/>
    <col min="1283" max="1283" width="14.625" style="2" customWidth="1"/>
    <col min="1284" max="1284" width="13.375" style="2"/>
    <col min="1285" max="1285" width="14.625" style="2" customWidth="1"/>
    <col min="1286" max="1536" width="13.375" style="2"/>
    <col min="1537" max="1537" width="13.375" style="2" customWidth="1"/>
    <col min="1538" max="1538" width="22.125" style="2" customWidth="1"/>
    <col min="1539" max="1539" width="14.625" style="2" customWidth="1"/>
    <col min="1540" max="1540" width="13.375" style="2"/>
    <col min="1541" max="1541" width="14.625" style="2" customWidth="1"/>
    <col min="1542" max="1792" width="13.375" style="2"/>
    <col min="1793" max="1793" width="13.375" style="2" customWidth="1"/>
    <col min="1794" max="1794" width="22.125" style="2" customWidth="1"/>
    <col min="1795" max="1795" width="14.625" style="2" customWidth="1"/>
    <col min="1796" max="1796" width="13.375" style="2"/>
    <col min="1797" max="1797" width="14.625" style="2" customWidth="1"/>
    <col min="1798" max="2048" width="13.375" style="2"/>
    <col min="2049" max="2049" width="13.375" style="2" customWidth="1"/>
    <col min="2050" max="2050" width="22.125" style="2" customWidth="1"/>
    <col min="2051" max="2051" width="14.625" style="2" customWidth="1"/>
    <col min="2052" max="2052" width="13.375" style="2"/>
    <col min="2053" max="2053" width="14.625" style="2" customWidth="1"/>
    <col min="2054" max="2304" width="13.375" style="2"/>
    <col min="2305" max="2305" width="13.375" style="2" customWidth="1"/>
    <col min="2306" max="2306" width="22.125" style="2" customWidth="1"/>
    <col min="2307" max="2307" width="14.625" style="2" customWidth="1"/>
    <col min="2308" max="2308" width="13.375" style="2"/>
    <col min="2309" max="2309" width="14.625" style="2" customWidth="1"/>
    <col min="2310" max="2560" width="13.375" style="2"/>
    <col min="2561" max="2561" width="13.375" style="2" customWidth="1"/>
    <col min="2562" max="2562" width="22.125" style="2" customWidth="1"/>
    <col min="2563" max="2563" width="14.625" style="2" customWidth="1"/>
    <col min="2564" max="2564" width="13.375" style="2"/>
    <col min="2565" max="2565" width="14.625" style="2" customWidth="1"/>
    <col min="2566" max="2816" width="13.375" style="2"/>
    <col min="2817" max="2817" width="13.375" style="2" customWidth="1"/>
    <col min="2818" max="2818" width="22.125" style="2" customWidth="1"/>
    <col min="2819" max="2819" width="14.625" style="2" customWidth="1"/>
    <col min="2820" max="2820" width="13.375" style="2"/>
    <col min="2821" max="2821" width="14.625" style="2" customWidth="1"/>
    <col min="2822" max="3072" width="13.375" style="2"/>
    <col min="3073" max="3073" width="13.375" style="2" customWidth="1"/>
    <col min="3074" max="3074" width="22.125" style="2" customWidth="1"/>
    <col min="3075" max="3075" width="14.625" style="2" customWidth="1"/>
    <col min="3076" max="3076" width="13.375" style="2"/>
    <col min="3077" max="3077" width="14.625" style="2" customWidth="1"/>
    <col min="3078" max="3328" width="13.375" style="2"/>
    <col min="3329" max="3329" width="13.375" style="2" customWidth="1"/>
    <col min="3330" max="3330" width="22.125" style="2" customWidth="1"/>
    <col min="3331" max="3331" width="14.625" style="2" customWidth="1"/>
    <col min="3332" max="3332" width="13.375" style="2"/>
    <col min="3333" max="3333" width="14.625" style="2" customWidth="1"/>
    <col min="3334" max="3584" width="13.375" style="2"/>
    <col min="3585" max="3585" width="13.375" style="2" customWidth="1"/>
    <col min="3586" max="3586" width="22.125" style="2" customWidth="1"/>
    <col min="3587" max="3587" width="14.625" style="2" customWidth="1"/>
    <col min="3588" max="3588" width="13.375" style="2"/>
    <col min="3589" max="3589" width="14.625" style="2" customWidth="1"/>
    <col min="3590" max="3840" width="13.375" style="2"/>
    <col min="3841" max="3841" width="13.375" style="2" customWidth="1"/>
    <col min="3842" max="3842" width="22.125" style="2" customWidth="1"/>
    <col min="3843" max="3843" width="14.625" style="2" customWidth="1"/>
    <col min="3844" max="3844" width="13.375" style="2"/>
    <col min="3845" max="3845" width="14.625" style="2" customWidth="1"/>
    <col min="3846" max="4096" width="13.375" style="2"/>
    <col min="4097" max="4097" width="13.375" style="2" customWidth="1"/>
    <col min="4098" max="4098" width="22.125" style="2" customWidth="1"/>
    <col min="4099" max="4099" width="14.625" style="2" customWidth="1"/>
    <col min="4100" max="4100" width="13.375" style="2"/>
    <col min="4101" max="4101" width="14.625" style="2" customWidth="1"/>
    <col min="4102" max="4352" width="13.375" style="2"/>
    <col min="4353" max="4353" width="13.375" style="2" customWidth="1"/>
    <col min="4354" max="4354" width="22.125" style="2" customWidth="1"/>
    <col min="4355" max="4355" width="14.625" style="2" customWidth="1"/>
    <col min="4356" max="4356" width="13.375" style="2"/>
    <col min="4357" max="4357" width="14.625" style="2" customWidth="1"/>
    <col min="4358" max="4608" width="13.375" style="2"/>
    <col min="4609" max="4609" width="13.375" style="2" customWidth="1"/>
    <col min="4610" max="4610" width="22.125" style="2" customWidth="1"/>
    <col min="4611" max="4611" width="14.625" style="2" customWidth="1"/>
    <col min="4612" max="4612" width="13.375" style="2"/>
    <col min="4613" max="4613" width="14.625" style="2" customWidth="1"/>
    <col min="4614" max="4864" width="13.375" style="2"/>
    <col min="4865" max="4865" width="13.375" style="2" customWidth="1"/>
    <col min="4866" max="4866" width="22.125" style="2" customWidth="1"/>
    <col min="4867" max="4867" width="14.625" style="2" customWidth="1"/>
    <col min="4868" max="4868" width="13.375" style="2"/>
    <col min="4869" max="4869" width="14.625" style="2" customWidth="1"/>
    <col min="4870" max="5120" width="13.375" style="2"/>
    <col min="5121" max="5121" width="13.375" style="2" customWidth="1"/>
    <col min="5122" max="5122" width="22.125" style="2" customWidth="1"/>
    <col min="5123" max="5123" width="14.625" style="2" customWidth="1"/>
    <col min="5124" max="5124" width="13.375" style="2"/>
    <col min="5125" max="5125" width="14.625" style="2" customWidth="1"/>
    <col min="5126" max="5376" width="13.375" style="2"/>
    <col min="5377" max="5377" width="13.375" style="2" customWidth="1"/>
    <col min="5378" max="5378" width="22.125" style="2" customWidth="1"/>
    <col min="5379" max="5379" width="14.625" style="2" customWidth="1"/>
    <col min="5380" max="5380" width="13.375" style="2"/>
    <col min="5381" max="5381" width="14.625" style="2" customWidth="1"/>
    <col min="5382" max="5632" width="13.375" style="2"/>
    <col min="5633" max="5633" width="13.375" style="2" customWidth="1"/>
    <col min="5634" max="5634" width="22.125" style="2" customWidth="1"/>
    <col min="5635" max="5635" width="14.625" style="2" customWidth="1"/>
    <col min="5636" max="5636" width="13.375" style="2"/>
    <col min="5637" max="5637" width="14.625" style="2" customWidth="1"/>
    <col min="5638" max="5888" width="13.375" style="2"/>
    <col min="5889" max="5889" width="13.375" style="2" customWidth="1"/>
    <col min="5890" max="5890" width="22.125" style="2" customWidth="1"/>
    <col min="5891" max="5891" width="14.625" style="2" customWidth="1"/>
    <col min="5892" max="5892" width="13.375" style="2"/>
    <col min="5893" max="5893" width="14.625" style="2" customWidth="1"/>
    <col min="5894" max="6144" width="13.375" style="2"/>
    <col min="6145" max="6145" width="13.375" style="2" customWidth="1"/>
    <col min="6146" max="6146" width="22.125" style="2" customWidth="1"/>
    <col min="6147" max="6147" width="14.625" style="2" customWidth="1"/>
    <col min="6148" max="6148" width="13.375" style="2"/>
    <col min="6149" max="6149" width="14.625" style="2" customWidth="1"/>
    <col min="6150" max="6400" width="13.375" style="2"/>
    <col min="6401" max="6401" width="13.375" style="2" customWidth="1"/>
    <col min="6402" max="6402" width="22.125" style="2" customWidth="1"/>
    <col min="6403" max="6403" width="14.625" style="2" customWidth="1"/>
    <col min="6404" max="6404" width="13.375" style="2"/>
    <col min="6405" max="6405" width="14.625" style="2" customWidth="1"/>
    <col min="6406" max="6656" width="13.375" style="2"/>
    <col min="6657" max="6657" width="13.375" style="2" customWidth="1"/>
    <col min="6658" max="6658" width="22.125" style="2" customWidth="1"/>
    <col min="6659" max="6659" width="14.625" style="2" customWidth="1"/>
    <col min="6660" max="6660" width="13.375" style="2"/>
    <col min="6661" max="6661" width="14.625" style="2" customWidth="1"/>
    <col min="6662" max="6912" width="13.375" style="2"/>
    <col min="6913" max="6913" width="13.375" style="2" customWidth="1"/>
    <col min="6914" max="6914" width="22.125" style="2" customWidth="1"/>
    <col min="6915" max="6915" width="14.625" style="2" customWidth="1"/>
    <col min="6916" max="6916" width="13.375" style="2"/>
    <col min="6917" max="6917" width="14.625" style="2" customWidth="1"/>
    <col min="6918" max="7168" width="13.375" style="2"/>
    <col min="7169" max="7169" width="13.375" style="2" customWidth="1"/>
    <col min="7170" max="7170" width="22.125" style="2" customWidth="1"/>
    <col min="7171" max="7171" width="14.625" style="2" customWidth="1"/>
    <col min="7172" max="7172" width="13.375" style="2"/>
    <col min="7173" max="7173" width="14.625" style="2" customWidth="1"/>
    <col min="7174" max="7424" width="13.375" style="2"/>
    <col min="7425" max="7425" width="13.375" style="2" customWidth="1"/>
    <col min="7426" max="7426" width="22.125" style="2" customWidth="1"/>
    <col min="7427" max="7427" width="14.625" style="2" customWidth="1"/>
    <col min="7428" max="7428" width="13.375" style="2"/>
    <col min="7429" max="7429" width="14.625" style="2" customWidth="1"/>
    <col min="7430" max="7680" width="13.375" style="2"/>
    <col min="7681" max="7681" width="13.375" style="2" customWidth="1"/>
    <col min="7682" max="7682" width="22.125" style="2" customWidth="1"/>
    <col min="7683" max="7683" width="14.625" style="2" customWidth="1"/>
    <col min="7684" max="7684" width="13.375" style="2"/>
    <col min="7685" max="7685" width="14.625" style="2" customWidth="1"/>
    <col min="7686" max="7936" width="13.375" style="2"/>
    <col min="7937" max="7937" width="13.375" style="2" customWidth="1"/>
    <col min="7938" max="7938" width="22.125" style="2" customWidth="1"/>
    <col min="7939" max="7939" width="14.625" style="2" customWidth="1"/>
    <col min="7940" max="7940" width="13.375" style="2"/>
    <col min="7941" max="7941" width="14.625" style="2" customWidth="1"/>
    <col min="7942" max="8192" width="13.375" style="2"/>
    <col min="8193" max="8193" width="13.375" style="2" customWidth="1"/>
    <col min="8194" max="8194" width="22.125" style="2" customWidth="1"/>
    <col min="8195" max="8195" width="14.625" style="2" customWidth="1"/>
    <col min="8196" max="8196" width="13.375" style="2"/>
    <col min="8197" max="8197" width="14.625" style="2" customWidth="1"/>
    <col min="8198" max="8448" width="13.375" style="2"/>
    <col min="8449" max="8449" width="13.375" style="2" customWidth="1"/>
    <col min="8450" max="8450" width="22.125" style="2" customWidth="1"/>
    <col min="8451" max="8451" width="14.625" style="2" customWidth="1"/>
    <col min="8452" max="8452" width="13.375" style="2"/>
    <col min="8453" max="8453" width="14.625" style="2" customWidth="1"/>
    <col min="8454" max="8704" width="13.375" style="2"/>
    <col min="8705" max="8705" width="13.375" style="2" customWidth="1"/>
    <col min="8706" max="8706" width="22.125" style="2" customWidth="1"/>
    <col min="8707" max="8707" width="14.625" style="2" customWidth="1"/>
    <col min="8708" max="8708" width="13.375" style="2"/>
    <col min="8709" max="8709" width="14.625" style="2" customWidth="1"/>
    <col min="8710" max="8960" width="13.375" style="2"/>
    <col min="8961" max="8961" width="13.375" style="2" customWidth="1"/>
    <col min="8962" max="8962" width="22.125" style="2" customWidth="1"/>
    <col min="8963" max="8963" width="14.625" style="2" customWidth="1"/>
    <col min="8964" max="8964" width="13.375" style="2"/>
    <col min="8965" max="8965" width="14.625" style="2" customWidth="1"/>
    <col min="8966" max="9216" width="13.375" style="2"/>
    <col min="9217" max="9217" width="13.375" style="2" customWidth="1"/>
    <col min="9218" max="9218" width="22.125" style="2" customWidth="1"/>
    <col min="9219" max="9219" width="14.625" style="2" customWidth="1"/>
    <col min="9220" max="9220" width="13.375" style="2"/>
    <col min="9221" max="9221" width="14.625" style="2" customWidth="1"/>
    <col min="9222" max="9472" width="13.375" style="2"/>
    <col min="9473" max="9473" width="13.375" style="2" customWidth="1"/>
    <col min="9474" max="9474" width="22.125" style="2" customWidth="1"/>
    <col min="9475" max="9475" width="14.625" style="2" customWidth="1"/>
    <col min="9476" max="9476" width="13.375" style="2"/>
    <col min="9477" max="9477" width="14.625" style="2" customWidth="1"/>
    <col min="9478" max="9728" width="13.375" style="2"/>
    <col min="9729" max="9729" width="13.375" style="2" customWidth="1"/>
    <col min="9730" max="9730" width="22.125" style="2" customWidth="1"/>
    <col min="9731" max="9731" width="14.625" style="2" customWidth="1"/>
    <col min="9732" max="9732" width="13.375" style="2"/>
    <col min="9733" max="9733" width="14.625" style="2" customWidth="1"/>
    <col min="9734" max="9984" width="13.375" style="2"/>
    <col min="9985" max="9985" width="13.375" style="2" customWidth="1"/>
    <col min="9986" max="9986" width="22.125" style="2" customWidth="1"/>
    <col min="9987" max="9987" width="14.625" style="2" customWidth="1"/>
    <col min="9988" max="9988" width="13.375" style="2"/>
    <col min="9989" max="9989" width="14.625" style="2" customWidth="1"/>
    <col min="9990" max="10240" width="13.375" style="2"/>
    <col min="10241" max="10241" width="13.375" style="2" customWidth="1"/>
    <col min="10242" max="10242" width="22.125" style="2" customWidth="1"/>
    <col min="10243" max="10243" width="14.625" style="2" customWidth="1"/>
    <col min="10244" max="10244" width="13.375" style="2"/>
    <col min="10245" max="10245" width="14.625" style="2" customWidth="1"/>
    <col min="10246" max="10496" width="13.375" style="2"/>
    <col min="10497" max="10497" width="13.375" style="2" customWidth="1"/>
    <col min="10498" max="10498" width="22.125" style="2" customWidth="1"/>
    <col min="10499" max="10499" width="14.625" style="2" customWidth="1"/>
    <col min="10500" max="10500" width="13.375" style="2"/>
    <col min="10501" max="10501" width="14.625" style="2" customWidth="1"/>
    <col min="10502" max="10752" width="13.375" style="2"/>
    <col min="10753" max="10753" width="13.375" style="2" customWidth="1"/>
    <col min="10754" max="10754" width="22.125" style="2" customWidth="1"/>
    <col min="10755" max="10755" width="14.625" style="2" customWidth="1"/>
    <col min="10756" max="10756" width="13.375" style="2"/>
    <col min="10757" max="10757" width="14.625" style="2" customWidth="1"/>
    <col min="10758" max="11008" width="13.375" style="2"/>
    <col min="11009" max="11009" width="13.375" style="2" customWidth="1"/>
    <col min="11010" max="11010" width="22.125" style="2" customWidth="1"/>
    <col min="11011" max="11011" width="14.625" style="2" customWidth="1"/>
    <col min="11012" max="11012" width="13.375" style="2"/>
    <col min="11013" max="11013" width="14.625" style="2" customWidth="1"/>
    <col min="11014" max="11264" width="13.375" style="2"/>
    <col min="11265" max="11265" width="13.375" style="2" customWidth="1"/>
    <col min="11266" max="11266" width="22.125" style="2" customWidth="1"/>
    <col min="11267" max="11267" width="14.625" style="2" customWidth="1"/>
    <col min="11268" max="11268" width="13.375" style="2"/>
    <col min="11269" max="11269" width="14.625" style="2" customWidth="1"/>
    <col min="11270" max="11520" width="13.375" style="2"/>
    <col min="11521" max="11521" width="13.375" style="2" customWidth="1"/>
    <col min="11522" max="11522" width="22.125" style="2" customWidth="1"/>
    <col min="11523" max="11523" width="14.625" style="2" customWidth="1"/>
    <col min="11524" max="11524" width="13.375" style="2"/>
    <col min="11525" max="11525" width="14.625" style="2" customWidth="1"/>
    <col min="11526" max="11776" width="13.375" style="2"/>
    <col min="11777" max="11777" width="13.375" style="2" customWidth="1"/>
    <col min="11778" max="11778" width="22.125" style="2" customWidth="1"/>
    <col min="11779" max="11779" width="14.625" style="2" customWidth="1"/>
    <col min="11780" max="11780" width="13.375" style="2"/>
    <col min="11781" max="11781" width="14.625" style="2" customWidth="1"/>
    <col min="11782" max="12032" width="13.375" style="2"/>
    <col min="12033" max="12033" width="13.375" style="2" customWidth="1"/>
    <col min="12034" max="12034" width="22.125" style="2" customWidth="1"/>
    <col min="12035" max="12035" width="14.625" style="2" customWidth="1"/>
    <col min="12036" max="12036" width="13.375" style="2"/>
    <col min="12037" max="12037" width="14.625" style="2" customWidth="1"/>
    <col min="12038" max="12288" width="13.375" style="2"/>
    <col min="12289" max="12289" width="13.375" style="2" customWidth="1"/>
    <col min="12290" max="12290" width="22.125" style="2" customWidth="1"/>
    <col min="12291" max="12291" width="14.625" style="2" customWidth="1"/>
    <col min="12292" max="12292" width="13.375" style="2"/>
    <col min="12293" max="12293" width="14.625" style="2" customWidth="1"/>
    <col min="12294" max="12544" width="13.375" style="2"/>
    <col min="12545" max="12545" width="13.375" style="2" customWidth="1"/>
    <col min="12546" max="12546" width="22.125" style="2" customWidth="1"/>
    <col min="12547" max="12547" width="14.625" style="2" customWidth="1"/>
    <col min="12548" max="12548" width="13.375" style="2"/>
    <col min="12549" max="12549" width="14.625" style="2" customWidth="1"/>
    <col min="12550" max="12800" width="13.375" style="2"/>
    <col min="12801" max="12801" width="13.375" style="2" customWidth="1"/>
    <col min="12802" max="12802" width="22.125" style="2" customWidth="1"/>
    <col min="12803" max="12803" width="14.625" style="2" customWidth="1"/>
    <col min="12804" max="12804" width="13.375" style="2"/>
    <col min="12805" max="12805" width="14.625" style="2" customWidth="1"/>
    <col min="12806" max="13056" width="13.375" style="2"/>
    <col min="13057" max="13057" width="13.375" style="2" customWidth="1"/>
    <col min="13058" max="13058" width="22.125" style="2" customWidth="1"/>
    <col min="13059" max="13059" width="14.625" style="2" customWidth="1"/>
    <col min="13060" max="13060" width="13.375" style="2"/>
    <col min="13061" max="13061" width="14.625" style="2" customWidth="1"/>
    <col min="13062" max="13312" width="13.375" style="2"/>
    <col min="13313" max="13313" width="13.375" style="2" customWidth="1"/>
    <col min="13314" max="13314" width="22.125" style="2" customWidth="1"/>
    <col min="13315" max="13315" width="14.625" style="2" customWidth="1"/>
    <col min="13316" max="13316" width="13.375" style="2"/>
    <col min="13317" max="13317" width="14.625" style="2" customWidth="1"/>
    <col min="13318" max="13568" width="13.375" style="2"/>
    <col min="13569" max="13569" width="13.375" style="2" customWidth="1"/>
    <col min="13570" max="13570" width="22.125" style="2" customWidth="1"/>
    <col min="13571" max="13571" width="14.625" style="2" customWidth="1"/>
    <col min="13572" max="13572" width="13.375" style="2"/>
    <col min="13573" max="13573" width="14.625" style="2" customWidth="1"/>
    <col min="13574" max="13824" width="13.375" style="2"/>
    <col min="13825" max="13825" width="13.375" style="2" customWidth="1"/>
    <col min="13826" max="13826" width="22.125" style="2" customWidth="1"/>
    <col min="13827" max="13827" width="14.625" style="2" customWidth="1"/>
    <col min="13828" max="13828" width="13.375" style="2"/>
    <col min="13829" max="13829" width="14.625" style="2" customWidth="1"/>
    <col min="13830" max="14080" width="13.375" style="2"/>
    <col min="14081" max="14081" width="13.375" style="2" customWidth="1"/>
    <col min="14082" max="14082" width="22.125" style="2" customWidth="1"/>
    <col min="14083" max="14083" width="14.625" style="2" customWidth="1"/>
    <col min="14084" max="14084" width="13.375" style="2"/>
    <col min="14085" max="14085" width="14.625" style="2" customWidth="1"/>
    <col min="14086" max="14336" width="13.375" style="2"/>
    <col min="14337" max="14337" width="13.375" style="2" customWidth="1"/>
    <col min="14338" max="14338" width="22.125" style="2" customWidth="1"/>
    <col min="14339" max="14339" width="14.625" style="2" customWidth="1"/>
    <col min="14340" max="14340" width="13.375" style="2"/>
    <col min="14341" max="14341" width="14.625" style="2" customWidth="1"/>
    <col min="14342" max="14592" width="13.375" style="2"/>
    <col min="14593" max="14593" width="13.375" style="2" customWidth="1"/>
    <col min="14594" max="14594" width="22.125" style="2" customWidth="1"/>
    <col min="14595" max="14595" width="14.625" style="2" customWidth="1"/>
    <col min="14596" max="14596" width="13.375" style="2"/>
    <col min="14597" max="14597" width="14.625" style="2" customWidth="1"/>
    <col min="14598" max="14848" width="13.375" style="2"/>
    <col min="14849" max="14849" width="13.375" style="2" customWidth="1"/>
    <col min="14850" max="14850" width="22.125" style="2" customWidth="1"/>
    <col min="14851" max="14851" width="14.625" style="2" customWidth="1"/>
    <col min="14852" max="14852" width="13.375" style="2"/>
    <col min="14853" max="14853" width="14.625" style="2" customWidth="1"/>
    <col min="14854" max="15104" width="13.375" style="2"/>
    <col min="15105" max="15105" width="13.375" style="2" customWidth="1"/>
    <col min="15106" max="15106" width="22.125" style="2" customWidth="1"/>
    <col min="15107" max="15107" width="14.625" style="2" customWidth="1"/>
    <col min="15108" max="15108" width="13.375" style="2"/>
    <col min="15109" max="15109" width="14.625" style="2" customWidth="1"/>
    <col min="15110" max="15360" width="13.375" style="2"/>
    <col min="15361" max="15361" width="13.375" style="2" customWidth="1"/>
    <col min="15362" max="15362" width="22.125" style="2" customWidth="1"/>
    <col min="15363" max="15363" width="14.625" style="2" customWidth="1"/>
    <col min="15364" max="15364" width="13.375" style="2"/>
    <col min="15365" max="15365" width="14.625" style="2" customWidth="1"/>
    <col min="15366" max="15616" width="13.375" style="2"/>
    <col min="15617" max="15617" width="13.375" style="2" customWidth="1"/>
    <col min="15618" max="15618" width="22.125" style="2" customWidth="1"/>
    <col min="15619" max="15619" width="14.625" style="2" customWidth="1"/>
    <col min="15620" max="15620" width="13.375" style="2"/>
    <col min="15621" max="15621" width="14.625" style="2" customWidth="1"/>
    <col min="15622" max="15872" width="13.375" style="2"/>
    <col min="15873" max="15873" width="13.375" style="2" customWidth="1"/>
    <col min="15874" max="15874" width="22.125" style="2" customWidth="1"/>
    <col min="15875" max="15875" width="14.625" style="2" customWidth="1"/>
    <col min="15876" max="15876" width="13.375" style="2"/>
    <col min="15877" max="15877" width="14.625" style="2" customWidth="1"/>
    <col min="15878" max="16128" width="13.375" style="2"/>
    <col min="16129" max="16129" width="13.375" style="2" customWidth="1"/>
    <col min="16130" max="16130" width="22.125" style="2" customWidth="1"/>
    <col min="16131" max="16131" width="14.625" style="2" customWidth="1"/>
    <col min="16132" max="16132" width="13.375" style="2"/>
    <col min="16133" max="16133" width="14.625" style="2" customWidth="1"/>
    <col min="16134" max="16384" width="13.375" style="2"/>
  </cols>
  <sheetData>
    <row r="1" spans="1:11" x14ac:dyDescent="0.2">
      <c r="A1" s="1"/>
    </row>
    <row r="6" spans="1:11" x14ac:dyDescent="0.2">
      <c r="E6" s="3" t="s">
        <v>689</v>
      </c>
    </row>
    <row r="7" spans="1:11" ht="18" thickBot="1" x14ac:dyDescent="0.25">
      <c r="B7" s="4"/>
      <c r="C7" s="5" t="s">
        <v>690</v>
      </c>
      <c r="D7" s="4"/>
      <c r="E7" s="4"/>
      <c r="F7" s="4"/>
      <c r="G7" s="4"/>
      <c r="H7" s="4"/>
      <c r="I7" s="4"/>
      <c r="J7" s="4"/>
    </row>
    <row r="8" spans="1:11" x14ac:dyDescent="0.2">
      <c r="C8" s="12" t="s">
        <v>691</v>
      </c>
      <c r="D8" s="10"/>
      <c r="E8" s="7"/>
      <c r="F8" s="7"/>
      <c r="G8" s="26" t="s">
        <v>692</v>
      </c>
      <c r="H8" s="7"/>
      <c r="I8" s="7"/>
      <c r="J8" s="7"/>
    </row>
    <row r="9" spans="1:11" x14ac:dyDescent="0.2">
      <c r="C9" s="9" t="s">
        <v>693</v>
      </c>
      <c r="D9" s="7"/>
      <c r="E9" s="9" t="s">
        <v>694</v>
      </c>
      <c r="F9" s="7"/>
      <c r="G9" s="9" t="s">
        <v>695</v>
      </c>
      <c r="H9" s="7"/>
      <c r="I9" s="9" t="s">
        <v>696</v>
      </c>
      <c r="J9" s="7"/>
      <c r="K9" s="10"/>
    </row>
    <row r="10" spans="1:11" x14ac:dyDescent="0.2">
      <c r="B10" s="7"/>
      <c r="C10" s="14" t="s">
        <v>46</v>
      </c>
      <c r="D10" s="14" t="s">
        <v>697</v>
      </c>
      <c r="E10" s="9" t="s">
        <v>106</v>
      </c>
      <c r="F10" s="14" t="s">
        <v>47</v>
      </c>
      <c r="G10" s="9" t="s">
        <v>108</v>
      </c>
      <c r="H10" s="14" t="s">
        <v>47</v>
      </c>
      <c r="I10" s="9" t="s">
        <v>108</v>
      </c>
      <c r="J10" s="9" t="s">
        <v>89</v>
      </c>
      <c r="K10" s="10"/>
    </row>
    <row r="11" spans="1:11" x14ac:dyDescent="0.2">
      <c r="C11" s="15" t="s">
        <v>15</v>
      </c>
      <c r="D11" s="16" t="s">
        <v>48</v>
      </c>
      <c r="E11" s="27" t="s">
        <v>15</v>
      </c>
      <c r="F11" s="16" t="s">
        <v>48</v>
      </c>
      <c r="G11" s="16" t="s">
        <v>15</v>
      </c>
      <c r="H11" s="16" t="s">
        <v>48</v>
      </c>
      <c r="I11" s="16" t="s">
        <v>15</v>
      </c>
      <c r="J11" s="16" t="s">
        <v>48</v>
      </c>
    </row>
    <row r="12" spans="1:11" x14ac:dyDescent="0.2">
      <c r="C12" s="6"/>
      <c r="E12" s="10"/>
      <c r="F12" s="3" t="s">
        <v>50</v>
      </c>
    </row>
    <row r="13" spans="1:11" x14ac:dyDescent="0.2">
      <c r="B13" s="1" t="s">
        <v>698</v>
      </c>
      <c r="C13" s="17">
        <f t="shared" ref="C13:D22" si="0">E13+G13+I13</f>
        <v>891116</v>
      </c>
      <c r="D13" s="19">
        <f t="shared" si="0"/>
        <v>9353</v>
      </c>
      <c r="E13" s="28">
        <v>763079</v>
      </c>
      <c r="F13" s="18">
        <v>8421</v>
      </c>
      <c r="G13" s="18">
        <v>123164</v>
      </c>
      <c r="H13" s="18">
        <v>925</v>
      </c>
      <c r="I13" s="18">
        <v>4873</v>
      </c>
      <c r="J13" s="18">
        <v>7</v>
      </c>
    </row>
    <row r="14" spans="1:11" x14ac:dyDescent="0.2">
      <c r="B14" s="1" t="s">
        <v>699</v>
      </c>
      <c r="C14" s="17">
        <f t="shared" si="0"/>
        <v>958625</v>
      </c>
      <c r="D14" s="19">
        <f t="shared" si="0"/>
        <v>15651</v>
      </c>
      <c r="E14" s="28">
        <v>804524</v>
      </c>
      <c r="F14" s="18">
        <v>13500</v>
      </c>
      <c r="G14" s="18">
        <v>144471</v>
      </c>
      <c r="H14" s="18">
        <v>2104</v>
      </c>
      <c r="I14" s="18">
        <v>9630</v>
      </c>
      <c r="J14" s="18">
        <v>47</v>
      </c>
    </row>
    <row r="15" spans="1:11" x14ac:dyDescent="0.2">
      <c r="B15" s="1" t="s">
        <v>700</v>
      </c>
      <c r="C15" s="17">
        <f t="shared" si="0"/>
        <v>923011</v>
      </c>
      <c r="D15" s="19">
        <f t="shared" si="0"/>
        <v>13768</v>
      </c>
      <c r="E15" s="28">
        <v>765502</v>
      </c>
      <c r="F15" s="18">
        <v>11644</v>
      </c>
      <c r="G15" s="18">
        <v>142511</v>
      </c>
      <c r="H15" s="18">
        <v>2043</v>
      </c>
      <c r="I15" s="18">
        <v>14998</v>
      </c>
      <c r="J15" s="18">
        <v>81</v>
      </c>
    </row>
    <row r="16" spans="1:11" x14ac:dyDescent="0.2">
      <c r="B16" s="1" t="s">
        <v>701</v>
      </c>
      <c r="C16" s="17">
        <f t="shared" si="0"/>
        <v>1108503</v>
      </c>
      <c r="D16" s="19">
        <f t="shared" si="0"/>
        <v>17382</v>
      </c>
      <c r="E16" s="28">
        <v>909476</v>
      </c>
      <c r="F16" s="18">
        <v>14735</v>
      </c>
      <c r="G16" s="18">
        <v>183188</v>
      </c>
      <c r="H16" s="18">
        <v>2556</v>
      </c>
      <c r="I16" s="18">
        <v>15839</v>
      </c>
      <c r="J16" s="18">
        <v>91</v>
      </c>
    </row>
    <row r="17" spans="2:10" x14ac:dyDescent="0.2">
      <c r="B17" s="1" t="s">
        <v>702</v>
      </c>
      <c r="C17" s="17">
        <f t="shared" si="0"/>
        <v>1336943</v>
      </c>
      <c r="D17" s="19">
        <f t="shared" si="0"/>
        <v>22269.634899999997</v>
      </c>
      <c r="E17" s="28">
        <v>1074004</v>
      </c>
      <c r="F17" s="18">
        <v>18765.382217999999</v>
      </c>
      <c r="G17" s="18">
        <v>214257</v>
      </c>
      <c r="H17" s="18">
        <v>3186.9065810000002</v>
      </c>
      <c r="I17" s="18">
        <v>48682</v>
      </c>
      <c r="J17" s="18">
        <v>317.34610099999998</v>
      </c>
    </row>
    <row r="18" spans="2:10" x14ac:dyDescent="0.2">
      <c r="B18" s="1"/>
      <c r="C18" s="17"/>
      <c r="D18" s="19"/>
      <c r="E18" s="28"/>
      <c r="F18" s="18"/>
      <c r="G18" s="18"/>
      <c r="H18" s="18"/>
      <c r="I18" s="18"/>
      <c r="J18" s="18"/>
    </row>
    <row r="19" spans="2:10" x14ac:dyDescent="0.2">
      <c r="B19" s="1" t="s">
        <v>703</v>
      </c>
      <c r="C19" s="17">
        <f t="shared" si="0"/>
        <v>1331543</v>
      </c>
      <c r="D19" s="19">
        <f t="shared" si="0"/>
        <v>18492.934899</v>
      </c>
      <c r="E19" s="28">
        <v>1034336</v>
      </c>
      <c r="F19" s="18">
        <v>15290.695664000001</v>
      </c>
      <c r="G19" s="18">
        <v>210327</v>
      </c>
      <c r="H19" s="18">
        <v>2771.7965469999999</v>
      </c>
      <c r="I19" s="18">
        <v>86880</v>
      </c>
      <c r="J19" s="18">
        <v>430.44268799999998</v>
      </c>
    </row>
    <row r="20" spans="2:10" x14ac:dyDescent="0.2">
      <c r="B20" s="1" t="s">
        <v>704</v>
      </c>
      <c r="C20" s="17">
        <f t="shared" si="0"/>
        <v>1306657</v>
      </c>
      <c r="D20" s="19">
        <f t="shared" si="0"/>
        <v>18311.051785000003</v>
      </c>
      <c r="E20" s="28">
        <v>1004110</v>
      </c>
      <c r="F20" s="18">
        <v>15119.417278000001</v>
      </c>
      <c r="G20" s="18">
        <v>208710</v>
      </c>
      <c r="H20" s="18">
        <v>2709.6130210000001</v>
      </c>
      <c r="I20" s="18">
        <v>93837</v>
      </c>
      <c r="J20" s="18">
        <v>482.02148599999998</v>
      </c>
    </row>
    <row r="21" spans="2:10" x14ac:dyDescent="0.2">
      <c r="B21" s="1" t="s">
        <v>705</v>
      </c>
      <c r="C21" s="17">
        <f t="shared" si="0"/>
        <v>1302938</v>
      </c>
      <c r="D21" s="19">
        <f t="shared" si="0"/>
        <v>18260.992004</v>
      </c>
      <c r="E21" s="28">
        <v>991314</v>
      </c>
      <c r="F21" s="18">
        <v>15067.010953999999</v>
      </c>
      <c r="G21" s="18">
        <v>202192</v>
      </c>
      <c r="H21" s="18">
        <v>2615.715158</v>
      </c>
      <c r="I21" s="18">
        <v>109432</v>
      </c>
      <c r="J21" s="18">
        <v>578.26589200000001</v>
      </c>
    </row>
    <row r="22" spans="2:10" s="23" customFormat="1" x14ac:dyDescent="0.2">
      <c r="B22" s="3" t="s">
        <v>706</v>
      </c>
      <c r="C22" s="21">
        <f t="shared" si="0"/>
        <v>1313219</v>
      </c>
      <c r="D22" s="20">
        <f t="shared" si="0"/>
        <v>18048.520296999999</v>
      </c>
      <c r="E22" s="31">
        <v>979233</v>
      </c>
      <c r="F22" s="22">
        <v>14612.733339</v>
      </c>
      <c r="G22" s="22">
        <v>201298</v>
      </c>
      <c r="H22" s="22">
        <v>2674.5314239999998</v>
      </c>
      <c r="I22" s="22">
        <v>132688</v>
      </c>
      <c r="J22" s="22">
        <v>761.25553400000001</v>
      </c>
    </row>
    <row r="23" spans="2:10" x14ac:dyDescent="0.2">
      <c r="C23" s="6"/>
      <c r="E23" s="28"/>
      <c r="F23" s="3" t="s">
        <v>62</v>
      </c>
      <c r="G23" s="18"/>
      <c r="H23" s="18"/>
      <c r="I23" s="18"/>
      <c r="J23" s="18"/>
    </row>
    <row r="24" spans="2:10" x14ac:dyDescent="0.2">
      <c r="B24" s="1" t="s">
        <v>698</v>
      </c>
      <c r="C24" s="17">
        <f t="shared" ref="C24:D33" si="1">E24+G24+I24</f>
        <v>913154</v>
      </c>
      <c r="D24" s="19">
        <f t="shared" si="1"/>
        <v>4468</v>
      </c>
      <c r="E24" s="28">
        <v>790672</v>
      </c>
      <c r="F24" s="18">
        <v>4009</v>
      </c>
      <c r="G24" s="18">
        <v>120382</v>
      </c>
      <c r="H24" s="18">
        <v>457</v>
      </c>
      <c r="I24" s="18">
        <v>2100</v>
      </c>
      <c r="J24" s="18">
        <v>2</v>
      </c>
    </row>
    <row r="25" spans="2:10" x14ac:dyDescent="0.2">
      <c r="B25" s="1" t="s">
        <v>699</v>
      </c>
      <c r="C25" s="17">
        <f t="shared" si="1"/>
        <v>990121</v>
      </c>
      <c r="D25" s="19">
        <f t="shared" si="1"/>
        <v>8891</v>
      </c>
      <c r="E25" s="28">
        <v>845707</v>
      </c>
      <c r="F25" s="18">
        <v>7917</v>
      </c>
      <c r="G25" s="18">
        <v>141061</v>
      </c>
      <c r="H25" s="18">
        <v>965</v>
      </c>
      <c r="I25" s="18">
        <v>3353</v>
      </c>
      <c r="J25" s="18">
        <v>9</v>
      </c>
    </row>
    <row r="26" spans="2:10" x14ac:dyDescent="0.2">
      <c r="B26" s="1" t="s">
        <v>700</v>
      </c>
      <c r="C26" s="17">
        <f t="shared" si="1"/>
        <v>866218</v>
      </c>
      <c r="D26" s="19">
        <f t="shared" si="1"/>
        <v>8041</v>
      </c>
      <c r="E26" s="28">
        <v>723703</v>
      </c>
      <c r="F26" s="18">
        <v>6926</v>
      </c>
      <c r="G26" s="18">
        <v>134903</v>
      </c>
      <c r="H26" s="18">
        <v>1096</v>
      </c>
      <c r="I26" s="18">
        <v>7612</v>
      </c>
      <c r="J26" s="18">
        <v>19</v>
      </c>
    </row>
    <row r="27" spans="2:10" x14ac:dyDescent="0.2">
      <c r="B27" s="1" t="s">
        <v>701</v>
      </c>
      <c r="C27" s="17">
        <f t="shared" si="1"/>
        <v>1012213</v>
      </c>
      <c r="D27" s="19">
        <f t="shared" si="1"/>
        <v>10726</v>
      </c>
      <c r="E27" s="28">
        <v>836028</v>
      </c>
      <c r="F27" s="18">
        <v>9366</v>
      </c>
      <c r="G27" s="18">
        <v>165539</v>
      </c>
      <c r="H27" s="18">
        <v>1323</v>
      </c>
      <c r="I27" s="18">
        <v>10646</v>
      </c>
      <c r="J27" s="18">
        <v>37</v>
      </c>
    </row>
    <row r="28" spans="2:10" x14ac:dyDescent="0.2">
      <c r="B28" s="1" t="s">
        <v>702</v>
      </c>
      <c r="C28" s="17">
        <f t="shared" si="1"/>
        <v>1143174</v>
      </c>
      <c r="D28" s="19">
        <f t="shared" si="1"/>
        <v>12899.724045999999</v>
      </c>
      <c r="E28" s="28">
        <v>928839</v>
      </c>
      <c r="F28" s="18">
        <v>11232.408939999999</v>
      </c>
      <c r="G28" s="18">
        <v>177145</v>
      </c>
      <c r="H28" s="18">
        <v>1507.2328930000001</v>
      </c>
      <c r="I28" s="18">
        <v>37190</v>
      </c>
      <c r="J28" s="18">
        <v>160.082213</v>
      </c>
    </row>
    <row r="29" spans="2:10" x14ac:dyDescent="0.2">
      <c r="B29" s="1"/>
      <c r="C29" s="17"/>
      <c r="D29" s="19"/>
      <c r="E29" s="28"/>
      <c r="F29" s="18"/>
      <c r="G29" s="18"/>
      <c r="H29" s="18"/>
      <c r="I29" s="18"/>
      <c r="J29" s="18"/>
    </row>
    <row r="30" spans="2:10" x14ac:dyDescent="0.2">
      <c r="B30" s="1" t="s">
        <v>703</v>
      </c>
      <c r="C30" s="17">
        <f t="shared" si="1"/>
        <v>1185416</v>
      </c>
      <c r="D30" s="19">
        <f t="shared" si="1"/>
        <v>13566.452625</v>
      </c>
      <c r="E30" s="28">
        <v>939273</v>
      </c>
      <c r="F30" s="18">
        <v>11871.387780999999</v>
      </c>
      <c r="G30" s="18">
        <v>172970</v>
      </c>
      <c r="H30" s="18">
        <v>1423.7166179999999</v>
      </c>
      <c r="I30" s="18">
        <v>73173</v>
      </c>
      <c r="J30" s="18">
        <v>271.34822600000001</v>
      </c>
    </row>
    <row r="31" spans="2:10" x14ac:dyDescent="0.2">
      <c r="B31" s="1" t="s">
        <v>704</v>
      </c>
      <c r="C31" s="17">
        <f t="shared" si="1"/>
        <v>1192811</v>
      </c>
      <c r="D31" s="19">
        <f t="shared" si="1"/>
        <v>13368.490731999998</v>
      </c>
      <c r="E31" s="28">
        <v>939315</v>
      </c>
      <c r="F31" s="18">
        <v>11558.482988</v>
      </c>
      <c r="G31" s="18">
        <v>170906</v>
      </c>
      <c r="H31" s="18">
        <v>1501.097563</v>
      </c>
      <c r="I31" s="18">
        <v>82590</v>
      </c>
      <c r="J31" s="18">
        <v>308.91018100000002</v>
      </c>
    </row>
    <row r="32" spans="2:10" x14ac:dyDescent="0.2">
      <c r="B32" s="1" t="s">
        <v>705</v>
      </c>
      <c r="C32" s="17">
        <f t="shared" si="1"/>
        <v>1205542</v>
      </c>
      <c r="D32" s="19">
        <f t="shared" si="1"/>
        <v>13555.855599</v>
      </c>
      <c r="E32" s="28">
        <v>944176</v>
      </c>
      <c r="F32" s="18">
        <v>11724.999964000001</v>
      </c>
      <c r="G32" s="18">
        <v>166187</v>
      </c>
      <c r="H32" s="18">
        <v>1454.350132</v>
      </c>
      <c r="I32" s="18">
        <v>95179</v>
      </c>
      <c r="J32" s="18">
        <v>376.50550299999998</v>
      </c>
    </row>
    <row r="33" spans="2:16" x14ac:dyDescent="0.2">
      <c r="B33" s="3" t="s">
        <v>706</v>
      </c>
      <c r="C33" s="21">
        <f t="shared" si="1"/>
        <v>1218569</v>
      </c>
      <c r="D33" s="20">
        <f t="shared" si="1"/>
        <v>13630.672019</v>
      </c>
      <c r="E33" s="31">
        <v>934178</v>
      </c>
      <c r="F33" s="22">
        <v>11629.518910999999</v>
      </c>
      <c r="G33" s="22">
        <v>165599</v>
      </c>
      <c r="H33" s="22">
        <v>1472.1258350000001</v>
      </c>
      <c r="I33" s="22">
        <v>118792</v>
      </c>
      <c r="J33" s="22">
        <v>529.02727300000004</v>
      </c>
    </row>
    <row r="34" spans="2:16" ht="18" thickBot="1" x14ac:dyDescent="0.25">
      <c r="B34" s="4"/>
      <c r="C34" s="24"/>
      <c r="D34" s="39"/>
      <c r="E34" s="4"/>
      <c r="F34" s="4"/>
      <c r="G34" s="4"/>
      <c r="H34" s="4"/>
      <c r="I34" s="4"/>
      <c r="J34" s="4"/>
    </row>
    <row r="35" spans="2:16" x14ac:dyDescent="0.2">
      <c r="C35" s="1" t="s">
        <v>71</v>
      </c>
      <c r="E35" s="10"/>
    </row>
    <row r="36" spans="2:16" x14ac:dyDescent="0.2">
      <c r="E36" s="10"/>
    </row>
    <row r="37" spans="2:16" ht="18" thickBot="1" x14ac:dyDescent="0.25">
      <c r="B37" s="5" t="s">
        <v>707</v>
      </c>
      <c r="C37" s="4"/>
      <c r="D37" s="4"/>
      <c r="E37" s="40"/>
      <c r="F37" s="4"/>
      <c r="G37" s="5" t="s">
        <v>708</v>
      </c>
      <c r="H37" s="4"/>
      <c r="I37" s="4"/>
      <c r="J37" s="4"/>
    </row>
    <row r="38" spans="2:16" x14ac:dyDescent="0.2">
      <c r="C38" s="6"/>
      <c r="D38" s="12" t="s">
        <v>205</v>
      </c>
      <c r="E38" s="40"/>
      <c r="F38" s="10"/>
      <c r="G38" s="10"/>
      <c r="H38" s="6"/>
      <c r="I38" s="12" t="s">
        <v>709</v>
      </c>
      <c r="J38" s="7"/>
      <c r="K38" s="10"/>
    </row>
    <row r="39" spans="2:16" x14ac:dyDescent="0.2">
      <c r="C39" s="12" t="s">
        <v>710</v>
      </c>
      <c r="D39" s="12" t="s">
        <v>711</v>
      </c>
      <c r="E39" s="40"/>
      <c r="F39" s="10"/>
      <c r="G39" s="10"/>
      <c r="H39" s="12" t="s">
        <v>712</v>
      </c>
      <c r="I39" s="12" t="s">
        <v>713</v>
      </c>
      <c r="J39" s="6"/>
      <c r="K39" s="10"/>
    </row>
    <row r="40" spans="2:16" x14ac:dyDescent="0.2">
      <c r="B40" s="7"/>
      <c r="C40" s="9" t="s">
        <v>714</v>
      </c>
      <c r="D40" s="9" t="s">
        <v>133</v>
      </c>
      <c r="E40" s="40"/>
      <c r="F40" s="7"/>
      <c r="G40" s="7"/>
      <c r="H40" s="9" t="s">
        <v>715</v>
      </c>
      <c r="I40" s="13"/>
      <c r="J40" s="9" t="s">
        <v>716</v>
      </c>
      <c r="K40" s="10"/>
    </row>
    <row r="41" spans="2:16" x14ac:dyDescent="0.2">
      <c r="C41" s="15" t="s">
        <v>48</v>
      </c>
      <c r="D41" s="16" t="s">
        <v>17</v>
      </c>
      <c r="E41" s="20"/>
      <c r="H41" s="6"/>
      <c r="I41" s="16" t="s">
        <v>16</v>
      </c>
      <c r="J41" s="16" t="s">
        <v>16</v>
      </c>
    </row>
    <row r="42" spans="2:16" x14ac:dyDescent="0.2">
      <c r="B42" s="1" t="s">
        <v>698</v>
      </c>
      <c r="C42" s="33">
        <v>11598.438</v>
      </c>
      <c r="D42" s="18">
        <v>97694.092080659015</v>
      </c>
      <c r="E42" s="20"/>
      <c r="F42" s="1" t="s">
        <v>698</v>
      </c>
      <c r="G42" s="18"/>
      <c r="H42" s="33">
        <v>100</v>
      </c>
      <c r="I42" s="18">
        <v>2394</v>
      </c>
      <c r="J42" s="18">
        <v>1016</v>
      </c>
    </row>
    <row r="43" spans="2:16" x14ac:dyDescent="0.2">
      <c r="B43" s="1" t="s">
        <v>699</v>
      </c>
      <c r="C43" s="33">
        <v>19164.52</v>
      </c>
      <c r="D43" s="18">
        <v>158868.9474513185</v>
      </c>
      <c r="E43" s="20"/>
      <c r="F43" s="1" t="s">
        <v>699</v>
      </c>
      <c r="G43" s="18"/>
      <c r="H43" s="33">
        <v>99</v>
      </c>
      <c r="I43" s="18">
        <v>1927</v>
      </c>
      <c r="J43" s="18">
        <v>578</v>
      </c>
    </row>
    <row r="44" spans="2:16" x14ac:dyDescent="0.2">
      <c r="B44" s="1" t="s">
        <v>700</v>
      </c>
      <c r="C44" s="33">
        <v>25838.673999999999</v>
      </c>
      <c r="D44" s="18">
        <v>211461.35149069899</v>
      </c>
      <c r="E44" s="20"/>
      <c r="F44" s="1" t="s">
        <v>700</v>
      </c>
      <c r="G44" s="18"/>
      <c r="H44" s="33">
        <v>73</v>
      </c>
      <c r="I44" s="18">
        <v>1165</v>
      </c>
      <c r="J44" s="18">
        <v>156</v>
      </c>
    </row>
    <row r="45" spans="2:16" x14ac:dyDescent="0.2">
      <c r="B45" s="25" t="s">
        <v>701</v>
      </c>
      <c r="C45" s="33">
        <v>33651.588000000003</v>
      </c>
      <c r="D45" s="28">
        <v>238163.76967500852</v>
      </c>
      <c r="E45" s="40"/>
      <c r="F45" s="25" t="s">
        <v>701</v>
      </c>
      <c r="G45" s="28"/>
      <c r="H45" s="33">
        <v>62</v>
      </c>
      <c r="I45" s="28">
        <v>530</v>
      </c>
      <c r="J45" s="28">
        <v>70</v>
      </c>
      <c r="K45" s="10"/>
      <c r="L45" s="10"/>
      <c r="M45" s="10"/>
      <c r="N45" s="10"/>
      <c r="O45" s="10"/>
    </row>
    <row r="46" spans="2:16" x14ac:dyDescent="0.2">
      <c r="B46" s="1" t="s">
        <v>702</v>
      </c>
      <c r="C46" s="33">
        <v>44223.788127</v>
      </c>
      <c r="D46" s="18">
        <v>280832</v>
      </c>
      <c r="E46" s="20"/>
      <c r="F46" s="1" t="s">
        <v>702</v>
      </c>
      <c r="H46" s="33">
        <v>36</v>
      </c>
      <c r="I46" s="18">
        <v>331</v>
      </c>
      <c r="J46" s="18">
        <v>41</v>
      </c>
      <c r="P46" s="10"/>
    </row>
    <row r="47" spans="2:16" x14ac:dyDescent="0.2">
      <c r="C47" s="6"/>
      <c r="H47" s="6"/>
      <c r="P47" s="10"/>
    </row>
    <row r="48" spans="2:16" x14ac:dyDescent="0.2">
      <c r="B48" s="1" t="s">
        <v>703</v>
      </c>
      <c r="C48" s="33">
        <v>47674.416379000002</v>
      </c>
      <c r="D48" s="18">
        <v>295245</v>
      </c>
      <c r="F48" s="1" t="s">
        <v>703</v>
      </c>
      <c r="G48" s="19"/>
      <c r="H48" s="33">
        <v>29</v>
      </c>
      <c r="I48" s="18">
        <v>222</v>
      </c>
      <c r="J48" s="18">
        <v>18</v>
      </c>
      <c r="P48" s="10"/>
    </row>
    <row r="49" spans="2:16" x14ac:dyDescent="0.2">
      <c r="B49" s="1" t="s">
        <v>717</v>
      </c>
      <c r="C49" s="33">
        <v>46878.267460000003</v>
      </c>
      <c r="D49" s="18">
        <v>294127</v>
      </c>
      <c r="F49" s="1" t="s">
        <v>717</v>
      </c>
      <c r="G49" s="19"/>
      <c r="H49" s="33">
        <v>26</v>
      </c>
      <c r="I49" s="18">
        <v>179</v>
      </c>
      <c r="J49" s="18">
        <v>14</v>
      </c>
      <c r="P49" s="10"/>
    </row>
    <row r="50" spans="2:16" x14ac:dyDescent="0.2">
      <c r="B50" s="1" t="s">
        <v>705</v>
      </c>
      <c r="C50" s="6">
        <v>47865.129319</v>
      </c>
      <c r="D50" s="2">
        <v>303218</v>
      </c>
      <c r="F50" s="1" t="s">
        <v>705</v>
      </c>
      <c r="G50" s="19"/>
      <c r="H50" s="6">
        <v>24</v>
      </c>
      <c r="I50" s="2">
        <v>145</v>
      </c>
      <c r="J50" s="2">
        <v>15</v>
      </c>
      <c r="P50" s="10"/>
    </row>
    <row r="51" spans="2:16" s="23" customFormat="1" x14ac:dyDescent="0.2">
      <c r="B51" s="3" t="s">
        <v>706</v>
      </c>
      <c r="C51" s="78">
        <v>48149.937148999998</v>
      </c>
      <c r="D51" s="23">
        <v>310196</v>
      </c>
      <c r="F51" s="3" t="s">
        <v>706</v>
      </c>
      <c r="G51" s="20"/>
      <c r="H51" s="78">
        <v>19</v>
      </c>
      <c r="I51" s="23">
        <v>107</v>
      </c>
      <c r="J51" s="23">
        <v>11</v>
      </c>
      <c r="P51" s="83"/>
    </row>
    <row r="52" spans="2:16" ht="18" thickBot="1" x14ac:dyDescent="0.25">
      <c r="B52" s="4"/>
      <c r="C52" s="24"/>
      <c r="D52" s="4"/>
      <c r="E52" s="10"/>
      <c r="F52" s="4"/>
      <c r="G52" s="4"/>
      <c r="H52" s="24"/>
      <c r="I52" s="4"/>
      <c r="J52" s="4"/>
      <c r="P52" s="10"/>
    </row>
    <row r="53" spans="2:16" x14ac:dyDescent="0.2">
      <c r="B53" s="1" t="s">
        <v>71</v>
      </c>
      <c r="D53" s="20"/>
      <c r="E53" s="20"/>
      <c r="F53" s="1" t="s">
        <v>71</v>
      </c>
      <c r="G53" s="1"/>
      <c r="I53" s="20"/>
      <c r="J53" s="20"/>
      <c r="P53" s="10"/>
    </row>
    <row r="54" spans="2:16" x14ac:dyDescent="0.2">
      <c r="P54" s="10"/>
    </row>
    <row r="55" spans="2:16" ht="18" thickBot="1" x14ac:dyDescent="0.25">
      <c r="B55" s="4"/>
      <c r="C55" s="5" t="s">
        <v>718</v>
      </c>
      <c r="D55" s="39"/>
      <c r="E55" s="39"/>
      <c r="F55" s="4"/>
      <c r="G55" s="4"/>
      <c r="H55" s="4"/>
      <c r="I55" s="4"/>
      <c r="J55" s="4"/>
      <c r="P55" s="10"/>
    </row>
    <row r="56" spans="2:16" x14ac:dyDescent="0.2">
      <c r="C56" s="21"/>
      <c r="D56" s="40"/>
      <c r="E56" s="7"/>
      <c r="F56" s="7"/>
      <c r="G56" s="7"/>
      <c r="H56" s="7"/>
      <c r="I56" s="6"/>
      <c r="J56" s="6"/>
      <c r="K56" s="10"/>
      <c r="P56" s="10"/>
    </row>
    <row r="57" spans="2:16" x14ac:dyDescent="0.2">
      <c r="C57" s="9" t="s">
        <v>719</v>
      </c>
      <c r="D57" s="84"/>
      <c r="E57" s="9" t="s">
        <v>720</v>
      </c>
      <c r="F57" s="7"/>
      <c r="G57" s="9" t="s">
        <v>296</v>
      </c>
      <c r="H57" s="7"/>
      <c r="I57" s="12" t="s">
        <v>721</v>
      </c>
      <c r="J57" s="12" t="s">
        <v>710</v>
      </c>
      <c r="K57" s="10"/>
      <c r="P57" s="10"/>
    </row>
    <row r="58" spans="2:16" x14ac:dyDescent="0.2">
      <c r="B58" s="7"/>
      <c r="C58" s="9" t="s">
        <v>108</v>
      </c>
      <c r="D58" s="9" t="s">
        <v>89</v>
      </c>
      <c r="E58" s="9" t="s">
        <v>108</v>
      </c>
      <c r="F58" s="9" t="s">
        <v>89</v>
      </c>
      <c r="G58" s="9" t="s">
        <v>108</v>
      </c>
      <c r="H58" s="9" t="s">
        <v>89</v>
      </c>
      <c r="I58" s="9" t="s">
        <v>722</v>
      </c>
      <c r="J58" s="9" t="s">
        <v>723</v>
      </c>
      <c r="K58" s="10"/>
      <c r="P58" s="10"/>
    </row>
    <row r="59" spans="2:16" x14ac:dyDescent="0.2">
      <c r="C59" s="15" t="s">
        <v>15</v>
      </c>
      <c r="D59" s="16" t="s">
        <v>48</v>
      </c>
      <c r="E59" s="16" t="s">
        <v>15</v>
      </c>
      <c r="F59" s="16" t="s">
        <v>48</v>
      </c>
      <c r="G59" s="16" t="s">
        <v>15</v>
      </c>
      <c r="H59" s="16" t="s">
        <v>48</v>
      </c>
      <c r="I59" s="16" t="s">
        <v>17</v>
      </c>
      <c r="J59" s="16" t="s">
        <v>48</v>
      </c>
      <c r="P59" s="10"/>
    </row>
    <row r="60" spans="2:16" x14ac:dyDescent="0.2">
      <c r="B60" s="1" t="s">
        <v>698</v>
      </c>
      <c r="C60" s="17">
        <f t="shared" ref="C60:D63" si="2">E60+G60</f>
        <v>34642</v>
      </c>
      <c r="D60" s="19">
        <f t="shared" si="2"/>
        <v>377.178</v>
      </c>
      <c r="E60" s="18">
        <v>30412</v>
      </c>
      <c r="F60" s="18">
        <v>344.75400000000002</v>
      </c>
      <c r="G60" s="18">
        <v>4230</v>
      </c>
      <c r="H60" s="18">
        <v>32.423999999999999</v>
      </c>
      <c r="I60" s="18">
        <v>3708</v>
      </c>
      <c r="J60" s="18">
        <v>123</v>
      </c>
      <c r="P60" s="10"/>
    </row>
    <row r="61" spans="2:16" x14ac:dyDescent="0.2">
      <c r="B61" s="1" t="s">
        <v>699</v>
      </c>
      <c r="C61" s="17">
        <f t="shared" si="2"/>
        <v>32043</v>
      </c>
      <c r="D61" s="19">
        <f t="shared" si="2"/>
        <v>549.67999999999995</v>
      </c>
      <c r="E61" s="18">
        <v>27987</v>
      </c>
      <c r="F61" s="18">
        <v>506.82</v>
      </c>
      <c r="G61" s="18">
        <v>4056</v>
      </c>
      <c r="H61" s="18">
        <v>42.86</v>
      </c>
      <c r="I61" s="18">
        <v>5803</v>
      </c>
      <c r="J61" s="18">
        <v>90</v>
      </c>
      <c r="P61" s="10"/>
    </row>
    <row r="62" spans="2:16" x14ac:dyDescent="0.2">
      <c r="B62" s="1" t="s">
        <v>700</v>
      </c>
      <c r="C62" s="17">
        <f t="shared" si="2"/>
        <v>17946</v>
      </c>
      <c r="D62" s="19">
        <f t="shared" si="2"/>
        <v>241.857</v>
      </c>
      <c r="E62" s="18">
        <v>16156</v>
      </c>
      <c r="F62" s="18">
        <v>211.38499999999999</v>
      </c>
      <c r="G62" s="18">
        <v>1790</v>
      </c>
      <c r="H62" s="18">
        <v>30.472000000000001</v>
      </c>
      <c r="I62" s="18">
        <v>5829</v>
      </c>
      <c r="J62" s="18">
        <v>66</v>
      </c>
      <c r="P62" s="10"/>
    </row>
    <row r="63" spans="2:16" x14ac:dyDescent="0.2">
      <c r="B63" s="1" t="s">
        <v>724</v>
      </c>
      <c r="C63" s="17">
        <f t="shared" si="2"/>
        <v>12508</v>
      </c>
      <c r="D63" s="19">
        <f t="shared" si="2"/>
        <v>163.566</v>
      </c>
      <c r="E63" s="18">
        <v>11679</v>
      </c>
      <c r="F63" s="18">
        <v>150.202</v>
      </c>
      <c r="G63" s="18">
        <v>829</v>
      </c>
      <c r="H63" s="18">
        <v>13.364000000000001</v>
      </c>
      <c r="I63" s="18">
        <v>7025</v>
      </c>
      <c r="J63" s="18">
        <v>73</v>
      </c>
      <c r="P63" s="10"/>
    </row>
    <row r="64" spans="2:16" x14ac:dyDescent="0.2">
      <c r="B64" s="1" t="s">
        <v>725</v>
      </c>
      <c r="C64" s="17">
        <f>E64+G64</f>
        <v>8627</v>
      </c>
      <c r="D64" s="19">
        <f>F64+H64</f>
        <v>138.245217</v>
      </c>
      <c r="E64" s="18">
        <v>7976</v>
      </c>
      <c r="F64" s="18">
        <v>125.191969</v>
      </c>
      <c r="G64" s="18">
        <v>651</v>
      </c>
      <c r="H64" s="18">
        <v>13.053248</v>
      </c>
      <c r="I64" s="18">
        <v>10465</v>
      </c>
      <c r="J64" s="18">
        <v>61.129679000000003</v>
      </c>
      <c r="P64" s="10"/>
    </row>
    <row r="65" spans="1:16" x14ac:dyDescent="0.2">
      <c r="B65" s="1"/>
      <c r="C65" s="17"/>
      <c r="D65" s="19"/>
      <c r="E65" s="18"/>
      <c r="F65" s="18"/>
      <c r="G65" s="18"/>
      <c r="H65" s="18"/>
      <c r="I65" s="18"/>
      <c r="J65" s="18"/>
      <c r="P65" s="10"/>
    </row>
    <row r="66" spans="1:16" x14ac:dyDescent="0.2">
      <c r="B66" s="1" t="s">
        <v>703</v>
      </c>
      <c r="C66" s="17">
        <f t="shared" ref="C66:D68" si="3">E66+G66</f>
        <v>5487</v>
      </c>
      <c r="D66" s="19">
        <f t="shared" si="3"/>
        <v>74.559430999999989</v>
      </c>
      <c r="E66" s="18">
        <v>5060</v>
      </c>
      <c r="F66" s="18">
        <v>68.892647999999994</v>
      </c>
      <c r="G66" s="18">
        <v>427</v>
      </c>
      <c r="H66" s="18">
        <v>5.6667829999999997</v>
      </c>
      <c r="I66" s="18">
        <v>10620</v>
      </c>
      <c r="J66" s="18">
        <v>39.176436000000002</v>
      </c>
      <c r="P66" s="10"/>
    </row>
    <row r="67" spans="1:16" x14ac:dyDescent="0.2">
      <c r="B67" s="1" t="s">
        <v>726</v>
      </c>
      <c r="C67" s="17">
        <f t="shared" si="3"/>
        <v>4576</v>
      </c>
      <c r="D67" s="19">
        <f t="shared" si="3"/>
        <v>72.132481999999996</v>
      </c>
      <c r="E67" s="18">
        <v>4223</v>
      </c>
      <c r="F67" s="18">
        <v>67.911225999999999</v>
      </c>
      <c r="G67" s="18">
        <v>353</v>
      </c>
      <c r="H67" s="18">
        <v>4.2212560000000003</v>
      </c>
      <c r="I67" s="18">
        <v>10619</v>
      </c>
      <c r="J67" s="18">
        <v>27.947472000000001</v>
      </c>
      <c r="P67" s="10"/>
    </row>
    <row r="68" spans="1:16" x14ac:dyDescent="0.2">
      <c r="B68" s="1" t="s">
        <v>705</v>
      </c>
      <c r="C68" s="17">
        <f t="shared" si="3"/>
        <v>3785</v>
      </c>
      <c r="D68" s="19">
        <f t="shared" si="3"/>
        <v>53.570306000000002</v>
      </c>
      <c r="E68" s="18">
        <v>3491</v>
      </c>
      <c r="F68" s="18">
        <v>46.628701</v>
      </c>
      <c r="G68" s="18">
        <v>294</v>
      </c>
      <c r="H68" s="18">
        <v>6.941605</v>
      </c>
      <c r="I68" s="18">
        <v>10856</v>
      </c>
      <c r="J68" s="18">
        <v>25.745816999999999</v>
      </c>
      <c r="P68" s="10"/>
    </row>
    <row r="69" spans="1:16" s="23" customFormat="1" x14ac:dyDescent="0.2">
      <c r="B69" s="3" t="s">
        <v>706</v>
      </c>
      <c r="C69" s="21">
        <f>E69+G69</f>
        <v>2787</v>
      </c>
      <c r="D69" s="20">
        <f>F69+H69</f>
        <v>36.977938000000002</v>
      </c>
      <c r="E69" s="22">
        <v>2536</v>
      </c>
      <c r="F69" s="22">
        <v>33.229393000000002</v>
      </c>
      <c r="G69" s="22">
        <v>251</v>
      </c>
      <c r="H69" s="22">
        <v>3.748545</v>
      </c>
      <c r="I69" s="22">
        <v>10855</v>
      </c>
      <c r="J69" s="22">
        <v>18.729385000000001</v>
      </c>
      <c r="P69" s="83"/>
    </row>
    <row r="70" spans="1:16" ht="18" thickBot="1" x14ac:dyDescent="0.25">
      <c r="B70" s="4"/>
      <c r="C70" s="24"/>
      <c r="D70" s="4"/>
      <c r="E70" s="4"/>
      <c r="F70" s="4"/>
      <c r="G70" s="4"/>
      <c r="H70" s="4"/>
      <c r="I70" s="4"/>
      <c r="J70" s="4"/>
      <c r="P70" s="10"/>
    </row>
    <row r="71" spans="1:16" x14ac:dyDescent="0.2">
      <c r="B71" s="20"/>
      <c r="C71" s="1" t="s">
        <v>71</v>
      </c>
      <c r="H71" s="20"/>
      <c r="I71" s="20"/>
      <c r="J71" s="20"/>
      <c r="P71" s="10"/>
    </row>
    <row r="72" spans="1:16" x14ac:dyDescent="0.2">
      <c r="A72" s="1"/>
      <c r="B72" s="40"/>
      <c r="C72" s="40"/>
      <c r="D72" s="40"/>
      <c r="E72" s="40"/>
      <c r="F72" s="40"/>
      <c r="G72" s="40"/>
      <c r="H72" s="40"/>
      <c r="I72" s="40"/>
      <c r="J72" s="40"/>
      <c r="K72" s="10"/>
      <c r="L72" s="10"/>
      <c r="M72" s="10"/>
      <c r="P72" s="10"/>
    </row>
    <row r="73" spans="1:16" x14ac:dyDescent="0.2">
      <c r="N73" s="10"/>
      <c r="P73" s="10"/>
    </row>
    <row r="74" spans="1:16" x14ac:dyDescent="0.2">
      <c r="N74" s="10"/>
    </row>
    <row r="75" spans="1:16" x14ac:dyDescent="0.2">
      <c r="N75" s="10"/>
    </row>
    <row r="76" spans="1:16" x14ac:dyDescent="0.2">
      <c r="N76" s="10"/>
    </row>
    <row r="77" spans="1:16" x14ac:dyDescent="0.2">
      <c r="N77" s="10"/>
    </row>
    <row r="78" spans="1:16" x14ac:dyDescent="0.2">
      <c r="N78" s="10"/>
    </row>
    <row r="79" spans="1:16" x14ac:dyDescent="0.2">
      <c r="N79" s="10"/>
    </row>
    <row r="80" spans="1:16" x14ac:dyDescent="0.2">
      <c r="N80" s="10"/>
    </row>
    <row r="81" spans="14:14" x14ac:dyDescent="0.2">
      <c r="N81" s="10"/>
    </row>
    <row r="82" spans="14:14" x14ac:dyDescent="0.2">
      <c r="N82" s="10"/>
    </row>
    <row r="83" spans="14:14" x14ac:dyDescent="0.2">
      <c r="N83" s="10"/>
    </row>
    <row r="84" spans="14:14" x14ac:dyDescent="0.2">
      <c r="N84" s="10"/>
    </row>
    <row r="85" spans="14:14" x14ac:dyDescent="0.2">
      <c r="N85" s="10"/>
    </row>
    <row r="86" spans="14:14" x14ac:dyDescent="0.2">
      <c r="N86" s="10"/>
    </row>
    <row r="87" spans="14:14" x14ac:dyDescent="0.2">
      <c r="N87" s="10"/>
    </row>
    <row r="88" spans="14:14" x14ac:dyDescent="0.2">
      <c r="N88" s="10"/>
    </row>
    <row r="89" spans="14:14" x14ac:dyDescent="0.2">
      <c r="N89" s="10"/>
    </row>
    <row r="90" spans="14:14" x14ac:dyDescent="0.2">
      <c r="N90" s="10"/>
    </row>
    <row r="91" spans="14:14" x14ac:dyDescent="0.2">
      <c r="N91" s="10"/>
    </row>
    <row r="92" spans="14:14" x14ac:dyDescent="0.2">
      <c r="N92" s="10"/>
    </row>
    <row r="93" spans="14:14" x14ac:dyDescent="0.2">
      <c r="N93" s="10"/>
    </row>
    <row r="94" spans="14:14" x14ac:dyDescent="0.2">
      <c r="N94" s="10"/>
    </row>
    <row r="95" spans="14:14" x14ac:dyDescent="0.2">
      <c r="N95" s="10"/>
    </row>
    <row r="96" spans="14:14" x14ac:dyDescent="0.2">
      <c r="N96" s="10"/>
    </row>
    <row r="97" spans="14:14" x14ac:dyDescent="0.2">
      <c r="N97" s="10"/>
    </row>
  </sheetData>
  <phoneticPr fontId="2"/>
  <pageMargins left="0.46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6"/>
  <sheetViews>
    <sheetView showGridLines="0" zoomScale="75" workbookViewId="0">
      <selection activeCell="B3" sqref="B3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625" style="2" customWidth="1"/>
    <col min="4" max="4" width="13.375" style="2"/>
    <col min="5" max="6" width="14.625" style="2" customWidth="1"/>
    <col min="7" max="7" width="15.875" style="2" customWidth="1"/>
    <col min="8" max="8" width="14.625" style="2" customWidth="1"/>
    <col min="9" max="256" width="13.375" style="2"/>
    <col min="257" max="257" width="13.375" style="2" customWidth="1"/>
    <col min="258" max="258" width="17.125" style="2" customWidth="1"/>
    <col min="259" max="259" width="14.625" style="2" customWidth="1"/>
    <col min="260" max="260" width="13.375" style="2"/>
    <col min="261" max="262" width="14.625" style="2" customWidth="1"/>
    <col min="263" max="263" width="15.875" style="2" customWidth="1"/>
    <col min="264" max="264" width="14.625" style="2" customWidth="1"/>
    <col min="265" max="512" width="13.375" style="2"/>
    <col min="513" max="513" width="13.375" style="2" customWidth="1"/>
    <col min="514" max="514" width="17.125" style="2" customWidth="1"/>
    <col min="515" max="515" width="14.625" style="2" customWidth="1"/>
    <col min="516" max="516" width="13.375" style="2"/>
    <col min="517" max="518" width="14.625" style="2" customWidth="1"/>
    <col min="519" max="519" width="15.875" style="2" customWidth="1"/>
    <col min="520" max="520" width="14.625" style="2" customWidth="1"/>
    <col min="521" max="768" width="13.375" style="2"/>
    <col min="769" max="769" width="13.375" style="2" customWidth="1"/>
    <col min="770" max="770" width="17.125" style="2" customWidth="1"/>
    <col min="771" max="771" width="14.625" style="2" customWidth="1"/>
    <col min="772" max="772" width="13.375" style="2"/>
    <col min="773" max="774" width="14.625" style="2" customWidth="1"/>
    <col min="775" max="775" width="15.875" style="2" customWidth="1"/>
    <col min="776" max="776" width="14.625" style="2" customWidth="1"/>
    <col min="777" max="1024" width="13.375" style="2"/>
    <col min="1025" max="1025" width="13.375" style="2" customWidth="1"/>
    <col min="1026" max="1026" width="17.125" style="2" customWidth="1"/>
    <col min="1027" max="1027" width="14.625" style="2" customWidth="1"/>
    <col min="1028" max="1028" width="13.375" style="2"/>
    <col min="1029" max="1030" width="14.625" style="2" customWidth="1"/>
    <col min="1031" max="1031" width="15.875" style="2" customWidth="1"/>
    <col min="1032" max="1032" width="14.625" style="2" customWidth="1"/>
    <col min="1033" max="1280" width="13.375" style="2"/>
    <col min="1281" max="1281" width="13.375" style="2" customWidth="1"/>
    <col min="1282" max="1282" width="17.125" style="2" customWidth="1"/>
    <col min="1283" max="1283" width="14.625" style="2" customWidth="1"/>
    <col min="1284" max="1284" width="13.375" style="2"/>
    <col min="1285" max="1286" width="14.625" style="2" customWidth="1"/>
    <col min="1287" max="1287" width="15.875" style="2" customWidth="1"/>
    <col min="1288" max="1288" width="14.625" style="2" customWidth="1"/>
    <col min="1289" max="1536" width="13.375" style="2"/>
    <col min="1537" max="1537" width="13.375" style="2" customWidth="1"/>
    <col min="1538" max="1538" width="17.125" style="2" customWidth="1"/>
    <col min="1539" max="1539" width="14.625" style="2" customWidth="1"/>
    <col min="1540" max="1540" width="13.375" style="2"/>
    <col min="1541" max="1542" width="14.625" style="2" customWidth="1"/>
    <col min="1543" max="1543" width="15.875" style="2" customWidth="1"/>
    <col min="1544" max="1544" width="14.625" style="2" customWidth="1"/>
    <col min="1545" max="1792" width="13.375" style="2"/>
    <col min="1793" max="1793" width="13.375" style="2" customWidth="1"/>
    <col min="1794" max="1794" width="17.125" style="2" customWidth="1"/>
    <col min="1795" max="1795" width="14.625" style="2" customWidth="1"/>
    <col min="1796" max="1796" width="13.375" style="2"/>
    <col min="1797" max="1798" width="14.625" style="2" customWidth="1"/>
    <col min="1799" max="1799" width="15.875" style="2" customWidth="1"/>
    <col min="1800" max="1800" width="14.625" style="2" customWidth="1"/>
    <col min="1801" max="2048" width="13.375" style="2"/>
    <col min="2049" max="2049" width="13.375" style="2" customWidth="1"/>
    <col min="2050" max="2050" width="17.125" style="2" customWidth="1"/>
    <col min="2051" max="2051" width="14.625" style="2" customWidth="1"/>
    <col min="2052" max="2052" width="13.375" style="2"/>
    <col min="2053" max="2054" width="14.625" style="2" customWidth="1"/>
    <col min="2055" max="2055" width="15.875" style="2" customWidth="1"/>
    <col min="2056" max="2056" width="14.625" style="2" customWidth="1"/>
    <col min="2057" max="2304" width="13.375" style="2"/>
    <col min="2305" max="2305" width="13.375" style="2" customWidth="1"/>
    <col min="2306" max="2306" width="17.125" style="2" customWidth="1"/>
    <col min="2307" max="2307" width="14.625" style="2" customWidth="1"/>
    <col min="2308" max="2308" width="13.375" style="2"/>
    <col min="2309" max="2310" width="14.625" style="2" customWidth="1"/>
    <col min="2311" max="2311" width="15.875" style="2" customWidth="1"/>
    <col min="2312" max="2312" width="14.625" style="2" customWidth="1"/>
    <col min="2313" max="2560" width="13.375" style="2"/>
    <col min="2561" max="2561" width="13.375" style="2" customWidth="1"/>
    <col min="2562" max="2562" width="17.125" style="2" customWidth="1"/>
    <col min="2563" max="2563" width="14.625" style="2" customWidth="1"/>
    <col min="2564" max="2564" width="13.375" style="2"/>
    <col min="2565" max="2566" width="14.625" style="2" customWidth="1"/>
    <col min="2567" max="2567" width="15.875" style="2" customWidth="1"/>
    <col min="2568" max="2568" width="14.625" style="2" customWidth="1"/>
    <col min="2569" max="2816" width="13.375" style="2"/>
    <col min="2817" max="2817" width="13.375" style="2" customWidth="1"/>
    <col min="2818" max="2818" width="17.125" style="2" customWidth="1"/>
    <col min="2819" max="2819" width="14.625" style="2" customWidth="1"/>
    <col min="2820" max="2820" width="13.375" style="2"/>
    <col min="2821" max="2822" width="14.625" style="2" customWidth="1"/>
    <col min="2823" max="2823" width="15.875" style="2" customWidth="1"/>
    <col min="2824" max="2824" width="14.625" style="2" customWidth="1"/>
    <col min="2825" max="3072" width="13.375" style="2"/>
    <col min="3073" max="3073" width="13.375" style="2" customWidth="1"/>
    <col min="3074" max="3074" width="17.125" style="2" customWidth="1"/>
    <col min="3075" max="3075" width="14.625" style="2" customWidth="1"/>
    <col min="3076" max="3076" width="13.375" style="2"/>
    <col min="3077" max="3078" width="14.625" style="2" customWidth="1"/>
    <col min="3079" max="3079" width="15.875" style="2" customWidth="1"/>
    <col min="3080" max="3080" width="14.625" style="2" customWidth="1"/>
    <col min="3081" max="3328" width="13.375" style="2"/>
    <col min="3329" max="3329" width="13.375" style="2" customWidth="1"/>
    <col min="3330" max="3330" width="17.125" style="2" customWidth="1"/>
    <col min="3331" max="3331" width="14.625" style="2" customWidth="1"/>
    <col min="3332" max="3332" width="13.375" style="2"/>
    <col min="3333" max="3334" width="14.625" style="2" customWidth="1"/>
    <col min="3335" max="3335" width="15.875" style="2" customWidth="1"/>
    <col min="3336" max="3336" width="14.625" style="2" customWidth="1"/>
    <col min="3337" max="3584" width="13.375" style="2"/>
    <col min="3585" max="3585" width="13.375" style="2" customWidth="1"/>
    <col min="3586" max="3586" width="17.125" style="2" customWidth="1"/>
    <col min="3587" max="3587" width="14.625" style="2" customWidth="1"/>
    <col min="3588" max="3588" width="13.375" style="2"/>
    <col min="3589" max="3590" width="14.625" style="2" customWidth="1"/>
    <col min="3591" max="3591" width="15.875" style="2" customWidth="1"/>
    <col min="3592" max="3592" width="14.625" style="2" customWidth="1"/>
    <col min="3593" max="3840" width="13.375" style="2"/>
    <col min="3841" max="3841" width="13.375" style="2" customWidth="1"/>
    <col min="3842" max="3842" width="17.125" style="2" customWidth="1"/>
    <col min="3843" max="3843" width="14.625" style="2" customWidth="1"/>
    <col min="3844" max="3844" width="13.375" style="2"/>
    <col min="3845" max="3846" width="14.625" style="2" customWidth="1"/>
    <col min="3847" max="3847" width="15.875" style="2" customWidth="1"/>
    <col min="3848" max="3848" width="14.625" style="2" customWidth="1"/>
    <col min="3849" max="4096" width="13.375" style="2"/>
    <col min="4097" max="4097" width="13.375" style="2" customWidth="1"/>
    <col min="4098" max="4098" width="17.125" style="2" customWidth="1"/>
    <col min="4099" max="4099" width="14.625" style="2" customWidth="1"/>
    <col min="4100" max="4100" width="13.375" style="2"/>
    <col min="4101" max="4102" width="14.625" style="2" customWidth="1"/>
    <col min="4103" max="4103" width="15.875" style="2" customWidth="1"/>
    <col min="4104" max="4104" width="14.625" style="2" customWidth="1"/>
    <col min="4105" max="4352" width="13.375" style="2"/>
    <col min="4353" max="4353" width="13.375" style="2" customWidth="1"/>
    <col min="4354" max="4354" width="17.125" style="2" customWidth="1"/>
    <col min="4355" max="4355" width="14.625" style="2" customWidth="1"/>
    <col min="4356" max="4356" width="13.375" style="2"/>
    <col min="4357" max="4358" width="14.625" style="2" customWidth="1"/>
    <col min="4359" max="4359" width="15.875" style="2" customWidth="1"/>
    <col min="4360" max="4360" width="14.625" style="2" customWidth="1"/>
    <col min="4361" max="4608" width="13.375" style="2"/>
    <col min="4609" max="4609" width="13.375" style="2" customWidth="1"/>
    <col min="4610" max="4610" width="17.125" style="2" customWidth="1"/>
    <col min="4611" max="4611" width="14.625" style="2" customWidth="1"/>
    <col min="4612" max="4612" width="13.375" style="2"/>
    <col min="4613" max="4614" width="14.625" style="2" customWidth="1"/>
    <col min="4615" max="4615" width="15.875" style="2" customWidth="1"/>
    <col min="4616" max="4616" width="14.625" style="2" customWidth="1"/>
    <col min="4617" max="4864" width="13.375" style="2"/>
    <col min="4865" max="4865" width="13.375" style="2" customWidth="1"/>
    <col min="4866" max="4866" width="17.125" style="2" customWidth="1"/>
    <col min="4867" max="4867" width="14.625" style="2" customWidth="1"/>
    <col min="4868" max="4868" width="13.375" style="2"/>
    <col min="4869" max="4870" width="14.625" style="2" customWidth="1"/>
    <col min="4871" max="4871" width="15.875" style="2" customWidth="1"/>
    <col min="4872" max="4872" width="14.625" style="2" customWidth="1"/>
    <col min="4873" max="5120" width="13.375" style="2"/>
    <col min="5121" max="5121" width="13.375" style="2" customWidth="1"/>
    <col min="5122" max="5122" width="17.125" style="2" customWidth="1"/>
    <col min="5123" max="5123" width="14.625" style="2" customWidth="1"/>
    <col min="5124" max="5124" width="13.375" style="2"/>
    <col min="5125" max="5126" width="14.625" style="2" customWidth="1"/>
    <col min="5127" max="5127" width="15.875" style="2" customWidth="1"/>
    <col min="5128" max="5128" width="14.625" style="2" customWidth="1"/>
    <col min="5129" max="5376" width="13.375" style="2"/>
    <col min="5377" max="5377" width="13.375" style="2" customWidth="1"/>
    <col min="5378" max="5378" width="17.125" style="2" customWidth="1"/>
    <col min="5379" max="5379" width="14.625" style="2" customWidth="1"/>
    <col min="5380" max="5380" width="13.375" style="2"/>
    <col min="5381" max="5382" width="14.625" style="2" customWidth="1"/>
    <col min="5383" max="5383" width="15.875" style="2" customWidth="1"/>
    <col min="5384" max="5384" width="14.625" style="2" customWidth="1"/>
    <col min="5385" max="5632" width="13.375" style="2"/>
    <col min="5633" max="5633" width="13.375" style="2" customWidth="1"/>
    <col min="5634" max="5634" width="17.125" style="2" customWidth="1"/>
    <col min="5635" max="5635" width="14.625" style="2" customWidth="1"/>
    <col min="5636" max="5636" width="13.375" style="2"/>
    <col min="5637" max="5638" width="14.625" style="2" customWidth="1"/>
    <col min="5639" max="5639" width="15.875" style="2" customWidth="1"/>
    <col min="5640" max="5640" width="14.625" style="2" customWidth="1"/>
    <col min="5641" max="5888" width="13.375" style="2"/>
    <col min="5889" max="5889" width="13.375" style="2" customWidth="1"/>
    <col min="5890" max="5890" width="17.125" style="2" customWidth="1"/>
    <col min="5891" max="5891" width="14.625" style="2" customWidth="1"/>
    <col min="5892" max="5892" width="13.375" style="2"/>
    <col min="5893" max="5894" width="14.625" style="2" customWidth="1"/>
    <col min="5895" max="5895" width="15.875" style="2" customWidth="1"/>
    <col min="5896" max="5896" width="14.625" style="2" customWidth="1"/>
    <col min="5897" max="6144" width="13.375" style="2"/>
    <col min="6145" max="6145" width="13.375" style="2" customWidth="1"/>
    <col min="6146" max="6146" width="17.125" style="2" customWidth="1"/>
    <col min="6147" max="6147" width="14.625" style="2" customWidth="1"/>
    <col min="6148" max="6148" width="13.375" style="2"/>
    <col min="6149" max="6150" width="14.625" style="2" customWidth="1"/>
    <col min="6151" max="6151" width="15.875" style="2" customWidth="1"/>
    <col min="6152" max="6152" width="14.625" style="2" customWidth="1"/>
    <col min="6153" max="6400" width="13.375" style="2"/>
    <col min="6401" max="6401" width="13.375" style="2" customWidth="1"/>
    <col min="6402" max="6402" width="17.125" style="2" customWidth="1"/>
    <col min="6403" max="6403" width="14.625" style="2" customWidth="1"/>
    <col min="6404" max="6404" width="13.375" style="2"/>
    <col min="6405" max="6406" width="14.625" style="2" customWidth="1"/>
    <col min="6407" max="6407" width="15.875" style="2" customWidth="1"/>
    <col min="6408" max="6408" width="14.625" style="2" customWidth="1"/>
    <col min="6409" max="6656" width="13.375" style="2"/>
    <col min="6657" max="6657" width="13.375" style="2" customWidth="1"/>
    <col min="6658" max="6658" width="17.125" style="2" customWidth="1"/>
    <col min="6659" max="6659" width="14.625" style="2" customWidth="1"/>
    <col min="6660" max="6660" width="13.375" style="2"/>
    <col min="6661" max="6662" width="14.625" style="2" customWidth="1"/>
    <col min="6663" max="6663" width="15.875" style="2" customWidth="1"/>
    <col min="6664" max="6664" width="14.625" style="2" customWidth="1"/>
    <col min="6665" max="6912" width="13.375" style="2"/>
    <col min="6913" max="6913" width="13.375" style="2" customWidth="1"/>
    <col min="6914" max="6914" width="17.125" style="2" customWidth="1"/>
    <col min="6915" max="6915" width="14.625" style="2" customWidth="1"/>
    <col min="6916" max="6916" width="13.375" style="2"/>
    <col min="6917" max="6918" width="14.625" style="2" customWidth="1"/>
    <col min="6919" max="6919" width="15.875" style="2" customWidth="1"/>
    <col min="6920" max="6920" width="14.625" style="2" customWidth="1"/>
    <col min="6921" max="7168" width="13.375" style="2"/>
    <col min="7169" max="7169" width="13.375" style="2" customWidth="1"/>
    <col min="7170" max="7170" width="17.125" style="2" customWidth="1"/>
    <col min="7171" max="7171" width="14.625" style="2" customWidth="1"/>
    <col min="7172" max="7172" width="13.375" style="2"/>
    <col min="7173" max="7174" width="14.625" style="2" customWidth="1"/>
    <col min="7175" max="7175" width="15.875" style="2" customWidth="1"/>
    <col min="7176" max="7176" width="14.625" style="2" customWidth="1"/>
    <col min="7177" max="7424" width="13.375" style="2"/>
    <col min="7425" max="7425" width="13.375" style="2" customWidth="1"/>
    <col min="7426" max="7426" width="17.125" style="2" customWidth="1"/>
    <col min="7427" max="7427" width="14.625" style="2" customWidth="1"/>
    <col min="7428" max="7428" width="13.375" style="2"/>
    <col min="7429" max="7430" width="14.625" style="2" customWidth="1"/>
    <col min="7431" max="7431" width="15.875" style="2" customWidth="1"/>
    <col min="7432" max="7432" width="14.625" style="2" customWidth="1"/>
    <col min="7433" max="7680" width="13.375" style="2"/>
    <col min="7681" max="7681" width="13.375" style="2" customWidth="1"/>
    <col min="7682" max="7682" width="17.125" style="2" customWidth="1"/>
    <col min="7683" max="7683" width="14.625" style="2" customWidth="1"/>
    <col min="7684" max="7684" width="13.375" style="2"/>
    <col min="7685" max="7686" width="14.625" style="2" customWidth="1"/>
    <col min="7687" max="7687" width="15.875" style="2" customWidth="1"/>
    <col min="7688" max="7688" width="14.625" style="2" customWidth="1"/>
    <col min="7689" max="7936" width="13.375" style="2"/>
    <col min="7937" max="7937" width="13.375" style="2" customWidth="1"/>
    <col min="7938" max="7938" width="17.125" style="2" customWidth="1"/>
    <col min="7939" max="7939" width="14.625" style="2" customWidth="1"/>
    <col min="7940" max="7940" width="13.375" style="2"/>
    <col min="7941" max="7942" width="14.625" style="2" customWidth="1"/>
    <col min="7943" max="7943" width="15.875" style="2" customWidth="1"/>
    <col min="7944" max="7944" width="14.625" style="2" customWidth="1"/>
    <col min="7945" max="8192" width="13.375" style="2"/>
    <col min="8193" max="8193" width="13.375" style="2" customWidth="1"/>
    <col min="8194" max="8194" width="17.125" style="2" customWidth="1"/>
    <col min="8195" max="8195" width="14.625" style="2" customWidth="1"/>
    <col min="8196" max="8196" width="13.375" style="2"/>
    <col min="8197" max="8198" width="14.625" style="2" customWidth="1"/>
    <col min="8199" max="8199" width="15.875" style="2" customWidth="1"/>
    <col min="8200" max="8200" width="14.625" style="2" customWidth="1"/>
    <col min="8201" max="8448" width="13.375" style="2"/>
    <col min="8449" max="8449" width="13.375" style="2" customWidth="1"/>
    <col min="8450" max="8450" width="17.125" style="2" customWidth="1"/>
    <col min="8451" max="8451" width="14.625" style="2" customWidth="1"/>
    <col min="8452" max="8452" width="13.375" style="2"/>
    <col min="8453" max="8454" width="14.625" style="2" customWidth="1"/>
    <col min="8455" max="8455" width="15.875" style="2" customWidth="1"/>
    <col min="8456" max="8456" width="14.625" style="2" customWidth="1"/>
    <col min="8457" max="8704" width="13.375" style="2"/>
    <col min="8705" max="8705" width="13.375" style="2" customWidth="1"/>
    <col min="8706" max="8706" width="17.125" style="2" customWidth="1"/>
    <col min="8707" max="8707" width="14.625" style="2" customWidth="1"/>
    <col min="8708" max="8708" width="13.375" style="2"/>
    <col min="8709" max="8710" width="14.625" style="2" customWidth="1"/>
    <col min="8711" max="8711" width="15.875" style="2" customWidth="1"/>
    <col min="8712" max="8712" width="14.625" style="2" customWidth="1"/>
    <col min="8713" max="8960" width="13.375" style="2"/>
    <col min="8961" max="8961" width="13.375" style="2" customWidth="1"/>
    <col min="8962" max="8962" width="17.125" style="2" customWidth="1"/>
    <col min="8963" max="8963" width="14.625" style="2" customWidth="1"/>
    <col min="8964" max="8964" width="13.375" style="2"/>
    <col min="8965" max="8966" width="14.625" style="2" customWidth="1"/>
    <col min="8967" max="8967" width="15.875" style="2" customWidth="1"/>
    <col min="8968" max="8968" width="14.625" style="2" customWidth="1"/>
    <col min="8969" max="9216" width="13.375" style="2"/>
    <col min="9217" max="9217" width="13.375" style="2" customWidth="1"/>
    <col min="9218" max="9218" width="17.125" style="2" customWidth="1"/>
    <col min="9219" max="9219" width="14.625" style="2" customWidth="1"/>
    <col min="9220" max="9220" width="13.375" style="2"/>
    <col min="9221" max="9222" width="14.625" style="2" customWidth="1"/>
    <col min="9223" max="9223" width="15.875" style="2" customWidth="1"/>
    <col min="9224" max="9224" width="14.625" style="2" customWidth="1"/>
    <col min="9225" max="9472" width="13.375" style="2"/>
    <col min="9473" max="9473" width="13.375" style="2" customWidth="1"/>
    <col min="9474" max="9474" width="17.125" style="2" customWidth="1"/>
    <col min="9475" max="9475" width="14.625" style="2" customWidth="1"/>
    <col min="9476" max="9476" width="13.375" style="2"/>
    <col min="9477" max="9478" width="14.625" style="2" customWidth="1"/>
    <col min="9479" max="9479" width="15.875" style="2" customWidth="1"/>
    <col min="9480" max="9480" width="14.625" style="2" customWidth="1"/>
    <col min="9481" max="9728" width="13.375" style="2"/>
    <col min="9729" max="9729" width="13.375" style="2" customWidth="1"/>
    <col min="9730" max="9730" width="17.125" style="2" customWidth="1"/>
    <col min="9731" max="9731" width="14.625" style="2" customWidth="1"/>
    <col min="9732" max="9732" width="13.375" style="2"/>
    <col min="9733" max="9734" width="14.625" style="2" customWidth="1"/>
    <col min="9735" max="9735" width="15.875" style="2" customWidth="1"/>
    <col min="9736" max="9736" width="14.625" style="2" customWidth="1"/>
    <col min="9737" max="9984" width="13.375" style="2"/>
    <col min="9985" max="9985" width="13.375" style="2" customWidth="1"/>
    <col min="9986" max="9986" width="17.125" style="2" customWidth="1"/>
    <col min="9987" max="9987" width="14.625" style="2" customWidth="1"/>
    <col min="9988" max="9988" width="13.375" style="2"/>
    <col min="9989" max="9990" width="14.625" style="2" customWidth="1"/>
    <col min="9991" max="9991" width="15.875" style="2" customWidth="1"/>
    <col min="9992" max="9992" width="14.625" style="2" customWidth="1"/>
    <col min="9993" max="10240" width="13.375" style="2"/>
    <col min="10241" max="10241" width="13.375" style="2" customWidth="1"/>
    <col min="10242" max="10242" width="17.125" style="2" customWidth="1"/>
    <col min="10243" max="10243" width="14.625" style="2" customWidth="1"/>
    <col min="10244" max="10244" width="13.375" style="2"/>
    <col min="10245" max="10246" width="14.625" style="2" customWidth="1"/>
    <col min="10247" max="10247" width="15.875" style="2" customWidth="1"/>
    <col min="10248" max="10248" width="14.625" style="2" customWidth="1"/>
    <col min="10249" max="10496" width="13.375" style="2"/>
    <col min="10497" max="10497" width="13.375" style="2" customWidth="1"/>
    <col min="10498" max="10498" width="17.125" style="2" customWidth="1"/>
    <col min="10499" max="10499" width="14.625" style="2" customWidth="1"/>
    <col min="10500" max="10500" width="13.375" style="2"/>
    <col min="10501" max="10502" width="14.625" style="2" customWidth="1"/>
    <col min="10503" max="10503" width="15.875" style="2" customWidth="1"/>
    <col min="10504" max="10504" width="14.625" style="2" customWidth="1"/>
    <col min="10505" max="10752" width="13.375" style="2"/>
    <col min="10753" max="10753" width="13.375" style="2" customWidth="1"/>
    <col min="10754" max="10754" width="17.125" style="2" customWidth="1"/>
    <col min="10755" max="10755" width="14.625" style="2" customWidth="1"/>
    <col min="10756" max="10756" width="13.375" style="2"/>
    <col min="10757" max="10758" width="14.625" style="2" customWidth="1"/>
    <col min="10759" max="10759" width="15.875" style="2" customWidth="1"/>
    <col min="10760" max="10760" width="14.625" style="2" customWidth="1"/>
    <col min="10761" max="11008" width="13.375" style="2"/>
    <col min="11009" max="11009" width="13.375" style="2" customWidth="1"/>
    <col min="11010" max="11010" width="17.125" style="2" customWidth="1"/>
    <col min="11011" max="11011" width="14.625" style="2" customWidth="1"/>
    <col min="11012" max="11012" width="13.375" style="2"/>
    <col min="11013" max="11014" width="14.625" style="2" customWidth="1"/>
    <col min="11015" max="11015" width="15.875" style="2" customWidth="1"/>
    <col min="11016" max="11016" width="14.625" style="2" customWidth="1"/>
    <col min="11017" max="11264" width="13.375" style="2"/>
    <col min="11265" max="11265" width="13.375" style="2" customWidth="1"/>
    <col min="11266" max="11266" width="17.125" style="2" customWidth="1"/>
    <col min="11267" max="11267" width="14.625" style="2" customWidth="1"/>
    <col min="11268" max="11268" width="13.375" style="2"/>
    <col min="11269" max="11270" width="14.625" style="2" customWidth="1"/>
    <col min="11271" max="11271" width="15.875" style="2" customWidth="1"/>
    <col min="11272" max="11272" width="14.625" style="2" customWidth="1"/>
    <col min="11273" max="11520" width="13.375" style="2"/>
    <col min="11521" max="11521" width="13.375" style="2" customWidth="1"/>
    <col min="11522" max="11522" width="17.125" style="2" customWidth="1"/>
    <col min="11523" max="11523" width="14.625" style="2" customWidth="1"/>
    <col min="11524" max="11524" width="13.375" style="2"/>
    <col min="11525" max="11526" width="14.625" style="2" customWidth="1"/>
    <col min="11527" max="11527" width="15.875" style="2" customWidth="1"/>
    <col min="11528" max="11528" width="14.625" style="2" customWidth="1"/>
    <col min="11529" max="11776" width="13.375" style="2"/>
    <col min="11777" max="11777" width="13.375" style="2" customWidth="1"/>
    <col min="11778" max="11778" width="17.125" style="2" customWidth="1"/>
    <col min="11779" max="11779" width="14.625" style="2" customWidth="1"/>
    <col min="11780" max="11780" width="13.375" style="2"/>
    <col min="11781" max="11782" width="14.625" style="2" customWidth="1"/>
    <col min="11783" max="11783" width="15.875" style="2" customWidth="1"/>
    <col min="11784" max="11784" width="14.625" style="2" customWidth="1"/>
    <col min="11785" max="12032" width="13.375" style="2"/>
    <col min="12033" max="12033" width="13.375" style="2" customWidth="1"/>
    <col min="12034" max="12034" width="17.125" style="2" customWidth="1"/>
    <col min="12035" max="12035" width="14.625" style="2" customWidth="1"/>
    <col min="12036" max="12036" width="13.375" style="2"/>
    <col min="12037" max="12038" width="14.625" style="2" customWidth="1"/>
    <col min="12039" max="12039" width="15.875" style="2" customWidth="1"/>
    <col min="12040" max="12040" width="14.625" style="2" customWidth="1"/>
    <col min="12041" max="12288" width="13.375" style="2"/>
    <col min="12289" max="12289" width="13.375" style="2" customWidth="1"/>
    <col min="12290" max="12290" width="17.125" style="2" customWidth="1"/>
    <col min="12291" max="12291" width="14.625" style="2" customWidth="1"/>
    <col min="12292" max="12292" width="13.375" style="2"/>
    <col min="12293" max="12294" width="14.625" style="2" customWidth="1"/>
    <col min="12295" max="12295" width="15.875" style="2" customWidth="1"/>
    <col min="12296" max="12296" width="14.625" style="2" customWidth="1"/>
    <col min="12297" max="12544" width="13.375" style="2"/>
    <col min="12545" max="12545" width="13.375" style="2" customWidth="1"/>
    <col min="12546" max="12546" width="17.125" style="2" customWidth="1"/>
    <col min="12547" max="12547" width="14.625" style="2" customWidth="1"/>
    <col min="12548" max="12548" width="13.375" style="2"/>
    <col min="12549" max="12550" width="14.625" style="2" customWidth="1"/>
    <col min="12551" max="12551" width="15.875" style="2" customWidth="1"/>
    <col min="12552" max="12552" width="14.625" style="2" customWidth="1"/>
    <col min="12553" max="12800" width="13.375" style="2"/>
    <col min="12801" max="12801" width="13.375" style="2" customWidth="1"/>
    <col min="12802" max="12802" width="17.125" style="2" customWidth="1"/>
    <col min="12803" max="12803" width="14.625" style="2" customWidth="1"/>
    <col min="12804" max="12804" width="13.375" style="2"/>
    <col min="12805" max="12806" width="14.625" style="2" customWidth="1"/>
    <col min="12807" max="12807" width="15.875" style="2" customWidth="1"/>
    <col min="12808" max="12808" width="14.625" style="2" customWidth="1"/>
    <col min="12809" max="13056" width="13.375" style="2"/>
    <col min="13057" max="13057" width="13.375" style="2" customWidth="1"/>
    <col min="13058" max="13058" width="17.125" style="2" customWidth="1"/>
    <col min="13059" max="13059" width="14.625" style="2" customWidth="1"/>
    <col min="13060" max="13060" width="13.375" style="2"/>
    <col min="13061" max="13062" width="14.625" style="2" customWidth="1"/>
    <col min="13063" max="13063" width="15.875" style="2" customWidth="1"/>
    <col min="13064" max="13064" width="14.625" style="2" customWidth="1"/>
    <col min="13065" max="13312" width="13.375" style="2"/>
    <col min="13313" max="13313" width="13.375" style="2" customWidth="1"/>
    <col min="13314" max="13314" width="17.125" style="2" customWidth="1"/>
    <col min="13315" max="13315" width="14.625" style="2" customWidth="1"/>
    <col min="13316" max="13316" width="13.375" style="2"/>
    <col min="13317" max="13318" width="14.625" style="2" customWidth="1"/>
    <col min="13319" max="13319" width="15.875" style="2" customWidth="1"/>
    <col min="13320" max="13320" width="14.625" style="2" customWidth="1"/>
    <col min="13321" max="13568" width="13.375" style="2"/>
    <col min="13569" max="13569" width="13.375" style="2" customWidth="1"/>
    <col min="13570" max="13570" width="17.125" style="2" customWidth="1"/>
    <col min="13571" max="13571" width="14.625" style="2" customWidth="1"/>
    <col min="13572" max="13572" width="13.375" style="2"/>
    <col min="13573" max="13574" width="14.625" style="2" customWidth="1"/>
    <col min="13575" max="13575" width="15.875" style="2" customWidth="1"/>
    <col min="13576" max="13576" width="14.625" style="2" customWidth="1"/>
    <col min="13577" max="13824" width="13.375" style="2"/>
    <col min="13825" max="13825" width="13.375" style="2" customWidth="1"/>
    <col min="13826" max="13826" width="17.125" style="2" customWidth="1"/>
    <col min="13827" max="13827" width="14.625" style="2" customWidth="1"/>
    <col min="13828" max="13828" width="13.375" style="2"/>
    <col min="13829" max="13830" width="14.625" style="2" customWidth="1"/>
    <col min="13831" max="13831" width="15.875" style="2" customWidth="1"/>
    <col min="13832" max="13832" width="14.625" style="2" customWidth="1"/>
    <col min="13833" max="14080" width="13.375" style="2"/>
    <col min="14081" max="14081" width="13.375" style="2" customWidth="1"/>
    <col min="14082" max="14082" width="17.125" style="2" customWidth="1"/>
    <col min="14083" max="14083" width="14.625" style="2" customWidth="1"/>
    <col min="14084" max="14084" width="13.375" style="2"/>
    <col min="14085" max="14086" width="14.625" style="2" customWidth="1"/>
    <col min="14087" max="14087" width="15.875" style="2" customWidth="1"/>
    <col min="14088" max="14088" width="14.625" style="2" customWidth="1"/>
    <col min="14089" max="14336" width="13.375" style="2"/>
    <col min="14337" max="14337" width="13.375" style="2" customWidth="1"/>
    <col min="14338" max="14338" width="17.125" style="2" customWidth="1"/>
    <col min="14339" max="14339" width="14.625" style="2" customWidth="1"/>
    <col min="14340" max="14340" width="13.375" style="2"/>
    <col min="14341" max="14342" width="14.625" style="2" customWidth="1"/>
    <col min="14343" max="14343" width="15.875" style="2" customWidth="1"/>
    <col min="14344" max="14344" width="14.625" style="2" customWidth="1"/>
    <col min="14345" max="14592" width="13.375" style="2"/>
    <col min="14593" max="14593" width="13.375" style="2" customWidth="1"/>
    <col min="14594" max="14594" width="17.125" style="2" customWidth="1"/>
    <col min="14595" max="14595" width="14.625" style="2" customWidth="1"/>
    <col min="14596" max="14596" width="13.375" style="2"/>
    <col min="14597" max="14598" width="14.625" style="2" customWidth="1"/>
    <col min="14599" max="14599" width="15.875" style="2" customWidth="1"/>
    <col min="14600" max="14600" width="14.625" style="2" customWidth="1"/>
    <col min="14601" max="14848" width="13.375" style="2"/>
    <col min="14849" max="14849" width="13.375" style="2" customWidth="1"/>
    <col min="14850" max="14850" width="17.125" style="2" customWidth="1"/>
    <col min="14851" max="14851" width="14.625" style="2" customWidth="1"/>
    <col min="14852" max="14852" width="13.375" style="2"/>
    <col min="14853" max="14854" width="14.625" style="2" customWidth="1"/>
    <col min="14855" max="14855" width="15.875" style="2" customWidth="1"/>
    <col min="14856" max="14856" width="14.625" style="2" customWidth="1"/>
    <col min="14857" max="15104" width="13.375" style="2"/>
    <col min="15105" max="15105" width="13.375" style="2" customWidth="1"/>
    <col min="15106" max="15106" width="17.125" style="2" customWidth="1"/>
    <col min="15107" max="15107" width="14.625" style="2" customWidth="1"/>
    <col min="15108" max="15108" width="13.375" style="2"/>
    <col min="15109" max="15110" width="14.625" style="2" customWidth="1"/>
    <col min="15111" max="15111" width="15.875" style="2" customWidth="1"/>
    <col min="15112" max="15112" width="14.625" style="2" customWidth="1"/>
    <col min="15113" max="15360" width="13.375" style="2"/>
    <col min="15361" max="15361" width="13.375" style="2" customWidth="1"/>
    <col min="15362" max="15362" width="17.125" style="2" customWidth="1"/>
    <col min="15363" max="15363" width="14.625" style="2" customWidth="1"/>
    <col min="15364" max="15364" width="13.375" style="2"/>
    <col min="15365" max="15366" width="14.625" style="2" customWidth="1"/>
    <col min="15367" max="15367" width="15.875" style="2" customWidth="1"/>
    <col min="15368" max="15368" width="14.625" style="2" customWidth="1"/>
    <col min="15369" max="15616" width="13.375" style="2"/>
    <col min="15617" max="15617" width="13.375" style="2" customWidth="1"/>
    <col min="15618" max="15618" width="17.125" style="2" customWidth="1"/>
    <col min="15619" max="15619" width="14.625" style="2" customWidth="1"/>
    <col min="15620" max="15620" width="13.375" style="2"/>
    <col min="15621" max="15622" width="14.625" style="2" customWidth="1"/>
    <col min="15623" max="15623" width="15.875" style="2" customWidth="1"/>
    <col min="15624" max="15624" width="14.625" style="2" customWidth="1"/>
    <col min="15625" max="15872" width="13.375" style="2"/>
    <col min="15873" max="15873" width="13.375" style="2" customWidth="1"/>
    <col min="15874" max="15874" width="17.125" style="2" customWidth="1"/>
    <col min="15875" max="15875" width="14.625" style="2" customWidth="1"/>
    <col min="15876" max="15876" width="13.375" style="2"/>
    <col min="15877" max="15878" width="14.625" style="2" customWidth="1"/>
    <col min="15879" max="15879" width="15.875" style="2" customWidth="1"/>
    <col min="15880" max="15880" width="14.625" style="2" customWidth="1"/>
    <col min="15881" max="16128" width="13.375" style="2"/>
    <col min="16129" max="16129" width="13.375" style="2" customWidth="1"/>
    <col min="16130" max="16130" width="17.125" style="2" customWidth="1"/>
    <col min="16131" max="16131" width="14.625" style="2" customWidth="1"/>
    <col min="16132" max="16132" width="13.375" style="2"/>
    <col min="16133" max="16134" width="14.625" style="2" customWidth="1"/>
    <col min="16135" max="16135" width="15.875" style="2" customWidth="1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E6" s="3" t="s">
        <v>72</v>
      </c>
      <c r="F6" s="10"/>
      <c r="G6" s="10"/>
      <c r="H6" s="10"/>
      <c r="I6" s="10"/>
      <c r="J6" s="10"/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10"/>
    </row>
    <row r="8" spans="1:11" x14ac:dyDescent="0.2">
      <c r="C8" s="6"/>
      <c r="D8" s="7"/>
      <c r="E8" s="7"/>
      <c r="F8" s="6"/>
      <c r="G8" s="6"/>
      <c r="H8" s="6"/>
      <c r="I8" s="7"/>
      <c r="J8" s="7"/>
      <c r="K8" s="10"/>
    </row>
    <row r="9" spans="1:11" x14ac:dyDescent="0.2">
      <c r="C9" s="12" t="s">
        <v>73</v>
      </c>
      <c r="D9" s="12" t="s">
        <v>74</v>
      </c>
      <c r="E9" s="12" t="s">
        <v>74</v>
      </c>
      <c r="F9" s="11" t="s">
        <v>75</v>
      </c>
      <c r="G9" s="12" t="s">
        <v>76</v>
      </c>
      <c r="H9" s="12" t="s">
        <v>77</v>
      </c>
      <c r="I9" s="6"/>
      <c r="J9" s="10"/>
      <c r="K9" s="10"/>
    </row>
    <row r="10" spans="1:11" x14ac:dyDescent="0.2">
      <c r="B10" s="1"/>
      <c r="C10" s="12" t="s">
        <v>78</v>
      </c>
      <c r="D10" s="12" t="s">
        <v>79</v>
      </c>
      <c r="E10" s="12" t="s">
        <v>80</v>
      </c>
      <c r="F10" s="11" t="s">
        <v>81</v>
      </c>
      <c r="G10" s="12" t="s">
        <v>82</v>
      </c>
      <c r="H10" s="12" t="s">
        <v>83</v>
      </c>
      <c r="I10" s="9" t="s">
        <v>84</v>
      </c>
      <c r="J10" s="7"/>
      <c r="K10" s="10"/>
    </row>
    <row r="11" spans="1:11" x14ac:dyDescent="0.2">
      <c r="B11" s="7"/>
      <c r="C11" s="9" t="s">
        <v>85</v>
      </c>
      <c r="D11" s="9" t="s">
        <v>86</v>
      </c>
      <c r="E11" s="9" t="s">
        <v>87</v>
      </c>
      <c r="F11" s="13"/>
      <c r="G11" s="13"/>
      <c r="H11" s="13"/>
      <c r="I11" s="9" t="s">
        <v>88</v>
      </c>
      <c r="J11" s="9" t="s">
        <v>89</v>
      </c>
      <c r="K11" s="10"/>
    </row>
    <row r="12" spans="1:11" x14ac:dyDescent="0.2">
      <c r="C12" s="15" t="s">
        <v>16</v>
      </c>
      <c r="D12" s="16" t="s">
        <v>16</v>
      </c>
      <c r="E12" s="16" t="s">
        <v>16</v>
      </c>
      <c r="F12" s="16" t="s">
        <v>48</v>
      </c>
      <c r="G12" s="16" t="s">
        <v>48</v>
      </c>
      <c r="H12" s="16" t="s">
        <v>48</v>
      </c>
      <c r="I12" s="16" t="s">
        <v>16</v>
      </c>
      <c r="J12" s="16" t="s">
        <v>48</v>
      </c>
      <c r="K12" s="10"/>
    </row>
    <row r="13" spans="1:11" x14ac:dyDescent="0.2">
      <c r="B13" s="1" t="s">
        <v>90</v>
      </c>
      <c r="C13" s="17">
        <f>D13+E13</f>
        <v>280142</v>
      </c>
      <c r="D13" s="18">
        <v>234296</v>
      </c>
      <c r="E13" s="18">
        <v>45846</v>
      </c>
      <c r="F13" s="18">
        <v>4475</v>
      </c>
      <c r="G13" s="19">
        <f>H13+D45+E45+I61</f>
        <v>15230</v>
      </c>
      <c r="H13" s="19">
        <f>J13+D29+F29+H29+J29</f>
        <v>7892</v>
      </c>
      <c r="I13" s="18">
        <v>40778</v>
      </c>
      <c r="J13" s="18">
        <v>6631</v>
      </c>
    </row>
    <row r="14" spans="1:11" x14ac:dyDescent="0.2">
      <c r="B14" s="1" t="s">
        <v>91</v>
      </c>
      <c r="C14" s="17">
        <f>D14+E14</f>
        <v>280674</v>
      </c>
      <c r="D14" s="18">
        <v>225526</v>
      </c>
      <c r="E14" s="18">
        <v>55148</v>
      </c>
      <c r="F14" s="18">
        <v>11845</v>
      </c>
      <c r="G14" s="19">
        <f>H14+D46+E46+I62-1</f>
        <v>36312</v>
      </c>
      <c r="H14" s="19">
        <f>J14+D30+F30+H30+J30</f>
        <v>22090</v>
      </c>
      <c r="I14" s="18">
        <v>76732</v>
      </c>
      <c r="J14" s="18">
        <v>18885</v>
      </c>
    </row>
    <row r="15" spans="1:11" x14ac:dyDescent="0.2">
      <c r="B15" s="1" t="s">
        <v>92</v>
      </c>
      <c r="C15" s="17">
        <f>D15+E15</f>
        <v>251560</v>
      </c>
      <c r="D15" s="18">
        <v>197432</v>
      </c>
      <c r="E15" s="18">
        <v>54128</v>
      </c>
      <c r="F15" s="18">
        <v>15547</v>
      </c>
      <c r="G15" s="19">
        <f>H15+D47+E47+I63</f>
        <v>47516.7</v>
      </c>
      <c r="H15" s="19">
        <f>J15+D31+F31+H31+J31-1</f>
        <v>34862</v>
      </c>
      <c r="I15" s="18">
        <v>105335</v>
      </c>
      <c r="J15" s="18">
        <v>30579</v>
      </c>
    </row>
    <row r="16" spans="1:11" x14ac:dyDescent="0.2">
      <c r="B16" s="1" t="s">
        <v>93</v>
      </c>
      <c r="C16" s="17">
        <f>D16+E16</f>
        <v>277120</v>
      </c>
      <c r="D16" s="18">
        <v>181299</v>
      </c>
      <c r="E16" s="18">
        <v>95821</v>
      </c>
      <c r="F16" s="18">
        <v>13474</v>
      </c>
      <c r="G16" s="19">
        <f>H16+D48+E48+I64+1</f>
        <v>58308.086900000002</v>
      </c>
      <c r="H16" s="19">
        <f>J16+D32+F32+H32+J32</f>
        <v>38433</v>
      </c>
      <c r="I16" s="18">
        <v>105998</v>
      </c>
      <c r="J16" s="18">
        <v>34689</v>
      </c>
    </row>
    <row r="17" spans="2:10" x14ac:dyDescent="0.2">
      <c r="B17" s="1" t="s">
        <v>94</v>
      </c>
      <c r="C17" s="17">
        <f>D17+E17</f>
        <v>280198</v>
      </c>
      <c r="D17" s="18">
        <v>179505</v>
      </c>
      <c r="E17" s="18">
        <v>100693</v>
      </c>
      <c r="F17" s="18">
        <v>17958.599999999999</v>
      </c>
      <c r="G17" s="19">
        <f>H17+D49+E49+I65</f>
        <v>88100.702937999988</v>
      </c>
      <c r="H17" s="19">
        <f>J17+D33+F33+H33+J33</f>
        <v>36727.662599999996</v>
      </c>
      <c r="I17" s="18">
        <v>90221</v>
      </c>
      <c r="J17" s="18">
        <v>33919.574999999997</v>
      </c>
    </row>
    <row r="18" spans="2:10" x14ac:dyDescent="0.2">
      <c r="B18" s="1"/>
      <c r="C18" s="17"/>
      <c r="D18" s="18"/>
      <c r="E18" s="18"/>
      <c r="F18" s="18"/>
      <c r="G18" s="19"/>
      <c r="H18" s="19"/>
      <c r="I18" s="18"/>
      <c r="J18" s="18"/>
    </row>
    <row r="19" spans="2:10" x14ac:dyDescent="0.2">
      <c r="B19" s="1" t="s">
        <v>95</v>
      </c>
      <c r="C19" s="17">
        <f>D19+E19</f>
        <v>286276</v>
      </c>
      <c r="D19" s="18">
        <v>188919</v>
      </c>
      <c r="E19" s="18">
        <v>97357</v>
      </c>
      <c r="F19" s="18">
        <v>19482.250749999999</v>
      </c>
      <c r="G19" s="19">
        <f>H19+D51+E51+I67</f>
        <v>106391.8511</v>
      </c>
      <c r="H19" s="19">
        <f>J19+D35+F35+H35+J35</f>
        <v>32357.176899999999</v>
      </c>
      <c r="I19" s="18">
        <v>78355</v>
      </c>
      <c r="J19" s="18">
        <v>29961.73</v>
      </c>
    </row>
    <row r="20" spans="2:10" x14ac:dyDescent="0.2">
      <c r="B20" s="1" t="s">
        <v>96</v>
      </c>
      <c r="C20" s="17">
        <f>D20+E20</f>
        <v>291162</v>
      </c>
      <c r="D20" s="18">
        <v>195427</v>
      </c>
      <c r="E20" s="18">
        <v>95735</v>
      </c>
      <c r="F20" s="18">
        <v>19455.72479</v>
      </c>
      <c r="G20" s="19">
        <f>H20+D52+E52+I68</f>
        <v>112627.19617400001</v>
      </c>
      <c r="H20" s="19">
        <f>J20+D36+F36+H36+J36</f>
        <v>30888.664799999999</v>
      </c>
      <c r="I20" s="18">
        <v>74420</v>
      </c>
      <c r="J20" s="18">
        <v>28620.2055</v>
      </c>
    </row>
    <row r="21" spans="2:10" x14ac:dyDescent="0.2">
      <c r="B21" s="1" t="s">
        <v>97</v>
      </c>
      <c r="C21" s="17">
        <f>D21+E21</f>
        <v>293684</v>
      </c>
      <c r="D21" s="18">
        <v>200237</v>
      </c>
      <c r="E21" s="18">
        <v>93447</v>
      </c>
      <c r="F21" s="18">
        <v>19025</v>
      </c>
      <c r="G21" s="19">
        <f>H21+D53+E53+I69</f>
        <v>118293</v>
      </c>
      <c r="H21" s="19">
        <f>J21+D37+F37+H37+J37</f>
        <v>29270</v>
      </c>
      <c r="I21" s="18">
        <v>70513</v>
      </c>
      <c r="J21" s="18">
        <v>27131</v>
      </c>
    </row>
    <row r="22" spans="2:10" x14ac:dyDescent="0.2">
      <c r="B22" s="1" t="s">
        <v>98</v>
      </c>
      <c r="C22" s="17">
        <f>D22+E22</f>
        <v>295141</v>
      </c>
      <c r="D22" s="18">
        <v>204133</v>
      </c>
      <c r="E22" s="18">
        <v>91008</v>
      </c>
      <c r="F22" s="18">
        <v>18667</v>
      </c>
      <c r="G22" s="19">
        <f>H22+D54+E54+I70</f>
        <v>124192</v>
      </c>
      <c r="H22" s="19">
        <f>J22+D38+F38+H38+J38</f>
        <v>27621</v>
      </c>
      <c r="I22" s="18">
        <v>66623</v>
      </c>
      <c r="J22" s="18">
        <v>25613</v>
      </c>
    </row>
    <row r="23" spans="2:10" s="23" customFormat="1" x14ac:dyDescent="0.2">
      <c r="B23" s="3" t="s">
        <v>99</v>
      </c>
      <c r="C23" s="21">
        <f>D23+E23</f>
        <v>294831</v>
      </c>
      <c r="D23" s="22">
        <v>205099</v>
      </c>
      <c r="E23" s="22">
        <v>89732</v>
      </c>
      <c r="F23" s="32" t="s">
        <v>100</v>
      </c>
      <c r="G23" s="20">
        <f>H23+D55+E55+I71</f>
        <v>130270</v>
      </c>
      <c r="H23" s="20">
        <f>J23+D39+F39+H39+J39</f>
        <v>26047</v>
      </c>
      <c r="I23" s="22">
        <v>62762</v>
      </c>
      <c r="J23" s="22">
        <v>24155</v>
      </c>
    </row>
    <row r="24" spans="2:10" ht="18" thickBot="1" x14ac:dyDescent="0.25">
      <c r="B24" s="4"/>
      <c r="C24" s="24"/>
      <c r="D24" s="4"/>
      <c r="E24" s="4"/>
      <c r="F24" s="4"/>
      <c r="G24" s="4"/>
      <c r="H24" s="4"/>
      <c r="I24" s="4"/>
      <c r="J24" s="4"/>
    </row>
    <row r="25" spans="2:10" x14ac:dyDescent="0.2">
      <c r="C25" s="13"/>
      <c r="D25" s="7"/>
      <c r="E25" s="7"/>
      <c r="F25" s="26" t="s">
        <v>101</v>
      </c>
      <c r="G25" s="7"/>
      <c r="H25" s="7"/>
      <c r="I25" s="7"/>
      <c r="J25" s="7"/>
    </row>
    <row r="26" spans="2:10" x14ac:dyDescent="0.2">
      <c r="B26" s="1"/>
      <c r="C26" s="9" t="s">
        <v>102</v>
      </c>
      <c r="D26" s="7"/>
      <c r="E26" s="9" t="s">
        <v>103</v>
      </c>
      <c r="F26" s="7"/>
      <c r="G26" s="9" t="s">
        <v>104</v>
      </c>
      <c r="H26" s="7"/>
      <c r="I26" s="9" t="s">
        <v>105</v>
      </c>
      <c r="J26" s="7"/>
    </row>
    <row r="27" spans="2:10" x14ac:dyDescent="0.2">
      <c r="B27" s="7"/>
      <c r="C27" s="9" t="s">
        <v>106</v>
      </c>
      <c r="D27" s="9" t="s">
        <v>89</v>
      </c>
      <c r="E27" s="9" t="s">
        <v>106</v>
      </c>
      <c r="F27" s="9" t="s">
        <v>107</v>
      </c>
      <c r="G27" s="9" t="s">
        <v>106</v>
      </c>
      <c r="H27" s="9" t="s">
        <v>107</v>
      </c>
      <c r="I27" s="9" t="s">
        <v>108</v>
      </c>
      <c r="J27" s="9" t="s">
        <v>89</v>
      </c>
    </row>
    <row r="28" spans="2:10" x14ac:dyDescent="0.2">
      <c r="C28" s="15" t="s">
        <v>15</v>
      </c>
      <c r="D28" s="16" t="s">
        <v>48</v>
      </c>
      <c r="E28" s="16" t="s">
        <v>15</v>
      </c>
      <c r="F28" s="16" t="s">
        <v>48</v>
      </c>
      <c r="G28" s="16" t="s">
        <v>15</v>
      </c>
      <c r="H28" s="16" t="s">
        <v>48</v>
      </c>
      <c r="I28" s="16" t="s">
        <v>15</v>
      </c>
      <c r="J28" s="16" t="s">
        <v>48</v>
      </c>
    </row>
    <row r="29" spans="2:10" x14ac:dyDescent="0.2">
      <c r="B29" s="1" t="s">
        <v>90</v>
      </c>
      <c r="C29" s="33">
        <v>1870</v>
      </c>
      <c r="D29" s="18">
        <v>741</v>
      </c>
      <c r="E29" s="18">
        <v>1361</v>
      </c>
      <c r="F29" s="18">
        <v>470</v>
      </c>
      <c r="G29" s="18">
        <v>71</v>
      </c>
      <c r="H29" s="18">
        <v>18</v>
      </c>
      <c r="I29" s="18">
        <v>420</v>
      </c>
      <c r="J29" s="18">
        <v>32</v>
      </c>
    </row>
    <row r="30" spans="2:10" x14ac:dyDescent="0.2">
      <c r="B30" s="1" t="s">
        <v>91</v>
      </c>
      <c r="C30" s="33">
        <v>3815</v>
      </c>
      <c r="D30" s="18">
        <v>2186</v>
      </c>
      <c r="E30" s="18">
        <v>1387</v>
      </c>
      <c r="F30" s="18">
        <v>907</v>
      </c>
      <c r="G30" s="18">
        <v>86</v>
      </c>
      <c r="H30" s="18">
        <v>32</v>
      </c>
      <c r="I30" s="18">
        <v>588</v>
      </c>
      <c r="J30" s="18">
        <v>80</v>
      </c>
    </row>
    <row r="31" spans="2:10" x14ac:dyDescent="0.2">
      <c r="B31" s="1" t="s">
        <v>92</v>
      </c>
      <c r="C31" s="33">
        <v>4888</v>
      </c>
      <c r="D31" s="18">
        <v>3280</v>
      </c>
      <c r="E31" s="18">
        <v>1154</v>
      </c>
      <c r="F31" s="18">
        <v>842</v>
      </c>
      <c r="G31" s="18">
        <v>73</v>
      </c>
      <c r="H31" s="18">
        <v>33</v>
      </c>
      <c r="I31" s="18">
        <v>614</v>
      </c>
      <c r="J31" s="18">
        <v>129</v>
      </c>
    </row>
    <row r="32" spans="2:10" x14ac:dyDescent="0.2">
      <c r="B32" s="1" t="s">
        <v>93</v>
      </c>
      <c r="C32" s="33">
        <v>3944</v>
      </c>
      <c r="D32" s="18">
        <v>3060</v>
      </c>
      <c r="E32" s="18">
        <v>439</v>
      </c>
      <c r="F32" s="18">
        <v>386</v>
      </c>
      <c r="G32" s="18">
        <v>14</v>
      </c>
      <c r="H32" s="18">
        <v>7</v>
      </c>
      <c r="I32" s="18">
        <v>694</v>
      </c>
      <c r="J32" s="18">
        <v>291</v>
      </c>
    </row>
    <row r="33" spans="2:10" x14ac:dyDescent="0.2">
      <c r="B33" s="1" t="s">
        <v>94</v>
      </c>
      <c r="C33" s="33">
        <v>2991</v>
      </c>
      <c r="D33" s="18">
        <v>2665.3199</v>
      </c>
      <c r="E33" s="18">
        <v>120</v>
      </c>
      <c r="F33" s="18">
        <v>116.70910000000001</v>
      </c>
      <c r="G33" s="18">
        <v>1</v>
      </c>
      <c r="H33" s="18">
        <v>0.78549999999999998</v>
      </c>
      <c r="I33" s="18">
        <v>51</v>
      </c>
      <c r="J33" s="18">
        <v>25.273099999999999</v>
      </c>
    </row>
    <row r="34" spans="2:10" x14ac:dyDescent="0.2">
      <c r="B34" s="1"/>
      <c r="C34" s="33"/>
      <c r="D34" s="18"/>
      <c r="E34" s="18"/>
      <c r="F34" s="18"/>
      <c r="G34" s="18"/>
      <c r="H34" s="18"/>
      <c r="I34" s="18"/>
      <c r="J34" s="18"/>
    </row>
    <row r="35" spans="2:10" x14ac:dyDescent="0.2">
      <c r="B35" s="1" t="s">
        <v>95</v>
      </c>
      <c r="C35" s="33">
        <v>2593</v>
      </c>
      <c r="D35" s="18">
        <v>2349.9866000000002</v>
      </c>
      <c r="E35" s="18">
        <v>42</v>
      </c>
      <c r="F35" s="18">
        <v>39.865699999999997</v>
      </c>
      <c r="G35" s="29" t="s">
        <v>109</v>
      </c>
      <c r="H35" s="29" t="s">
        <v>109</v>
      </c>
      <c r="I35" s="18">
        <v>11</v>
      </c>
      <c r="J35" s="18">
        <v>5.5945999999999998</v>
      </c>
    </row>
    <row r="36" spans="2:10" x14ac:dyDescent="0.2">
      <c r="B36" s="1" t="s">
        <v>96</v>
      </c>
      <c r="C36" s="33">
        <v>2442</v>
      </c>
      <c r="D36" s="18">
        <v>2226.2836000000002</v>
      </c>
      <c r="E36" s="18">
        <v>41</v>
      </c>
      <c r="F36" s="18">
        <v>39.2971</v>
      </c>
      <c r="G36" s="29" t="s">
        <v>109</v>
      </c>
      <c r="H36" s="29" t="s">
        <v>109</v>
      </c>
      <c r="I36" s="18">
        <v>6</v>
      </c>
      <c r="J36" s="18">
        <v>2.8786</v>
      </c>
    </row>
    <row r="37" spans="2:10" x14ac:dyDescent="0.2">
      <c r="B37" s="1" t="s">
        <v>110</v>
      </c>
      <c r="C37" s="33">
        <v>2320</v>
      </c>
      <c r="D37" s="18">
        <v>2115</v>
      </c>
      <c r="E37" s="18">
        <v>23</v>
      </c>
      <c r="F37" s="18">
        <v>22</v>
      </c>
      <c r="G37" s="29" t="s">
        <v>109</v>
      </c>
      <c r="H37" s="29" t="s">
        <v>109</v>
      </c>
      <c r="I37" s="18">
        <v>4</v>
      </c>
      <c r="J37" s="18">
        <v>2</v>
      </c>
    </row>
    <row r="38" spans="2:10" x14ac:dyDescent="0.2">
      <c r="B38" s="1" t="s">
        <v>98</v>
      </c>
      <c r="C38" s="33">
        <v>2189</v>
      </c>
      <c r="D38" s="18">
        <v>1996</v>
      </c>
      <c r="E38" s="29">
        <v>12</v>
      </c>
      <c r="F38" s="29">
        <v>11</v>
      </c>
      <c r="G38" s="29" t="s">
        <v>109</v>
      </c>
      <c r="H38" s="29" t="s">
        <v>109</v>
      </c>
      <c r="I38" s="18">
        <v>3</v>
      </c>
      <c r="J38" s="18">
        <v>1</v>
      </c>
    </row>
    <row r="39" spans="2:10" s="23" customFormat="1" x14ac:dyDescent="0.2">
      <c r="B39" s="3" t="s">
        <v>99</v>
      </c>
      <c r="C39" s="34">
        <v>2066</v>
      </c>
      <c r="D39" s="22">
        <v>1885</v>
      </c>
      <c r="E39" s="32">
        <v>7</v>
      </c>
      <c r="F39" s="32">
        <v>6</v>
      </c>
      <c r="G39" s="32" t="s">
        <v>109</v>
      </c>
      <c r="H39" s="32" t="s">
        <v>109</v>
      </c>
      <c r="I39" s="22">
        <v>1</v>
      </c>
      <c r="J39" s="22">
        <v>1</v>
      </c>
    </row>
    <row r="40" spans="2:10" ht="18" thickBot="1" x14ac:dyDescent="0.25">
      <c r="B40" s="4"/>
      <c r="C40" s="24"/>
      <c r="D40" s="4"/>
      <c r="E40" s="4"/>
      <c r="F40" s="4"/>
      <c r="G40" s="4"/>
      <c r="H40" s="4"/>
      <c r="I40" s="4"/>
      <c r="J40" s="4"/>
    </row>
    <row r="41" spans="2:10" x14ac:dyDescent="0.2">
      <c r="C41" s="12" t="s">
        <v>111</v>
      </c>
      <c r="D41" s="10"/>
      <c r="E41" s="12" t="s">
        <v>112</v>
      </c>
      <c r="F41" s="7"/>
      <c r="G41" s="7"/>
      <c r="H41" s="7"/>
      <c r="I41" s="7"/>
      <c r="J41" s="7"/>
    </row>
    <row r="42" spans="2:10" x14ac:dyDescent="0.2">
      <c r="B42" s="1"/>
      <c r="C42" s="9" t="s">
        <v>113</v>
      </c>
      <c r="D42" s="7"/>
      <c r="E42" s="12" t="s">
        <v>83</v>
      </c>
      <c r="F42" s="9" t="s">
        <v>114</v>
      </c>
      <c r="G42" s="7"/>
      <c r="H42" s="9" t="s">
        <v>115</v>
      </c>
      <c r="I42" s="7"/>
      <c r="J42" s="9" t="s">
        <v>116</v>
      </c>
    </row>
    <row r="43" spans="2:10" x14ac:dyDescent="0.2">
      <c r="B43" s="7"/>
      <c r="C43" s="9" t="s">
        <v>106</v>
      </c>
      <c r="D43" s="9" t="s">
        <v>89</v>
      </c>
      <c r="E43" s="13"/>
      <c r="F43" s="9" t="s">
        <v>117</v>
      </c>
      <c r="G43" s="9" t="s">
        <v>107</v>
      </c>
      <c r="H43" s="9" t="s">
        <v>106</v>
      </c>
      <c r="I43" s="9" t="s">
        <v>89</v>
      </c>
      <c r="J43" s="9" t="s">
        <v>108</v>
      </c>
    </row>
    <row r="44" spans="2:10" x14ac:dyDescent="0.2">
      <c r="C44" s="15" t="s">
        <v>15</v>
      </c>
      <c r="D44" s="16" t="s">
        <v>48</v>
      </c>
      <c r="E44" s="16" t="s">
        <v>48</v>
      </c>
      <c r="F44" s="16" t="s">
        <v>16</v>
      </c>
      <c r="G44" s="16" t="s">
        <v>48</v>
      </c>
      <c r="H44" s="16" t="s">
        <v>15</v>
      </c>
      <c r="I44" s="16" t="s">
        <v>48</v>
      </c>
      <c r="J44" s="16" t="s">
        <v>15</v>
      </c>
    </row>
    <row r="45" spans="2:10" x14ac:dyDescent="0.2">
      <c r="B45" s="1" t="s">
        <v>90</v>
      </c>
      <c r="C45" s="33">
        <v>577</v>
      </c>
      <c r="D45" s="18">
        <v>10</v>
      </c>
      <c r="E45" s="29" t="s">
        <v>109</v>
      </c>
      <c r="F45" s="29" t="s">
        <v>109</v>
      </c>
      <c r="G45" s="29" t="s">
        <v>109</v>
      </c>
      <c r="H45" s="29" t="s">
        <v>109</v>
      </c>
      <c r="I45" s="29" t="s">
        <v>109</v>
      </c>
      <c r="J45" s="29" t="s">
        <v>109</v>
      </c>
    </row>
    <row r="46" spans="2:10" x14ac:dyDescent="0.2">
      <c r="B46" s="1" t="s">
        <v>91</v>
      </c>
      <c r="C46" s="33">
        <v>572</v>
      </c>
      <c r="D46" s="18">
        <v>14</v>
      </c>
      <c r="E46" s="29" t="s">
        <v>109</v>
      </c>
      <c r="F46" s="29" t="s">
        <v>109</v>
      </c>
      <c r="G46" s="29" t="s">
        <v>109</v>
      </c>
      <c r="H46" s="29" t="s">
        <v>109</v>
      </c>
      <c r="I46" s="29" t="s">
        <v>109</v>
      </c>
      <c r="J46" s="29" t="s">
        <v>109</v>
      </c>
    </row>
    <row r="47" spans="2:10" x14ac:dyDescent="0.2">
      <c r="B47" s="1" t="s">
        <v>92</v>
      </c>
      <c r="C47" s="33">
        <v>470</v>
      </c>
      <c r="D47" s="18">
        <v>12</v>
      </c>
      <c r="E47" s="29" t="s">
        <v>109</v>
      </c>
      <c r="F47" s="29" t="s">
        <v>109</v>
      </c>
      <c r="G47" s="29" t="s">
        <v>109</v>
      </c>
      <c r="H47" s="29" t="s">
        <v>109</v>
      </c>
      <c r="I47" s="29" t="s">
        <v>109</v>
      </c>
      <c r="J47" s="29" t="s">
        <v>109</v>
      </c>
    </row>
    <row r="48" spans="2:10" x14ac:dyDescent="0.2">
      <c r="B48" s="1" t="s">
        <v>93</v>
      </c>
      <c r="C48" s="33">
        <v>419</v>
      </c>
      <c r="D48" s="18">
        <v>47</v>
      </c>
      <c r="E48" s="19">
        <f>G48+I48+C64+E64+G64</f>
        <v>15069.0869</v>
      </c>
      <c r="F48" s="18">
        <v>14151</v>
      </c>
      <c r="G48" s="18">
        <v>5379</v>
      </c>
      <c r="H48" s="18">
        <v>1479</v>
      </c>
      <c r="I48" s="18">
        <v>1152.2577000000001</v>
      </c>
      <c r="J48" s="18">
        <v>9808</v>
      </c>
    </row>
    <row r="49" spans="2:10" x14ac:dyDescent="0.2">
      <c r="B49" s="1" t="s">
        <v>94</v>
      </c>
      <c r="C49" s="33">
        <v>393</v>
      </c>
      <c r="D49" s="18">
        <v>60.960500000000003</v>
      </c>
      <c r="E49" s="19">
        <f>G49+I49+C65+E65+G65</f>
        <v>49127.220499999996</v>
      </c>
      <c r="F49" s="18">
        <v>62230</v>
      </c>
      <c r="G49" s="18">
        <v>36697.4159</v>
      </c>
      <c r="H49" s="18">
        <v>2639</v>
      </c>
      <c r="I49" s="18">
        <v>2336.4499999999998</v>
      </c>
      <c r="J49" s="18">
        <v>9865</v>
      </c>
    </row>
    <row r="50" spans="2:10" x14ac:dyDescent="0.2">
      <c r="B50" s="1"/>
      <c r="C50" s="33"/>
      <c r="D50" s="18"/>
      <c r="E50" s="19"/>
      <c r="F50" s="18"/>
      <c r="G50" s="18"/>
      <c r="H50" s="18"/>
      <c r="I50" s="18"/>
      <c r="J50" s="18"/>
    </row>
    <row r="51" spans="2:10" x14ac:dyDescent="0.2">
      <c r="B51" s="1" t="s">
        <v>95</v>
      </c>
      <c r="C51" s="33">
        <v>437</v>
      </c>
      <c r="D51" s="18">
        <v>69.857900000000001</v>
      </c>
      <c r="E51" s="19">
        <f>G51+I51+C67+E67+G67</f>
        <v>72978.816300000006</v>
      </c>
      <c r="F51" s="18">
        <v>95967</v>
      </c>
      <c r="G51" s="18">
        <v>59901.434399999998</v>
      </c>
      <c r="H51" s="18">
        <v>3188</v>
      </c>
      <c r="I51" s="18">
        <v>2869.2267000000002</v>
      </c>
      <c r="J51" s="18">
        <v>9898</v>
      </c>
    </row>
    <row r="52" spans="2:10" x14ac:dyDescent="0.2">
      <c r="B52" s="1" t="s">
        <v>96</v>
      </c>
      <c r="C52" s="33">
        <v>449</v>
      </c>
      <c r="D52" s="18">
        <v>72.267099999999999</v>
      </c>
      <c r="E52" s="19">
        <f>G52+I52+C68+E68+G68</f>
        <v>80734.410800000012</v>
      </c>
      <c r="F52" s="18">
        <v>106285</v>
      </c>
      <c r="G52" s="18">
        <v>67360.4997</v>
      </c>
      <c r="H52" s="18">
        <v>3359</v>
      </c>
      <c r="I52" s="18">
        <v>3045.4186</v>
      </c>
      <c r="J52" s="18">
        <v>9903</v>
      </c>
    </row>
    <row r="53" spans="2:10" x14ac:dyDescent="0.2">
      <c r="B53" s="1" t="s">
        <v>110</v>
      </c>
      <c r="C53" s="33">
        <v>429</v>
      </c>
      <c r="D53" s="18">
        <v>67</v>
      </c>
      <c r="E53" s="19">
        <f>G53+I53+C69+E69+G69</f>
        <v>88355</v>
      </c>
      <c r="F53" s="18">
        <v>117133</v>
      </c>
      <c r="G53" s="18">
        <v>74861</v>
      </c>
      <c r="H53" s="18">
        <v>3522</v>
      </c>
      <c r="I53" s="18">
        <v>3188</v>
      </c>
      <c r="J53" s="18">
        <v>9901</v>
      </c>
    </row>
    <row r="54" spans="2:10" x14ac:dyDescent="0.2">
      <c r="B54" s="1" t="s">
        <v>98</v>
      </c>
      <c r="C54" s="33">
        <v>410</v>
      </c>
      <c r="D54" s="18">
        <v>67</v>
      </c>
      <c r="E54" s="19">
        <f>G54+I54+C70+E70+G70</f>
        <v>96039</v>
      </c>
      <c r="F54" s="18">
        <v>128557</v>
      </c>
      <c r="G54" s="18">
        <v>82438</v>
      </c>
      <c r="H54" s="18">
        <v>3712</v>
      </c>
      <c r="I54" s="18">
        <v>3359</v>
      </c>
      <c r="J54" s="18">
        <v>9902</v>
      </c>
    </row>
    <row r="55" spans="2:10" s="23" customFormat="1" x14ac:dyDescent="0.2">
      <c r="B55" s="3" t="s">
        <v>99</v>
      </c>
      <c r="C55" s="34">
        <v>363</v>
      </c>
      <c r="D55" s="22">
        <v>56</v>
      </c>
      <c r="E55" s="20">
        <f>G55+I55+C71+E71+G71</f>
        <v>103795</v>
      </c>
      <c r="F55" s="22">
        <v>140429</v>
      </c>
      <c r="G55" s="22">
        <v>90116</v>
      </c>
      <c r="H55" s="22">
        <v>3875</v>
      </c>
      <c r="I55" s="22">
        <v>3494</v>
      </c>
      <c r="J55" s="22">
        <v>9918</v>
      </c>
    </row>
    <row r="56" spans="2:10" ht="18" thickBot="1" x14ac:dyDescent="0.25">
      <c r="B56" s="4"/>
      <c r="C56" s="24"/>
      <c r="D56" s="4"/>
      <c r="E56" s="4"/>
      <c r="F56" s="4"/>
      <c r="G56" s="4"/>
      <c r="H56" s="4"/>
      <c r="I56" s="4"/>
      <c r="J56" s="4"/>
    </row>
    <row r="57" spans="2:10" x14ac:dyDescent="0.2">
      <c r="C57" s="13"/>
      <c r="D57" s="26" t="s">
        <v>118</v>
      </c>
      <c r="E57" s="7"/>
      <c r="F57" s="7"/>
      <c r="G57" s="7"/>
      <c r="H57" s="12" t="s">
        <v>119</v>
      </c>
      <c r="I57" s="10"/>
    </row>
    <row r="58" spans="2:10" x14ac:dyDescent="0.2">
      <c r="B58" s="1"/>
      <c r="C58" s="9" t="s">
        <v>120</v>
      </c>
      <c r="D58" s="9" t="s">
        <v>121</v>
      </c>
      <c r="E58" s="7"/>
      <c r="F58" s="9" t="s">
        <v>122</v>
      </c>
      <c r="G58" s="7"/>
      <c r="H58" s="9" t="s">
        <v>123</v>
      </c>
      <c r="I58" s="7"/>
    </row>
    <row r="59" spans="2:10" x14ac:dyDescent="0.2">
      <c r="B59" s="7"/>
      <c r="C59" s="9" t="s">
        <v>89</v>
      </c>
      <c r="D59" s="9" t="s">
        <v>108</v>
      </c>
      <c r="E59" s="9" t="s">
        <v>89</v>
      </c>
      <c r="F59" s="9" t="s">
        <v>108</v>
      </c>
      <c r="G59" s="9" t="s">
        <v>107</v>
      </c>
      <c r="H59" s="9" t="s">
        <v>117</v>
      </c>
      <c r="I59" s="9" t="s">
        <v>89</v>
      </c>
    </row>
    <row r="60" spans="2:10" x14ac:dyDescent="0.2">
      <c r="C60" s="15" t="s">
        <v>48</v>
      </c>
      <c r="D60" s="16" t="s">
        <v>15</v>
      </c>
      <c r="E60" s="16" t="s">
        <v>48</v>
      </c>
      <c r="F60" s="16" t="s">
        <v>15</v>
      </c>
      <c r="G60" s="16" t="s">
        <v>48</v>
      </c>
      <c r="H60" s="16" t="s">
        <v>16</v>
      </c>
      <c r="I60" s="16" t="s">
        <v>48</v>
      </c>
    </row>
    <row r="61" spans="2:10" x14ac:dyDescent="0.2">
      <c r="B61" s="1" t="s">
        <v>90</v>
      </c>
      <c r="C61" s="35" t="s">
        <v>109</v>
      </c>
      <c r="D61" s="29" t="s">
        <v>109</v>
      </c>
      <c r="E61" s="29" t="s">
        <v>109</v>
      </c>
      <c r="F61" s="29" t="s">
        <v>109</v>
      </c>
      <c r="G61" s="29" t="s">
        <v>109</v>
      </c>
      <c r="H61" s="18">
        <v>69058</v>
      </c>
      <c r="I61" s="18">
        <v>7328</v>
      </c>
    </row>
    <row r="62" spans="2:10" x14ac:dyDescent="0.2">
      <c r="B62" s="1" t="s">
        <v>91</v>
      </c>
      <c r="C62" s="35" t="s">
        <v>109</v>
      </c>
      <c r="D62" s="29" t="s">
        <v>109</v>
      </c>
      <c r="E62" s="29" t="s">
        <v>109</v>
      </c>
      <c r="F62" s="29" t="s">
        <v>109</v>
      </c>
      <c r="G62" s="29" t="s">
        <v>109</v>
      </c>
      <c r="H62" s="18">
        <v>55752</v>
      </c>
      <c r="I62" s="18">
        <v>14209</v>
      </c>
    </row>
    <row r="63" spans="2:10" x14ac:dyDescent="0.2">
      <c r="B63" s="1" t="s">
        <v>92</v>
      </c>
      <c r="C63" s="35" t="s">
        <v>109</v>
      </c>
      <c r="D63" s="29" t="s">
        <v>109</v>
      </c>
      <c r="E63" s="29" t="s">
        <v>109</v>
      </c>
      <c r="F63" s="29" t="s">
        <v>109</v>
      </c>
      <c r="G63" s="29" t="s">
        <v>109</v>
      </c>
      <c r="H63" s="18">
        <v>38655</v>
      </c>
      <c r="I63" s="18">
        <v>12642.7</v>
      </c>
    </row>
    <row r="64" spans="2:10" x14ac:dyDescent="0.2">
      <c r="B64" s="1" t="s">
        <v>93</v>
      </c>
      <c r="C64" s="33">
        <v>8068.8292000000001</v>
      </c>
      <c r="D64" s="18">
        <v>713</v>
      </c>
      <c r="E64" s="18">
        <v>469</v>
      </c>
      <c r="F64" s="29" t="s">
        <v>109</v>
      </c>
      <c r="G64" s="29" t="s">
        <v>109</v>
      </c>
      <c r="H64" s="18">
        <v>15016</v>
      </c>
      <c r="I64" s="18">
        <v>4758</v>
      </c>
    </row>
    <row r="65" spans="1:9" x14ac:dyDescent="0.2">
      <c r="B65" s="1" t="s">
        <v>94</v>
      </c>
      <c r="C65" s="33">
        <v>9212.4500000000007</v>
      </c>
      <c r="D65" s="18">
        <v>693</v>
      </c>
      <c r="E65" s="18">
        <v>522.80079999999998</v>
      </c>
      <c r="F65" s="18">
        <v>716</v>
      </c>
      <c r="G65" s="18">
        <v>358.10379999999998</v>
      </c>
      <c r="H65" s="18">
        <v>6266</v>
      </c>
      <c r="I65" s="18">
        <v>2184.8593380000002</v>
      </c>
    </row>
    <row r="66" spans="1:9" x14ac:dyDescent="0.2">
      <c r="B66" s="1"/>
      <c r="C66" s="33"/>
      <c r="D66" s="18"/>
      <c r="E66" s="18"/>
      <c r="F66" s="18"/>
      <c r="G66" s="18"/>
      <c r="H66" s="18"/>
      <c r="I66" s="18"/>
    </row>
    <row r="67" spans="1:9" x14ac:dyDescent="0.2">
      <c r="B67" s="1" t="s">
        <v>95</v>
      </c>
      <c r="C67" s="33">
        <v>9333.6190999999999</v>
      </c>
      <c r="D67" s="18">
        <v>636</v>
      </c>
      <c r="E67" s="18">
        <v>498.19959999999998</v>
      </c>
      <c r="F67" s="18">
        <v>757</v>
      </c>
      <c r="G67" s="18">
        <v>376.3365</v>
      </c>
      <c r="H67" s="18">
        <v>3224</v>
      </c>
      <c r="I67" s="18">
        <v>986</v>
      </c>
    </row>
    <row r="68" spans="1:9" x14ac:dyDescent="0.2">
      <c r="B68" s="1" t="s">
        <v>96</v>
      </c>
      <c r="C68" s="33">
        <v>9379.5288999999993</v>
      </c>
      <c r="D68" s="18">
        <v>727</v>
      </c>
      <c r="E68" s="18">
        <v>571.4402</v>
      </c>
      <c r="F68" s="18">
        <v>764</v>
      </c>
      <c r="G68" s="18">
        <v>377.52339999999998</v>
      </c>
      <c r="H68" s="18">
        <v>2557</v>
      </c>
      <c r="I68" s="18">
        <v>931.85347400000001</v>
      </c>
    </row>
    <row r="69" spans="1:9" x14ac:dyDescent="0.2">
      <c r="B69" s="1" t="s">
        <v>110</v>
      </c>
      <c r="C69" s="33">
        <v>9355</v>
      </c>
      <c r="D69" s="18">
        <v>733</v>
      </c>
      <c r="E69" s="18">
        <v>581</v>
      </c>
      <c r="F69" s="18">
        <v>757</v>
      </c>
      <c r="G69" s="18">
        <v>370</v>
      </c>
      <c r="H69" s="18">
        <v>2021</v>
      </c>
      <c r="I69" s="18">
        <v>601</v>
      </c>
    </row>
    <row r="70" spans="1:9" x14ac:dyDescent="0.2">
      <c r="B70" s="1" t="s">
        <v>98</v>
      </c>
      <c r="C70" s="33">
        <v>9330</v>
      </c>
      <c r="D70" s="18">
        <v>696</v>
      </c>
      <c r="E70" s="18">
        <v>552</v>
      </c>
      <c r="F70" s="18">
        <v>745</v>
      </c>
      <c r="G70" s="18">
        <v>360</v>
      </c>
      <c r="H70" s="18">
        <v>1597</v>
      </c>
      <c r="I70" s="18">
        <v>465</v>
      </c>
    </row>
    <row r="71" spans="1:9" s="23" customFormat="1" x14ac:dyDescent="0.2">
      <c r="B71" s="3" t="s">
        <v>99</v>
      </c>
      <c r="C71" s="34">
        <v>9314</v>
      </c>
      <c r="D71" s="22">
        <v>674</v>
      </c>
      <c r="E71" s="22">
        <v>534</v>
      </c>
      <c r="F71" s="22">
        <v>705</v>
      </c>
      <c r="G71" s="22">
        <v>337</v>
      </c>
      <c r="H71" s="22">
        <v>1262</v>
      </c>
      <c r="I71" s="22">
        <v>372</v>
      </c>
    </row>
    <row r="72" spans="1:9" ht="18" thickBot="1" x14ac:dyDescent="0.25">
      <c r="B72" s="4"/>
      <c r="C72" s="41"/>
      <c r="D72" s="4"/>
      <c r="E72" s="4"/>
      <c r="F72" s="42"/>
      <c r="G72" s="42"/>
      <c r="H72" s="4"/>
      <c r="I72" s="4"/>
    </row>
    <row r="73" spans="1:9" x14ac:dyDescent="0.2">
      <c r="C73" s="1" t="s">
        <v>124</v>
      </c>
    </row>
    <row r="74" spans="1:9" x14ac:dyDescent="0.2">
      <c r="C74" s="1" t="s">
        <v>125</v>
      </c>
    </row>
    <row r="75" spans="1:9" x14ac:dyDescent="0.2">
      <c r="C75" s="1" t="s">
        <v>126</v>
      </c>
    </row>
    <row r="76" spans="1:9" x14ac:dyDescent="0.2">
      <c r="A76" s="1"/>
    </row>
  </sheetData>
  <phoneticPr fontId="2"/>
  <pageMargins left="0.43" right="0.51" top="0.56999999999999995" bottom="0.53" header="0.51200000000000001" footer="0.51200000000000001"/>
  <pageSetup paperSize="12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5"/>
  <sheetViews>
    <sheetView showGridLines="0" zoomScale="75" zoomScaleNormal="75" workbookViewId="0">
      <selection activeCell="B3" sqref="B3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0.875" style="2"/>
    <col min="5" max="5" width="10.75" style="2" customWidth="1"/>
    <col min="6" max="6" width="11.25" style="2" bestFit="1" customWidth="1"/>
    <col min="7" max="7" width="10.75" style="2" customWidth="1"/>
    <col min="8" max="8" width="10.875" style="2"/>
    <col min="9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0.875" style="2"/>
    <col min="261" max="261" width="10.75" style="2" customWidth="1"/>
    <col min="262" max="262" width="11.25" style="2" bestFit="1" customWidth="1"/>
    <col min="263" max="263" width="10.75" style="2" customWidth="1"/>
    <col min="264" max="264" width="10.875" style="2"/>
    <col min="265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0.875" style="2"/>
    <col min="517" max="517" width="10.75" style="2" customWidth="1"/>
    <col min="518" max="518" width="11.25" style="2" bestFit="1" customWidth="1"/>
    <col min="519" max="519" width="10.75" style="2" customWidth="1"/>
    <col min="520" max="520" width="10.875" style="2"/>
    <col min="521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0.875" style="2"/>
    <col min="773" max="773" width="10.75" style="2" customWidth="1"/>
    <col min="774" max="774" width="11.25" style="2" bestFit="1" customWidth="1"/>
    <col min="775" max="775" width="10.75" style="2" customWidth="1"/>
    <col min="776" max="776" width="10.875" style="2"/>
    <col min="777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0.875" style="2"/>
    <col min="1029" max="1029" width="10.75" style="2" customWidth="1"/>
    <col min="1030" max="1030" width="11.25" style="2" bestFit="1" customWidth="1"/>
    <col min="1031" max="1031" width="10.75" style="2" customWidth="1"/>
    <col min="1032" max="1032" width="10.875" style="2"/>
    <col min="1033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0.875" style="2"/>
    <col min="1285" max="1285" width="10.75" style="2" customWidth="1"/>
    <col min="1286" max="1286" width="11.25" style="2" bestFit="1" customWidth="1"/>
    <col min="1287" max="1287" width="10.75" style="2" customWidth="1"/>
    <col min="1288" max="1288" width="10.875" style="2"/>
    <col min="1289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0.875" style="2"/>
    <col min="1541" max="1541" width="10.75" style="2" customWidth="1"/>
    <col min="1542" max="1542" width="11.25" style="2" bestFit="1" customWidth="1"/>
    <col min="1543" max="1543" width="10.75" style="2" customWidth="1"/>
    <col min="1544" max="1544" width="10.875" style="2"/>
    <col min="1545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0.875" style="2"/>
    <col min="1797" max="1797" width="10.75" style="2" customWidth="1"/>
    <col min="1798" max="1798" width="11.25" style="2" bestFit="1" customWidth="1"/>
    <col min="1799" max="1799" width="10.75" style="2" customWidth="1"/>
    <col min="1800" max="1800" width="10.875" style="2"/>
    <col min="1801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0.875" style="2"/>
    <col min="2053" max="2053" width="10.75" style="2" customWidth="1"/>
    <col min="2054" max="2054" width="11.25" style="2" bestFit="1" customWidth="1"/>
    <col min="2055" max="2055" width="10.75" style="2" customWidth="1"/>
    <col min="2056" max="2056" width="10.875" style="2"/>
    <col min="2057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0.875" style="2"/>
    <col min="2309" max="2309" width="10.75" style="2" customWidth="1"/>
    <col min="2310" max="2310" width="11.25" style="2" bestFit="1" customWidth="1"/>
    <col min="2311" max="2311" width="10.75" style="2" customWidth="1"/>
    <col min="2312" max="2312" width="10.875" style="2"/>
    <col min="2313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0.875" style="2"/>
    <col min="2565" max="2565" width="10.75" style="2" customWidth="1"/>
    <col min="2566" max="2566" width="11.25" style="2" bestFit="1" customWidth="1"/>
    <col min="2567" max="2567" width="10.75" style="2" customWidth="1"/>
    <col min="2568" max="2568" width="10.875" style="2"/>
    <col min="2569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0.875" style="2"/>
    <col min="2821" max="2821" width="10.75" style="2" customWidth="1"/>
    <col min="2822" max="2822" width="11.25" style="2" bestFit="1" customWidth="1"/>
    <col min="2823" max="2823" width="10.75" style="2" customWidth="1"/>
    <col min="2824" max="2824" width="10.875" style="2"/>
    <col min="2825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0.875" style="2"/>
    <col min="3077" max="3077" width="10.75" style="2" customWidth="1"/>
    <col min="3078" max="3078" width="11.25" style="2" bestFit="1" customWidth="1"/>
    <col min="3079" max="3079" width="10.75" style="2" customWidth="1"/>
    <col min="3080" max="3080" width="10.875" style="2"/>
    <col min="3081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0.875" style="2"/>
    <col min="3333" max="3333" width="10.75" style="2" customWidth="1"/>
    <col min="3334" max="3334" width="11.25" style="2" bestFit="1" customWidth="1"/>
    <col min="3335" max="3335" width="10.75" style="2" customWidth="1"/>
    <col min="3336" max="3336" width="10.875" style="2"/>
    <col min="3337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0.875" style="2"/>
    <col min="3589" max="3589" width="10.75" style="2" customWidth="1"/>
    <col min="3590" max="3590" width="11.25" style="2" bestFit="1" customWidth="1"/>
    <col min="3591" max="3591" width="10.75" style="2" customWidth="1"/>
    <col min="3592" max="3592" width="10.875" style="2"/>
    <col min="3593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0.875" style="2"/>
    <col min="3845" max="3845" width="10.75" style="2" customWidth="1"/>
    <col min="3846" max="3846" width="11.25" style="2" bestFit="1" customWidth="1"/>
    <col min="3847" max="3847" width="10.75" style="2" customWidth="1"/>
    <col min="3848" max="3848" width="10.875" style="2"/>
    <col min="3849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0.875" style="2"/>
    <col min="4101" max="4101" width="10.75" style="2" customWidth="1"/>
    <col min="4102" max="4102" width="11.25" style="2" bestFit="1" customWidth="1"/>
    <col min="4103" max="4103" width="10.75" style="2" customWidth="1"/>
    <col min="4104" max="4104" width="10.875" style="2"/>
    <col min="4105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0.875" style="2"/>
    <col min="4357" max="4357" width="10.75" style="2" customWidth="1"/>
    <col min="4358" max="4358" width="11.25" style="2" bestFit="1" customWidth="1"/>
    <col min="4359" max="4359" width="10.75" style="2" customWidth="1"/>
    <col min="4360" max="4360" width="10.875" style="2"/>
    <col min="4361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0.875" style="2"/>
    <col min="4613" max="4613" width="10.75" style="2" customWidth="1"/>
    <col min="4614" max="4614" width="11.25" style="2" bestFit="1" customWidth="1"/>
    <col min="4615" max="4615" width="10.75" style="2" customWidth="1"/>
    <col min="4616" max="4616" width="10.875" style="2"/>
    <col min="4617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0.875" style="2"/>
    <col min="4869" max="4869" width="10.75" style="2" customWidth="1"/>
    <col min="4870" max="4870" width="11.25" style="2" bestFit="1" customWidth="1"/>
    <col min="4871" max="4871" width="10.75" style="2" customWidth="1"/>
    <col min="4872" max="4872" width="10.875" style="2"/>
    <col min="4873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0.875" style="2"/>
    <col min="5125" max="5125" width="10.75" style="2" customWidth="1"/>
    <col min="5126" max="5126" width="11.25" style="2" bestFit="1" customWidth="1"/>
    <col min="5127" max="5127" width="10.75" style="2" customWidth="1"/>
    <col min="5128" max="5128" width="10.875" style="2"/>
    <col min="5129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0.875" style="2"/>
    <col min="5381" max="5381" width="10.75" style="2" customWidth="1"/>
    <col min="5382" max="5382" width="11.25" style="2" bestFit="1" customWidth="1"/>
    <col min="5383" max="5383" width="10.75" style="2" customWidth="1"/>
    <col min="5384" max="5384" width="10.875" style="2"/>
    <col min="5385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0.875" style="2"/>
    <col min="5637" max="5637" width="10.75" style="2" customWidth="1"/>
    <col min="5638" max="5638" width="11.25" style="2" bestFit="1" customWidth="1"/>
    <col min="5639" max="5639" width="10.75" style="2" customWidth="1"/>
    <col min="5640" max="5640" width="10.875" style="2"/>
    <col min="5641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0.875" style="2"/>
    <col min="5893" max="5893" width="10.75" style="2" customWidth="1"/>
    <col min="5894" max="5894" width="11.25" style="2" bestFit="1" customWidth="1"/>
    <col min="5895" max="5895" width="10.75" style="2" customWidth="1"/>
    <col min="5896" max="5896" width="10.875" style="2"/>
    <col min="5897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0.875" style="2"/>
    <col min="6149" max="6149" width="10.75" style="2" customWidth="1"/>
    <col min="6150" max="6150" width="11.25" style="2" bestFit="1" customWidth="1"/>
    <col min="6151" max="6151" width="10.75" style="2" customWidth="1"/>
    <col min="6152" max="6152" width="10.875" style="2"/>
    <col min="6153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0.875" style="2"/>
    <col min="6405" max="6405" width="10.75" style="2" customWidth="1"/>
    <col min="6406" max="6406" width="11.25" style="2" bestFit="1" customWidth="1"/>
    <col min="6407" max="6407" width="10.75" style="2" customWidth="1"/>
    <col min="6408" max="6408" width="10.875" style="2"/>
    <col min="6409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0.875" style="2"/>
    <col min="6661" max="6661" width="10.75" style="2" customWidth="1"/>
    <col min="6662" max="6662" width="11.25" style="2" bestFit="1" customWidth="1"/>
    <col min="6663" max="6663" width="10.75" style="2" customWidth="1"/>
    <col min="6664" max="6664" width="10.875" style="2"/>
    <col min="6665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0.875" style="2"/>
    <col min="6917" max="6917" width="10.75" style="2" customWidth="1"/>
    <col min="6918" max="6918" width="11.25" style="2" bestFit="1" customWidth="1"/>
    <col min="6919" max="6919" width="10.75" style="2" customWidth="1"/>
    <col min="6920" max="6920" width="10.875" style="2"/>
    <col min="6921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0.875" style="2"/>
    <col min="7173" max="7173" width="10.75" style="2" customWidth="1"/>
    <col min="7174" max="7174" width="11.25" style="2" bestFit="1" customWidth="1"/>
    <col min="7175" max="7175" width="10.75" style="2" customWidth="1"/>
    <col min="7176" max="7176" width="10.875" style="2"/>
    <col min="7177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0.875" style="2"/>
    <col min="7429" max="7429" width="10.75" style="2" customWidth="1"/>
    <col min="7430" max="7430" width="11.25" style="2" bestFit="1" customWidth="1"/>
    <col min="7431" max="7431" width="10.75" style="2" customWidth="1"/>
    <col min="7432" max="7432" width="10.875" style="2"/>
    <col min="7433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0.875" style="2"/>
    <col min="7685" max="7685" width="10.75" style="2" customWidth="1"/>
    <col min="7686" max="7686" width="11.25" style="2" bestFit="1" customWidth="1"/>
    <col min="7687" max="7687" width="10.75" style="2" customWidth="1"/>
    <col min="7688" max="7688" width="10.875" style="2"/>
    <col min="7689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0.875" style="2"/>
    <col min="7941" max="7941" width="10.75" style="2" customWidth="1"/>
    <col min="7942" max="7942" width="11.25" style="2" bestFit="1" customWidth="1"/>
    <col min="7943" max="7943" width="10.75" style="2" customWidth="1"/>
    <col min="7944" max="7944" width="10.875" style="2"/>
    <col min="7945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0.875" style="2"/>
    <col min="8197" max="8197" width="10.75" style="2" customWidth="1"/>
    <col min="8198" max="8198" width="11.25" style="2" bestFit="1" customWidth="1"/>
    <col min="8199" max="8199" width="10.75" style="2" customWidth="1"/>
    <col min="8200" max="8200" width="10.875" style="2"/>
    <col min="8201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0.875" style="2"/>
    <col min="8453" max="8453" width="10.75" style="2" customWidth="1"/>
    <col min="8454" max="8454" width="11.25" style="2" bestFit="1" customWidth="1"/>
    <col min="8455" max="8455" width="10.75" style="2" customWidth="1"/>
    <col min="8456" max="8456" width="10.875" style="2"/>
    <col min="8457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0.875" style="2"/>
    <col min="8709" max="8709" width="10.75" style="2" customWidth="1"/>
    <col min="8710" max="8710" width="11.25" style="2" bestFit="1" customWidth="1"/>
    <col min="8711" max="8711" width="10.75" style="2" customWidth="1"/>
    <col min="8712" max="8712" width="10.875" style="2"/>
    <col min="8713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0.875" style="2"/>
    <col min="8965" max="8965" width="10.75" style="2" customWidth="1"/>
    <col min="8966" max="8966" width="11.25" style="2" bestFit="1" customWidth="1"/>
    <col min="8967" max="8967" width="10.75" style="2" customWidth="1"/>
    <col min="8968" max="8968" width="10.875" style="2"/>
    <col min="8969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0.875" style="2"/>
    <col min="9221" max="9221" width="10.75" style="2" customWidth="1"/>
    <col min="9222" max="9222" width="11.25" style="2" bestFit="1" customWidth="1"/>
    <col min="9223" max="9223" width="10.75" style="2" customWidth="1"/>
    <col min="9224" max="9224" width="10.875" style="2"/>
    <col min="9225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0.875" style="2"/>
    <col min="9477" max="9477" width="10.75" style="2" customWidth="1"/>
    <col min="9478" max="9478" width="11.25" style="2" bestFit="1" customWidth="1"/>
    <col min="9479" max="9479" width="10.75" style="2" customWidth="1"/>
    <col min="9480" max="9480" width="10.875" style="2"/>
    <col min="9481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0.875" style="2"/>
    <col min="9733" max="9733" width="10.75" style="2" customWidth="1"/>
    <col min="9734" max="9734" width="11.25" style="2" bestFit="1" customWidth="1"/>
    <col min="9735" max="9735" width="10.75" style="2" customWidth="1"/>
    <col min="9736" max="9736" width="10.875" style="2"/>
    <col min="9737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0.875" style="2"/>
    <col min="9989" max="9989" width="10.75" style="2" customWidth="1"/>
    <col min="9990" max="9990" width="11.25" style="2" bestFit="1" customWidth="1"/>
    <col min="9991" max="9991" width="10.75" style="2" customWidth="1"/>
    <col min="9992" max="9992" width="10.875" style="2"/>
    <col min="9993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0.875" style="2"/>
    <col min="10245" max="10245" width="10.75" style="2" customWidth="1"/>
    <col min="10246" max="10246" width="11.25" style="2" bestFit="1" customWidth="1"/>
    <col min="10247" max="10247" width="10.75" style="2" customWidth="1"/>
    <col min="10248" max="10248" width="10.875" style="2"/>
    <col min="10249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0.875" style="2"/>
    <col min="10501" max="10501" width="10.75" style="2" customWidth="1"/>
    <col min="10502" max="10502" width="11.25" style="2" bestFit="1" customWidth="1"/>
    <col min="10503" max="10503" width="10.75" style="2" customWidth="1"/>
    <col min="10504" max="10504" width="10.875" style="2"/>
    <col min="10505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0.875" style="2"/>
    <col min="10757" max="10757" width="10.75" style="2" customWidth="1"/>
    <col min="10758" max="10758" width="11.25" style="2" bestFit="1" customWidth="1"/>
    <col min="10759" max="10759" width="10.75" style="2" customWidth="1"/>
    <col min="10760" max="10760" width="10.875" style="2"/>
    <col min="10761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0.875" style="2"/>
    <col min="11013" max="11013" width="10.75" style="2" customWidth="1"/>
    <col min="11014" max="11014" width="11.25" style="2" bestFit="1" customWidth="1"/>
    <col min="11015" max="11015" width="10.75" style="2" customWidth="1"/>
    <col min="11016" max="11016" width="10.875" style="2"/>
    <col min="11017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0.875" style="2"/>
    <col min="11269" max="11269" width="10.75" style="2" customWidth="1"/>
    <col min="11270" max="11270" width="11.25" style="2" bestFit="1" customWidth="1"/>
    <col min="11271" max="11271" width="10.75" style="2" customWidth="1"/>
    <col min="11272" max="11272" width="10.875" style="2"/>
    <col min="11273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0.875" style="2"/>
    <col min="11525" max="11525" width="10.75" style="2" customWidth="1"/>
    <col min="11526" max="11526" width="11.25" style="2" bestFit="1" customWidth="1"/>
    <col min="11527" max="11527" width="10.75" style="2" customWidth="1"/>
    <col min="11528" max="11528" width="10.875" style="2"/>
    <col min="11529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0.875" style="2"/>
    <col min="11781" max="11781" width="10.75" style="2" customWidth="1"/>
    <col min="11782" max="11782" width="11.25" style="2" bestFit="1" customWidth="1"/>
    <col min="11783" max="11783" width="10.75" style="2" customWidth="1"/>
    <col min="11784" max="11784" width="10.875" style="2"/>
    <col min="11785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0.875" style="2"/>
    <col min="12037" max="12037" width="10.75" style="2" customWidth="1"/>
    <col min="12038" max="12038" width="11.25" style="2" bestFit="1" customWidth="1"/>
    <col min="12039" max="12039" width="10.75" style="2" customWidth="1"/>
    <col min="12040" max="12040" width="10.875" style="2"/>
    <col min="12041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0.875" style="2"/>
    <col min="12293" max="12293" width="10.75" style="2" customWidth="1"/>
    <col min="12294" max="12294" width="11.25" style="2" bestFit="1" customWidth="1"/>
    <col min="12295" max="12295" width="10.75" style="2" customWidth="1"/>
    <col min="12296" max="12296" width="10.875" style="2"/>
    <col min="12297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0.875" style="2"/>
    <col min="12549" max="12549" width="10.75" style="2" customWidth="1"/>
    <col min="12550" max="12550" width="11.25" style="2" bestFit="1" customWidth="1"/>
    <col min="12551" max="12551" width="10.75" style="2" customWidth="1"/>
    <col min="12552" max="12552" width="10.875" style="2"/>
    <col min="12553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0.875" style="2"/>
    <col min="12805" max="12805" width="10.75" style="2" customWidth="1"/>
    <col min="12806" max="12806" width="11.25" style="2" bestFit="1" customWidth="1"/>
    <col min="12807" max="12807" width="10.75" style="2" customWidth="1"/>
    <col min="12808" max="12808" width="10.875" style="2"/>
    <col min="12809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0.875" style="2"/>
    <col min="13061" max="13061" width="10.75" style="2" customWidth="1"/>
    <col min="13062" max="13062" width="11.25" style="2" bestFit="1" customWidth="1"/>
    <col min="13063" max="13063" width="10.75" style="2" customWidth="1"/>
    <col min="13064" max="13064" width="10.875" style="2"/>
    <col min="13065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0.875" style="2"/>
    <col min="13317" max="13317" width="10.75" style="2" customWidth="1"/>
    <col min="13318" max="13318" width="11.25" style="2" bestFit="1" customWidth="1"/>
    <col min="13319" max="13319" width="10.75" style="2" customWidth="1"/>
    <col min="13320" max="13320" width="10.875" style="2"/>
    <col min="13321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0.875" style="2"/>
    <col min="13573" max="13573" width="10.75" style="2" customWidth="1"/>
    <col min="13574" max="13574" width="11.25" style="2" bestFit="1" customWidth="1"/>
    <col min="13575" max="13575" width="10.75" style="2" customWidth="1"/>
    <col min="13576" max="13576" width="10.875" style="2"/>
    <col min="13577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0.875" style="2"/>
    <col min="13829" max="13829" width="10.75" style="2" customWidth="1"/>
    <col min="13830" max="13830" width="11.25" style="2" bestFit="1" customWidth="1"/>
    <col min="13831" max="13831" width="10.75" style="2" customWidth="1"/>
    <col min="13832" max="13832" width="10.875" style="2"/>
    <col min="13833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0.875" style="2"/>
    <col min="14085" max="14085" width="10.75" style="2" customWidth="1"/>
    <col min="14086" max="14086" width="11.25" style="2" bestFit="1" customWidth="1"/>
    <col min="14087" max="14087" width="10.75" style="2" customWidth="1"/>
    <col min="14088" max="14088" width="10.875" style="2"/>
    <col min="14089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0.875" style="2"/>
    <col min="14341" max="14341" width="10.75" style="2" customWidth="1"/>
    <col min="14342" max="14342" width="11.25" style="2" bestFit="1" customWidth="1"/>
    <col min="14343" max="14343" width="10.75" style="2" customWidth="1"/>
    <col min="14344" max="14344" width="10.875" style="2"/>
    <col min="14345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0.875" style="2"/>
    <col min="14597" max="14597" width="10.75" style="2" customWidth="1"/>
    <col min="14598" max="14598" width="11.25" style="2" bestFit="1" customWidth="1"/>
    <col min="14599" max="14599" width="10.75" style="2" customWidth="1"/>
    <col min="14600" max="14600" width="10.875" style="2"/>
    <col min="14601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0.875" style="2"/>
    <col min="14853" max="14853" width="10.75" style="2" customWidth="1"/>
    <col min="14854" max="14854" width="11.25" style="2" bestFit="1" customWidth="1"/>
    <col min="14855" max="14855" width="10.75" style="2" customWidth="1"/>
    <col min="14856" max="14856" width="10.875" style="2"/>
    <col min="14857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0.875" style="2"/>
    <col min="15109" max="15109" width="10.75" style="2" customWidth="1"/>
    <col min="15110" max="15110" width="11.25" style="2" bestFit="1" customWidth="1"/>
    <col min="15111" max="15111" width="10.75" style="2" customWidth="1"/>
    <col min="15112" max="15112" width="10.875" style="2"/>
    <col min="15113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0.875" style="2"/>
    <col min="15365" max="15365" width="10.75" style="2" customWidth="1"/>
    <col min="15366" max="15366" width="11.25" style="2" bestFit="1" customWidth="1"/>
    <col min="15367" max="15367" width="10.75" style="2" customWidth="1"/>
    <col min="15368" max="15368" width="10.875" style="2"/>
    <col min="15369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0.875" style="2"/>
    <col min="15621" max="15621" width="10.75" style="2" customWidth="1"/>
    <col min="15622" max="15622" width="11.25" style="2" bestFit="1" customWidth="1"/>
    <col min="15623" max="15623" width="10.75" style="2" customWidth="1"/>
    <col min="15624" max="15624" width="10.875" style="2"/>
    <col min="15625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0.875" style="2"/>
    <col min="15877" max="15877" width="10.75" style="2" customWidth="1"/>
    <col min="15878" max="15878" width="11.25" style="2" bestFit="1" customWidth="1"/>
    <col min="15879" max="15879" width="10.75" style="2" customWidth="1"/>
    <col min="15880" max="15880" width="10.875" style="2"/>
    <col min="15881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0.875" style="2"/>
    <col min="16133" max="16133" width="10.75" style="2" customWidth="1"/>
    <col min="16134" max="16134" width="11.25" style="2" bestFit="1" customWidth="1"/>
    <col min="16135" max="16135" width="10.75" style="2" customWidth="1"/>
    <col min="16136" max="16136" width="10.875" style="2"/>
    <col min="16137" max="16139" width="12.125" style="2" customWidth="1"/>
    <col min="16140" max="16384" width="10.875" style="2"/>
  </cols>
  <sheetData>
    <row r="1" spans="1:13" x14ac:dyDescent="0.2">
      <c r="A1" s="1"/>
    </row>
    <row r="6" spans="1:13" x14ac:dyDescent="0.2">
      <c r="E6" s="3" t="s">
        <v>127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3" t="s">
        <v>128</v>
      </c>
      <c r="J7" s="4"/>
      <c r="K7" s="4"/>
      <c r="L7" s="4"/>
    </row>
    <row r="8" spans="1:13" x14ac:dyDescent="0.2">
      <c r="C8" s="6"/>
      <c r="D8" s="7"/>
      <c r="E8" s="7"/>
      <c r="F8" s="6"/>
      <c r="G8" s="6"/>
      <c r="H8" s="6"/>
      <c r="I8" s="6"/>
      <c r="K8" s="26" t="s">
        <v>129</v>
      </c>
      <c r="L8" s="7"/>
    </row>
    <row r="9" spans="1:13" x14ac:dyDescent="0.2">
      <c r="C9" s="12" t="s">
        <v>130</v>
      </c>
      <c r="D9" s="6"/>
      <c r="E9" s="6"/>
      <c r="F9" s="12" t="s">
        <v>131</v>
      </c>
      <c r="G9" s="12" t="s">
        <v>132</v>
      </c>
      <c r="H9" s="12" t="s">
        <v>133</v>
      </c>
      <c r="I9" s="12" t="s">
        <v>129</v>
      </c>
      <c r="K9" s="6"/>
      <c r="M9" s="10"/>
    </row>
    <row r="10" spans="1:13" x14ac:dyDescent="0.2">
      <c r="C10" s="12" t="s">
        <v>134</v>
      </c>
      <c r="D10" s="11" t="s">
        <v>135</v>
      </c>
      <c r="E10" s="11" t="s">
        <v>136</v>
      </c>
      <c r="F10" s="12" t="s">
        <v>137</v>
      </c>
      <c r="G10" s="12" t="s">
        <v>138</v>
      </c>
      <c r="H10" s="12" t="s">
        <v>139</v>
      </c>
      <c r="I10" s="9" t="s">
        <v>140</v>
      </c>
      <c r="J10" s="7"/>
      <c r="K10" s="9" t="s">
        <v>141</v>
      </c>
      <c r="L10" s="7"/>
      <c r="M10" s="10"/>
    </row>
    <row r="11" spans="1:13" x14ac:dyDescent="0.2">
      <c r="B11" s="7"/>
      <c r="C11" s="13"/>
      <c r="D11" s="13"/>
      <c r="E11" s="9" t="s">
        <v>142</v>
      </c>
      <c r="F11" s="13"/>
      <c r="G11" s="13"/>
      <c r="H11" s="13"/>
      <c r="I11" s="9" t="s">
        <v>88</v>
      </c>
      <c r="J11" s="9" t="s">
        <v>143</v>
      </c>
      <c r="K11" s="14" t="s">
        <v>144</v>
      </c>
      <c r="L11" s="9" t="s">
        <v>143</v>
      </c>
    </row>
    <row r="12" spans="1:13" x14ac:dyDescent="0.2">
      <c r="C12" s="15" t="s">
        <v>15</v>
      </c>
      <c r="D12" s="16" t="s">
        <v>15</v>
      </c>
      <c r="E12" s="16" t="s">
        <v>15</v>
      </c>
      <c r="F12" s="16" t="s">
        <v>16</v>
      </c>
      <c r="G12" s="16" t="s">
        <v>17</v>
      </c>
      <c r="H12" s="16" t="s">
        <v>48</v>
      </c>
      <c r="I12" s="16" t="s">
        <v>16</v>
      </c>
      <c r="J12" s="16" t="s">
        <v>48</v>
      </c>
      <c r="K12" s="16" t="s">
        <v>16</v>
      </c>
      <c r="L12" s="16" t="s">
        <v>48</v>
      </c>
    </row>
    <row r="13" spans="1:13" x14ac:dyDescent="0.2">
      <c r="B13" s="1" t="s">
        <v>145</v>
      </c>
      <c r="C13" s="17">
        <f t="shared" ref="C13:C18" si="0">D13+E13</f>
        <v>13772</v>
      </c>
      <c r="D13" s="18">
        <v>11687</v>
      </c>
      <c r="E13" s="18">
        <v>2085</v>
      </c>
      <c r="F13" s="18">
        <v>186709</v>
      </c>
      <c r="G13" s="18">
        <v>289549</v>
      </c>
      <c r="H13" s="18">
        <v>105479.304806</v>
      </c>
      <c r="I13" s="19">
        <f t="shared" ref="I13:J18" si="1">K13+C37</f>
        <v>141820</v>
      </c>
      <c r="J13" s="19">
        <f t="shared" si="1"/>
        <v>146420.77720000001</v>
      </c>
      <c r="K13" s="19">
        <f t="shared" ref="K13:L17" si="2">C25+E25+G25+I25+K25</f>
        <v>82871</v>
      </c>
      <c r="L13" s="19">
        <f t="shared" si="2"/>
        <v>82331.606100000005</v>
      </c>
    </row>
    <row r="14" spans="1:13" x14ac:dyDescent="0.2">
      <c r="B14" s="1" t="s">
        <v>146</v>
      </c>
      <c r="C14" s="17">
        <f t="shared" si="0"/>
        <v>14018</v>
      </c>
      <c r="D14" s="18">
        <v>11881</v>
      </c>
      <c r="E14" s="18">
        <v>2137</v>
      </c>
      <c r="F14" s="18">
        <v>182435</v>
      </c>
      <c r="G14" s="18">
        <v>291960</v>
      </c>
      <c r="H14" s="18">
        <v>109581.96737100001</v>
      </c>
      <c r="I14" s="19">
        <f t="shared" si="1"/>
        <v>148697</v>
      </c>
      <c r="J14" s="19">
        <f t="shared" si="1"/>
        <v>148723.24417399999</v>
      </c>
      <c r="K14" s="19">
        <f t="shared" si="2"/>
        <v>92087</v>
      </c>
      <c r="L14" s="19">
        <f t="shared" si="2"/>
        <v>89654.512100000007</v>
      </c>
    </row>
    <row r="15" spans="1:13" x14ac:dyDescent="0.2">
      <c r="B15" s="1" t="s">
        <v>147</v>
      </c>
      <c r="C15" s="17">
        <f t="shared" si="0"/>
        <v>14015</v>
      </c>
      <c r="D15" s="18">
        <v>11914</v>
      </c>
      <c r="E15" s="18">
        <v>2101</v>
      </c>
      <c r="F15" s="18">
        <v>170785</v>
      </c>
      <c r="G15" s="18">
        <v>285677</v>
      </c>
      <c r="H15" s="18">
        <v>106644.990621</v>
      </c>
      <c r="I15" s="19">
        <f t="shared" si="1"/>
        <v>152468</v>
      </c>
      <c r="J15" s="19">
        <f t="shared" si="1"/>
        <v>155476.11600000001</v>
      </c>
      <c r="K15" s="19">
        <f t="shared" si="2"/>
        <v>98402</v>
      </c>
      <c r="L15" s="19">
        <f t="shared" si="2"/>
        <v>96025.619900000005</v>
      </c>
    </row>
    <row r="16" spans="1:13" x14ac:dyDescent="0.2">
      <c r="B16" s="1" t="s">
        <v>148</v>
      </c>
      <c r="C16" s="17">
        <f t="shared" si="0"/>
        <v>14034</v>
      </c>
      <c r="D16" s="18">
        <v>11975</v>
      </c>
      <c r="E16" s="18">
        <v>2059</v>
      </c>
      <c r="F16" s="18">
        <v>167523</v>
      </c>
      <c r="G16" s="18">
        <v>284398</v>
      </c>
      <c r="H16" s="18">
        <v>97302.963841999997</v>
      </c>
      <c r="I16" s="19">
        <f t="shared" si="1"/>
        <v>158787</v>
      </c>
      <c r="J16" s="19">
        <f t="shared" si="1"/>
        <v>160097.14159999997</v>
      </c>
      <c r="K16" s="19">
        <f t="shared" si="2"/>
        <v>107167</v>
      </c>
      <c r="L16" s="19">
        <f t="shared" si="2"/>
        <v>103215.79309999998</v>
      </c>
    </row>
    <row r="17" spans="2:12" x14ac:dyDescent="0.2">
      <c r="B17" s="1" t="s">
        <v>149</v>
      </c>
      <c r="C17" s="17">
        <f t="shared" si="0"/>
        <v>13938</v>
      </c>
      <c r="D17" s="28">
        <v>11958</v>
      </c>
      <c r="E17" s="28">
        <v>1980</v>
      </c>
      <c r="F17" s="28">
        <v>162491</v>
      </c>
      <c r="G17" s="28">
        <v>284403</v>
      </c>
      <c r="H17" s="28">
        <v>94967.041446999996</v>
      </c>
      <c r="I17" s="30">
        <f t="shared" si="1"/>
        <v>165930</v>
      </c>
      <c r="J17" s="30">
        <f t="shared" si="1"/>
        <v>164374.51389999999</v>
      </c>
      <c r="K17" s="30">
        <f t="shared" si="2"/>
        <v>116773</v>
      </c>
      <c r="L17" s="30">
        <f t="shared" si="2"/>
        <v>110417.21279999999</v>
      </c>
    </row>
    <row r="18" spans="2:12" x14ac:dyDescent="0.2">
      <c r="B18" s="3" t="s">
        <v>150</v>
      </c>
      <c r="C18" s="21">
        <f t="shared" si="0"/>
        <v>13711</v>
      </c>
      <c r="D18" s="31">
        <v>11811</v>
      </c>
      <c r="E18" s="31">
        <v>1900</v>
      </c>
      <c r="F18" s="31">
        <v>158708</v>
      </c>
      <c r="G18" s="31">
        <v>283015</v>
      </c>
      <c r="H18" s="31">
        <v>91857.835242000001</v>
      </c>
      <c r="I18" s="40">
        <f t="shared" si="1"/>
        <v>173861</v>
      </c>
      <c r="J18" s="40">
        <f t="shared" si="1"/>
        <v>166983.92528</v>
      </c>
      <c r="K18" s="40">
        <f>C30+E30+G30+I30+K30</f>
        <v>127049</v>
      </c>
      <c r="L18" s="40">
        <f>D30+F30+H30+J30+L30</f>
        <v>115796.12378000001</v>
      </c>
    </row>
    <row r="19" spans="2:12" ht="18" thickBot="1" x14ac:dyDescent="0.25">
      <c r="B19" s="5"/>
      <c r="C19" s="44"/>
      <c r="D19" s="45"/>
      <c r="E19" s="45"/>
      <c r="F19" s="45"/>
      <c r="G19" s="45"/>
      <c r="H19" s="45"/>
      <c r="I19" s="39"/>
      <c r="J19" s="39"/>
      <c r="K19" s="39"/>
      <c r="L19" s="39"/>
    </row>
    <row r="20" spans="2:12" x14ac:dyDescent="0.2">
      <c r="C20" s="13"/>
      <c r="D20" s="7"/>
      <c r="E20" s="7"/>
      <c r="F20" s="7"/>
      <c r="G20" s="26" t="s">
        <v>129</v>
      </c>
      <c r="H20" s="7"/>
      <c r="I20" s="7"/>
      <c r="J20" s="7"/>
      <c r="K20" s="7"/>
      <c r="L20" s="7"/>
    </row>
    <row r="21" spans="2:12" x14ac:dyDescent="0.2">
      <c r="C21" s="13"/>
      <c r="D21" s="7"/>
      <c r="E21" s="7"/>
      <c r="F21" s="7"/>
      <c r="G21" s="26" t="s">
        <v>151</v>
      </c>
      <c r="H21" s="7"/>
      <c r="I21" s="7"/>
      <c r="J21" s="7"/>
      <c r="K21" s="7"/>
      <c r="L21" s="7"/>
    </row>
    <row r="22" spans="2:12" x14ac:dyDescent="0.2">
      <c r="C22" s="9" t="s">
        <v>152</v>
      </c>
      <c r="D22" s="7"/>
      <c r="E22" s="9" t="s">
        <v>153</v>
      </c>
      <c r="F22" s="7"/>
      <c r="G22" s="9" t="s">
        <v>154</v>
      </c>
      <c r="H22" s="7"/>
      <c r="I22" s="9" t="s">
        <v>155</v>
      </c>
      <c r="J22" s="7"/>
      <c r="K22" s="9" t="s">
        <v>156</v>
      </c>
      <c r="L22" s="7"/>
    </row>
    <row r="23" spans="2:12" x14ac:dyDescent="0.2">
      <c r="B23" s="7"/>
      <c r="C23" s="9" t="s">
        <v>88</v>
      </c>
      <c r="D23" s="9" t="s">
        <v>143</v>
      </c>
      <c r="E23" s="14" t="s">
        <v>144</v>
      </c>
      <c r="F23" s="9" t="s">
        <v>143</v>
      </c>
      <c r="G23" s="14" t="s">
        <v>144</v>
      </c>
      <c r="H23" s="9" t="s">
        <v>143</v>
      </c>
      <c r="I23" s="9" t="s">
        <v>88</v>
      </c>
      <c r="J23" s="14" t="s">
        <v>157</v>
      </c>
      <c r="K23" s="14" t="s">
        <v>158</v>
      </c>
      <c r="L23" s="9" t="s">
        <v>143</v>
      </c>
    </row>
    <row r="24" spans="2:12" x14ac:dyDescent="0.2">
      <c r="C24" s="15" t="s">
        <v>16</v>
      </c>
      <c r="D24" s="16" t="s">
        <v>48</v>
      </c>
      <c r="E24" s="16" t="s">
        <v>16</v>
      </c>
      <c r="F24" s="16" t="s">
        <v>48</v>
      </c>
      <c r="G24" s="16" t="s">
        <v>16</v>
      </c>
      <c r="H24" s="16" t="s">
        <v>48</v>
      </c>
      <c r="I24" s="16" t="s">
        <v>16</v>
      </c>
      <c r="J24" s="16" t="s">
        <v>48</v>
      </c>
      <c r="K24" s="16" t="s">
        <v>16</v>
      </c>
      <c r="L24" s="16" t="s">
        <v>48</v>
      </c>
    </row>
    <row r="25" spans="2:12" x14ac:dyDescent="0.2">
      <c r="B25" s="1" t="s">
        <v>145</v>
      </c>
      <c r="C25" s="33">
        <v>61666</v>
      </c>
      <c r="D25" s="18">
        <v>64242.206400000003</v>
      </c>
      <c r="E25" s="18">
        <v>1724</v>
      </c>
      <c r="F25" s="18">
        <v>1302.7511</v>
      </c>
      <c r="G25" s="18">
        <v>16644</v>
      </c>
      <c r="H25" s="18">
        <v>14500.314200000001</v>
      </c>
      <c r="I25" s="18">
        <v>1052</v>
      </c>
      <c r="J25" s="18">
        <v>919.83299999999997</v>
      </c>
      <c r="K25" s="18">
        <v>1785</v>
      </c>
      <c r="L25" s="18">
        <v>1366.5014000000001</v>
      </c>
    </row>
    <row r="26" spans="2:12" x14ac:dyDescent="0.2">
      <c r="B26" s="1" t="s">
        <v>146</v>
      </c>
      <c r="C26" s="33">
        <v>69477</v>
      </c>
      <c r="D26" s="18">
        <v>70394.535999999993</v>
      </c>
      <c r="E26" s="18">
        <v>1853</v>
      </c>
      <c r="F26" s="18">
        <v>1392.377</v>
      </c>
      <c r="G26" s="18">
        <v>18305</v>
      </c>
      <c r="H26" s="18">
        <v>15945.6083</v>
      </c>
      <c r="I26" s="18">
        <v>943</v>
      </c>
      <c r="J26" s="18">
        <v>756.14689999999996</v>
      </c>
      <c r="K26" s="18">
        <v>1509</v>
      </c>
      <c r="L26" s="18">
        <v>1165.8439000000001</v>
      </c>
    </row>
    <row r="27" spans="2:12" x14ac:dyDescent="0.2">
      <c r="B27" s="1" t="s">
        <v>147</v>
      </c>
      <c r="C27" s="33">
        <v>76326</v>
      </c>
      <c r="D27" s="18">
        <v>76592.643500000006</v>
      </c>
      <c r="E27" s="18">
        <v>2056</v>
      </c>
      <c r="F27" s="18">
        <v>1563.6208999999999</v>
      </c>
      <c r="G27" s="18">
        <v>20020</v>
      </c>
      <c r="H27" s="18">
        <v>17869.355500000001</v>
      </c>
      <c r="I27" s="29" t="s">
        <v>159</v>
      </c>
      <c r="J27" s="29" t="s">
        <v>159</v>
      </c>
      <c r="K27" s="29" t="s">
        <v>159</v>
      </c>
      <c r="L27" s="29" t="s">
        <v>159</v>
      </c>
    </row>
    <row r="28" spans="2:12" x14ac:dyDescent="0.2">
      <c r="B28" s="1" t="s">
        <v>148</v>
      </c>
      <c r="C28" s="33">
        <v>83137</v>
      </c>
      <c r="D28" s="18">
        <v>81930.563299999994</v>
      </c>
      <c r="E28" s="18">
        <v>2203</v>
      </c>
      <c r="F28" s="18">
        <v>1679.3712</v>
      </c>
      <c r="G28" s="18">
        <v>21827</v>
      </c>
      <c r="H28" s="18">
        <v>19605.8586</v>
      </c>
      <c r="I28" s="29" t="s">
        <v>159</v>
      </c>
      <c r="J28" s="29" t="s">
        <v>159</v>
      </c>
      <c r="K28" s="29" t="s">
        <v>159</v>
      </c>
      <c r="L28" s="29" t="s">
        <v>159</v>
      </c>
    </row>
    <row r="29" spans="2:12" x14ac:dyDescent="0.2">
      <c r="B29" s="1" t="s">
        <v>149</v>
      </c>
      <c r="C29" s="33">
        <v>90933</v>
      </c>
      <c r="D29" s="28">
        <v>87428.408299999996</v>
      </c>
      <c r="E29" s="28">
        <v>2377</v>
      </c>
      <c r="F29" s="28">
        <v>1812.4333999999999</v>
      </c>
      <c r="G29" s="28">
        <v>23463</v>
      </c>
      <c r="H29" s="28">
        <v>21176.3711</v>
      </c>
      <c r="I29" s="29" t="s">
        <v>159</v>
      </c>
      <c r="J29" s="29" t="s">
        <v>159</v>
      </c>
      <c r="K29" s="29" t="s">
        <v>159</v>
      </c>
      <c r="L29" s="29" t="s">
        <v>159</v>
      </c>
    </row>
    <row r="30" spans="2:12" x14ac:dyDescent="0.2">
      <c r="B30" s="3" t="s">
        <v>150</v>
      </c>
      <c r="C30" s="34">
        <v>99434</v>
      </c>
      <c r="D30" s="31">
        <v>91031.024380000003</v>
      </c>
      <c r="E30" s="31">
        <v>2478</v>
      </c>
      <c r="F30" s="31">
        <v>2043.3071</v>
      </c>
      <c r="G30" s="31">
        <v>25137</v>
      </c>
      <c r="H30" s="31">
        <v>22721.792300000001</v>
      </c>
      <c r="I30" s="32" t="s">
        <v>159</v>
      </c>
      <c r="J30" s="32" t="s">
        <v>159</v>
      </c>
      <c r="K30" s="32" t="s">
        <v>159</v>
      </c>
      <c r="L30" s="32" t="s">
        <v>159</v>
      </c>
    </row>
    <row r="31" spans="2:12" ht="18" thickBot="1" x14ac:dyDescent="0.25">
      <c r="B31" s="5"/>
      <c r="C31" s="46"/>
      <c r="D31" s="45"/>
      <c r="E31" s="45"/>
      <c r="F31" s="45"/>
      <c r="G31" s="45"/>
      <c r="H31" s="45"/>
      <c r="I31" s="4"/>
      <c r="J31" s="4"/>
      <c r="K31" s="4"/>
      <c r="L31" s="4"/>
    </row>
    <row r="32" spans="2:12" x14ac:dyDescent="0.2">
      <c r="C32" s="13"/>
      <c r="D32" s="7"/>
      <c r="E32" s="7"/>
      <c r="F32" s="7"/>
      <c r="G32" s="26" t="s">
        <v>129</v>
      </c>
      <c r="H32" s="7"/>
      <c r="I32" s="7"/>
      <c r="J32" s="7"/>
      <c r="K32" s="7"/>
      <c r="L32" s="7"/>
    </row>
    <row r="33" spans="2:13" x14ac:dyDescent="0.2">
      <c r="C33" s="6"/>
      <c r="D33" s="10"/>
      <c r="E33" s="7"/>
      <c r="F33" s="7"/>
      <c r="G33" s="26" t="s">
        <v>160</v>
      </c>
      <c r="H33" s="7"/>
      <c r="I33" s="7"/>
      <c r="J33" s="7"/>
      <c r="K33" s="7"/>
      <c r="L33" s="7"/>
    </row>
    <row r="34" spans="2:13" x14ac:dyDescent="0.2">
      <c r="C34" s="9" t="s">
        <v>161</v>
      </c>
      <c r="D34" s="7"/>
      <c r="E34" s="9" t="s">
        <v>162</v>
      </c>
      <c r="F34" s="7"/>
      <c r="G34" s="9" t="s">
        <v>163</v>
      </c>
      <c r="H34" s="7"/>
      <c r="I34" s="9" t="s">
        <v>164</v>
      </c>
      <c r="J34" s="7"/>
      <c r="K34" s="9" t="s">
        <v>165</v>
      </c>
      <c r="L34" s="7"/>
      <c r="M34" s="10"/>
    </row>
    <row r="35" spans="2:13" x14ac:dyDescent="0.2">
      <c r="B35" s="7"/>
      <c r="C35" s="9" t="s">
        <v>88</v>
      </c>
      <c r="D35" s="9" t="s">
        <v>143</v>
      </c>
      <c r="E35" s="14" t="s">
        <v>144</v>
      </c>
      <c r="F35" s="9" t="s">
        <v>143</v>
      </c>
      <c r="G35" s="14" t="s">
        <v>144</v>
      </c>
      <c r="H35" s="9" t="s">
        <v>143</v>
      </c>
      <c r="I35" s="9" t="s">
        <v>88</v>
      </c>
      <c r="J35" s="14" t="s">
        <v>157</v>
      </c>
      <c r="K35" s="14" t="s">
        <v>158</v>
      </c>
      <c r="L35" s="9" t="s">
        <v>143</v>
      </c>
      <c r="M35" s="10"/>
    </row>
    <row r="36" spans="2:13" x14ac:dyDescent="0.2">
      <c r="C36" s="15" t="s">
        <v>16</v>
      </c>
      <c r="D36" s="16" t="s">
        <v>48</v>
      </c>
      <c r="E36" s="16" t="s">
        <v>16</v>
      </c>
      <c r="F36" s="16" t="s">
        <v>48</v>
      </c>
      <c r="G36" s="16" t="s">
        <v>16</v>
      </c>
      <c r="H36" s="16" t="s">
        <v>48</v>
      </c>
      <c r="I36" s="16" t="s">
        <v>16</v>
      </c>
      <c r="J36" s="16" t="s">
        <v>48</v>
      </c>
      <c r="K36" s="16" t="s">
        <v>16</v>
      </c>
      <c r="L36" s="16" t="s">
        <v>48</v>
      </c>
    </row>
    <row r="37" spans="2:13" x14ac:dyDescent="0.2">
      <c r="B37" s="1" t="s">
        <v>145</v>
      </c>
      <c r="C37" s="17">
        <f t="shared" ref="C37:D42" si="3">E37+G37+I37+K37</f>
        <v>58949</v>
      </c>
      <c r="D37" s="19">
        <f t="shared" si="3"/>
        <v>64089.1711</v>
      </c>
      <c r="E37" s="18">
        <v>24736</v>
      </c>
      <c r="F37" s="18">
        <v>43389.794399999999</v>
      </c>
      <c r="G37" s="18">
        <v>20860</v>
      </c>
      <c r="H37" s="18">
        <v>8160.1026000000002</v>
      </c>
      <c r="I37" s="18">
        <v>2268</v>
      </c>
      <c r="J37" s="18">
        <v>2726.8429999999998</v>
      </c>
      <c r="K37" s="18">
        <v>11085</v>
      </c>
      <c r="L37" s="18">
        <v>9812.4310999999998</v>
      </c>
    </row>
    <row r="38" spans="2:13" x14ac:dyDescent="0.2">
      <c r="B38" s="1" t="s">
        <v>146</v>
      </c>
      <c r="C38" s="17">
        <f t="shared" si="3"/>
        <v>56610</v>
      </c>
      <c r="D38" s="19">
        <f t="shared" si="3"/>
        <v>59068.732074</v>
      </c>
      <c r="E38" s="18">
        <v>23702</v>
      </c>
      <c r="F38" s="18">
        <v>41508.756399999998</v>
      </c>
      <c r="G38" s="18">
        <v>20033</v>
      </c>
      <c r="H38" s="18">
        <v>7803.0523999999996</v>
      </c>
      <c r="I38" s="18">
        <v>2166</v>
      </c>
      <c r="J38" s="18">
        <v>2585.3600999999999</v>
      </c>
      <c r="K38" s="18">
        <v>10709</v>
      </c>
      <c r="L38" s="18">
        <v>7171.5631739999999</v>
      </c>
    </row>
    <row r="39" spans="2:13" x14ac:dyDescent="0.2">
      <c r="B39" s="1" t="s">
        <v>147</v>
      </c>
      <c r="C39" s="17">
        <f t="shared" si="3"/>
        <v>54066</v>
      </c>
      <c r="D39" s="19">
        <f t="shared" si="3"/>
        <v>59450.496099999997</v>
      </c>
      <c r="E39" s="18">
        <v>22544</v>
      </c>
      <c r="F39" s="18">
        <v>40069.441599999998</v>
      </c>
      <c r="G39" s="18">
        <v>19150</v>
      </c>
      <c r="H39" s="18">
        <v>7552.1234999999997</v>
      </c>
      <c r="I39" s="18">
        <v>2078</v>
      </c>
      <c r="J39" s="18">
        <v>2505.3566000000001</v>
      </c>
      <c r="K39" s="18">
        <v>10294</v>
      </c>
      <c r="L39" s="18">
        <v>9323.5743999999995</v>
      </c>
    </row>
    <row r="40" spans="2:13" x14ac:dyDescent="0.2">
      <c r="B40" s="1" t="s">
        <v>148</v>
      </c>
      <c r="C40" s="17">
        <f t="shared" si="3"/>
        <v>51620</v>
      </c>
      <c r="D40" s="19">
        <f t="shared" si="3"/>
        <v>56881.348500000007</v>
      </c>
      <c r="E40" s="18">
        <v>21432</v>
      </c>
      <c r="F40" s="18">
        <v>38183.592600000004</v>
      </c>
      <c r="G40" s="18">
        <v>18263</v>
      </c>
      <c r="H40" s="18">
        <v>7201.0898999999999</v>
      </c>
      <c r="I40" s="18">
        <v>1996</v>
      </c>
      <c r="J40" s="18">
        <v>2428.4708999999998</v>
      </c>
      <c r="K40" s="18">
        <v>9929</v>
      </c>
      <c r="L40" s="18">
        <v>9068.1951000000008</v>
      </c>
    </row>
    <row r="41" spans="2:13" x14ac:dyDescent="0.2">
      <c r="B41" s="1" t="s">
        <v>149</v>
      </c>
      <c r="C41" s="17">
        <f t="shared" si="3"/>
        <v>49157</v>
      </c>
      <c r="D41" s="30">
        <f t="shared" si="3"/>
        <v>53957.301099999997</v>
      </c>
      <c r="E41" s="28">
        <v>20310</v>
      </c>
      <c r="F41" s="28">
        <v>36080.359700000001</v>
      </c>
      <c r="G41" s="28">
        <v>17377</v>
      </c>
      <c r="H41" s="28">
        <v>6816.3685999999998</v>
      </c>
      <c r="I41" s="28">
        <v>1901</v>
      </c>
      <c r="J41" s="28">
        <v>2306.2339999999999</v>
      </c>
      <c r="K41" s="28">
        <v>9569</v>
      </c>
      <c r="L41" s="28">
        <v>8754.3387999999995</v>
      </c>
    </row>
    <row r="42" spans="2:13" x14ac:dyDescent="0.2">
      <c r="B42" s="3" t="s">
        <v>150</v>
      </c>
      <c r="C42" s="21">
        <f t="shared" si="3"/>
        <v>46812</v>
      </c>
      <c r="D42" s="40">
        <f t="shared" si="3"/>
        <v>51187.801499999994</v>
      </c>
      <c r="E42" s="31">
        <v>19254</v>
      </c>
      <c r="F42" s="31">
        <v>34076.232499999998</v>
      </c>
      <c r="G42" s="31">
        <v>16534</v>
      </c>
      <c r="H42" s="31">
        <v>6454.4162999999999</v>
      </c>
      <c r="I42" s="31">
        <v>1834</v>
      </c>
      <c r="J42" s="31">
        <v>2220.1570999999999</v>
      </c>
      <c r="K42" s="31">
        <v>9190</v>
      </c>
      <c r="L42" s="31">
        <v>8436.9956000000002</v>
      </c>
    </row>
    <row r="43" spans="2:13" ht="18" thickBot="1" x14ac:dyDescent="0.25">
      <c r="B43" s="47"/>
      <c r="C43" s="39"/>
      <c r="D43" s="39"/>
      <c r="E43" s="45"/>
      <c r="F43" s="45"/>
      <c r="G43" s="45"/>
      <c r="H43" s="45"/>
      <c r="I43" s="45"/>
      <c r="J43" s="45"/>
      <c r="K43" s="45"/>
      <c r="L43" s="45"/>
    </row>
    <row r="44" spans="2:13" x14ac:dyDescent="0.2">
      <c r="C44" s="25" t="s">
        <v>71</v>
      </c>
    </row>
    <row r="45" spans="2:13" x14ac:dyDescent="0.2">
      <c r="C45" s="10"/>
    </row>
  </sheetData>
  <phoneticPr fontId="2"/>
  <pageMargins left="0.43" right="0.37" top="0.6" bottom="0.59" header="0.51200000000000001" footer="0.51200000000000001"/>
  <pageSetup paperSize="12" scale="75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4"/>
  <sheetViews>
    <sheetView showGridLines="0" zoomScale="75" zoomScaleNormal="75" workbookViewId="0">
      <selection activeCell="B3" sqref="B3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0.875" style="2"/>
    <col min="5" max="5" width="10.75" style="2" customWidth="1"/>
    <col min="6" max="6" width="11.25" style="2" bestFit="1" customWidth="1"/>
    <col min="7" max="7" width="10.75" style="2" customWidth="1"/>
    <col min="8" max="8" width="10.875" style="2"/>
    <col min="9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0.875" style="2"/>
    <col min="261" max="261" width="10.75" style="2" customWidth="1"/>
    <col min="262" max="262" width="11.25" style="2" bestFit="1" customWidth="1"/>
    <col min="263" max="263" width="10.75" style="2" customWidth="1"/>
    <col min="264" max="264" width="10.875" style="2"/>
    <col min="265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0.875" style="2"/>
    <col min="517" max="517" width="10.75" style="2" customWidth="1"/>
    <col min="518" max="518" width="11.25" style="2" bestFit="1" customWidth="1"/>
    <col min="519" max="519" width="10.75" style="2" customWidth="1"/>
    <col min="520" max="520" width="10.875" style="2"/>
    <col min="521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0.875" style="2"/>
    <col min="773" max="773" width="10.75" style="2" customWidth="1"/>
    <col min="774" max="774" width="11.25" style="2" bestFit="1" customWidth="1"/>
    <col min="775" max="775" width="10.75" style="2" customWidth="1"/>
    <col min="776" max="776" width="10.875" style="2"/>
    <col min="777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0.875" style="2"/>
    <col min="1029" max="1029" width="10.75" style="2" customWidth="1"/>
    <col min="1030" max="1030" width="11.25" style="2" bestFit="1" customWidth="1"/>
    <col min="1031" max="1031" width="10.75" style="2" customWidth="1"/>
    <col min="1032" max="1032" width="10.875" style="2"/>
    <col min="1033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0.875" style="2"/>
    <col min="1285" max="1285" width="10.75" style="2" customWidth="1"/>
    <col min="1286" max="1286" width="11.25" style="2" bestFit="1" customWidth="1"/>
    <col min="1287" max="1287" width="10.75" style="2" customWidth="1"/>
    <col min="1288" max="1288" width="10.875" style="2"/>
    <col min="1289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0.875" style="2"/>
    <col min="1541" max="1541" width="10.75" style="2" customWidth="1"/>
    <col min="1542" max="1542" width="11.25" style="2" bestFit="1" customWidth="1"/>
    <col min="1543" max="1543" width="10.75" style="2" customWidth="1"/>
    <col min="1544" max="1544" width="10.875" style="2"/>
    <col min="1545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0.875" style="2"/>
    <col min="1797" max="1797" width="10.75" style="2" customWidth="1"/>
    <col min="1798" max="1798" width="11.25" style="2" bestFit="1" customWidth="1"/>
    <col min="1799" max="1799" width="10.75" style="2" customWidth="1"/>
    <col min="1800" max="1800" width="10.875" style="2"/>
    <col min="1801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0.875" style="2"/>
    <col min="2053" max="2053" width="10.75" style="2" customWidth="1"/>
    <col min="2054" max="2054" width="11.25" style="2" bestFit="1" customWidth="1"/>
    <col min="2055" max="2055" width="10.75" style="2" customWidth="1"/>
    <col min="2056" max="2056" width="10.875" style="2"/>
    <col min="2057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0.875" style="2"/>
    <col min="2309" max="2309" width="10.75" style="2" customWidth="1"/>
    <col min="2310" max="2310" width="11.25" style="2" bestFit="1" customWidth="1"/>
    <col min="2311" max="2311" width="10.75" style="2" customWidth="1"/>
    <col min="2312" max="2312" width="10.875" style="2"/>
    <col min="2313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0.875" style="2"/>
    <col min="2565" max="2565" width="10.75" style="2" customWidth="1"/>
    <col min="2566" max="2566" width="11.25" style="2" bestFit="1" customWidth="1"/>
    <col min="2567" max="2567" width="10.75" style="2" customWidth="1"/>
    <col min="2568" max="2568" width="10.875" style="2"/>
    <col min="2569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0.875" style="2"/>
    <col min="2821" max="2821" width="10.75" style="2" customWidth="1"/>
    <col min="2822" max="2822" width="11.25" style="2" bestFit="1" customWidth="1"/>
    <col min="2823" max="2823" width="10.75" style="2" customWidth="1"/>
    <col min="2824" max="2824" width="10.875" style="2"/>
    <col min="2825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0.875" style="2"/>
    <col min="3077" max="3077" width="10.75" style="2" customWidth="1"/>
    <col min="3078" max="3078" width="11.25" style="2" bestFit="1" customWidth="1"/>
    <col min="3079" max="3079" width="10.75" style="2" customWidth="1"/>
    <col min="3080" max="3080" width="10.875" style="2"/>
    <col min="3081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0.875" style="2"/>
    <col min="3333" max="3333" width="10.75" style="2" customWidth="1"/>
    <col min="3334" max="3334" width="11.25" style="2" bestFit="1" customWidth="1"/>
    <col min="3335" max="3335" width="10.75" style="2" customWidth="1"/>
    <col min="3336" max="3336" width="10.875" style="2"/>
    <col min="3337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0.875" style="2"/>
    <col min="3589" max="3589" width="10.75" style="2" customWidth="1"/>
    <col min="3590" max="3590" width="11.25" style="2" bestFit="1" customWidth="1"/>
    <col min="3591" max="3591" width="10.75" style="2" customWidth="1"/>
    <col min="3592" max="3592" width="10.875" style="2"/>
    <col min="3593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0.875" style="2"/>
    <col min="3845" max="3845" width="10.75" style="2" customWidth="1"/>
    <col min="3846" max="3846" width="11.25" style="2" bestFit="1" customWidth="1"/>
    <col min="3847" max="3847" width="10.75" style="2" customWidth="1"/>
    <col min="3848" max="3848" width="10.875" style="2"/>
    <col min="3849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0.875" style="2"/>
    <col min="4101" max="4101" width="10.75" style="2" customWidth="1"/>
    <col min="4102" max="4102" width="11.25" style="2" bestFit="1" customWidth="1"/>
    <col min="4103" max="4103" width="10.75" style="2" customWidth="1"/>
    <col min="4104" max="4104" width="10.875" style="2"/>
    <col min="4105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0.875" style="2"/>
    <col min="4357" max="4357" width="10.75" style="2" customWidth="1"/>
    <col min="4358" max="4358" width="11.25" style="2" bestFit="1" customWidth="1"/>
    <col min="4359" max="4359" width="10.75" style="2" customWidth="1"/>
    <col min="4360" max="4360" width="10.875" style="2"/>
    <col min="4361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0.875" style="2"/>
    <col min="4613" max="4613" width="10.75" style="2" customWidth="1"/>
    <col min="4614" max="4614" width="11.25" style="2" bestFit="1" customWidth="1"/>
    <col min="4615" max="4615" width="10.75" style="2" customWidth="1"/>
    <col min="4616" max="4616" width="10.875" style="2"/>
    <col min="4617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0.875" style="2"/>
    <col min="4869" max="4869" width="10.75" style="2" customWidth="1"/>
    <col min="4870" max="4870" width="11.25" style="2" bestFit="1" customWidth="1"/>
    <col min="4871" max="4871" width="10.75" style="2" customWidth="1"/>
    <col min="4872" max="4872" width="10.875" style="2"/>
    <col min="4873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0.875" style="2"/>
    <col min="5125" max="5125" width="10.75" style="2" customWidth="1"/>
    <col min="5126" max="5126" width="11.25" style="2" bestFit="1" customWidth="1"/>
    <col min="5127" max="5127" width="10.75" style="2" customWidth="1"/>
    <col min="5128" max="5128" width="10.875" style="2"/>
    <col min="5129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0.875" style="2"/>
    <col min="5381" max="5381" width="10.75" style="2" customWidth="1"/>
    <col min="5382" max="5382" width="11.25" style="2" bestFit="1" customWidth="1"/>
    <col min="5383" max="5383" width="10.75" style="2" customWidth="1"/>
    <col min="5384" max="5384" width="10.875" style="2"/>
    <col min="5385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0.875" style="2"/>
    <col min="5637" max="5637" width="10.75" style="2" customWidth="1"/>
    <col min="5638" max="5638" width="11.25" style="2" bestFit="1" customWidth="1"/>
    <col min="5639" max="5639" width="10.75" style="2" customWidth="1"/>
    <col min="5640" max="5640" width="10.875" style="2"/>
    <col min="5641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0.875" style="2"/>
    <col min="5893" max="5893" width="10.75" style="2" customWidth="1"/>
    <col min="5894" max="5894" width="11.25" style="2" bestFit="1" customWidth="1"/>
    <col min="5895" max="5895" width="10.75" style="2" customWidth="1"/>
    <col min="5896" max="5896" width="10.875" style="2"/>
    <col min="5897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0.875" style="2"/>
    <col min="6149" max="6149" width="10.75" style="2" customWidth="1"/>
    <col min="6150" max="6150" width="11.25" style="2" bestFit="1" customWidth="1"/>
    <col min="6151" max="6151" width="10.75" style="2" customWidth="1"/>
    <col min="6152" max="6152" width="10.875" style="2"/>
    <col min="6153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0.875" style="2"/>
    <col min="6405" max="6405" width="10.75" style="2" customWidth="1"/>
    <col min="6406" max="6406" width="11.25" style="2" bestFit="1" customWidth="1"/>
    <col min="6407" max="6407" width="10.75" style="2" customWidth="1"/>
    <col min="6408" max="6408" width="10.875" style="2"/>
    <col min="6409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0.875" style="2"/>
    <col min="6661" max="6661" width="10.75" style="2" customWidth="1"/>
    <col min="6662" max="6662" width="11.25" style="2" bestFit="1" customWidth="1"/>
    <col min="6663" max="6663" width="10.75" style="2" customWidth="1"/>
    <col min="6664" max="6664" width="10.875" style="2"/>
    <col min="6665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0.875" style="2"/>
    <col min="6917" max="6917" width="10.75" style="2" customWidth="1"/>
    <col min="6918" max="6918" width="11.25" style="2" bestFit="1" customWidth="1"/>
    <col min="6919" max="6919" width="10.75" style="2" customWidth="1"/>
    <col min="6920" max="6920" width="10.875" style="2"/>
    <col min="6921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0.875" style="2"/>
    <col min="7173" max="7173" width="10.75" style="2" customWidth="1"/>
    <col min="7174" max="7174" width="11.25" style="2" bestFit="1" customWidth="1"/>
    <col min="7175" max="7175" width="10.75" style="2" customWidth="1"/>
    <col min="7176" max="7176" width="10.875" style="2"/>
    <col min="7177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0.875" style="2"/>
    <col min="7429" max="7429" width="10.75" style="2" customWidth="1"/>
    <col min="7430" max="7430" width="11.25" style="2" bestFit="1" customWidth="1"/>
    <col min="7431" max="7431" width="10.75" style="2" customWidth="1"/>
    <col min="7432" max="7432" width="10.875" style="2"/>
    <col min="7433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0.875" style="2"/>
    <col min="7685" max="7685" width="10.75" style="2" customWidth="1"/>
    <col min="7686" max="7686" width="11.25" style="2" bestFit="1" customWidth="1"/>
    <col min="7687" max="7687" width="10.75" style="2" customWidth="1"/>
    <col min="7688" max="7688" width="10.875" style="2"/>
    <col min="7689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0.875" style="2"/>
    <col min="7941" max="7941" width="10.75" style="2" customWidth="1"/>
    <col min="7942" max="7942" width="11.25" style="2" bestFit="1" customWidth="1"/>
    <col min="7943" max="7943" width="10.75" style="2" customWidth="1"/>
    <col min="7944" max="7944" width="10.875" style="2"/>
    <col min="7945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0.875" style="2"/>
    <col min="8197" max="8197" width="10.75" style="2" customWidth="1"/>
    <col min="8198" max="8198" width="11.25" style="2" bestFit="1" customWidth="1"/>
    <col min="8199" max="8199" width="10.75" style="2" customWidth="1"/>
    <col min="8200" max="8200" width="10.875" style="2"/>
    <col min="8201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0.875" style="2"/>
    <col min="8453" max="8453" width="10.75" style="2" customWidth="1"/>
    <col min="8454" max="8454" width="11.25" style="2" bestFit="1" customWidth="1"/>
    <col min="8455" max="8455" width="10.75" style="2" customWidth="1"/>
    <col min="8456" max="8456" width="10.875" style="2"/>
    <col min="8457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0.875" style="2"/>
    <col min="8709" max="8709" width="10.75" style="2" customWidth="1"/>
    <col min="8710" max="8710" width="11.25" style="2" bestFit="1" customWidth="1"/>
    <col min="8711" max="8711" width="10.75" style="2" customWidth="1"/>
    <col min="8712" max="8712" width="10.875" style="2"/>
    <col min="8713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0.875" style="2"/>
    <col min="8965" max="8965" width="10.75" style="2" customWidth="1"/>
    <col min="8966" max="8966" width="11.25" style="2" bestFit="1" customWidth="1"/>
    <col min="8967" max="8967" width="10.75" style="2" customWidth="1"/>
    <col min="8968" max="8968" width="10.875" style="2"/>
    <col min="8969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0.875" style="2"/>
    <col min="9221" max="9221" width="10.75" style="2" customWidth="1"/>
    <col min="9222" max="9222" width="11.25" style="2" bestFit="1" customWidth="1"/>
    <col min="9223" max="9223" width="10.75" style="2" customWidth="1"/>
    <col min="9224" max="9224" width="10.875" style="2"/>
    <col min="9225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0.875" style="2"/>
    <col min="9477" max="9477" width="10.75" style="2" customWidth="1"/>
    <col min="9478" max="9478" width="11.25" style="2" bestFit="1" customWidth="1"/>
    <col min="9479" max="9479" width="10.75" style="2" customWidth="1"/>
    <col min="9480" max="9480" width="10.875" style="2"/>
    <col min="9481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0.875" style="2"/>
    <col min="9733" max="9733" width="10.75" style="2" customWidth="1"/>
    <col min="9734" max="9734" width="11.25" style="2" bestFit="1" customWidth="1"/>
    <col min="9735" max="9735" width="10.75" style="2" customWidth="1"/>
    <col min="9736" max="9736" width="10.875" style="2"/>
    <col min="9737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0.875" style="2"/>
    <col min="9989" max="9989" width="10.75" style="2" customWidth="1"/>
    <col min="9990" max="9990" width="11.25" style="2" bestFit="1" customWidth="1"/>
    <col min="9991" max="9991" width="10.75" style="2" customWidth="1"/>
    <col min="9992" max="9992" width="10.875" style="2"/>
    <col min="9993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0.875" style="2"/>
    <col min="10245" max="10245" width="10.75" style="2" customWidth="1"/>
    <col min="10246" max="10246" width="11.25" style="2" bestFit="1" customWidth="1"/>
    <col min="10247" max="10247" width="10.75" style="2" customWidth="1"/>
    <col min="10248" max="10248" width="10.875" style="2"/>
    <col min="10249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0.875" style="2"/>
    <col min="10501" max="10501" width="10.75" style="2" customWidth="1"/>
    <col min="10502" max="10502" width="11.25" style="2" bestFit="1" customWidth="1"/>
    <col min="10503" max="10503" width="10.75" style="2" customWidth="1"/>
    <col min="10504" max="10504" width="10.875" style="2"/>
    <col min="10505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0.875" style="2"/>
    <col min="10757" max="10757" width="10.75" style="2" customWidth="1"/>
    <col min="10758" max="10758" width="11.25" style="2" bestFit="1" customWidth="1"/>
    <col min="10759" max="10759" width="10.75" style="2" customWidth="1"/>
    <col min="10760" max="10760" width="10.875" style="2"/>
    <col min="10761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0.875" style="2"/>
    <col min="11013" max="11013" width="10.75" style="2" customWidth="1"/>
    <col min="11014" max="11014" width="11.25" style="2" bestFit="1" customWidth="1"/>
    <col min="11015" max="11015" width="10.75" style="2" customWidth="1"/>
    <col min="11016" max="11016" width="10.875" style="2"/>
    <col min="11017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0.875" style="2"/>
    <col min="11269" max="11269" width="10.75" style="2" customWidth="1"/>
    <col min="11270" max="11270" width="11.25" style="2" bestFit="1" customWidth="1"/>
    <col min="11271" max="11271" width="10.75" style="2" customWidth="1"/>
    <col min="11272" max="11272" width="10.875" style="2"/>
    <col min="11273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0.875" style="2"/>
    <col min="11525" max="11525" width="10.75" style="2" customWidth="1"/>
    <col min="11526" max="11526" width="11.25" style="2" bestFit="1" customWidth="1"/>
    <col min="11527" max="11527" width="10.75" style="2" customWidth="1"/>
    <col min="11528" max="11528" width="10.875" style="2"/>
    <col min="11529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0.875" style="2"/>
    <col min="11781" max="11781" width="10.75" style="2" customWidth="1"/>
    <col min="11782" max="11782" width="11.25" style="2" bestFit="1" customWidth="1"/>
    <col min="11783" max="11783" width="10.75" style="2" customWidth="1"/>
    <col min="11784" max="11784" width="10.875" style="2"/>
    <col min="11785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0.875" style="2"/>
    <col min="12037" max="12037" width="10.75" style="2" customWidth="1"/>
    <col min="12038" max="12038" width="11.25" style="2" bestFit="1" customWidth="1"/>
    <col min="12039" max="12039" width="10.75" style="2" customWidth="1"/>
    <col min="12040" max="12040" width="10.875" style="2"/>
    <col min="12041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0.875" style="2"/>
    <col min="12293" max="12293" width="10.75" style="2" customWidth="1"/>
    <col min="12294" max="12294" width="11.25" style="2" bestFit="1" customWidth="1"/>
    <col min="12295" max="12295" width="10.75" style="2" customWidth="1"/>
    <col min="12296" max="12296" width="10.875" style="2"/>
    <col min="12297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0.875" style="2"/>
    <col min="12549" max="12549" width="10.75" style="2" customWidth="1"/>
    <col min="12550" max="12550" width="11.25" style="2" bestFit="1" customWidth="1"/>
    <col min="12551" max="12551" width="10.75" style="2" customWidth="1"/>
    <col min="12552" max="12552" width="10.875" style="2"/>
    <col min="12553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0.875" style="2"/>
    <col min="12805" max="12805" width="10.75" style="2" customWidth="1"/>
    <col min="12806" max="12806" width="11.25" style="2" bestFit="1" customWidth="1"/>
    <col min="12807" max="12807" width="10.75" style="2" customWidth="1"/>
    <col min="12808" max="12808" width="10.875" style="2"/>
    <col min="12809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0.875" style="2"/>
    <col min="13061" max="13061" width="10.75" style="2" customWidth="1"/>
    <col min="13062" max="13062" width="11.25" style="2" bestFit="1" customWidth="1"/>
    <col min="13063" max="13063" width="10.75" style="2" customWidth="1"/>
    <col min="13064" max="13064" width="10.875" style="2"/>
    <col min="13065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0.875" style="2"/>
    <col min="13317" max="13317" width="10.75" style="2" customWidth="1"/>
    <col min="13318" max="13318" width="11.25" style="2" bestFit="1" customWidth="1"/>
    <col min="13319" max="13319" width="10.75" style="2" customWidth="1"/>
    <col min="13320" max="13320" width="10.875" style="2"/>
    <col min="13321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0.875" style="2"/>
    <col min="13573" max="13573" width="10.75" style="2" customWidth="1"/>
    <col min="13574" max="13574" width="11.25" style="2" bestFit="1" customWidth="1"/>
    <col min="13575" max="13575" width="10.75" style="2" customWidth="1"/>
    <col min="13576" max="13576" width="10.875" style="2"/>
    <col min="13577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0.875" style="2"/>
    <col min="13829" max="13829" width="10.75" style="2" customWidth="1"/>
    <col min="13830" max="13830" width="11.25" style="2" bestFit="1" customWidth="1"/>
    <col min="13831" max="13831" width="10.75" style="2" customWidth="1"/>
    <col min="13832" max="13832" width="10.875" style="2"/>
    <col min="13833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0.875" style="2"/>
    <col min="14085" max="14085" width="10.75" style="2" customWidth="1"/>
    <col min="14086" max="14086" width="11.25" style="2" bestFit="1" customWidth="1"/>
    <col min="14087" max="14087" width="10.75" style="2" customWidth="1"/>
    <col min="14088" max="14088" width="10.875" style="2"/>
    <col min="14089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0.875" style="2"/>
    <col min="14341" max="14341" width="10.75" style="2" customWidth="1"/>
    <col min="14342" max="14342" width="11.25" style="2" bestFit="1" customWidth="1"/>
    <col min="14343" max="14343" width="10.75" style="2" customWidth="1"/>
    <col min="14344" max="14344" width="10.875" style="2"/>
    <col min="14345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0.875" style="2"/>
    <col min="14597" max="14597" width="10.75" style="2" customWidth="1"/>
    <col min="14598" max="14598" width="11.25" style="2" bestFit="1" customWidth="1"/>
    <col min="14599" max="14599" width="10.75" style="2" customWidth="1"/>
    <col min="14600" max="14600" width="10.875" style="2"/>
    <col min="14601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0.875" style="2"/>
    <col min="14853" max="14853" width="10.75" style="2" customWidth="1"/>
    <col min="14854" max="14854" width="11.25" style="2" bestFit="1" customWidth="1"/>
    <col min="14855" max="14855" width="10.75" style="2" customWidth="1"/>
    <col min="14856" max="14856" width="10.875" style="2"/>
    <col min="14857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0.875" style="2"/>
    <col min="15109" max="15109" width="10.75" style="2" customWidth="1"/>
    <col min="15110" max="15110" width="11.25" style="2" bestFit="1" customWidth="1"/>
    <col min="15111" max="15111" width="10.75" style="2" customWidth="1"/>
    <col min="15112" max="15112" width="10.875" style="2"/>
    <col min="15113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0.875" style="2"/>
    <col min="15365" max="15365" width="10.75" style="2" customWidth="1"/>
    <col min="15366" max="15366" width="11.25" style="2" bestFit="1" customWidth="1"/>
    <col min="15367" max="15367" width="10.75" style="2" customWidth="1"/>
    <col min="15368" max="15368" width="10.875" style="2"/>
    <col min="15369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0.875" style="2"/>
    <col min="15621" max="15621" width="10.75" style="2" customWidth="1"/>
    <col min="15622" max="15622" width="11.25" style="2" bestFit="1" customWidth="1"/>
    <col min="15623" max="15623" width="10.75" style="2" customWidth="1"/>
    <col min="15624" max="15624" width="10.875" style="2"/>
    <col min="15625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0.875" style="2"/>
    <col min="15877" max="15877" width="10.75" style="2" customWidth="1"/>
    <col min="15878" max="15878" width="11.25" style="2" bestFit="1" customWidth="1"/>
    <col min="15879" max="15879" width="10.75" style="2" customWidth="1"/>
    <col min="15880" max="15880" width="10.875" style="2"/>
    <col min="15881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0.875" style="2"/>
    <col min="16133" max="16133" width="10.75" style="2" customWidth="1"/>
    <col min="16134" max="16134" width="11.25" style="2" bestFit="1" customWidth="1"/>
    <col min="16135" max="16135" width="10.75" style="2" customWidth="1"/>
    <col min="16136" max="16136" width="10.875" style="2"/>
    <col min="16137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C6" s="10"/>
      <c r="E6" s="3" t="s">
        <v>166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10"/>
    </row>
    <row r="8" spans="1:12" x14ac:dyDescent="0.2">
      <c r="C8" s="6"/>
      <c r="D8" s="6"/>
      <c r="E8" s="10"/>
      <c r="F8" s="7"/>
      <c r="G8" s="7"/>
      <c r="H8" s="26" t="s">
        <v>167</v>
      </c>
      <c r="I8" s="7"/>
      <c r="J8" s="7"/>
      <c r="K8" s="7"/>
      <c r="L8" s="48"/>
    </row>
    <row r="9" spans="1:12" x14ac:dyDescent="0.2">
      <c r="C9" s="12" t="s">
        <v>168</v>
      </c>
      <c r="D9" s="89" t="s">
        <v>169</v>
      </c>
      <c r="E9" s="90"/>
      <c r="F9" s="91" t="s">
        <v>170</v>
      </c>
      <c r="G9" s="92"/>
      <c r="H9" s="91" t="s">
        <v>171</v>
      </c>
      <c r="I9" s="92"/>
      <c r="J9" s="91" t="s">
        <v>172</v>
      </c>
      <c r="K9" s="93"/>
      <c r="L9" s="49" t="s">
        <v>173</v>
      </c>
    </row>
    <row r="10" spans="1:12" x14ac:dyDescent="0.2">
      <c r="B10" s="7"/>
      <c r="C10" s="9" t="s">
        <v>174</v>
      </c>
      <c r="D10" s="9" t="s">
        <v>175</v>
      </c>
      <c r="E10" s="9" t="s">
        <v>176</v>
      </c>
      <c r="F10" s="9" t="s">
        <v>175</v>
      </c>
      <c r="G10" s="9" t="s">
        <v>176</v>
      </c>
      <c r="H10" s="9" t="s">
        <v>175</v>
      </c>
      <c r="I10" s="9" t="s">
        <v>176</v>
      </c>
      <c r="J10" s="9" t="s">
        <v>175</v>
      </c>
      <c r="K10" s="50" t="s">
        <v>176</v>
      </c>
      <c r="L10" s="51" t="s">
        <v>175</v>
      </c>
    </row>
    <row r="11" spans="1:12" x14ac:dyDescent="0.2">
      <c r="C11" s="15" t="s">
        <v>16</v>
      </c>
      <c r="D11" s="16" t="s">
        <v>15</v>
      </c>
      <c r="E11" s="16" t="s">
        <v>48</v>
      </c>
      <c r="F11" s="16" t="s">
        <v>15</v>
      </c>
      <c r="G11" s="16" t="s">
        <v>48</v>
      </c>
      <c r="H11" s="16" t="s">
        <v>15</v>
      </c>
      <c r="I11" s="16" t="s">
        <v>48</v>
      </c>
      <c r="J11" s="16" t="s">
        <v>15</v>
      </c>
      <c r="K11" s="16" t="s">
        <v>48</v>
      </c>
      <c r="L11" s="27" t="s">
        <v>177</v>
      </c>
    </row>
    <row r="12" spans="1:12" x14ac:dyDescent="0.2">
      <c r="B12" s="1" t="s">
        <v>145</v>
      </c>
      <c r="C12" s="33">
        <v>5798</v>
      </c>
      <c r="D12" s="19">
        <f t="shared" ref="D12:D17" si="0">F12+H12+J12+L12+D24+F24</f>
        <v>61418</v>
      </c>
      <c r="E12" s="19">
        <f>G12+I12+K12+C24+E24+G24+1</f>
        <v>10397.399999999998</v>
      </c>
      <c r="F12" s="18">
        <v>33273</v>
      </c>
      <c r="G12" s="18">
        <v>2843.4</v>
      </c>
      <c r="H12" s="18">
        <v>9972</v>
      </c>
      <c r="I12" s="18">
        <v>1724.4</v>
      </c>
      <c r="J12" s="18">
        <v>400</v>
      </c>
      <c r="K12" s="18">
        <v>645.4</v>
      </c>
      <c r="L12" s="28">
        <v>8</v>
      </c>
    </row>
    <row r="13" spans="1:12" x14ac:dyDescent="0.2">
      <c r="B13" s="1" t="s">
        <v>146</v>
      </c>
      <c r="C13" s="33">
        <v>5854</v>
      </c>
      <c r="D13" s="19">
        <f t="shared" si="0"/>
        <v>61005</v>
      </c>
      <c r="E13" s="19">
        <f>G13+I13+K13+C25+E25+G25+1</f>
        <v>10284</v>
      </c>
      <c r="F13" s="18">
        <v>30273</v>
      </c>
      <c r="G13" s="18">
        <v>2542</v>
      </c>
      <c r="H13" s="18">
        <v>9448</v>
      </c>
      <c r="I13" s="18">
        <v>1662</v>
      </c>
      <c r="J13" s="18">
        <v>416</v>
      </c>
      <c r="K13" s="18">
        <v>760</v>
      </c>
      <c r="L13" s="28">
        <v>8</v>
      </c>
    </row>
    <row r="14" spans="1:12" x14ac:dyDescent="0.2">
      <c r="B14" s="1" t="s">
        <v>147</v>
      </c>
      <c r="C14" s="33">
        <v>5913</v>
      </c>
      <c r="D14" s="19">
        <f t="shared" si="0"/>
        <v>59963</v>
      </c>
      <c r="E14" s="19">
        <f>G14+I14+K14+C26+E26+G26</f>
        <v>10269</v>
      </c>
      <c r="F14" s="18">
        <v>29825</v>
      </c>
      <c r="G14" s="18">
        <v>2515</v>
      </c>
      <c r="H14" s="18">
        <v>9169</v>
      </c>
      <c r="I14" s="18">
        <v>1650</v>
      </c>
      <c r="J14" s="18">
        <v>356</v>
      </c>
      <c r="K14" s="18">
        <v>656</v>
      </c>
      <c r="L14" s="28">
        <v>9</v>
      </c>
    </row>
    <row r="15" spans="1:12" x14ac:dyDescent="0.2">
      <c r="B15" s="1" t="s">
        <v>178</v>
      </c>
      <c r="C15" s="33">
        <v>5648</v>
      </c>
      <c r="D15" s="19">
        <f t="shared" si="0"/>
        <v>59251</v>
      </c>
      <c r="E15" s="19">
        <f>G15+I15+K15+C27+E27+G27</f>
        <v>9981</v>
      </c>
      <c r="F15" s="18">
        <v>29595</v>
      </c>
      <c r="G15" s="18">
        <v>2363</v>
      </c>
      <c r="H15" s="18">
        <v>8638</v>
      </c>
      <c r="I15" s="18">
        <v>1580</v>
      </c>
      <c r="J15" s="18">
        <v>334</v>
      </c>
      <c r="K15" s="18">
        <v>663</v>
      </c>
      <c r="L15" s="28">
        <v>7</v>
      </c>
    </row>
    <row r="16" spans="1:12" x14ac:dyDescent="0.2">
      <c r="B16" s="1" t="s">
        <v>179</v>
      </c>
      <c r="C16" s="33">
        <v>5635</v>
      </c>
      <c r="D16" s="19">
        <f t="shared" si="0"/>
        <v>58553</v>
      </c>
      <c r="E16" s="19">
        <f>G16+I16+K16+C28+E28+G28+1</f>
        <v>9964</v>
      </c>
      <c r="F16" s="18">
        <v>29812</v>
      </c>
      <c r="G16" s="18">
        <v>2474</v>
      </c>
      <c r="H16" s="18">
        <v>8687</v>
      </c>
      <c r="I16" s="18">
        <v>1570</v>
      </c>
      <c r="J16" s="18">
        <v>396</v>
      </c>
      <c r="K16" s="18">
        <v>679</v>
      </c>
      <c r="L16" s="28">
        <v>3</v>
      </c>
    </row>
    <row r="17" spans="2:12" x14ac:dyDescent="0.2">
      <c r="B17" s="1" t="s">
        <v>180</v>
      </c>
      <c r="C17" s="33">
        <v>5586</v>
      </c>
      <c r="D17" s="19">
        <f t="shared" si="0"/>
        <v>58900</v>
      </c>
      <c r="E17" s="19">
        <f>G17+I17+K17+C29+E29+G29</f>
        <v>9876</v>
      </c>
      <c r="F17" s="18">
        <v>29405</v>
      </c>
      <c r="G17" s="18">
        <v>2355</v>
      </c>
      <c r="H17" s="18">
        <v>8351</v>
      </c>
      <c r="I17" s="18">
        <v>1510</v>
      </c>
      <c r="J17" s="18">
        <v>326</v>
      </c>
      <c r="K17" s="18">
        <v>570</v>
      </c>
      <c r="L17" s="28">
        <v>15</v>
      </c>
    </row>
    <row r="18" spans="2:12" x14ac:dyDescent="0.2">
      <c r="B18" s="3" t="s">
        <v>181</v>
      </c>
      <c r="C18" s="34">
        <v>5259</v>
      </c>
      <c r="D18" s="20">
        <f>F18+H18+J18+L18+D30+F30+H30+J30</f>
        <v>57467</v>
      </c>
      <c r="E18" s="20">
        <f>G18+I18+K18+C30+E30+G30+I30+K30</f>
        <v>9381</v>
      </c>
      <c r="F18" s="22">
        <v>28503</v>
      </c>
      <c r="G18" s="22">
        <v>2117</v>
      </c>
      <c r="H18" s="22">
        <v>7767</v>
      </c>
      <c r="I18" s="22">
        <v>1379</v>
      </c>
      <c r="J18" s="22">
        <v>326</v>
      </c>
      <c r="K18" s="22">
        <v>507</v>
      </c>
      <c r="L18" s="31">
        <v>9</v>
      </c>
    </row>
    <row r="19" spans="2:12" ht="18" thickBot="1" x14ac:dyDescent="0.25">
      <c r="B19" s="4"/>
      <c r="C19" s="2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">
      <c r="C20" s="13"/>
      <c r="D20" s="26" t="s">
        <v>182</v>
      </c>
      <c r="E20" s="7"/>
      <c r="F20" s="7"/>
      <c r="G20" s="7"/>
      <c r="H20" s="52"/>
      <c r="I20" s="10"/>
      <c r="L20" s="53"/>
    </row>
    <row r="21" spans="2:12" x14ac:dyDescent="0.2">
      <c r="C21" s="54" t="s">
        <v>183</v>
      </c>
      <c r="D21" s="94" t="s">
        <v>184</v>
      </c>
      <c r="E21" s="93"/>
      <c r="F21" s="91" t="s">
        <v>185</v>
      </c>
      <c r="G21" s="95"/>
      <c r="H21" s="91" t="s">
        <v>186</v>
      </c>
      <c r="I21" s="95"/>
      <c r="J21" s="91" t="s">
        <v>187</v>
      </c>
      <c r="K21" s="95"/>
      <c r="L21" s="12" t="s">
        <v>133</v>
      </c>
    </row>
    <row r="22" spans="2:12" x14ac:dyDescent="0.2">
      <c r="B22" s="7"/>
      <c r="C22" s="9" t="s">
        <v>176</v>
      </c>
      <c r="D22" s="9" t="s">
        <v>175</v>
      </c>
      <c r="E22" s="9" t="s">
        <v>176</v>
      </c>
      <c r="F22" s="9" t="s">
        <v>175</v>
      </c>
      <c r="G22" s="9" t="s">
        <v>176</v>
      </c>
      <c r="H22" s="9" t="s">
        <v>175</v>
      </c>
      <c r="I22" s="9" t="s">
        <v>176</v>
      </c>
      <c r="J22" s="9" t="s">
        <v>175</v>
      </c>
      <c r="K22" s="9" t="s">
        <v>176</v>
      </c>
      <c r="L22" s="9" t="s">
        <v>139</v>
      </c>
    </row>
    <row r="23" spans="2:12" x14ac:dyDescent="0.2">
      <c r="C23" s="15" t="s">
        <v>188</v>
      </c>
      <c r="D23" s="16" t="s">
        <v>177</v>
      </c>
      <c r="E23" s="16" t="s">
        <v>188</v>
      </c>
      <c r="F23" s="16" t="s">
        <v>177</v>
      </c>
      <c r="G23" s="16" t="s">
        <v>188</v>
      </c>
      <c r="H23" s="16" t="s">
        <v>177</v>
      </c>
      <c r="I23" s="16" t="s">
        <v>188</v>
      </c>
      <c r="J23" s="16" t="s">
        <v>177</v>
      </c>
      <c r="K23" s="16" t="s">
        <v>188</v>
      </c>
      <c r="L23" s="16" t="s">
        <v>188</v>
      </c>
    </row>
    <row r="24" spans="2:12" x14ac:dyDescent="0.2">
      <c r="B24" s="1" t="s">
        <v>189</v>
      </c>
      <c r="C24" s="33">
        <v>62.4</v>
      </c>
      <c r="D24" s="18">
        <v>36</v>
      </c>
      <c r="E24" s="18">
        <v>23.4</v>
      </c>
      <c r="F24" s="18">
        <v>17729</v>
      </c>
      <c r="G24" s="18">
        <v>5097.3999999999996</v>
      </c>
      <c r="H24" s="29" t="s">
        <v>159</v>
      </c>
      <c r="I24" s="29" t="s">
        <v>159</v>
      </c>
      <c r="J24" s="29" t="s">
        <v>159</v>
      </c>
      <c r="K24" s="29" t="s">
        <v>159</v>
      </c>
      <c r="L24" s="18">
        <v>10324.4</v>
      </c>
    </row>
    <row r="25" spans="2:12" x14ac:dyDescent="0.2">
      <c r="B25" s="1" t="s">
        <v>146</v>
      </c>
      <c r="C25" s="33">
        <v>69</v>
      </c>
      <c r="D25" s="18">
        <v>35</v>
      </c>
      <c r="E25" s="18">
        <v>23</v>
      </c>
      <c r="F25" s="18">
        <v>20825</v>
      </c>
      <c r="G25" s="18">
        <v>5227</v>
      </c>
      <c r="H25" s="29" t="s">
        <v>159</v>
      </c>
      <c r="I25" s="29" t="s">
        <v>159</v>
      </c>
      <c r="J25" s="29" t="s">
        <v>159</v>
      </c>
      <c r="K25" s="29" t="s">
        <v>159</v>
      </c>
      <c r="L25" s="18">
        <v>10208</v>
      </c>
    </row>
    <row r="26" spans="2:12" x14ac:dyDescent="0.2">
      <c r="B26" s="1" t="s">
        <v>147</v>
      </c>
      <c r="C26" s="33">
        <v>79</v>
      </c>
      <c r="D26" s="18">
        <v>44</v>
      </c>
      <c r="E26" s="18">
        <v>32</v>
      </c>
      <c r="F26" s="18">
        <v>20560</v>
      </c>
      <c r="G26" s="18">
        <v>5337</v>
      </c>
      <c r="H26" s="29" t="s">
        <v>159</v>
      </c>
      <c r="I26" s="29" t="s">
        <v>159</v>
      </c>
      <c r="J26" s="29" t="s">
        <v>159</v>
      </c>
      <c r="K26" s="29" t="s">
        <v>159</v>
      </c>
      <c r="L26" s="18">
        <v>9332</v>
      </c>
    </row>
    <row r="27" spans="2:12" x14ac:dyDescent="0.2">
      <c r="B27" s="1" t="s">
        <v>178</v>
      </c>
      <c r="C27" s="33">
        <v>46</v>
      </c>
      <c r="D27" s="18">
        <v>49</v>
      </c>
      <c r="E27" s="18">
        <v>35</v>
      </c>
      <c r="F27" s="18">
        <v>20628</v>
      </c>
      <c r="G27" s="18">
        <v>5294</v>
      </c>
      <c r="H27" s="29" t="s">
        <v>159</v>
      </c>
      <c r="I27" s="29" t="s">
        <v>159</v>
      </c>
      <c r="J27" s="29" t="s">
        <v>159</v>
      </c>
      <c r="K27" s="29" t="s">
        <v>159</v>
      </c>
      <c r="L27" s="18">
        <v>8724</v>
      </c>
    </row>
    <row r="28" spans="2:12" x14ac:dyDescent="0.2">
      <c r="B28" s="1" t="s">
        <v>149</v>
      </c>
      <c r="C28" s="33">
        <v>9</v>
      </c>
      <c r="D28" s="18">
        <v>29</v>
      </c>
      <c r="E28" s="18">
        <v>21</v>
      </c>
      <c r="F28" s="18">
        <v>19626</v>
      </c>
      <c r="G28" s="18">
        <v>5210</v>
      </c>
      <c r="H28" s="29" t="s">
        <v>159</v>
      </c>
      <c r="I28" s="29" t="s">
        <v>159</v>
      </c>
      <c r="J28" s="29" t="s">
        <v>159</v>
      </c>
      <c r="K28" s="29" t="s">
        <v>159</v>
      </c>
      <c r="L28" s="18">
        <v>8438</v>
      </c>
    </row>
    <row r="29" spans="2:12" x14ac:dyDescent="0.2">
      <c r="B29" s="1" t="s">
        <v>150</v>
      </c>
      <c r="C29" s="33">
        <v>117</v>
      </c>
      <c r="D29" s="18">
        <v>42</v>
      </c>
      <c r="E29" s="18">
        <v>27</v>
      </c>
      <c r="F29" s="18">
        <v>20761</v>
      </c>
      <c r="G29" s="18">
        <v>5297</v>
      </c>
      <c r="H29" s="29" t="s">
        <v>159</v>
      </c>
      <c r="I29" s="29" t="s">
        <v>159</v>
      </c>
      <c r="J29" s="29" t="s">
        <v>159</v>
      </c>
      <c r="K29" s="29" t="s">
        <v>159</v>
      </c>
      <c r="L29" s="18">
        <v>7717</v>
      </c>
    </row>
    <row r="30" spans="2:12" x14ac:dyDescent="0.2">
      <c r="B30" s="3" t="s">
        <v>190</v>
      </c>
      <c r="C30" s="34">
        <v>63</v>
      </c>
      <c r="D30" s="22">
        <v>42</v>
      </c>
      <c r="E30" s="22">
        <v>30</v>
      </c>
      <c r="F30" s="22">
        <v>20002</v>
      </c>
      <c r="G30" s="22">
        <v>5202</v>
      </c>
      <c r="H30" s="22">
        <v>595</v>
      </c>
      <c r="I30" s="22">
        <v>77</v>
      </c>
      <c r="J30" s="22">
        <v>223</v>
      </c>
      <c r="K30" s="22">
        <v>6</v>
      </c>
      <c r="L30" s="22">
        <v>7237</v>
      </c>
    </row>
    <row r="31" spans="2:12" ht="18" thickBot="1" x14ac:dyDescent="0.25">
      <c r="B31" s="4"/>
      <c r="C31" s="2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">
      <c r="B32" s="2" t="s">
        <v>191</v>
      </c>
      <c r="C32" s="1"/>
    </row>
    <row r="33" spans="2:3" x14ac:dyDescent="0.2">
      <c r="B33" s="1" t="s">
        <v>192</v>
      </c>
    </row>
    <row r="34" spans="2:3" x14ac:dyDescent="0.2">
      <c r="B34" s="55" t="s">
        <v>193</v>
      </c>
      <c r="C34" s="56"/>
    </row>
  </sheetData>
  <mergeCells count="8">
    <mergeCell ref="D9:E9"/>
    <mergeCell ref="F9:G9"/>
    <mergeCell ref="H9:I9"/>
    <mergeCell ref="J9:K9"/>
    <mergeCell ref="D21:E21"/>
    <mergeCell ref="F21:G21"/>
    <mergeCell ref="H21:I21"/>
    <mergeCell ref="J21:K21"/>
  </mergeCells>
  <phoneticPr fontId="2"/>
  <pageMargins left="0.43" right="0.37" top="0.6" bottom="0.59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7"/>
  <sheetViews>
    <sheetView showGridLines="0" zoomScale="75" workbookViewId="0">
      <selection activeCell="E27" sqref="E27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7" width="13.375" style="2" customWidth="1"/>
    <col min="8" max="8" width="12.125" style="2"/>
    <col min="9" max="9" width="10.875" style="2" customWidth="1"/>
    <col min="10" max="256" width="12.125" style="2"/>
    <col min="257" max="257" width="13.375" style="2" customWidth="1"/>
    <col min="258" max="258" width="18.375" style="2" customWidth="1"/>
    <col min="259" max="263" width="13.375" style="2" customWidth="1"/>
    <col min="264" max="264" width="12.125" style="2"/>
    <col min="265" max="265" width="10.875" style="2" customWidth="1"/>
    <col min="266" max="512" width="12.125" style="2"/>
    <col min="513" max="513" width="13.375" style="2" customWidth="1"/>
    <col min="514" max="514" width="18.375" style="2" customWidth="1"/>
    <col min="515" max="519" width="13.375" style="2" customWidth="1"/>
    <col min="520" max="520" width="12.125" style="2"/>
    <col min="521" max="521" width="10.875" style="2" customWidth="1"/>
    <col min="522" max="768" width="12.125" style="2"/>
    <col min="769" max="769" width="13.375" style="2" customWidth="1"/>
    <col min="770" max="770" width="18.375" style="2" customWidth="1"/>
    <col min="771" max="775" width="13.375" style="2" customWidth="1"/>
    <col min="776" max="776" width="12.125" style="2"/>
    <col min="777" max="777" width="10.875" style="2" customWidth="1"/>
    <col min="778" max="1024" width="12.125" style="2"/>
    <col min="1025" max="1025" width="13.375" style="2" customWidth="1"/>
    <col min="1026" max="1026" width="18.375" style="2" customWidth="1"/>
    <col min="1027" max="1031" width="13.375" style="2" customWidth="1"/>
    <col min="1032" max="1032" width="12.125" style="2"/>
    <col min="1033" max="1033" width="10.875" style="2" customWidth="1"/>
    <col min="1034" max="1280" width="12.125" style="2"/>
    <col min="1281" max="1281" width="13.375" style="2" customWidth="1"/>
    <col min="1282" max="1282" width="18.375" style="2" customWidth="1"/>
    <col min="1283" max="1287" width="13.375" style="2" customWidth="1"/>
    <col min="1288" max="1288" width="12.125" style="2"/>
    <col min="1289" max="1289" width="10.875" style="2" customWidth="1"/>
    <col min="1290" max="1536" width="12.125" style="2"/>
    <col min="1537" max="1537" width="13.375" style="2" customWidth="1"/>
    <col min="1538" max="1538" width="18.375" style="2" customWidth="1"/>
    <col min="1539" max="1543" width="13.375" style="2" customWidth="1"/>
    <col min="1544" max="1544" width="12.125" style="2"/>
    <col min="1545" max="1545" width="10.875" style="2" customWidth="1"/>
    <col min="1546" max="1792" width="12.125" style="2"/>
    <col min="1793" max="1793" width="13.375" style="2" customWidth="1"/>
    <col min="1794" max="1794" width="18.375" style="2" customWidth="1"/>
    <col min="1795" max="1799" width="13.375" style="2" customWidth="1"/>
    <col min="1800" max="1800" width="12.125" style="2"/>
    <col min="1801" max="1801" width="10.875" style="2" customWidth="1"/>
    <col min="1802" max="2048" width="12.125" style="2"/>
    <col min="2049" max="2049" width="13.375" style="2" customWidth="1"/>
    <col min="2050" max="2050" width="18.375" style="2" customWidth="1"/>
    <col min="2051" max="2055" width="13.375" style="2" customWidth="1"/>
    <col min="2056" max="2056" width="12.125" style="2"/>
    <col min="2057" max="2057" width="10.875" style="2" customWidth="1"/>
    <col min="2058" max="2304" width="12.125" style="2"/>
    <col min="2305" max="2305" width="13.375" style="2" customWidth="1"/>
    <col min="2306" max="2306" width="18.375" style="2" customWidth="1"/>
    <col min="2307" max="2311" width="13.375" style="2" customWidth="1"/>
    <col min="2312" max="2312" width="12.125" style="2"/>
    <col min="2313" max="2313" width="10.875" style="2" customWidth="1"/>
    <col min="2314" max="2560" width="12.125" style="2"/>
    <col min="2561" max="2561" width="13.375" style="2" customWidth="1"/>
    <col min="2562" max="2562" width="18.375" style="2" customWidth="1"/>
    <col min="2563" max="2567" width="13.375" style="2" customWidth="1"/>
    <col min="2568" max="2568" width="12.125" style="2"/>
    <col min="2569" max="2569" width="10.875" style="2" customWidth="1"/>
    <col min="2570" max="2816" width="12.125" style="2"/>
    <col min="2817" max="2817" width="13.375" style="2" customWidth="1"/>
    <col min="2818" max="2818" width="18.375" style="2" customWidth="1"/>
    <col min="2819" max="2823" width="13.375" style="2" customWidth="1"/>
    <col min="2824" max="2824" width="12.125" style="2"/>
    <col min="2825" max="2825" width="10.875" style="2" customWidth="1"/>
    <col min="2826" max="3072" width="12.125" style="2"/>
    <col min="3073" max="3073" width="13.375" style="2" customWidth="1"/>
    <col min="3074" max="3074" width="18.375" style="2" customWidth="1"/>
    <col min="3075" max="3079" width="13.375" style="2" customWidth="1"/>
    <col min="3080" max="3080" width="12.125" style="2"/>
    <col min="3081" max="3081" width="10.875" style="2" customWidth="1"/>
    <col min="3082" max="3328" width="12.125" style="2"/>
    <col min="3329" max="3329" width="13.375" style="2" customWidth="1"/>
    <col min="3330" max="3330" width="18.375" style="2" customWidth="1"/>
    <col min="3331" max="3335" width="13.375" style="2" customWidth="1"/>
    <col min="3336" max="3336" width="12.125" style="2"/>
    <col min="3337" max="3337" width="10.875" style="2" customWidth="1"/>
    <col min="3338" max="3584" width="12.125" style="2"/>
    <col min="3585" max="3585" width="13.375" style="2" customWidth="1"/>
    <col min="3586" max="3586" width="18.375" style="2" customWidth="1"/>
    <col min="3587" max="3591" width="13.375" style="2" customWidth="1"/>
    <col min="3592" max="3592" width="12.125" style="2"/>
    <col min="3593" max="3593" width="10.875" style="2" customWidth="1"/>
    <col min="3594" max="3840" width="12.125" style="2"/>
    <col min="3841" max="3841" width="13.375" style="2" customWidth="1"/>
    <col min="3842" max="3842" width="18.375" style="2" customWidth="1"/>
    <col min="3843" max="3847" width="13.375" style="2" customWidth="1"/>
    <col min="3848" max="3848" width="12.125" style="2"/>
    <col min="3849" max="3849" width="10.875" style="2" customWidth="1"/>
    <col min="3850" max="4096" width="12.125" style="2"/>
    <col min="4097" max="4097" width="13.375" style="2" customWidth="1"/>
    <col min="4098" max="4098" width="18.375" style="2" customWidth="1"/>
    <col min="4099" max="4103" width="13.375" style="2" customWidth="1"/>
    <col min="4104" max="4104" width="12.125" style="2"/>
    <col min="4105" max="4105" width="10.875" style="2" customWidth="1"/>
    <col min="4106" max="4352" width="12.125" style="2"/>
    <col min="4353" max="4353" width="13.375" style="2" customWidth="1"/>
    <col min="4354" max="4354" width="18.375" style="2" customWidth="1"/>
    <col min="4355" max="4359" width="13.375" style="2" customWidth="1"/>
    <col min="4360" max="4360" width="12.125" style="2"/>
    <col min="4361" max="4361" width="10.875" style="2" customWidth="1"/>
    <col min="4362" max="4608" width="12.125" style="2"/>
    <col min="4609" max="4609" width="13.375" style="2" customWidth="1"/>
    <col min="4610" max="4610" width="18.375" style="2" customWidth="1"/>
    <col min="4611" max="4615" width="13.375" style="2" customWidth="1"/>
    <col min="4616" max="4616" width="12.125" style="2"/>
    <col min="4617" max="4617" width="10.875" style="2" customWidth="1"/>
    <col min="4618" max="4864" width="12.125" style="2"/>
    <col min="4865" max="4865" width="13.375" style="2" customWidth="1"/>
    <col min="4866" max="4866" width="18.375" style="2" customWidth="1"/>
    <col min="4867" max="4871" width="13.375" style="2" customWidth="1"/>
    <col min="4872" max="4872" width="12.125" style="2"/>
    <col min="4873" max="4873" width="10.875" style="2" customWidth="1"/>
    <col min="4874" max="5120" width="12.125" style="2"/>
    <col min="5121" max="5121" width="13.375" style="2" customWidth="1"/>
    <col min="5122" max="5122" width="18.375" style="2" customWidth="1"/>
    <col min="5123" max="5127" width="13.375" style="2" customWidth="1"/>
    <col min="5128" max="5128" width="12.125" style="2"/>
    <col min="5129" max="5129" width="10.875" style="2" customWidth="1"/>
    <col min="5130" max="5376" width="12.125" style="2"/>
    <col min="5377" max="5377" width="13.375" style="2" customWidth="1"/>
    <col min="5378" max="5378" width="18.375" style="2" customWidth="1"/>
    <col min="5379" max="5383" width="13.375" style="2" customWidth="1"/>
    <col min="5384" max="5384" width="12.125" style="2"/>
    <col min="5385" max="5385" width="10.875" style="2" customWidth="1"/>
    <col min="5386" max="5632" width="12.125" style="2"/>
    <col min="5633" max="5633" width="13.375" style="2" customWidth="1"/>
    <col min="5634" max="5634" width="18.375" style="2" customWidth="1"/>
    <col min="5635" max="5639" width="13.375" style="2" customWidth="1"/>
    <col min="5640" max="5640" width="12.125" style="2"/>
    <col min="5641" max="5641" width="10.875" style="2" customWidth="1"/>
    <col min="5642" max="5888" width="12.125" style="2"/>
    <col min="5889" max="5889" width="13.375" style="2" customWidth="1"/>
    <col min="5890" max="5890" width="18.375" style="2" customWidth="1"/>
    <col min="5891" max="5895" width="13.375" style="2" customWidth="1"/>
    <col min="5896" max="5896" width="12.125" style="2"/>
    <col min="5897" max="5897" width="10.875" style="2" customWidth="1"/>
    <col min="5898" max="6144" width="12.125" style="2"/>
    <col min="6145" max="6145" width="13.375" style="2" customWidth="1"/>
    <col min="6146" max="6146" width="18.375" style="2" customWidth="1"/>
    <col min="6147" max="6151" width="13.375" style="2" customWidth="1"/>
    <col min="6152" max="6152" width="12.125" style="2"/>
    <col min="6153" max="6153" width="10.875" style="2" customWidth="1"/>
    <col min="6154" max="6400" width="12.125" style="2"/>
    <col min="6401" max="6401" width="13.375" style="2" customWidth="1"/>
    <col min="6402" max="6402" width="18.375" style="2" customWidth="1"/>
    <col min="6403" max="6407" width="13.375" style="2" customWidth="1"/>
    <col min="6408" max="6408" width="12.125" style="2"/>
    <col min="6409" max="6409" width="10.875" style="2" customWidth="1"/>
    <col min="6410" max="6656" width="12.125" style="2"/>
    <col min="6657" max="6657" width="13.375" style="2" customWidth="1"/>
    <col min="6658" max="6658" width="18.375" style="2" customWidth="1"/>
    <col min="6659" max="6663" width="13.375" style="2" customWidth="1"/>
    <col min="6664" max="6664" width="12.125" style="2"/>
    <col min="6665" max="6665" width="10.875" style="2" customWidth="1"/>
    <col min="6666" max="6912" width="12.125" style="2"/>
    <col min="6913" max="6913" width="13.375" style="2" customWidth="1"/>
    <col min="6914" max="6914" width="18.375" style="2" customWidth="1"/>
    <col min="6915" max="6919" width="13.375" style="2" customWidth="1"/>
    <col min="6920" max="6920" width="12.125" style="2"/>
    <col min="6921" max="6921" width="10.875" style="2" customWidth="1"/>
    <col min="6922" max="7168" width="12.125" style="2"/>
    <col min="7169" max="7169" width="13.375" style="2" customWidth="1"/>
    <col min="7170" max="7170" width="18.375" style="2" customWidth="1"/>
    <col min="7171" max="7175" width="13.375" style="2" customWidth="1"/>
    <col min="7176" max="7176" width="12.125" style="2"/>
    <col min="7177" max="7177" width="10.875" style="2" customWidth="1"/>
    <col min="7178" max="7424" width="12.125" style="2"/>
    <col min="7425" max="7425" width="13.375" style="2" customWidth="1"/>
    <col min="7426" max="7426" width="18.375" style="2" customWidth="1"/>
    <col min="7427" max="7431" width="13.375" style="2" customWidth="1"/>
    <col min="7432" max="7432" width="12.125" style="2"/>
    <col min="7433" max="7433" width="10.875" style="2" customWidth="1"/>
    <col min="7434" max="7680" width="12.125" style="2"/>
    <col min="7681" max="7681" width="13.375" style="2" customWidth="1"/>
    <col min="7682" max="7682" width="18.375" style="2" customWidth="1"/>
    <col min="7683" max="7687" width="13.375" style="2" customWidth="1"/>
    <col min="7688" max="7688" width="12.125" style="2"/>
    <col min="7689" max="7689" width="10.875" style="2" customWidth="1"/>
    <col min="7690" max="7936" width="12.125" style="2"/>
    <col min="7937" max="7937" width="13.375" style="2" customWidth="1"/>
    <col min="7938" max="7938" width="18.375" style="2" customWidth="1"/>
    <col min="7939" max="7943" width="13.375" style="2" customWidth="1"/>
    <col min="7944" max="7944" width="12.125" style="2"/>
    <col min="7945" max="7945" width="10.875" style="2" customWidth="1"/>
    <col min="7946" max="8192" width="12.125" style="2"/>
    <col min="8193" max="8193" width="13.375" style="2" customWidth="1"/>
    <col min="8194" max="8194" width="18.375" style="2" customWidth="1"/>
    <col min="8195" max="8199" width="13.375" style="2" customWidth="1"/>
    <col min="8200" max="8200" width="12.125" style="2"/>
    <col min="8201" max="8201" width="10.875" style="2" customWidth="1"/>
    <col min="8202" max="8448" width="12.125" style="2"/>
    <col min="8449" max="8449" width="13.375" style="2" customWidth="1"/>
    <col min="8450" max="8450" width="18.375" style="2" customWidth="1"/>
    <col min="8451" max="8455" width="13.375" style="2" customWidth="1"/>
    <col min="8456" max="8456" width="12.125" style="2"/>
    <col min="8457" max="8457" width="10.875" style="2" customWidth="1"/>
    <col min="8458" max="8704" width="12.125" style="2"/>
    <col min="8705" max="8705" width="13.375" style="2" customWidth="1"/>
    <col min="8706" max="8706" width="18.375" style="2" customWidth="1"/>
    <col min="8707" max="8711" width="13.375" style="2" customWidth="1"/>
    <col min="8712" max="8712" width="12.125" style="2"/>
    <col min="8713" max="8713" width="10.875" style="2" customWidth="1"/>
    <col min="8714" max="8960" width="12.125" style="2"/>
    <col min="8961" max="8961" width="13.375" style="2" customWidth="1"/>
    <col min="8962" max="8962" width="18.375" style="2" customWidth="1"/>
    <col min="8963" max="8967" width="13.375" style="2" customWidth="1"/>
    <col min="8968" max="8968" width="12.125" style="2"/>
    <col min="8969" max="8969" width="10.875" style="2" customWidth="1"/>
    <col min="8970" max="9216" width="12.125" style="2"/>
    <col min="9217" max="9217" width="13.375" style="2" customWidth="1"/>
    <col min="9218" max="9218" width="18.375" style="2" customWidth="1"/>
    <col min="9219" max="9223" width="13.375" style="2" customWidth="1"/>
    <col min="9224" max="9224" width="12.125" style="2"/>
    <col min="9225" max="9225" width="10.875" style="2" customWidth="1"/>
    <col min="9226" max="9472" width="12.125" style="2"/>
    <col min="9473" max="9473" width="13.375" style="2" customWidth="1"/>
    <col min="9474" max="9474" width="18.375" style="2" customWidth="1"/>
    <col min="9475" max="9479" width="13.375" style="2" customWidth="1"/>
    <col min="9480" max="9480" width="12.125" style="2"/>
    <col min="9481" max="9481" width="10.875" style="2" customWidth="1"/>
    <col min="9482" max="9728" width="12.125" style="2"/>
    <col min="9729" max="9729" width="13.375" style="2" customWidth="1"/>
    <col min="9730" max="9730" width="18.375" style="2" customWidth="1"/>
    <col min="9731" max="9735" width="13.375" style="2" customWidth="1"/>
    <col min="9736" max="9736" width="12.125" style="2"/>
    <col min="9737" max="9737" width="10.875" style="2" customWidth="1"/>
    <col min="9738" max="9984" width="12.125" style="2"/>
    <col min="9985" max="9985" width="13.375" style="2" customWidth="1"/>
    <col min="9986" max="9986" width="18.375" style="2" customWidth="1"/>
    <col min="9987" max="9991" width="13.375" style="2" customWidth="1"/>
    <col min="9992" max="9992" width="12.125" style="2"/>
    <col min="9993" max="9993" width="10.875" style="2" customWidth="1"/>
    <col min="9994" max="10240" width="12.125" style="2"/>
    <col min="10241" max="10241" width="13.375" style="2" customWidth="1"/>
    <col min="10242" max="10242" width="18.375" style="2" customWidth="1"/>
    <col min="10243" max="10247" width="13.375" style="2" customWidth="1"/>
    <col min="10248" max="10248" width="12.125" style="2"/>
    <col min="10249" max="10249" width="10.875" style="2" customWidth="1"/>
    <col min="10250" max="10496" width="12.125" style="2"/>
    <col min="10497" max="10497" width="13.375" style="2" customWidth="1"/>
    <col min="10498" max="10498" width="18.375" style="2" customWidth="1"/>
    <col min="10499" max="10503" width="13.375" style="2" customWidth="1"/>
    <col min="10504" max="10504" width="12.125" style="2"/>
    <col min="10505" max="10505" width="10.875" style="2" customWidth="1"/>
    <col min="10506" max="10752" width="12.125" style="2"/>
    <col min="10753" max="10753" width="13.375" style="2" customWidth="1"/>
    <col min="10754" max="10754" width="18.375" style="2" customWidth="1"/>
    <col min="10755" max="10759" width="13.375" style="2" customWidth="1"/>
    <col min="10760" max="10760" width="12.125" style="2"/>
    <col min="10761" max="10761" width="10.875" style="2" customWidth="1"/>
    <col min="10762" max="11008" width="12.125" style="2"/>
    <col min="11009" max="11009" width="13.375" style="2" customWidth="1"/>
    <col min="11010" max="11010" width="18.375" style="2" customWidth="1"/>
    <col min="11011" max="11015" width="13.375" style="2" customWidth="1"/>
    <col min="11016" max="11016" width="12.125" style="2"/>
    <col min="11017" max="11017" width="10.875" style="2" customWidth="1"/>
    <col min="11018" max="11264" width="12.125" style="2"/>
    <col min="11265" max="11265" width="13.375" style="2" customWidth="1"/>
    <col min="11266" max="11266" width="18.375" style="2" customWidth="1"/>
    <col min="11267" max="11271" width="13.375" style="2" customWidth="1"/>
    <col min="11272" max="11272" width="12.125" style="2"/>
    <col min="11273" max="11273" width="10.875" style="2" customWidth="1"/>
    <col min="11274" max="11520" width="12.125" style="2"/>
    <col min="11521" max="11521" width="13.375" style="2" customWidth="1"/>
    <col min="11522" max="11522" width="18.375" style="2" customWidth="1"/>
    <col min="11523" max="11527" width="13.375" style="2" customWidth="1"/>
    <col min="11528" max="11528" width="12.125" style="2"/>
    <col min="11529" max="11529" width="10.875" style="2" customWidth="1"/>
    <col min="11530" max="11776" width="12.125" style="2"/>
    <col min="11777" max="11777" width="13.375" style="2" customWidth="1"/>
    <col min="11778" max="11778" width="18.375" style="2" customWidth="1"/>
    <col min="11779" max="11783" width="13.375" style="2" customWidth="1"/>
    <col min="11784" max="11784" width="12.125" style="2"/>
    <col min="11785" max="11785" width="10.875" style="2" customWidth="1"/>
    <col min="11786" max="12032" width="12.125" style="2"/>
    <col min="12033" max="12033" width="13.375" style="2" customWidth="1"/>
    <col min="12034" max="12034" width="18.375" style="2" customWidth="1"/>
    <col min="12035" max="12039" width="13.375" style="2" customWidth="1"/>
    <col min="12040" max="12040" width="12.125" style="2"/>
    <col min="12041" max="12041" width="10.875" style="2" customWidth="1"/>
    <col min="12042" max="12288" width="12.125" style="2"/>
    <col min="12289" max="12289" width="13.375" style="2" customWidth="1"/>
    <col min="12290" max="12290" width="18.375" style="2" customWidth="1"/>
    <col min="12291" max="12295" width="13.375" style="2" customWidth="1"/>
    <col min="12296" max="12296" width="12.125" style="2"/>
    <col min="12297" max="12297" width="10.875" style="2" customWidth="1"/>
    <col min="12298" max="12544" width="12.125" style="2"/>
    <col min="12545" max="12545" width="13.375" style="2" customWidth="1"/>
    <col min="12546" max="12546" width="18.375" style="2" customWidth="1"/>
    <col min="12547" max="12551" width="13.375" style="2" customWidth="1"/>
    <col min="12552" max="12552" width="12.125" style="2"/>
    <col min="12553" max="12553" width="10.875" style="2" customWidth="1"/>
    <col min="12554" max="12800" width="12.125" style="2"/>
    <col min="12801" max="12801" width="13.375" style="2" customWidth="1"/>
    <col min="12802" max="12802" width="18.375" style="2" customWidth="1"/>
    <col min="12803" max="12807" width="13.375" style="2" customWidth="1"/>
    <col min="12808" max="12808" width="12.125" style="2"/>
    <col min="12809" max="12809" width="10.875" style="2" customWidth="1"/>
    <col min="12810" max="13056" width="12.125" style="2"/>
    <col min="13057" max="13057" width="13.375" style="2" customWidth="1"/>
    <col min="13058" max="13058" width="18.375" style="2" customWidth="1"/>
    <col min="13059" max="13063" width="13.375" style="2" customWidth="1"/>
    <col min="13064" max="13064" width="12.125" style="2"/>
    <col min="13065" max="13065" width="10.875" style="2" customWidth="1"/>
    <col min="13066" max="13312" width="12.125" style="2"/>
    <col min="13313" max="13313" width="13.375" style="2" customWidth="1"/>
    <col min="13314" max="13314" width="18.375" style="2" customWidth="1"/>
    <col min="13315" max="13319" width="13.375" style="2" customWidth="1"/>
    <col min="13320" max="13320" width="12.125" style="2"/>
    <col min="13321" max="13321" width="10.875" style="2" customWidth="1"/>
    <col min="13322" max="13568" width="12.125" style="2"/>
    <col min="13569" max="13569" width="13.375" style="2" customWidth="1"/>
    <col min="13570" max="13570" width="18.375" style="2" customWidth="1"/>
    <col min="13571" max="13575" width="13.375" style="2" customWidth="1"/>
    <col min="13576" max="13576" width="12.125" style="2"/>
    <col min="13577" max="13577" width="10.875" style="2" customWidth="1"/>
    <col min="13578" max="13824" width="12.125" style="2"/>
    <col min="13825" max="13825" width="13.375" style="2" customWidth="1"/>
    <col min="13826" max="13826" width="18.375" style="2" customWidth="1"/>
    <col min="13827" max="13831" width="13.375" style="2" customWidth="1"/>
    <col min="13832" max="13832" width="12.125" style="2"/>
    <col min="13833" max="13833" width="10.875" style="2" customWidth="1"/>
    <col min="13834" max="14080" width="12.125" style="2"/>
    <col min="14081" max="14081" width="13.375" style="2" customWidth="1"/>
    <col min="14082" max="14082" width="18.375" style="2" customWidth="1"/>
    <col min="14083" max="14087" width="13.375" style="2" customWidth="1"/>
    <col min="14088" max="14088" width="12.125" style="2"/>
    <col min="14089" max="14089" width="10.875" style="2" customWidth="1"/>
    <col min="14090" max="14336" width="12.125" style="2"/>
    <col min="14337" max="14337" width="13.375" style="2" customWidth="1"/>
    <col min="14338" max="14338" width="18.375" style="2" customWidth="1"/>
    <col min="14339" max="14343" width="13.375" style="2" customWidth="1"/>
    <col min="14344" max="14344" width="12.125" style="2"/>
    <col min="14345" max="14345" width="10.875" style="2" customWidth="1"/>
    <col min="14346" max="14592" width="12.125" style="2"/>
    <col min="14593" max="14593" width="13.375" style="2" customWidth="1"/>
    <col min="14594" max="14594" width="18.375" style="2" customWidth="1"/>
    <col min="14595" max="14599" width="13.375" style="2" customWidth="1"/>
    <col min="14600" max="14600" width="12.125" style="2"/>
    <col min="14601" max="14601" width="10.875" style="2" customWidth="1"/>
    <col min="14602" max="14848" width="12.125" style="2"/>
    <col min="14849" max="14849" width="13.375" style="2" customWidth="1"/>
    <col min="14850" max="14850" width="18.375" style="2" customWidth="1"/>
    <col min="14851" max="14855" width="13.375" style="2" customWidth="1"/>
    <col min="14856" max="14856" width="12.125" style="2"/>
    <col min="14857" max="14857" width="10.875" style="2" customWidth="1"/>
    <col min="14858" max="15104" width="12.125" style="2"/>
    <col min="15105" max="15105" width="13.375" style="2" customWidth="1"/>
    <col min="15106" max="15106" width="18.375" style="2" customWidth="1"/>
    <col min="15107" max="15111" width="13.375" style="2" customWidth="1"/>
    <col min="15112" max="15112" width="12.125" style="2"/>
    <col min="15113" max="15113" width="10.875" style="2" customWidth="1"/>
    <col min="15114" max="15360" width="12.125" style="2"/>
    <col min="15361" max="15361" width="13.375" style="2" customWidth="1"/>
    <col min="15362" max="15362" width="18.375" style="2" customWidth="1"/>
    <col min="15363" max="15367" width="13.375" style="2" customWidth="1"/>
    <col min="15368" max="15368" width="12.125" style="2"/>
    <col min="15369" max="15369" width="10.875" style="2" customWidth="1"/>
    <col min="15370" max="15616" width="12.125" style="2"/>
    <col min="15617" max="15617" width="13.375" style="2" customWidth="1"/>
    <col min="15618" max="15618" width="18.375" style="2" customWidth="1"/>
    <col min="15619" max="15623" width="13.375" style="2" customWidth="1"/>
    <col min="15624" max="15624" width="12.125" style="2"/>
    <col min="15625" max="15625" width="10.875" style="2" customWidth="1"/>
    <col min="15626" max="15872" width="12.125" style="2"/>
    <col min="15873" max="15873" width="13.375" style="2" customWidth="1"/>
    <col min="15874" max="15874" width="18.375" style="2" customWidth="1"/>
    <col min="15875" max="15879" width="13.375" style="2" customWidth="1"/>
    <col min="15880" max="15880" width="12.125" style="2"/>
    <col min="15881" max="15881" width="10.875" style="2" customWidth="1"/>
    <col min="15882" max="16128" width="12.125" style="2"/>
    <col min="16129" max="16129" width="13.375" style="2" customWidth="1"/>
    <col min="16130" max="16130" width="18.375" style="2" customWidth="1"/>
    <col min="16131" max="16135" width="13.375" style="2" customWidth="1"/>
    <col min="16136" max="16136" width="12.125" style="2"/>
    <col min="16137" max="16137" width="10.875" style="2" customWidth="1"/>
    <col min="16138" max="16384" width="12.125" style="2"/>
  </cols>
  <sheetData>
    <row r="1" spans="1:12" x14ac:dyDescent="0.2">
      <c r="A1" s="1"/>
    </row>
    <row r="6" spans="1:12" x14ac:dyDescent="0.2">
      <c r="E6" s="3" t="s">
        <v>194</v>
      </c>
    </row>
    <row r="7" spans="1:12" x14ac:dyDescent="0.2">
      <c r="C7" s="1" t="s">
        <v>195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6"/>
      <c r="E9" s="6"/>
      <c r="F9" s="6"/>
      <c r="G9" s="7"/>
      <c r="H9" s="7"/>
      <c r="I9" s="7"/>
      <c r="J9" s="7"/>
      <c r="K9" s="7"/>
    </row>
    <row r="10" spans="1:12" x14ac:dyDescent="0.2">
      <c r="C10" s="12" t="s">
        <v>196</v>
      </c>
      <c r="E10" s="11" t="s">
        <v>197</v>
      </c>
      <c r="F10" s="6"/>
      <c r="G10" s="12" t="s">
        <v>198</v>
      </c>
      <c r="H10" s="7"/>
      <c r="I10" s="7"/>
      <c r="J10" s="7"/>
      <c r="K10" s="7"/>
    </row>
    <row r="11" spans="1:12" x14ac:dyDescent="0.2">
      <c r="C11" s="9" t="s">
        <v>199</v>
      </c>
      <c r="D11" s="7"/>
      <c r="E11" s="11" t="s">
        <v>200</v>
      </c>
      <c r="F11" s="12" t="s">
        <v>201</v>
      </c>
      <c r="G11" s="12" t="s">
        <v>202</v>
      </c>
      <c r="H11" s="12" t="s">
        <v>203</v>
      </c>
      <c r="I11" s="12" t="s">
        <v>204</v>
      </c>
      <c r="J11" s="10"/>
      <c r="K11" s="7"/>
    </row>
    <row r="12" spans="1:12" x14ac:dyDescent="0.2">
      <c r="C12" s="6"/>
      <c r="D12" s="12" t="s">
        <v>205</v>
      </c>
      <c r="E12" s="11" t="s">
        <v>139</v>
      </c>
      <c r="F12" s="12" t="s">
        <v>206</v>
      </c>
      <c r="G12" s="12" t="s">
        <v>207</v>
      </c>
      <c r="H12" s="12" t="s">
        <v>208</v>
      </c>
      <c r="I12" s="57" t="s">
        <v>209</v>
      </c>
      <c r="J12" s="7"/>
      <c r="K12" s="14" t="s">
        <v>210</v>
      </c>
      <c r="L12" s="6"/>
    </row>
    <row r="13" spans="1:12" x14ac:dyDescent="0.2">
      <c r="B13" s="7"/>
      <c r="C13" s="9" t="s">
        <v>211</v>
      </c>
      <c r="D13" s="9" t="s">
        <v>212</v>
      </c>
      <c r="E13" s="13"/>
      <c r="F13" s="13"/>
      <c r="G13" s="13"/>
      <c r="H13" s="9" t="s">
        <v>46</v>
      </c>
      <c r="I13" s="14" t="s">
        <v>213</v>
      </c>
      <c r="J13" s="14" t="s">
        <v>214</v>
      </c>
      <c r="K13" s="14" t="s">
        <v>213</v>
      </c>
      <c r="L13" s="6"/>
    </row>
    <row r="14" spans="1:12" x14ac:dyDescent="0.2">
      <c r="C14" s="6"/>
      <c r="D14" s="16" t="s">
        <v>16</v>
      </c>
      <c r="E14" s="15" t="s">
        <v>48</v>
      </c>
      <c r="F14" s="15" t="s">
        <v>48</v>
      </c>
      <c r="G14" s="16" t="s">
        <v>48</v>
      </c>
      <c r="I14" s="16" t="s">
        <v>16</v>
      </c>
      <c r="J14" s="16" t="s">
        <v>48</v>
      </c>
      <c r="K14" s="16" t="s">
        <v>16</v>
      </c>
    </row>
    <row r="15" spans="1:12" x14ac:dyDescent="0.2">
      <c r="B15" s="2" t="s">
        <v>215</v>
      </c>
      <c r="C15" s="6">
        <v>12551</v>
      </c>
      <c r="D15" s="16">
        <v>170300</v>
      </c>
      <c r="E15" s="15">
        <v>7517</v>
      </c>
      <c r="F15" s="15">
        <v>10235</v>
      </c>
      <c r="G15" s="16">
        <v>8685</v>
      </c>
      <c r="H15" s="58">
        <v>15718</v>
      </c>
      <c r="I15" s="16">
        <v>6878</v>
      </c>
      <c r="J15" s="16">
        <v>8583</v>
      </c>
      <c r="K15" s="16">
        <v>6499</v>
      </c>
    </row>
    <row r="16" spans="1:12" x14ac:dyDescent="0.2">
      <c r="B16" s="1" t="s">
        <v>216</v>
      </c>
      <c r="C16" s="33">
        <v>14452</v>
      </c>
      <c r="D16" s="18">
        <v>184112</v>
      </c>
      <c r="E16" s="33">
        <v>9297.3960000000006</v>
      </c>
      <c r="F16" s="17">
        <f>G16+K35+D54+F54+G54</f>
        <v>8224.3019999999997</v>
      </c>
      <c r="G16" s="19">
        <f>J16+G35+H35+I35</f>
        <v>6964.482</v>
      </c>
      <c r="H16" s="18">
        <v>12192</v>
      </c>
      <c r="I16" s="18">
        <v>4958</v>
      </c>
      <c r="J16" s="19">
        <f>C35+D35</f>
        <v>6874.9859999999999</v>
      </c>
      <c r="K16" s="18">
        <v>4826</v>
      </c>
    </row>
    <row r="17" spans="2:11" x14ac:dyDescent="0.2">
      <c r="B17" s="1" t="s">
        <v>217</v>
      </c>
      <c r="C17" s="33">
        <v>15944</v>
      </c>
      <c r="D17" s="18">
        <v>198637</v>
      </c>
      <c r="E17" s="33">
        <v>8953.1525779999993</v>
      </c>
      <c r="F17" s="17">
        <f>G17+K36+D55+F55+G55</f>
        <v>14906.564000000002</v>
      </c>
      <c r="G17" s="19">
        <v>12979</v>
      </c>
      <c r="H17" s="18">
        <v>17441</v>
      </c>
      <c r="I17" s="18">
        <v>7529</v>
      </c>
      <c r="J17" s="19">
        <v>12883</v>
      </c>
      <c r="K17" s="18">
        <v>7450</v>
      </c>
    </row>
    <row r="18" spans="2:11" x14ac:dyDescent="0.2">
      <c r="B18" s="1"/>
      <c r="C18" s="33"/>
      <c r="D18" s="18"/>
      <c r="E18" s="33"/>
      <c r="F18" s="17"/>
      <c r="G18" s="19"/>
      <c r="H18" s="18"/>
      <c r="I18" s="18"/>
      <c r="J18" s="19"/>
      <c r="K18" s="18"/>
    </row>
    <row r="19" spans="2:11" x14ac:dyDescent="0.2">
      <c r="B19" s="1" t="s">
        <v>218</v>
      </c>
      <c r="C19" s="33">
        <v>16325</v>
      </c>
      <c r="D19" s="18">
        <v>199023</v>
      </c>
      <c r="E19" s="33">
        <v>9048.5207530000007</v>
      </c>
      <c r="F19" s="17">
        <f>G19+K38+D57+F57+G57</f>
        <v>15723.300999999999</v>
      </c>
      <c r="G19" s="19">
        <f>J19+G38+H38+I38</f>
        <v>13703.020999999999</v>
      </c>
      <c r="H19" s="18">
        <v>17726</v>
      </c>
      <c r="I19" s="18">
        <v>7857</v>
      </c>
      <c r="J19" s="19">
        <f>C38+D38</f>
        <v>13598.056999999999</v>
      </c>
      <c r="K19" s="18">
        <v>7733</v>
      </c>
    </row>
    <row r="20" spans="2:11" x14ac:dyDescent="0.2">
      <c r="B20" s="1" t="s">
        <v>146</v>
      </c>
      <c r="C20" s="33">
        <v>16592</v>
      </c>
      <c r="D20" s="18">
        <v>198055</v>
      </c>
      <c r="E20" s="33">
        <v>9127.3814189999994</v>
      </c>
      <c r="F20" s="17">
        <f>G20+K39+D58+F58+G58</f>
        <v>16191.832000000002</v>
      </c>
      <c r="G20" s="19">
        <f>J20+G39+H39+I39</f>
        <v>14170.122000000001</v>
      </c>
      <c r="H20" s="18">
        <v>18685</v>
      </c>
      <c r="I20" s="18">
        <v>8042</v>
      </c>
      <c r="J20" s="19">
        <f>C39+D39</f>
        <v>14087.351000000001</v>
      </c>
      <c r="K20" s="18">
        <v>7848</v>
      </c>
    </row>
    <row r="21" spans="2:11" x14ac:dyDescent="0.2">
      <c r="B21" s="1" t="s">
        <v>219</v>
      </c>
      <c r="C21" s="33">
        <v>16649</v>
      </c>
      <c r="D21" s="18">
        <v>195767</v>
      </c>
      <c r="E21" s="33">
        <v>9070.3057939999999</v>
      </c>
      <c r="F21" s="17">
        <f>G21+K40+D59+F59+G59</f>
        <v>17961.936000000002</v>
      </c>
      <c r="G21" s="19">
        <f>J21+G40+H40+I40</f>
        <v>15850.842999999999</v>
      </c>
      <c r="H21" s="18">
        <v>18777</v>
      </c>
      <c r="I21" s="18">
        <v>8859</v>
      </c>
      <c r="J21" s="19">
        <f>C40+D40</f>
        <v>15752.569</v>
      </c>
      <c r="K21" s="18">
        <v>8610</v>
      </c>
    </row>
    <row r="22" spans="2:11" x14ac:dyDescent="0.2">
      <c r="B22" s="1" t="s">
        <v>220</v>
      </c>
      <c r="C22" s="33">
        <v>16696</v>
      </c>
      <c r="D22" s="18">
        <v>194630</v>
      </c>
      <c r="E22" s="33">
        <v>8676.4290000000001</v>
      </c>
      <c r="F22" s="17">
        <f>G22+K41+D60+F60+G60</f>
        <v>17546.352999999999</v>
      </c>
      <c r="G22" s="19">
        <f>J22+G41+H41+I41</f>
        <v>15749.184999999999</v>
      </c>
      <c r="H22" s="18">
        <v>19469</v>
      </c>
      <c r="I22" s="18">
        <v>8696</v>
      </c>
      <c r="J22" s="19">
        <f>C41+D41</f>
        <v>15648.267</v>
      </c>
      <c r="K22" s="18">
        <v>8512</v>
      </c>
    </row>
    <row r="23" spans="2:11" x14ac:dyDescent="0.2">
      <c r="B23" s="1"/>
      <c r="C23" s="33"/>
      <c r="D23" s="18"/>
      <c r="E23" s="33"/>
      <c r="F23" s="17"/>
      <c r="G23" s="19"/>
      <c r="H23" s="18"/>
      <c r="I23" s="18"/>
      <c r="J23" s="19"/>
      <c r="K23" s="18"/>
    </row>
    <row r="24" spans="2:11" x14ac:dyDescent="0.2">
      <c r="B24" s="1" t="s">
        <v>221</v>
      </c>
      <c r="C24" s="33">
        <v>16733</v>
      </c>
      <c r="D24" s="18">
        <v>191866</v>
      </c>
      <c r="E24" s="33">
        <v>8476.8807070000003</v>
      </c>
      <c r="F24" s="17">
        <f>G24+K43+D62+F62+G62</f>
        <v>17663.516</v>
      </c>
      <c r="G24" s="19">
        <f>J24+G43+H43+I43</f>
        <v>16163.429999999998</v>
      </c>
      <c r="H24" s="18">
        <v>20781</v>
      </c>
      <c r="I24" s="18">
        <v>9012</v>
      </c>
      <c r="J24" s="19">
        <f>C43+D43</f>
        <v>16053.887999999999</v>
      </c>
      <c r="K24" s="18">
        <v>8826</v>
      </c>
    </row>
    <row r="25" spans="2:11" x14ac:dyDescent="0.2">
      <c r="B25" s="1" t="s">
        <v>222</v>
      </c>
      <c r="C25" s="33">
        <v>16471</v>
      </c>
      <c r="D25" s="18">
        <v>190566</v>
      </c>
      <c r="E25" s="33">
        <v>11055.687797000001</v>
      </c>
      <c r="F25" s="17">
        <f>G25+K44+D63+F63+G63</f>
        <v>19008.728999999999</v>
      </c>
      <c r="G25" s="19">
        <f>J25+G44+H44+I44-1</f>
        <v>17787.047000000002</v>
      </c>
      <c r="H25" s="18">
        <v>20847</v>
      </c>
      <c r="I25" s="18">
        <v>9858</v>
      </c>
      <c r="J25" s="19">
        <f>C44+D44+1</f>
        <v>17663.166000000001</v>
      </c>
      <c r="K25" s="18">
        <v>9763</v>
      </c>
    </row>
    <row r="26" spans="2:11" s="23" customFormat="1" x14ac:dyDescent="0.2">
      <c r="B26" s="3" t="s">
        <v>223</v>
      </c>
      <c r="C26" s="34">
        <v>16487</v>
      </c>
      <c r="D26" s="22">
        <v>189173</v>
      </c>
      <c r="E26" s="34">
        <v>10823</v>
      </c>
      <c r="F26" s="21">
        <f>G26+K45+D64+F64+G64</f>
        <v>16810.167899999997</v>
      </c>
      <c r="G26" s="20">
        <f>J26+G45+H45+I45</f>
        <v>15885.309899999998</v>
      </c>
      <c r="H26" s="22">
        <v>19806</v>
      </c>
      <c r="I26" s="22">
        <v>8739</v>
      </c>
      <c r="J26" s="20">
        <f>C45+D45</f>
        <v>15769.569899999999</v>
      </c>
      <c r="K26" s="22">
        <v>8660</v>
      </c>
    </row>
    <row r="27" spans="2:11" ht="18" thickBot="1" x14ac:dyDescent="0.25">
      <c r="B27" s="4"/>
      <c r="C27" s="24"/>
      <c r="D27" s="4"/>
      <c r="E27" s="24"/>
      <c r="F27" s="24"/>
      <c r="G27" s="4"/>
      <c r="H27" s="4"/>
      <c r="I27" s="4"/>
      <c r="J27" s="4"/>
      <c r="K27" s="4"/>
    </row>
    <row r="28" spans="2:11" x14ac:dyDescent="0.2">
      <c r="C28" s="13"/>
      <c r="D28" s="7"/>
      <c r="E28" s="7"/>
      <c r="F28" s="26" t="s">
        <v>224</v>
      </c>
      <c r="G28" s="7"/>
      <c r="H28" s="7"/>
      <c r="I28" s="7"/>
      <c r="J28" s="7"/>
      <c r="K28" s="7"/>
    </row>
    <row r="29" spans="2:11" x14ac:dyDescent="0.2">
      <c r="C29" s="13"/>
      <c r="D29" s="7"/>
      <c r="E29" s="26" t="s">
        <v>225</v>
      </c>
      <c r="F29" s="7"/>
      <c r="G29" s="7"/>
      <c r="H29" s="7"/>
      <c r="I29" s="7"/>
      <c r="J29" s="6"/>
    </row>
    <row r="30" spans="2:11" x14ac:dyDescent="0.2">
      <c r="C30" s="9" t="s">
        <v>226</v>
      </c>
      <c r="D30" s="7"/>
      <c r="E30" s="7"/>
      <c r="F30" s="7"/>
      <c r="G30" s="6"/>
      <c r="H30" s="6"/>
      <c r="I30" s="6"/>
      <c r="J30" s="9" t="s">
        <v>227</v>
      </c>
      <c r="K30" s="7"/>
    </row>
    <row r="31" spans="2:11" x14ac:dyDescent="0.2">
      <c r="C31" s="9" t="s">
        <v>210</v>
      </c>
      <c r="D31" s="12" t="s">
        <v>228</v>
      </c>
      <c r="E31" s="7"/>
      <c r="F31" s="7"/>
      <c r="G31" s="11" t="s">
        <v>229</v>
      </c>
      <c r="H31" s="12" t="s">
        <v>230</v>
      </c>
      <c r="I31" s="11" t="s">
        <v>231</v>
      </c>
      <c r="J31" s="6"/>
      <c r="K31" s="6"/>
    </row>
    <row r="32" spans="2:11" x14ac:dyDescent="0.2">
      <c r="B32" s="7"/>
      <c r="C32" s="9" t="s">
        <v>214</v>
      </c>
      <c r="D32" s="9" t="s">
        <v>206</v>
      </c>
      <c r="E32" s="14" t="s">
        <v>232</v>
      </c>
      <c r="F32" s="14" t="s">
        <v>233</v>
      </c>
      <c r="G32" s="14" t="s">
        <v>234</v>
      </c>
      <c r="H32" s="13"/>
      <c r="I32" s="13"/>
      <c r="J32" s="9" t="s">
        <v>235</v>
      </c>
      <c r="K32" s="9" t="s">
        <v>214</v>
      </c>
    </row>
    <row r="33" spans="2:11" x14ac:dyDescent="0.2">
      <c r="C33" s="15" t="s">
        <v>48</v>
      </c>
      <c r="D33" s="27" t="s">
        <v>48</v>
      </c>
      <c r="E33" s="27" t="s">
        <v>48</v>
      </c>
      <c r="F33" s="16" t="s">
        <v>48</v>
      </c>
      <c r="G33" s="16" t="s">
        <v>48</v>
      </c>
      <c r="H33" s="16" t="s">
        <v>48</v>
      </c>
      <c r="I33" s="16" t="s">
        <v>48</v>
      </c>
      <c r="J33" s="16" t="s">
        <v>16</v>
      </c>
      <c r="K33" s="16" t="s">
        <v>48</v>
      </c>
    </row>
    <row r="34" spans="2:11" x14ac:dyDescent="0.2">
      <c r="B34" s="2" t="s">
        <v>215</v>
      </c>
      <c r="C34" s="15">
        <v>7912</v>
      </c>
      <c r="D34" s="27">
        <v>671</v>
      </c>
      <c r="E34" s="27">
        <v>509</v>
      </c>
      <c r="F34" s="16">
        <v>161</v>
      </c>
      <c r="G34" s="16">
        <v>24</v>
      </c>
      <c r="H34" s="29" t="s">
        <v>53</v>
      </c>
      <c r="I34" s="16">
        <v>79</v>
      </c>
      <c r="J34" s="16" t="s">
        <v>52</v>
      </c>
      <c r="K34" s="16">
        <v>294</v>
      </c>
    </row>
    <row r="35" spans="2:11" x14ac:dyDescent="0.2">
      <c r="B35" s="1" t="s">
        <v>216</v>
      </c>
      <c r="C35" s="33">
        <f>6631.144-0.474</f>
        <v>6630.67</v>
      </c>
      <c r="D35" s="19">
        <f>E35+F35</f>
        <v>244.316</v>
      </c>
      <c r="E35" s="18">
        <v>75.233000000000004</v>
      </c>
      <c r="F35" s="18">
        <v>169.083</v>
      </c>
      <c r="G35" s="18">
        <v>27.995000000000001</v>
      </c>
      <c r="H35" s="29" t="s">
        <v>53</v>
      </c>
      <c r="I35" s="18">
        <v>61.500999999999998</v>
      </c>
      <c r="J35" s="18">
        <v>386</v>
      </c>
      <c r="K35" s="18">
        <v>188.54599999999999</v>
      </c>
    </row>
    <row r="36" spans="2:11" x14ac:dyDescent="0.2">
      <c r="B36" s="1" t="s">
        <v>217</v>
      </c>
      <c r="C36" s="33">
        <v>12684.578</v>
      </c>
      <c r="D36" s="19">
        <f>E36+F36</f>
        <v>198.828</v>
      </c>
      <c r="E36" s="18">
        <v>52.991999999999997</v>
      </c>
      <c r="F36" s="18">
        <v>145.83600000000001</v>
      </c>
      <c r="G36" s="18">
        <v>35.115000000000002</v>
      </c>
      <c r="H36" s="29" t="s">
        <v>53</v>
      </c>
      <c r="I36" s="18">
        <v>60.749000000000002</v>
      </c>
      <c r="J36" s="18">
        <v>736</v>
      </c>
      <c r="K36" s="18">
        <v>479.858</v>
      </c>
    </row>
    <row r="37" spans="2:11" x14ac:dyDescent="0.2">
      <c r="B37" s="1"/>
      <c r="C37" s="33"/>
      <c r="D37" s="19"/>
      <c r="E37" s="18"/>
      <c r="F37" s="18"/>
      <c r="G37" s="18"/>
      <c r="H37" s="29"/>
      <c r="I37" s="18"/>
      <c r="J37" s="18"/>
      <c r="K37" s="18"/>
    </row>
    <row r="38" spans="2:11" x14ac:dyDescent="0.2">
      <c r="B38" s="1" t="s">
        <v>218</v>
      </c>
      <c r="C38" s="33">
        <v>13265.478999999999</v>
      </c>
      <c r="D38" s="19">
        <f>E38+F38</f>
        <v>332.57799999999997</v>
      </c>
      <c r="E38" s="18">
        <v>119.753</v>
      </c>
      <c r="F38" s="18">
        <v>212.82499999999999</v>
      </c>
      <c r="G38" s="18">
        <v>43.256</v>
      </c>
      <c r="H38" s="29" t="s">
        <v>53</v>
      </c>
      <c r="I38" s="18">
        <v>61.707999999999998</v>
      </c>
      <c r="J38" s="18">
        <v>807</v>
      </c>
      <c r="K38" s="18">
        <v>554.24599999999998</v>
      </c>
    </row>
    <row r="39" spans="2:11" x14ac:dyDescent="0.2">
      <c r="B39" s="1" t="s">
        <v>146</v>
      </c>
      <c r="C39" s="33">
        <v>13534.01</v>
      </c>
      <c r="D39" s="19">
        <f>E39+F39</f>
        <v>553.34100000000001</v>
      </c>
      <c r="E39" s="18">
        <v>419.048</v>
      </c>
      <c r="F39" s="18">
        <v>134.29300000000001</v>
      </c>
      <c r="G39" s="18">
        <v>38.914000000000001</v>
      </c>
      <c r="H39" s="29" t="s">
        <v>53</v>
      </c>
      <c r="I39" s="18">
        <v>43.856999999999999</v>
      </c>
      <c r="J39" s="18">
        <v>877</v>
      </c>
      <c r="K39" s="18">
        <v>609.97699999999998</v>
      </c>
    </row>
    <row r="40" spans="2:11" x14ac:dyDescent="0.2">
      <c r="B40" s="1" t="s">
        <v>236</v>
      </c>
      <c r="C40" s="33">
        <v>15057.438</v>
      </c>
      <c r="D40" s="19">
        <f>E40+F40</f>
        <v>695.13099999999997</v>
      </c>
      <c r="E40" s="18">
        <v>517.56200000000001</v>
      </c>
      <c r="F40" s="18">
        <v>177.56899999999999</v>
      </c>
      <c r="G40" s="18">
        <v>47.006</v>
      </c>
      <c r="H40" s="29" t="s">
        <v>53</v>
      </c>
      <c r="I40" s="18">
        <v>51.268000000000001</v>
      </c>
      <c r="J40" s="18">
        <v>1049</v>
      </c>
      <c r="K40" s="18">
        <v>743.74699999999996</v>
      </c>
    </row>
    <row r="41" spans="2:11" x14ac:dyDescent="0.2">
      <c r="B41" s="1" t="s">
        <v>220</v>
      </c>
      <c r="C41" s="33">
        <v>15168.757</v>
      </c>
      <c r="D41" s="19">
        <f>E41+F41</f>
        <v>479.51</v>
      </c>
      <c r="E41" s="18">
        <v>324.38099999999997</v>
      </c>
      <c r="F41" s="18">
        <v>155.12899999999999</v>
      </c>
      <c r="G41" s="18">
        <v>52.819000000000003</v>
      </c>
      <c r="H41" s="29" t="s">
        <v>53</v>
      </c>
      <c r="I41" s="18">
        <v>48.098999999999997</v>
      </c>
      <c r="J41" s="18">
        <v>960</v>
      </c>
      <c r="K41" s="18">
        <v>435.74900000000002</v>
      </c>
    </row>
    <row r="42" spans="2:11" x14ac:dyDescent="0.2">
      <c r="B42" s="1"/>
      <c r="C42" s="33"/>
      <c r="D42" s="19"/>
      <c r="E42" s="18"/>
      <c r="F42" s="18"/>
      <c r="G42" s="18"/>
      <c r="H42" s="29"/>
      <c r="I42" s="18"/>
      <c r="J42" s="18"/>
      <c r="K42" s="18"/>
    </row>
    <row r="43" spans="2:11" x14ac:dyDescent="0.2">
      <c r="B43" s="1" t="s">
        <v>221</v>
      </c>
      <c r="C43" s="33">
        <v>15569.415999999999</v>
      </c>
      <c r="D43" s="19">
        <f>E43+F43</f>
        <v>484.47199999999998</v>
      </c>
      <c r="E43" s="18">
        <v>316.81599999999997</v>
      </c>
      <c r="F43" s="18">
        <v>167.65600000000001</v>
      </c>
      <c r="G43" s="18">
        <v>66.251000000000005</v>
      </c>
      <c r="H43" s="29" t="s">
        <v>53</v>
      </c>
      <c r="I43" s="18">
        <v>43.290999999999997</v>
      </c>
      <c r="J43" s="18">
        <v>850</v>
      </c>
      <c r="K43" s="18">
        <v>282.96800000000002</v>
      </c>
    </row>
    <row r="44" spans="2:11" x14ac:dyDescent="0.2">
      <c r="B44" s="1" t="s">
        <v>222</v>
      </c>
      <c r="C44" s="33">
        <v>17436.647000000001</v>
      </c>
      <c r="D44" s="19">
        <f>E44+F44</f>
        <v>225.51900000000001</v>
      </c>
      <c r="E44" s="18">
        <v>44.956000000000003</v>
      </c>
      <c r="F44" s="18">
        <v>180.56299999999999</v>
      </c>
      <c r="G44" s="18">
        <v>79.820999999999998</v>
      </c>
      <c r="H44" s="29" t="s">
        <v>53</v>
      </c>
      <c r="I44" s="18">
        <v>45.06</v>
      </c>
      <c r="J44" s="18">
        <v>895</v>
      </c>
      <c r="K44" s="18">
        <v>297.76</v>
      </c>
    </row>
    <row r="45" spans="2:11" s="23" customFormat="1" x14ac:dyDescent="0.2">
      <c r="B45" s="3" t="s">
        <v>223</v>
      </c>
      <c r="C45" s="34">
        <v>15533.569</v>
      </c>
      <c r="D45" s="20">
        <f>E45+F45</f>
        <v>236.0009</v>
      </c>
      <c r="E45" s="32" t="s">
        <v>53</v>
      </c>
      <c r="F45" s="22">
        <v>236.0009</v>
      </c>
      <c r="G45" s="22">
        <v>76.864999999999995</v>
      </c>
      <c r="H45" s="32" t="s">
        <v>53</v>
      </c>
      <c r="I45" s="22">
        <v>38.875</v>
      </c>
      <c r="J45" s="22">
        <v>882</v>
      </c>
      <c r="K45" s="22">
        <v>290.608</v>
      </c>
    </row>
    <row r="46" spans="2:11" ht="18" thickBot="1" x14ac:dyDescent="0.25">
      <c r="B46" s="4"/>
      <c r="C46" s="2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13"/>
      <c r="D47" s="7"/>
      <c r="E47" s="7"/>
      <c r="F47" s="26" t="s">
        <v>224</v>
      </c>
      <c r="G47" s="7"/>
      <c r="H47" s="7"/>
      <c r="I47" s="7"/>
      <c r="J47" s="7"/>
      <c r="K47" s="7"/>
    </row>
    <row r="48" spans="2:11" x14ac:dyDescent="0.2">
      <c r="C48" s="6"/>
      <c r="E48" s="6"/>
      <c r="G48" s="12" t="s">
        <v>237</v>
      </c>
      <c r="H48" s="10"/>
    </row>
    <row r="49" spans="2:11" x14ac:dyDescent="0.2">
      <c r="C49" s="9" t="s">
        <v>238</v>
      </c>
      <c r="D49" s="7"/>
      <c r="E49" s="9" t="s">
        <v>239</v>
      </c>
      <c r="F49" s="7"/>
      <c r="G49" s="6"/>
      <c r="H49" s="26" t="s">
        <v>240</v>
      </c>
      <c r="I49" s="7"/>
      <c r="J49" s="7"/>
      <c r="K49" s="7"/>
    </row>
    <row r="50" spans="2:11" x14ac:dyDescent="0.2">
      <c r="C50" s="6"/>
      <c r="D50" s="6"/>
      <c r="E50" s="11" t="s">
        <v>241</v>
      </c>
      <c r="F50" s="6"/>
      <c r="G50" s="12" t="s">
        <v>206</v>
      </c>
      <c r="H50" s="11" t="s">
        <v>242</v>
      </c>
      <c r="I50" s="11" t="s">
        <v>243</v>
      </c>
      <c r="J50" s="6"/>
      <c r="K50" s="11" t="s">
        <v>244</v>
      </c>
    </row>
    <row r="51" spans="2:11" x14ac:dyDescent="0.2">
      <c r="B51" s="7"/>
      <c r="C51" s="14" t="s">
        <v>245</v>
      </c>
      <c r="D51" s="14" t="s">
        <v>246</v>
      </c>
      <c r="E51" s="14" t="s">
        <v>247</v>
      </c>
      <c r="F51" s="14" t="s">
        <v>246</v>
      </c>
      <c r="G51" s="13"/>
      <c r="H51" s="14" t="s">
        <v>248</v>
      </c>
      <c r="I51" s="14" t="s">
        <v>234</v>
      </c>
      <c r="J51" s="14" t="s">
        <v>249</v>
      </c>
      <c r="K51" s="14" t="s">
        <v>250</v>
      </c>
    </row>
    <row r="52" spans="2:11" x14ac:dyDescent="0.2">
      <c r="C52" s="15" t="s">
        <v>16</v>
      </c>
      <c r="D52" s="16" t="s">
        <v>48</v>
      </c>
      <c r="E52" s="16" t="s">
        <v>16</v>
      </c>
      <c r="F52" s="16" t="s">
        <v>48</v>
      </c>
      <c r="G52" s="16" t="s">
        <v>48</v>
      </c>
      <c r="H52" s="16" t="s">
        <v>48</v>
      </c>
      <c r="I52" s="16" t="s">
        <v>48</v>
      </c>
      <c r="J52" s="16" t="s">
        <v>48</v>
      </c>
      <c r="K52" s="16" t="s">
        <v>48</v>
      </c>
    </row>
    <row r="53" spans="2:11" x14ac:dyDescent="0.2">
      <c r="B53" s="2" t="s">
        <v>215</v>
      </c>
      <c r="C53" s="15" t="s">
        <v>52</v>
      </c>
      <c r="D53" s="16">
        <v>418</v>
      </c>
      <c r="E53" s="16">
        <v>1167</v>
      </c>
      <c r="F53" s="16">
        <v>462</v>
      </c>
      <c r="G53" s="16">
        <v>376</v>
      </c>
      <c r="H53" s="16">
        <v>11</v>
      </c>
      <c r="I53" s="16">
        <v>365</v>
      </c>
      <c r="J53" s="29" t="s">
        <v>53</v>
      </c>
      <c r="K53" s="29" t="s">
        <v>53</v>
      </c>
    </row>
    <row r="54" spans="2:11" x14ac:dyDescent="0.2">
      <c r="B54" s="1" t="s">
        <v>216</v>
      </c>
      <c r="C54" s="33">
        <v>1398</v>
      </c>
      <c r="D54" s="18">
        <v>354.74900000000002</v>
      </c>
      <c r="E54" s="18">
        <v>520</v>
      </c>
      <c r="F54" s="18">
        <v>244.167</v>
      </c>
      <c r="G54" s="19">
        <f>H54+I54+J54+K54</f>
        <v>472.358</v>
      </c>
      <c r="H54" s="18">
        <v>13.241</v>
      </c>
      <c r="I54" s="18">
        <v>458.74700000000001</v>
      </c>
      <c r="J54" s="18">
        <v>0.27600000000000002</v>
      </c>
      <c r="K54" s="18">
        <v>9.4E-2</v>
      </c>
    </row>
    <row r="55" spans="2:11" x14ac:dyDescent="0.2">
      <c r="B55" s="1" t="s">
        <v>217</v>
      </c>
      <c r="C55" s="33">
        <v>498</v>
      </c>
      <c r="D55" s="18">
        <v>115.244</v>
      </c>
      <c r="E55" s="18">
        <v>222</v>
      </c>
      <c r="F55" s="18">
        <v>151.89599999999999</v>
      </c>
      <c r="G55" s="19">
        <f>H55+I55+J55+K55</f>
        <v>1180.566</v>
      </c>
      <c r="H55" s="18">
        <v>14.983000000000001</v>
      </c>
      <c r="I55" s="18">
        <v>1164.8420000000001</v>
      </c>
      <c r="J55" s="18">
        <v>0.74099999999999999</v>
      </c>
      <c r="K55" s="29" t="s">
        <v>53</v>
      </c>
    </row>
    <row r="56" spans="2:11" x14ac:dyDescent="0.2">
      <c r="B56" s="1"/>
      <c r="C56" s="33"/>
      <c r="D56" s="18"/>
      <c r="E56" s="18"/>
      <c r="F56" s="18"/>
      <c r="G56" s="19"/>
      <c r="H56" s="18"/>
      <c r="I56" s="18"/>
      <c r="J56" s="18"/>
      <c r="K56" s="29"/>
    </row>
    <row r="57" spans="2:11" x14ac:dyDescent="0.2">
      <c r="B57" s="1" t="s">
        <v>218</v>
      </c>
      <c r="C57" s="33">
        <v>531</v>
      </c>
      <c r="D57" s="18">
        <v>131.03100000000001</v>
      </c>
      <c r="E57" s="18">
        <v>65</v>
      </c>
      <c r="F57" s="18">
        <v>37.703000000000003</v>
      </c>
      <c r="G57" s="19">
        <f>H57+I57+J57+K57</f>
        <v>1297.3000000000002</v>
      </c>
      <c r="H57" s="18">
        <v>25.872</v>
      </c>
      <c r="I57" s="18">
        <v>1271.4280000000001</v>
      </c>
      <c r="J57" s="29" t="s">
        <v>53</v>
      </c>
      <c r="K57" s="29" t="s">
        <v>53</v>
      </c>
    </row>
    <row r="58" spans="2:11" x14ac:dyDescent="0.2">
      <c r="B58" s="1" t="s">
        <v>146</v>
      </c>
      <c r="C58" s="33">
        <v>488</v>
      </c>
      <c r="D58" s="18">
        <v>115.91800000000001</v>
      </c>
      <c r="E58" s="18">
        <v>54</v>
      </c>
      <c r="F58" s="18">
        <v>32.33</v>
      </c>
      <c r="G58" s="19">
        <f>H58+I58+J58+K58</f>
        <v>1263.4849999999999</v>
      </c>
      <c r="H58" s="18">
        <v>11.897</v>
      </c>
      <c r="I58" s="18">
        <v>1251.5609999999999</v>
      </c>
      <c r="J58" s="29" t="s">
        <v>53</v>
      </c>
      <c r="K58" s="18">
        <v>2.7E-2</v>
      </c>
    </row>
    <row r="59" spans="2:11" x14ac:dyDescent="0.2">
      <c r="B59" s="1" t="s">
        <v>236</v>
      </c>
      <c r="C59" s="33">
        <v>358</v>
      </c>
      <c r="D59" s="18">
        <v>86.822000000000003</v>
      </c>
      <c r="E59" s="18">
        <v>46</v>
      </c>
      <c r="F59" s="18">
        <v>26.908000000000001</v>
      </c>
      <c r="G59" s="19">
        <f>H59+I59+J59+K59</f>
        <v>1253.616</v>
      </c>
      <c r="H59" s="18">
        <v>15.617000000000001</v>
      </c>
      <c r="I59" s="18">
        <v>1237.644</v>
      </c>
      <c r="J59" s="18">
        <v>0.28899999999999998</v>
      </c>
      <c r="K59" s="18">
        <v>6.6000000000000003E-2</v>
      </c>
    </row>
    <row r="60" spans="2:11" x14ac:dyDescent="0.2">
      <c r="B60" s="1" t="s">
        <v>220</v>
      </c>
      <c r="C60" s="33">
        <v>352</v>
      </c>
      <c r="D60" s="18">
        <v>86.894000000000005</v>
      </c>
      <c r="E60" s="18">
        <v>27</v>
      </c>
      <c r="F60" s="18">
        <v>21.24</v>
      </c>
      <c r="G60" s="19">
        <f>H60+I60+J60+K60</f>
        <v>1253.2850000000001</v>
      </c>
      <c r="H60" s="18">
        <v>17.05</v>
      </c>
      <c r="I60" s="18">
        <v>1235.191</v>
      </c>
      <c r="J60" s="18">
        <v>1</v>
      </c>
      <c r="K60" s="18">
        <v>4.3999999999999997E-2</v>
      </c>
    </row>
    <row r="61" spans="2:11" x14ac:dyDescent="0.2">
      <c r="B61" s="1"/>
      <c r="C61" s="33"/>
      <c r="D61" s="18"/>
      <c r="E61" s="18"/>
      <c r="F61" s="18"/>
      <c r="G61" s="19"/>
      <c r="H61" s="18"/>
      <c r="I61" s="18"/>
      <c r="J61" s="18"/>
      <c r="K61" s="18"/>
    </row>
    <row r="62" spans="2:11" x14ac:dyDescent="0.2">
      <c r="B62" s="1" t="s">
        <v>221</v>
      </c>
      <c r="C62" s="33">
        <v>304</v>
      </c>
      <c r="D62" s="18">
        <v>67.792000000000002</v>
      </c>
      <c r="E62" s="18">
        <v>31</v>
      </c>
      <c r="F62" s="18">
        <v>24.23</v>
      </c>
      <c r="G62" s="19">
        <f>H62+I62+J62+K62</f>
        <v>1125.096</v>
      </c>
      <c r="H62" s="18">
        <v>24.971</v>
      </c>
      <c r="I62" s="18">
        <v>1099.652</v>
      </c>
      <c r="J62" s="18">
        <v>0.38200000000000001</v>
      </c>
      <c r="K62" s="18">
        <v>9.0999999999999998E-2</v>
      </c>
    </row>
    <row r="63" spans="2:11" x14ac:dyDescent="0.2">
      <c r="B63" s="1" t="s">
        <v>251</v>
      </c>
      <c r="C63" s="33">
        <v>239</v>
      </c>
      <c r="D63" s="18">
        <v>55.473999999999997</v>
      </c>
      <c r="E63" s="18">
        <v>32</v>
      </c>
      <c r="F63" s="18">
        <v>26.914999999999999</v>
      </c>
      <c r="G63" s="19">
        <f>H63+I63+J63+K63</f>
        <v>841.53300000000002</v>
      </c>
      <c r="H63" s="18">
        <v>15.845000000000001</v>
      </c>
      <c r="I63" s="18">
        <v>825.08199999999999</v>
      </c>
      <c r="J63" s="18">
        <v>0.46100000000000002</v>
      </c>
      <c r="K63" s="18">
        <v>0.14499999999999999</v>
      </c>
    </row>
    <row r="64" spans="2:11" s="23" customFormat="1" x14ac:dyDescent="0.2">
      <c r="B64" s="3" t="s">
        <v>223</v>
      </c>
      <c r="C64" s="34">
        <v>233</v>
      </c>
      <c r="D64" s="22">
        <v>52.984000000000002</v>
      </c>
      <c r="E64" s="22">
        <v>37</v>
      </c>
      <c r="F64" s="22">
        <v>28.381</v>
      </c>
      <c r="G64" s="20">
        <f>H64+I64+J64+K64</f>
        <v>552.88499999999999</v>
      </c>
      <c r="H64" s="22">
        <v>13.884</v>
      </c>
      <c r="I64" s="22">
        <v>538.92399999999998</v>
      </c>
      <c r="J64" s="22">
        <v>7.6999999999999999E-2</v>
      </c>
      <c r="K64" s="32" t="s">
        <v>53</v>
      </c>
    </row>
    <row r="65" spans="1:11" ht="18" thickBot="1" x14ac:dyDescent="0.25">
      <c r="B65" s="4"/>
      <c r="C65" s="24"/>
      <c r="D65" s="4"/>
      <c r="E65" s="4"/>
      <c r="F65" s="4"/>
      <c r="G65" s="4"/>
      <c r="H65" s="4"/>
      <c r="I65" s="4"/>
      <c r="J65" s="4"/>
      <c r="K65" s="4"/>
    </row>
    <row r="66" spans="1:11" x14ac:dyDescent="0.2">
      <c r="C66" s="1" t="s">
        <v>252</v>
      </c>
    </row>
    <row r="67" spans="1:11" x14ac:dyDescent="0.2">
      <c r="A67" s="1"/>
    </row>
  </sheetData>
  <phoneticPr fontId="2"/>
  <pageMargins left="0.32" right="0.37" top="0.56999999999999995" bottom="0.59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2"/>
  <sheetViews>
    <sheetView showGridLines="0" zoomScale="75" workbookViewId="0">
      <selection activeCell="C5" sqref="C5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253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2" t="s">
        <v>196</v>
      </c>
      <c r="E8" s="12" t="s">
        <v>254</v>
      </c>
      <c r="F8" s="6"/>
      <c r="G8" s="7"/>
      <c r="H8" s="7"/>
      <c r="I8" s="7"/>
      <c r="J8" s="7"/>
      <c r="K8" s="7"/>
    </row>
    <row r="9" spans="1:11" x14ac:dyDescent="0.2">
      <c r="C9" s="9" t="s">
        <v>199</v>
      </c>
      <c r="D9" s="7"/>
      <c r="E9" s="12" t="s">
        <v>255</v>
      </c>
      <c r="F9" s="12" t="s">
        <v>256</v>
      </c>
      <c r="G9" s="13"/>
      <c r="H9" s="26" t="s">
        <v>257</v>
      </c>
      <c r="I9" s="7"/>
      <c r="J9" s="7"/>
      <c r="K9" s="12" t="s">
        <v>258</v>
      </c>
    </row>
    <row r="10" spans="1:11" x14ac:dyDescent="0.2">
      <c r="B10" s="7"/>
      <c r="C10" s="9" t="s">
        <v>259</v>
      </c>
      <c r="D10" s="9" t="s">
        <v>205</v>
      </c>
      <c r="E10" s="9" t="s">
        <v>260</v>
      </c>
      <c r="F10" s="9" t="s">
        <v>261</v>
      </c>
      <c r="G10" s="14" t="s">
        <v>262</v>
      </c>
      <c r="H10" s="14" t="s">
        <v>263</v>
      </c>
      <c r="I10" s="9" t="s">
        <v>264</v>
      </c>
      <c r="J10" s="14" t="s">
        <v>265</v>
      </c>
      <c r="K10" s="9" t="s">
        <v>266</v>
      </c>
    </row>
    <row r="11" spans="1:11" x14ac:dyDescent="0.2">
      <c r="C11" s="15" t="s">
        <v>267</v>
      </c>
      <c r="D11" s="16" t="s">
        <v>16</v>
      </c>
      <c r="E11" s="15" t="s">
        <v>48</v>
      </c>
      <c r="F11" s="15" t="s">
        <v>48</v>
      </c>
      <c r="G11" s="16" t="s">
        <v>48</v>
      </c>
      <c r="H11" s="16" t="s">
        <v>48</v>
      </c>
      <c r="I11" s="16" t="s">
        <v>48</v>
      </c>
      <c r="J11" s="16" t="s">
        <v>48</v>
      </c>
      <c r="K11" s="16" t="s">
        <v>48</v>
      </c>
    </row>
    <row r="12" spans="1:11" x14ac:dyDescent="0.2">
      <c r="B12" s="1" t="s">
        <v>268</v>
      </c>
      <c r="C12" s="33">
        <v>184465</v>
      </c>
      <c r="D12" s="18">
        <v>494766</v>
      </c>
      <c r="E12" s="33">
        <v>18690.73</v>
      </c>
      <c r="F12" s="17">
        <f>G12+H12+I12+J12+K12</f>
        <v>37137.966</v>
      </c>
      <c r="G12" s="18">
        <v>27205.203000000001</v>
      </c>
      <c r="H12" s="18">
        <v>593.14400000000001</v>
      </c>
      <c r="I12" s="18">
        <v>3160.596</v>
      </c>
      <c r="J12" s="18">
        <v>488</v>
      </c>
      <c r="K12" s="18">
        <v>5691.0230000000001</v>
      </c>
    </row>
    <row r="13" spans="1:11" x14ac:dyDescent="0.2">
      <c r="B13" s="1" t="s">
        <v>216</v>
      </c>
      <c r="C13" s="33">
        <v>185907</v>
      </c>
      <c r="D13" s="18">
        <v>455532</v>
      </c>
      <c r="E13" s="33">
        <v>25565.883999999998</v>
      </c>
      <c r="F13" s="17">
        <f>G13+H13+I13+J13+K13</f>
        <v>46458.888000000006</v>
      </c>
      <c r="G13" s="18">
        <v>31913.214</v>
      </c>
      <c r="H13" s="18">
        <v>767.50599999999997</v>
      </c>
      <c r="I13" s="18">
        <v>3738.828</v>
      </c>
      <c r="J13" s="18">
        <v>497</v>
      </c>
      <c r="K13" s="18">
        <f>9084.272+458.068</f>
        <v>9542.34</v>
      </c>
    </row>
    <row r="14" spans="1:11" x14ac:dyDescent="0.2">
      <c r="B14" s="1" t="s">
        <v>217</v>
      </c>
      <c r="C14" s="33">
        <v>192368</v>
      </c>
      <c r="D14" s="18">
        <v>429903</v>
      </c>
      <c r="E14" s="33">
        <v>29068.929</v>
      </c>
      <c r="F14" s="17">
        <f>G14+H14+I14+J14+K14</f>
        <v>53664.97</v>
      </c>
      <c r="G14" s="18">
        <v>35910.750999999997</v>
      </c>
      <c r="H14" s="18">
        <v>825.90099999999995</v>
      </c>
      <c r="I14" s="18">
        <v>3726.4189999999999</v>
      </c>
      <c r="J14" s="18">
        <f>649.2+187.667+0.003+9.062+0.029</f>
        <v>845.96100000000013</v>
      </c>
      <c r="K14" s="18">
        <f>11812.892+543.046+0</f>
        <v>12355.938</v>
      </c>
    </row>
    <row r="15" spans="1:11" x14ac:dyDescent="0.2">
      <c r="B15" s="1"/>
      <c r="C15" s="33"/>
      <c r="D15" s="18"/>
      <c r="E15" s="33"/>
      <c r="F15" s="17"/>
      <c r="G15" s="18"/>
      <c r="H15" s="18"/>
      <c r="I15" s="18"/>
      <c r="J15" s="18"/>
      <c r="K15" s="18"/>
    </row>
    <row r="16" spans="1:11" x14ac:dyDescent="0.2">
      <c r="B16" s="1" t="s">
        <v>146</v>
      </c>
      <c r="C16" s="33">
        <v>200367</v>
      </c>
      <c r="D16" s="18">
        <v>434869</v>
      </c>
      <c r="E16" s="33">
        <v>30337.067999999999</v>
      </c>
      <c r="F16" s="17">
        <f>G16+H16+I16+J16+K16</f>
        <v>54994.303</v>
      </c>
      <c r="G16" s="18">
        <v>36466.466999999997</v>
      </c>
      <c r="H16" s="18">
        <v>868.98299999999995</v>
      </c>
      <c r="I16" s="18">
        <v>4092.1860000000001</v>
      </c>
      <c r="J16" s="18">
        <f>652.8+194.563+5.504</f>
        <v>852.86699999999996</v>
      </c>
      <c r="K16" s="18">
        <f>12134.46+579.34</f>
        <v>12713.8</v>
      </c>
    </row>
    <row r="17" spans="2:11" x14ac:dyDescent="0.2">
      <c r="B17" s="1" t="s">
        <v>269</v>
      </c>
      <c r="C17" s="33">
        <v>205898</v>
      </c>
      <c r="D17" s="18">
        <v>441676</v>
      </c>
      <c r="E17" s="33">
        <v>30157.435000000001</v>
      </c>
      <c r="F17" s="17">
        <f>G17+H17+I17+J17+K17</f>
        <v>55452.059000000001</v>
      </c>
      <c r="G17" s="18">
        <v>36427.874000000003</v>
      </c>
      <c r="H17" s="18">
        <v>883.24400000000003</v>
      </c>
      <c r="I17" s="18">
        <v>4257.13</v>
      </c>
      <c r="J17" s="18">
        <f>0.5+652.8+204.225+3.916</f>
        <v>861.44100000000003</v>
      </c>
      <c r="K17" s="18">
        <f>12405.084+617.261+0.025</f>
        <v>13022.37</v>
      </c>
    </row>
    <row r="18" spans="2:11" x14ac:dyDescent="0.2">
      <c r="B18" s="1" t="s">
        <v>270</v>
      </c>
      <c r="C18" s="33">
        <v>211756</v>
      </c>
      <c r="D18" s="18">
        <v>448810</v>
      </c>
      <c r="E18" s="33">
        <v>30630</v>
      </c>
      <c r="F18" s="17">
        <f>G18+H18+I18+J18+K18</f>
        <v>56531</v>
      </c>
      <c r="G18" s="18">
        <v>36452</v>
      </c>
      <c r="H18" s="18">
        <v>891</v>
      </c>
      <c r="I18" s="18">
        <v>4229</v>
      </c>
      <c r="J18" s="18">
        <v>862</v>
      </c>
      <c r="K18" s="18">
        <v>14097</v>
      </c>
    </row>
    <row r="19" spans="2:11" x14ac:dyDescent="0.2">
      <c r="B19" s="1" t="s">
        <v>271</v>
      </c>
      <c r="C19" s="33">
        <v>217706</v>
      </c>
      <c r="D19" s="18">
        <v>455766</v>
      </c>
      <c r="E19" s="33">
        <v>32526</v>
      </c>
      <c r="F19" s="17">
        <f>G19+H19+I19+J19+K19</f>
        <v>58497</v>
      </c>
      <c r="G19" s="18">
        <v>37490</v>
      </c>
      <c r="H19" s="18">
        <v>894</v>
      </c>
      <c r="I19" s="18">
        <v>4532</v>
      </c>
      <c r="J19" s="18">
        <v>849</v>
      </c>
      <c r="K19" s="18">
        <v>14732</v>
      </c>
    </row>
    <row r="20" spans="2:11" x14ac:dyDescent="0.2">
      <c r="B20" s="3" t="s">
        <v>272</v>
      </c>
      <c r="C20" s="34">
        <v>224654</v>
      </c>
      <c r="D20" s="22">
        <v>464663</v>
      </c>
      <c r="E20" s="34">
        <v>32889</v>
      </c>
      <c r="F20" s="21">
        <f>G20+H20+I20+J20+K20</f>
        <v>59606</v>
      </c>
      <c r="G20" s="22">
        <v>38077</v>
      </c>
      <c r="H20" s="22">
        <v>903</v>
      </c>
      <c r="I20" s="22">
        <v>4590</v>
      </c>
      <c r="J20" s="22">
        <v>842</v>
      </c>
      <c r="K20" s="22">
        <v>15194</v>
      </c>
    </row>
    <row r="21" spans="2:11" ht="18" thickBot="1" x14ac:dyDescent="0.25">
      <c r="B21" s="4"/>
      <c r="C21" s="24"/>
      <c r="D21" s="4"/>
      <c r="E21" s="24"/>
      <c r="F21" s="24"/>
      <c r="G21" s="4"/>
      <c r="H21" s="4"/>
      <c r="I21" s="4"/>
      <c r="J21" s="4"/>
      <c r="K21" s="4"/>
    </row>
    <row r="22" spans="2:11" x14ac:dyDescent="0.2">
      <c r="C22" s="1" t="s">
        <v>273</v>
      </c>
    </row>
  </sheetData>
  <phoneticPr fontId="2"/>
  <pageMargins left="0.49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B2" sqref="B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274</v>
      </c>
    </row>
    <row r="7" spans="1:11" ht="18" thickBot="1" x14ac:dyDescent="0.25">
      <c r="B7" s="4"/>
      <c r="C7" s="4"/>
      <c r="D7" s="43" t="s">
        <v>275</v>
      </c>
      <c r="E7" s="4"/>
      <c r="F7" s="4"/>
      <c r="G7" s="4"/>
      <c r="H7" s="4"/>
      <c r="I7" s="4"/>
      <c r="J7" s="4"/>
      <c r="K7" s="4"/>
    </row>
    <row r="8" spans="1:11" x14ac:dyDescent="0.2">
      <c r="C8" s="13"/>
      <c r="D8" s="7"/>
      <c r="E8" s="26" t="s">
        <v>276</v>
      </c>
      <c r="F8" s="7"/>
      <c r="G8" s="7"/>
      <c r="H8" s="13"/>
      <c r="I8" s="26" t="s">
        <v>277</v>
      </c>
      <c r="J8" s="7"/>
      <c r="K8" s="6"/>
    </row>
    <row r="9" spans="1:11" x14ac:dyDescent="0.2">
      <c r="C9" s="12" t="s">
        <v>278</v>
      </c>
      <c r="D9" s="9" t="s">
        <v>279</v>
      </c>
      <c r="E9" s="7"/>
      <c r="F9" s="9" t="s">
        <v>280</v>
      </c>
      <c r="G9" s="7"/>
      <c r="H9" s="12" t="s">
        <v>281</v>
      </c>
      <c r="I9" s="12" t="s">
        <v>282</v>
      </c>
      <c r="J9" s="12" t="s">
        <v>283</v>
      </c>
      <c r="K9" s="15" t="s">
        <v>200</v>
      </c>
    </row>
    <row r="10" spans="1:11" x14ac:dyDescent="0.2">
      <c r="B10" s="7"/>
      <c r="C10" s="9" t="s">
        <v>284</v>
      </c>
      <c r="D10" s="9" t="s">
        <v>11</v>
      </c>
      <c r="E10" s="14" t="s">
        <v>285</v>
      </c>
      <c r="F10" s="9" t="s">
        <v>11</v>
      </c>
      <c r="G10" s="9" t="s">
        <v>285</v>
      </c>
      <c r="H10" s="9" t="s">
        <v>286</v>
      </c>
      <c r="I10" s="14" t="s">
        <v>287</v>
      </c>
      <c r="J10" s="9" t="s">
        <v>288</v>
      </c>
      <c r="K10" s="9" t="s">
        <v>289</v>
      </c>
    </row>
    <row r="11" spans="1:11" x14ac:dyDescent="0.2">
      <c r="C11" s="15" t="s">
        <v>16</v>
      </c>
      <c r="D11" s="16" t="s">
        <v>16</v>
      </c>
      <c r="E11" s="16" t="s">
        <v>16</v>
      </c>
      <c r="F11" s="16" t="s">
        <v>17</v>
      </c>
      <c r="G11" s="16" t="s">
        <v>17</v>
      </c>
      <c r="H11" s="16" t="s">
        <v>16</v>
      </c>
      <c r="I11" s="16" t="s">
        <v>16</v>
      </c>
      <c r="J11" s="16" t="s">
        <v>17</v>
      </c>
      <c r="K11" s="16" t="s">
        <v>48</v>
      </c>
    </row>
    <row r="12" spans="1:11" x14ac:dyDescent="0.2">
      <c r="B12" s="1" t="s">
        <v>268</v>
      </c>
      <c r="C12" s="33">
        <v>202</v>
      </c>
      <c r="D12" s="18">
        <v>2131</v>
      </c>
      <c r="E12" s="18">
        <v>125</v>
      </c>
      <c r="F12" s="18">
        <v>224320</v>
      </c>
      <c r="G12" s="18">
        <v>256200</v>
      </c>
      <c r="H12" s="18">
        <v>133</v>
      </c>
      <c r="I12" s="18">
        <v>1060</v>
      </c>
      <c r="J12" s="18">
        <v>261406</v>
      </c>
      <c r="K12" s="18">
        <v>1697</v>
      </c>
    </row>
    <row r="13" spans="1:11" x14ac:dyDescent="0.2">
      <c r="B13" s="1" t="s">
        <v>216</v>
      </c>
      <c r="C13" s="33">
        <v>181</v>
      </c>
      <c r="D13" s="18">
        <v>1756</v>
      </c>
      <c r="E13" s="18">
        <v>75</v>
      </c>
      <c r="F13" s="18">
        <v>258581</v>
      </c>
      <c r="G13" s="18">
        <v>264648</v>
      </c>
      <c r="H13" s="18">
        <v>118</v>
      </c>
      <c r="I13" s="18">
        <v>870</v>
      </c>
      <c r="J13" s="18">
        <v>297807</v>
      </c>
      <c r="K13" s="18">
        <v>999</v>
      </c>
    </row>
    <row r="14" spans="1:11" x14ac:dyDescent="0.2">
      <c r="B14" s="1" t="s">
        <v>217</v>
      </c>
      <c r="C14" s="33">
        <v>156</v>
      </c>
      <c r="D14" s="18">
        <v>1228</v>
      </c>
      <c r="E14" s="18">
        <v>79</v>
      </c>
      <c r="F14" s="18">
        <v>294451</v>
      </c>
      <c r="G14" s="18">
        <v>294451</v>
      </c>
      <c r="H14" s="18">
        <v>107</v>
      </c>
      <c r="I14" s="18">
        <v>712</v>
      </c>
      <c r="J14" s="18">
        <v>357056</v>
      </c>
      <c r="K14" s="18">
        <v>851.34794599999998</v>
      </c>
    </row>
    <row r="15" spans="1:11" x14ac:dyDescent="0.2">
      <c r="B15" s="1"/>
      <c r="C15" s="33"/>
      <c r="D15" s="18"/>
      <c r="E15" s="18"/>
      <c r="F15" s="18"/>
      <c r="G15" s="18"/>
      <c r="H15" s="18"/>
      <c r="I15" s="18"/>
      <c r="J15" s="18"/>
      <c r="K15" s="18"/>
    </row>
    <row r="16" spans="1:11" x14ac:dyDescent="0.2">
      <c r="B16" s="1" t="s">
        <v>146</v>
      </c>
      <c r="C16" s="33">
        <v>143</v>
      </c>
      <c r="D16" s="18">
        <v>1097</v>
      </c>
      <c r="E16" s="18">
        <v>79</v>
      </c>
      <c r="F16" s="18">
        <v>304319</v>
      </c>
      <c r="G16" s="18">
        <v>310633</v>
      </c>
      <c r="H16" s="18">
        <v>94</v>
      </c>
      <c r="I16" s="18">
        <v>681</v>
      </c>
      <c r="J16" s="18">
        <v>355836</v>
      </c>
      <c r="K16" s="18">
        <v>807.22877600000004</v>
      </c>
    </row>
    <row r="17" spans="2:11" x14ac:dyDescent="0.2">
      <c r="B17" s="1" t="s">
        <v>290</v>
      </c>
      <c r="C17" s="33">
        <v>120</v>
      </c>
      <c r="D17" s="18">
        <v>1014</v>
      </c>
      <c r="E17" s="18">
        <v>87</v>
      </c>
      <c r="F17" s="18">
        <v>304252</v>
      </c>
      <c r="G17" s="18">
        <v>307977</v>
      </c>
      <c r="H17" s="18">
        <v>83</v>
      </c>
      <c r="I17" s="18">
        <v>673</v>
      </c>
      <c r="J17" s="18">
        <v>351997</v>
      </c>
      <c r="K17" s="18">
        <v>770.80509600000005</v>
      </c>
    </row>
    <row r="18" spans="2:11" x14ac:dyDescent="0.2">
      <c r="B18" s="1" t="s">
        <v>291</v>
      </c>
      <c r="C18" s="33">
        <v>111</v>
      </c>
      <c r="D18" s="18">
        <v>964</v>
      </c>
      <c r="E18" s="18">
        <v>71</v>
      </c>
      <c r="F18" s="18">
        <v>301365</v>
      </c>
      <c r="G18" s="18">
        <v>295690</v>
      </c>
      <c r="H18" s="18">
        <v>78</v>
      </c>
      <c r="I18" s="18">
        <v>632</v>
      </c>
      <c r="J18" s="18">
        <v>348785</v>
      </c>
      <c r="K18" s="18">
        <v>731.74634900000001</v>
      </c>
    </row>
    <row r="19" spans="2:11" x14ac:dyDescent="0.2">
      <c r="B19" s="1" t="s">
        <v>292</v>
      </c>
      <c r="C19" s="33">
        <v>111</v>
      </c>
      <c r="D19" s="18">
        <v>899</v>
      </c>
      <c r="E19" s="18">
        <v>55</v>
      </c>
      <c r="F19" s="18">
        <v>304372</v>
      </c>
      <c r="G19" s="18">
        <v>292327</v>
      </c>
      <c r="H19" s="18">
        <v>76</v>
      </c>
      <c r="I19" s="18">
        <v>591</v>
      </c>
      <c r="J19" s="18">
        <v>352992</v>
      </c>
      <c r="K19" s="18">
        <v>666.72633900000005</v>
      </c>
    </row>
    <row r="20" spans="2:11" s="23" customFormat="1" x14ac:dyDescent="0.2">
      <c r="B20" s="3" t="s">
        <v>272</v>
      </c>
      <c r="C20" s="34">
        <v>107</v>
      </c>
      <c r="D20" s="22">
        <v>860</v>
      </c>
      <c r="E20" s="22">
        <v>37</v>
      </c>
      <c r="F20" s="22">
        <v>300063</v>
      </c>
      <c r="G20" s="22">
        <v>284000</v>
      </c>
      <c r="H20" s="22">
        <v>72</v>
      </c>
      <c r="I20" s="22">
        <v>563</v>
      </c>
      <c r="J20" s="22">
        <v>352753</v>
      </c>
      <c r="K20" s="22">
        <v>651.231675</v>
      </c>
    </row>
    <row r="21" spans="2:11" ht="18" thickBot="1" x14ac:dyDescent="0.25">
      <c r="B21" s="4"/>
      <c r="C21" s="2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6"/>
      <c r="D22" s="7"/>
      <c r="E22" s="7"/>
      <c r="F22" s="7"/>
      <c r="G22" s="7"/>
      <c r="H22" s="12" t="s">
        <v>293</v>
      </c>
      <c r="J22" s="6"/>
    </row>
    <row r="23" spans="2:11" x14ac:dyDescent="0.2">
      <c r="C23" s="12" t="s">
        <v>294</v>
      </c>
      <c r="D23" s="9" t="s">
        <v>295</v>
      </c>
      <c r="E23" s="7"/>
      <c r="F23" s="9" t="s">
        <v>296</v>
      </c>
      <c r="G23" s="7"/>
      <c r="H23" s="13"/>
      <c r="I23" s="26" t="s">
        <v>297</v>
      </c>
      <c r="J23" s="9" t="s">
        <v>298</v>
      </c>
      <c r="K23" s="7"/>
    </row>
    <row r="24" spans="2:11" x14ac:dyDescent="0.2">
      <c r="B24" s="7"/>
      <c r="C24" s="9" t="s">
        <v>299</v>
      </c>
      <c r="D24" s="9" t="s">
        <v>108</v>
      </c>
      <c r="E24" s="9" t="s">
        <v>300</v>
      </c>
      <c r="F24" s="9" t="s">
        <v>108</v>
      </c>
      <c r="G24" s="9" t="s">
        <v>300</v>
      </c>
      <c r="H24" s="14" t="s">
        <v>301</v>
      </c>
      <c r="I24" s="14" t="s">
        <v>302</v>
      </c>
      <c r="J24" s="9" t="s">
        <v>108</v>
      </c>
      <c r="K24" s="9" t="s">
        <v>89</v>
      </c>
    </row>
    <row r="25" spans="2:11" x14ac:dyDescent="0.2">
      <c r="C25" s="15" t="s">
        <v>48</v>
      </c>
      <c r="D25" s="16" t="s">
        <v>15</v>
      </c>
      <c r="E25" s="16" t="s">
        <v>48</v>
      </c>
      <c r="F25" s="16" t="s">
        <v>15</v>
      </c>
      <c r="G25" s="16" t="s">
        <v>48</v>
      </c>
      <c r="H25" s="16" t="s">
        <v>16</v>
      </c>
      <c r="I25" s="16" t="s">
        <v>48</v>
      </c>
      <c r="J25" s="16" t="s">
        <v>15</v>
      </c>
      <c r="K25" s="16" t="s">
        <v>48</v>
      </c>
    </row>
    <row r="26" spans="2:11" x14ac:dyDescent="0.2">
      <c r="B26" s="1" t="s">
        <v>268</v>
      </c>
      <c r="C26" s="17">
        <f>E26+G26-1</f>
        <v>740</v>
      </c>
      <c r="D26" s="18">
        <v>15478</v>
      </c>
      <c r="E26" s="18">
        <v>502</v>
      </c>
      <c r="F26" s="18">
        <v>22380</v>
      </c>
      <c r="G26" s="18">
        <v>239</v>
      </c>
      <c r="H26" s="29" t="s">
        <v>159</v>
      </c>
      <c r="I26" s="29" t="s">
        <v>159</v>
      </c>
      <c r="J26" s="18">
        <v>1247</v>
      </c>
      <c r="K26" s="18">
        <v>172</v>
      </c>
    </row>
    <row r="27" spans="2:11" x14ac:dyDescent="0.2">
      <c r="B27" s="1" t="s">
        <v>216</v>
      </c>
      <c r="C27" s="17">
        <f>E27+G27</f>
        <v>554</v>
      </c>
      <c r="D27" s="18">
        <v>12640</v>
      </c>
      <c r="E27" s="18">
        <v>373</v>
      </c>
      <c r="F27" s="18">
        <v>16192</v>
      </c>
      <c r="G27" s="18">
        <v>181</v>
      </c>
      <c r="H27" s="18">
        <v>2668</v>
      </c>
      <c r="I27" s="18">
        <v>3927</v>
      </c>
      <c r="J27" s="18">
        <v>563</v>
      </c>
      <c r="K27" s="18">
        <v>79</v>
      </c>
    </row>
    <row r="28" spans="2:11" x14ac:dyDescent="0.2">
      <c r="B28" s="1" t="s">
        <v>217</v>
      </c>
      <c r="C28" s="17">
        <f>E28+G28</f>
        <v>524.65163900000005</v>
      </c>
      <c r="D28" s="18">
        <v>11607</v>
      </c>
      <c r="E28" s="18">
        <v>340.72896800000001</v>
      </c>
      <c r="F28" s="18">
        <v>13165</v>
      </c>
      <c r="G28" s="18">
        <v>183.92267100000001</v>
      </c>
      <c r="H28" s="18">
        <v>2283</v>
      </c>
      <c r="I28" s="18">
        <v>3922.9555</v>
      </c>
      <c r="J28" s="18">
        <v>409</v>
      </c>
      <c r="K28" s="18">
        <v>68.976114999999993</v>
      </c>
    </row>
    <row r="29" spans="2:11" x14ac:dyDescent="0.2">
      <c r="B29" s="1"/>
      <c r="C29" s="17"/>
      <c r="D29" s="18"/>
      <c r="E29" s="18"/>
      <c r="F29" s="18"/>
      <c r="G29" s="18"/>
      <c r="H29" s="18"/>
      <c r="I29" s="18"/>
      <c r="J29" s="18"/>
      <c r="K29" s="18"/>
    </row>
    <row r="30" spans="2:11" x14ac:dyDescent="0.2">
      <c r="B30" s="1" t="s">
        <v>146</v>
      </c>
      <c r="C30" s="17">
        <f>E30+G30</f>
        <v>441.04203899999999</v>
      </c>
      <c r="D30" s="18">
        <v>10848</v>
      </c>
      <c r="E30" s="18">
        <v>283.07481999999999</v>
      </c>
      <c r="F30" s="18">
        <v>11450</v>
      </c>
      <c r="G30" s="18">
        <v>157.967219</v>
      </c>
      <c r="H30" s="18">
        <v>2083</v>
      </c>
      <c r="I30" s="18">
        <v>3615.7067999999999</v>
      </c>
      <c r="J30" s="18">
        <v>409</v>
      </c>
      <c r="K30" s="18">
        <v>76.532669999999996</v>
      </c>
    </row>
    <row r="31" spans="2:11" x14ac:dyDescent="0.2">
      <c r="B31" s="1" t="s">
        <v>269</v>
      </c>
      <c r="C31" s="17">
        <f>E31+G31+1</f>
        <v>373.93832099999997</v>
      </c>
      <c r="D31" s="18">
        <v>10153</v>
      </c>
      <c r="E31" s="18">
        <v>217.84457</v>
      </c>
      <c r="F31" s="18">
        <v>11134</v>
      </c>
      <c r="G31" s="18">
        <v>155.093751</v>
      </c>
      <c r="H31" s="18">
        <v>1996</v>
      </c>
      <c r="I31" s="18">
        <v>3531.5923499999999</v>
      </c>
      <c r="J31" s="18">
        <v>452</v>
      </c>
      <c r="K31" s="18">
        <v>90.824179999999998</v>
      </c>
    </row>
    <row r="32" spans="2:11" x14ac:dyDescent="0.2">
      <c r="B32" s="1" t="s">
        <v>303</v>
      </c>
      <c r="C32" s="17">
        <f>E32+G32</f>
        <v>374.760425</v>
      </c>
      <c r="D32" s="18">
        <v>9073</v>
      </c>
      <c r="E32" s="18">
        <v>228.27667600000001</v>
      </c>
      <c r="F32" s="18">
        <v>10605</v>
      </c>
      <c r="G32" s="18">
        <v>146.48374899999999</v>
      </c>
      <c r="H32" s="18">
        <v>1919</v>
      </c>
      <c r="I32" s="18">
        <v>3432.8463000000002</v>
      </c>
      <c r="J32" s="18">
        <v>371</v>
      </c>
      <c r="K32" s="18">
        <v>65.539270000000002</v>
      </c>
    </row>
    <row r="33" spans="2:11" x14ac:dyDescent="0.2">
      <c r="B33" s="1" t="s">
        <v>271</v>
      </c>
      <c r="C33" s="17">
        <f>E33+G33</f>
        <v>368.44384300000002</v>
      </c>
      <c r="D33" s="18">
        <v>8686</v>
      </c>
      <c r="E33" s="18">
        <v>242.00843599999999</v>
      </c>
      <c r="F33" s="18">
        <v>9873</v>
      </c>
      <c r="G33" s="18">
        <v>126.435407</v>
      </c>
      <c r="H33" s="18">
        <v>1830</v>
      </c>
      <c r="I33" s="18">
        <v>3287.0441999999998</v>
      </c>
      <c r="J33" s="18">
        <v>291</v>
      </c>
      <c r="K33" s="18">
        <v>53.710800999999996</v>
      </c>
    </row>
    <row r="34" spans="2:11" s="23" customFormat="1" x14ac:dyDescent="0.2">
      <c r="B34" s="3" t="s">
        <v>272</v>
      </c>
      <c r="C34" s="21">
        <f>E34+G34</f>
        <v>296.75800200000003</v>
      </c>
      <c r="D34" s="22">
        <v>7657</v>
      </c>
      <c r="E34" s="22">
        <v>165.50225</v>
      </c>
      <c r="F34" s="22">
        <v>9366</v>
      </c>
      <c r="G34" s="22">
        <v>131.255752</v>
      </c>
      <c r="H34" s="22">
        <v>1729</v>
      </c>
      <c r="I34" s="22">
        <v>3132.317</v>
      </c>
      <c r="J34" s="22">
        <v>233</v>
      </c>
      <c r="K34" s="22">
        <v>41.718089999999997</v>
      </c>
    </row>
    <row r="35" spans="2:11" ht="18" thickBot="1" x14ac:dyDescent="0.25">
      <c r="B35" s="4"/>
      <c r="C35" s="24"/>
      <c r="D35" s="4"/>
      <c r="E35" s="4"/>
      <c r="F35" s="4"/>
      <c r="G35" s="4"/>
      <c r="H35" s="4"/>
      <c r="I35" s="4"/>
      <c r="J35" s="4"/>
      <c r="K35" s="4"/>
    </row>
    <row r="36" spans="2:11" x14ac:dyDescent="0.2">
      <c r="C36" s="1" t="s">
        <v>304</v>
      </c>
    </row>
    <row r="37" spans="2:11" x14ac:dyDescent="0.2">
      <c r="C37" s="1" t="s">
        <v>71</v>
      </c>
    </row>
    <row r="38" spans="2:11" x14ac:dyDescent="0.2">
      <c r="C38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3"/>
  <sheetViews>
    <sheetView showGridLines="0" zoomScale="75" workbookViewId="0">
      <selection activeCell="J30" sqref="J3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305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">
      <c r="C8" s="12" t="s">
        <v>306</v>
      </c>
      <c r="D8" s="7"/>
      <c r="E8" s="7"/>
      <c r="F8" s="12" t="s">
        <v>307</v>
      </c>
      <c r="G8" s="7"/>
      <c r="H8" s="7"/>
      <c r="I8" s="12" t="s">
        <v>308</v>
      </c>
      <c r="J8" s="7"/>
      <c r="K8" s="7"/>
    </row>
    <row r="9" spans="1:12" x14ac:dyDescent="0.2">
      <c r="B9" s="7"/>
      <c r="C9" s="9" t="s">
        <v>309</v>
      </c>
      <c r="D9" s="9" t="s">
        <v>310</v>
      </c>
      <c r="E9" s="9" t="s">
        <v>311</v>
      </c>
      <c r="F9" s="9" t="s">
        <v>309</v>
      </c>
      <c r="G9" s="9" t="s">
        <v>310</v>
      </c>
      <c r="H9" s="9" t="s">
        <v>312</v>
      </c>
      <c r="I9" s="9" t="s">
        <v>313</v>
      </c>
      <c r="J9" s="9" t="s">
        <v>310</v>
      </c>
      <c r="K9" s="9" t="s">
        <v>311</v>
      </c>
      <c r="L9" s="10"/>
    </row>
    <row r="10" spans="1:12" x14ac:dyDescent="0.2">
      <c r="C10" s="15" t="s">
        <v>16</v>
      </c>
      <c r="D10" s="16" t="s">
        <v>16</v>
      </c>
      <c r="E10" s="16" t="s">
        <v>16</v>
      </c>
      <c r="F10" s="16" t="s">
        <v>16</v>
      </c>
      <c r="G10" s="16" t="s">
        <v>16</v>
      </c>
      <c r="H10" s="16" t="s">
        <v>16</v>
      </c>
      <c r="I10" s="27" t="s">
        <v>17</v>
      </c>
      <c r="J10" s="16" t="s">
        <v>17</v>
      </c>
      <c r="K10" s="16" t="s">
        <v>17</v>
      </c>
    </row>
    <row r="11" spans="1:12" x14ac:dyDescent="0.2">
      <c r="B11" s="1" t="s">
        <v>268</v>
      </c>
      <c r="C11" s="17">
        <f>D11+E11</f>
        <v>52519</v>
      </c>
      <c r="D11" s="18">
        <v>32005</v>
      </c>
      <c r="E11" s="18">
        <v>20514</v>
      </c>
      <c r="F11" s="19">
        <f>G11+H11</f>
        <v>90213</v>
      </c>
      <c r="G11" s="18">
        <v>48349</v>
      </c>
      <c r="H11" s="18">
        <v>41864</v>
      </c>
      <c r="I11" s="18">
        <v>278152</v>
      </c>
      <c r="J11" s="18">
        <v>259147</v>
      </c>
      <c r="K11" s="18">
        <v>307803</v>
      </c>
    </row>
    <row r="12" spans="1:12" x14ac:dyDescent="0.2">
      <c r="B12" s="1" t="s">
        <v>216</v>
      </c>
      <c r="C12" s="17">
        <f>D12+E12</f>
        <v>50562</v>
      </c>
      <c r="D12" s="18">
        <v>32494</v>
      </c>
      <c r="E12" s="18">
        <v>18068</v>
      </c>
      <c r="F12" s="19">
        <f>G12+H12</f>
        <v>82500</v>
      </c>
      <c r="G12" s="18">
        <v>46254</v>
      </c>
      <c r="H12" s="18">
        <v>36246</v>
      </c>
      <c r="I12" s="18">
        <v>317661</v>
      </c>
      <c r="J12" s="18">
        <v>296029</v>
      </c>
      <c r="K12" s="18">
        <v>356564</v>
      </c>
    </row>
    <row r="13" spans="1:12" x14ac:dyDescent="0.2">
      <c r="B13" s="1" t="s">
        <v>217</v>
      </c>
      <c r="C13" s="17">
        <f t="shared" ref="C13:C18" si="0">D13+E13</f>
        <v>51287</v>
      </c>
      <c r="D13" s="18">
        <v>34957</v>
      </c>
      <c r="E13" s="18">
        <v>16330</v>
      </c>
      <c r="F13" s="19">
        <f t="shared" ref="F13:F18" si="1">G13+H13</f>
        <v>70241</v>
      </c>
      <c r="G13" s="18">
        <v>43214</v>
      </c>
      <c r="H13" s="18">
        <v>27027</v>
      </c>
      <c r="I13" s="18">
        <v>349353</v>
      </c>
      <c r="J13" s="18">
        <v>331493</v>
      </c>
      <c r="K13" s="18">
        <v>387586</v>
      </c>
    </row>
    <row r="14" spans="1:12" x14ac:dyDescent="0.2">
      <c r="B14" s="1"/>
      <c r="C14" s="17"/>
      <c r="D14" s="18"/>
      <c r="E14" s="18"/>
      <c r="F14" s="19"/>
      <c r="G14" s="18"/>
      <c r="H14" s="18"/>
      <c r="I14" s="18"/>
      <c r="J14" s="18"/>
      <c r="K14" s="18"/>
    </row>
    <row r="15" spans="1:12" x14ac:dyDescent="0.2">
      <c r="B15" s="1" t="s">
        <v>146</v>
      </c>
      <c r="C15" s="17">
        <f t="shared" si="0"/>
        <v>48554</v>
      </c>
      <c r="D15" s="18">
        <v>34478</v>
      </c>
      <c r="E15" s="18">
        <v>14076</v>
      </c>
      <c r="F15" s="19">
        <f t="shared" si="1"/>
        <v>65633</v>
      </c>
      <c r="G15" s="18">
        <v>41655</v>
      </c>
      <c r="H15" s="18">
        <v>23978</v>
      </c>
      <c r="I15" s="18">
        <v>361184</v>
      </c>
      <c r="J15" s="18">
        <v>348043</v>
      </c>
      <c r="K15" s="18">
        <v>371404</v>
      </c>
    </row>
    <row r="16" spans="1:12" x14ac:dyDescent="0.2">
      <c r="B16" s="1" t="s">
        <v>314</v>
      </c>
      <c r="C16" s="15">
        <f t="shared" si="0"/>
        <v>31889</v>
      </c>
      <c r="D16" s="29">
        <v>31889</v>
      </c>
      <c r="E16" s="29" t="s">
        <v>52</v>
      </c>
      <c r="F16" s="16">
        <f t="shared" si="1"/>
        <v>37388</v>
      </c>
      <c r="G16" s="29">
        <v>37388</v>
      </c>
      <c r="H16" s="29" t="s">
        <v>52</v>
      </c>
      <c r="I16" s="16">
        <f>J16+K16</f>
        <v>339324</v>
      </c>
      <c r="J16" s="29">
        <v>339324</v>
      </c>
      <c r="K16" s="29" t="s">
        <v>52</v>
      </c>
    </row>
    <row r="17" spans="1:11" x14ac:dyDescent="0.2">
      <c r="B17" s="59" t="s">
        <v>315</v>
      </c>
      <c r="C17" s="17">
        <f t="shared" si="0"/>
        <v>31166</v>
      </c>
      <c r="D17" s="18">
        <v>31166</v>
      </c>
      <c r="E17" s="29" t="s">
        <v>52</v>
      </c>
      <c r="F17" s="19">
        <f t="shared" si="1"/>
        <v>36741</v>
      </c>
      <c r="G17" s="18">
        <v>36741</v>
      </c>
      <c r="H17" s="29" t="s">
        <v>52</v>
      </c>
      <c r="I17" s="19">
        <f>J17+K17</f>
        <v>338602</v>
      </c>
      <c r="J17" s="18">
        <v>338602</v>
      </c>
      <c r="K17" s="29" t="s">
        <v>52</v>
      </c>
    </row>
    <row r="18" spans="1:11" x14ac:dyDescent="0.2">
      <c r="B18" s="1" t="s">
        <v>316</v>
      </c>
      <c r="C18" s="17">
        <f t="shared" si="0"/>
        <v>29613</v>
      </c>
      <c r="D18" s="18">
        <v>29613</v>
      </c>
      <c r="E18" s="29" t="s">
        <v>52</v>
      </c>
      <c r="F18" s="19">
        <f t="shared" si="1"/>
        <v>34814</v>
      </c>
      <c r="G18" s="18">
        <v>34814</v>
      </c>
      <c r="H18" s="29" t="s">
        <v>52</v>
      </c>
      <c r="I18" s="19">
        <f>J18+K18</f>
        <v>341071</v>
      </c>
      <c r="J18" s="18">
        <v>341071</v>
      </c>
      <c r="K18" s="29" t="s">
        <v>52</v>
      </c>
    </row>
    <row r="19" spans="1:11" x14ac:dyDescent="0.2">
      <c r="B19" s="3" t="s">
        <v>317</v>
      </c>
      <c r="C19" s="37" t="s">
        <v>52</v>
      </c>
      <c r="D19" s="32" t="s">
        <v>52</v>
      </c>
      <c r="E19" s="32" t="s">
        <v>52</v>
      </c>
      <c r="F19" s="32" t="s">
        <v>52</v>
      </c>
      <c r="G19" s="32" t="s">
        <v>52</v>
      </c>
      <c r="H19" s="32" t="s">
        <v>52</v>
      </c>
      <c r="I19" s="32" t="s">
        <v>52</v>
      </c>
      <c r="J19" s="32" t="s">
        <v>52</v>
      </c>
      <c r="K19" s="32" t="s">
        <v>52</v>
      </c>
    </row>
    <row r="20" spans="1:11" ht="18" thickBot="1" x14ac:dyDescent="0.25">
      <c r="B20" s="4"/>
      <c r="C20" s="2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C21" s="1" t="s">
        <v>71</v>
      </c>
    </row>
    <row r="22" spans="1:11" x14ac:dyDescent="0.2">
      <c r="A22" s="1"/>
      <c r="C22" s="1" t="s">
        <v>318</v>
      </c>
    </row>
    <row r="23" spans="1:11" x14ac:dyDescent="0.2">
      <c r="C23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/>
  <dimension ref="A1:O73"/>
  <sheetViews>
    <sheetView showGridLines="0" topLeftCell="A25" zoomScale="75" zoomScaleNormal="100" workbookViewId="0">
      <selection activeCell="I86" sqref="I86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4" width="15.875" style="2" customWidth="1"/>
    <col min="5" max="5" width="13.875" style="2" bestFit="1" customWidth="1"/>
    <col min="6" max="6" width="13.375" style="2"/>
    <col min="7" max="9" width="14.625" style="2" customWidth="1"/>
    <col min="10" max="10" width="13.375" style="2"/>
    <col min="11" max="11" width="12.125" style="2" customWidth="1"/>
    <col min="12" max="12" width="13.375" style="2"/>
    <col min="13" max="13" width="15.125" style="2" bestFit="1" customWidth="1"/>
    <col min="14" max="256" width="13.375" style="2"/>
    <col min="257" max="257" width="13.375" style="2" customWidth="1"/>
    <col min="258" max="258" width="3.375" style="2" customWidth="1"/>
    <col min="259" max="259" width="17.125" style="2" customWidth="1"/>
    <col min="260" max="260" width="15.875" style="2" customWidth="1"/>
    <col min="261" max="261" width="13.875" style="2" bestFit="1" customWidth="1"/>
    <col min="262" max="262" width="13.375" style="2"/>
    <col min="263" max="265" width="14.625" style="2" customWidth="1"/>
    <col min="266" max="266" width="13.375" style="2"/>
    <col min="267" max="267" width="12.125" style="2" customWidth="1"/>
    <col min="268" max="268" width="13.375" style="2"/>
    <col min="269" max="269" width="15.125" style="2" bestFit="1" customWidth="1"/>
    <col min="270" max="512" width="13.375" style="2"/>
    <col min="513" max="513" width="13.375" style="2" customWidth="1"/>
    <col min="514" max="514" width="3.375" style="2" customWidth="1"/>
    <col min="515" max="515" width="17.125" style="2" customWidth="1"/>
    <col min="516" max="516" width="15.875" style="2" customWidth="1"/>
    <col min="517" max="517" width="13.875" style="2" bestFit="1" customWidth="1"/>
    <col min="518" max="518" width="13.375" style="2"/>
    <col min="519" max="521" width="14.625" style="2" customWidth="1"/>
    <col min="522" max="522" width="13.375" style="2"/>
    <col min="523" max="523" width="12.125" style="2" customWidth="1"/>
    <col min="524" max="524" width="13.375" style="2"/>
    <col min="525" max="525" width="15.125" style="2" bestFit="1" customWidth="1"/>
    <col min="526" max="768" width="13.375" style="2"/>
    <col min="769" max="769" width="13.375" style="2" customWidth="1"/>
    <col min="770" max="770" width="3.375" style="2" customWidth="1"/>
    <col min="771" max="771" width="17.125" style="2" customWidth="1"/>
    <col min="772" max="772" width="15.875" style="2" customWidth="1"/>
    <col min="773" max="773" width="13.875" style="2" bestFit="1" customWidth="1"/>
    <col min="774" max="774" width="13.375" style="2"/>
    <col min="775" max="777" width="14.625" style="2" customWidth="1"/>
    <col min="778" max="778" width="13.375" style="2"/>
    <col min="779" max="779" width="12.125" style="2" customWidth="1"/>
    <col min="780" max="780" width="13.375" style="2"/>
    <col min="781" max="781" width="15.125" style="2" bestFit="1" customWidth="1"/>
    <col min="782" max="1024" width="13.375" style="2"/>
    <col min="1025" max="1025" width="13.375" style="2" customWidth="1"/>
    <col min="1026" max="1026" width="3.375" style="2" customWidth="1"/>
    <col min="1027" max="1027" width="17.125" style="2" customWidth="1"/>
    <col min="1028" max="1028" width="15.875" style="2" customWidth="1"/>
    <col min="1029" max="1029" width="13.875" style="2" bestFit="1" customWidth="1"/>
    <col min="1030" max="1030" width="13.375" style="2"/>
    <col min="1031" max="1033" width="14.625" style="2" customWidth="1"/>
    <col min="1034" max="1034" width="13.375" style="2"/>
    <col min="1035" max="1035" width="12.125" style="2" customWidth="1"/>
    <col min="1036" max="1036" width="13.375" style="2"/>
    <col min="1037" max="1037" width="15.125" style="2" bestFit="1" customWidth="1"/>
    <col min="1038" max="1280" width="13.375" style="2"/>
    <col min="1281" max="1281" width="13.375" style="2" customWidth="1"/>
    <col min="1282" max="1282" width="3.375" style="2" customWidth="1"/>
    <col min="1283" max="1283" width="17.125" style="2" customWidth="1"/>
    <col min="1284" max="1284" width="15.875" style="2" customWidth="1"/>
    <col min="1285" max="1285" width="13.875" style="2" bestFit="1" customWidth="1"/>
    <col min="1286" max="1286" width="13.375" style="2"/>
    <col min="1287" max="1289" width="14.625" style="2" customWidth="1"/>
    <col min="1290" max="1290" width="13.375" style="2"/>
    <col min="1291" max="1291" width="12.125" style="2" customWidth="1"/>
    <col min="1292" max="1292" width="13.375" style="2"/>
    <col min="1293" max="1293" width="15.125" style="2" bestFit="1" customWidth="1"/>
    <col min="1294" max="1536" width="13.375" style="2"/>
    <col min="1537" max="1537" width="13.375" style="2" customWidth="1"/>
    <col min="1538" max="1538" width="3.375" style="2" customWidth="1"/>
    <col min="1539" max="1539" width="17.125" style="2" customWidth="1"/>
    <col min="1540" max="1540" width="15.875" style="2" customWidth="1"/>
    <col min="1541" max="1541" width="13.875" style="2" bestFit="1" customWidth="1"/>
    <col min="1542" max="1542" width="13.375" style="2"/>
    <col min="1543" max="1545" width="14.625" style="2" customWidth="1"/>
    <col min="1546" max="1546" width="13.375" style="2"/>
    <col min="1547" max="1547" width="12.125" style="2" customWidth="1"/>
    <col min="1548" max="1548" width="13.375" style="2"/>
    <col min="1549" max="1549" width="15.125" style="2" bestFit="1" customWidth="1"/>
    <col min="1550" max="1792" width="13.375" style="2"/>
    <col min="1793" max="1793" width="13.375" style="2" customWidth="1"/>
    <col min="1794" max="1794" width="3.375" style="2" customWidth="1"/>
    <col min="1795" max="1795" width="17.125" style="2" customWidth="1"/>
    <col min="1796" max="1796" width="15.875" style="2" customWidth="1"/>
    <col min="1797" max="1797" width="13.875" style="2" bestFit="1" customWidth="1"/>
    <col min="1798" max="1798" width="13.375" style="2"/>
    <col min="1799" max="1801" width="14.625" style="2" customWidth="1"/>
    <col min="1802" max="1802" width="13.375" style="2"/>
    <col min="1803" max="1803" width="12.125" style="2" customWidth="1"/>
    <col min="1804" max="1804" width="13.375" style="2"/>
    <col min="1805" max="1805" width="15.125" style="2" bestFit="1" customWidth="1"/>
    <col min="1806" max="2048" width="13.375" style="2"/>
    <col min="2049" max="2049" width="13.375" style="2" customWidth="1"/>
    <col min="2050" max="2050" width="3.375" style="2" customWidth="1"/>
    <col min="2051" max="2051" width="17.125" style="2" customWidth="1"/>
    <col min="2052" max="2052" width="15.875" style="2" customWidth="1"/>
    <col min="2053" max="2053" width="13.875" style="2" bestFit="1" customWidth="1"/>
    <col min="2054" max="2054" width="13.375" style="2"/>
    <col min="2055" max="2057" width="14.625" style="2" customWidth="1"/>
    <col min="2058" max="2058" width="13.375" style="2"/>
    <col min="2059" max="2059" width="12.125" style="2" customWidth="1"/>
    <col min="2060" max="2060" width="13.375" style="2"/>
    <col min="2061" max="2061" width="15.125" style="2" bestFit="1" customWidth="1"/>
    <col min="2062" max="2304" width="13.375" style="2"/>
    <col min="2305" max="2305" width="13.375" style="2" customWidth="1"/>
    <col min="2306" max="2306" width="3.375" style="2" customWidth="1"/>
    <col min="2307" max="2307" width="17.125" style="2" customWidth="1"/>
    <col min="2308" max="2308" width="15.875" style="2" customWidth="1"/>
    <col min="2309" max="2309" width="13.875" style="2" bestFit="1" customWidth="1"/>
    <col min="2310" max="2310" width="13.375" style="2"/>
    <col min="2311" max="2313" width="14.625" style="2" customWidth="1"/>
    <col min="2314" max="2314" width="13.375" style="2"/>
    <col min="2315" max="2315" width="12.125" style="2" customWidth="1"/>
    <col min="2316" max="2316" width="13.375" style="2"/>
    <col min="2317" max="2317" width="15.125" style="2" bestFit="1" customWidth="1"/>
    <col min="2318" max="2560" width="13.375" style="2"/>
    <col min="2561" max="2561" width="13.375" style="2" customWidth="1"/>
    <col min="2562" max="2562" width="3.375" style="2" customWidth="1"/>
    <col min="2563" max="2563" width="17.125" style="2" customWidth="1"/>
    <col min="2564" max="2564" width="15.875" style="2" customWidth="1"/>
    <col min="2565" max="2565" width="13.875" style="2" bestFit="1" customWidth="1"/>
    <col min="2566" max="2566" width="13.375" style="2"/>
    <col min="2567" max="2569" width="14.625" style="2" customWidth="1"/>
    <col min="2570" max="2570" width="13.375" style="2"/>
    <col min="2571" max="2571" width="12.125" style="2" customWidth="1"/>
    <col min="2572" max="2572" width="13.375" style="2"/>
    <col min="2573" max="2573" width="15.125" style="2" bestFit="1" customWidth="1"/>
    <col min="2574" max="2816" width="13.375" style="2"/>
    <col min="2817" max="2817" width="13.375" style="2" customWidth="1"/>
    <col min="2818" max="2818" width="3.375" style="2" customWidth="1"/>
    <col min="2819" max="2819" width="17.125" style="2" customWidth="1"/>
    <col min="2820" max="2820" width="15.875" style="2" customWidth="1"/>
    <col min="2821" max="2821" width="13.875" style="2" bestFit="1" customWidth="1"/>
    <col min="2822" max="2822" width="13.375" style="2"/>
    <col min="2823" max="2825" width="14.625" style="2" customWidth="1"/>
    <col min="2826" max="2826" width="13.375" style="2"/>
    <col min="2827" max="2827" width="12.125" style="2" customWidth="1"/>
    <col min="2828" max="2828" width="13.375" style="2"/>
    <col min="2829" max="2829" width="15.125" style="2" bestFit="1" customWidth="1"/>
    <col min="2830" max="3072" width="13.375" style="2"/>
    <col min="3073" max="3073" width="13.375" style="2" customWidth="1"/>
    <col min="3074" max="3074" width="3.375" style="2" customWidth="1"/>
    <col min="3075" max="3075" width="17.125" style="2" customWidth="1"/>
    <col min="3076" max="3076" width="15.875" style="2" customWidth="1"/>
    <col min="3077" max="3077" width="13.875" style="2" bestFit="1" customWidth="1"/>
    <col min="3078" max="3078" width="13.375" style="2"/>
    <col min="3079" max="3081" width="14.625" style="2" customWidth="1"/>
    <col min="3082" max="3082" width="13.375" style="2"/>
    <col min="3083" max="3083" width="12.125" style="2" customWidth="1"/>
    <col min="3084" max="3084" width="13.375" style="2"/>
    <col min="3085" max="3085" width="15.125" style="2" bestFit="1" customWidth="1"/>
    <col min="3086" max="3328" width="13.375" style="2"/>
    <col min="3329" max="3329" width="13.375" style="2" customWidth="1"/>
    <col min="3330" max="3330" width="3.375" style="2" customWidth="1"/>
    <col min="3331" max="3331" width="17.125" style="2" customWidth="1"/>
    <col min="3332" max="3332" width="15.875" style="2" customWidth="1"/>
    <col min="3333" max="3333" width="13.875" style="2" bestFit="1" customWidth="1"/>
    <col min="3334" max="3334" width="13.375" style="2"/>
    <col min="3335" max="3337" width="14.625" style="2" customWidth="1"/>
    <col min="3338" max="3338" width="13.375" style="2"/>
    <col min="3339" max="3339" width="12.125" style="2" customWidth="1"/>
    <col min="3340" max="3340" width="13.375" style="2"/>
    <col min="3341" max="3341" width="15.125" style="2" bestFit="1" customWidth="1"/>
    <col min="3342" max="3584" width="13.375" style="2"/>
    <col min="3585" max="3585" width="13.375" style="2" customWidth="1"/>
    <col min="3586" max="3586" width="3.375" style="2" customWidth="1"/>
    <col min="3587" max="3587" width="17.125" style="2" customWidth="1"/>
    <col min="3588" max="3588" width="15.875" style="2" customWidth="1"/>
    <col min="3589" max="3589" width="13.875" style="2" bestFit="1" customWidth="1"/>
    <col min="3590" max="3590" width="13.375" style="2"/>
    <col min="3591" max="3593" width="14.625" style="2" customWidth="1"/>
    <col min="3594" max="3594" width="13.375" style="2"/>
    <col min="3595" max="3595" width="12.125" style="2" customWidth="1"/>
    <col min="3596" max="3596" width="13.375" style="2"/>
    <col min="3597" max="3597" width="15.125" style="2" bestFit="1" customWidth="1"/>
    <col min="3598" max="3840" width="13.375" style="2"/>
    <col min="3841" max="3841" width="13.375" style="2" customWidth="1"/>
    <col min="3842" max="3842" width="3.375" style="2" customWidth="1"/>
    <col min="3843" max="3843" width="17.125" style="2" customWidth="1"/>
    <col min="3844" max="3844" width="15.875" style="2" customWidth="1"/>
    <col min="3845" max="3845" width="13.875" style="2" bestFit="1" customWidth="1"/>
    <col min="3846" max="3846" width="13.375" style="2"/>
    <col min="3847" max="3849" width="14.625" style="2" customWidth="1"/>
    <col min="3850" max="3850" width="13.375" style="2"/>
    <col min="3851" max="3851" width="12.125" style="2" customWidth="1"/>
    <col min="3852" max="3852" width="13.375" style="2"/>
    <col min="3853" max="3853" width="15.125" style="2" bestFit="1" customWidth="1"/>
    <col min="3854" max="4096" width="13.375" style="2"/>
    <col min="4097" max="4097" width="13.375" style="2" customWidth="1"/>
    <col min="4098" max="4098" width="3.375" style="2" customWidth="1"/>
    <col min="4099" max="4099" width="17.125" style="2" customWidth="1"/>
    <col min="4100" max="4100" width="15.875" style="2" customWidth="1"/>
    <col min="4101" max="4101" width="13.875" style="2" bestFit="1" customWidth="1"/>
    <col min="4102" max="4102" width="13.375" style="2"/>
    <col min="4103" max="4105" width="14.625" style="2" customWidth="1"/>
    <col min="4106" max="4106" width="13.375" style="2"/>
    <col min="4107" max="4107" width="12.125" style="2" customWidth="1"/>
    <col min="4108" max="4108" width="13.375" style="2"/>
    <col min="4109" max="4109" width="15.125" style="2" bestFit="1" customWidth="1"/>
    <col min="4110" max="4352" width="13.375" style="2"/>
    <col min="4353" max="4353" width="13.375" style="2" customWidth="1"/>
    <col min="4354" max="4354" width="3.375" style="2" customWidth="1"/>
    <col min="4355" max="4355" width="17.125" style="2" customWidth="1"/>
    <col min="4356" max="4356" width="15.875" style="2" customWidth="1"/>
    <col min="4357" max="4357" width="13.875" style="2" bestFit="1" customWidth="1"/>
    <col min="4358" max="4358" width="13.375" style="2"/>
    <col min="4359" max="4361" width="14.625" style="2" customWidth="1"/>
    <col min="4362" max="4362" width="13.375" style="2"/>
    <col min="4363" max="4363" width="12.125" style="2" customWidth="1"/>
    <col min="4364" max="4364" width="13.375" style="2"/>
    <col min="4365" max="4365" width="15.125" style="2" bestFit="1" customWidth="1"/>
    <col min="4366" max="4608" width="13.375" style="2"/>
    <col min="4609" max="4609" width="13.375" style="2" customWidth="1"/>
    <col min="4610" max="4610" width="3.375" style="2" customWidth="1"/>
    <col min="4611" max="4611" width="17.125" style="2" customWidth="1"/>
    <col min="4612" max="4612" width="15.875" style="2" customWidth="1"/>
    <col min="4613" max="4613" width="13.875" style="2" bestFit="1" customWidth="1"/>
    <col min="4614" max="4614" width="13.375" style="2"/>
    <col min="4615" max="4617" width="14.625" style="2" customWidth="1"/>
    <col min="4618" max="4618" width="13.375" style="2"/>
    <col min="4619" max="4619" width="12.125" style="2" customWidth="1"/>
    <col min="4620" max="4620" width="13.375" style="2"/>
    <col min="4621" max="4621" width="15.125" style="2" bestFit="1" customWidth="1"/>
    <col min="4622" max="4864" width="13.375" style="2"/>
    <col min="4865" max="4865" width="13.375" style="2" customWidth="1"/>
    <col min="4866" max="4866" width="3.375" style="2" customWidth="1"/>
    <col min="4867" max="4867" width="17.125" style="2" customWidth="1"/>
    <col min="4868" max="4868" width="15.875" style="2" customWidth="1"/>
    <col min="4869" max="4869" width="13.875" style="2" bestFit="1" customWidth="1"/>
    <col min="4870" max="4870" width="13.375" style="2"/>
    <col min="4871" max="4873" width="14.625" style="2" customWidth="1"/>
    <col min="4874" max="4874" width="13.375" style="2"/>
    <col min="4875" max="4875" width="12.125" style="2" customWidth="1"/>
    <col min="4876" max="4876" width="13.375" style="2"/>
    <col min="4877" max="4877" width="15.125" style="2" bestFit="1" customWidth="1"/>
    <col min="4878" max="5120" width="13.375" style="2"/>
    <col min="5121" max="5121" width="13.375" style="2" customWidth="1"/>
    <col min="5122" max="5122" width="3.375" style="2" customWidth="1"/>
    <col min="5123" max="5123" width="17.125" style="2" customWidth="1"/>
    <col min="5124" max="5124" width="15.875" style="2" customWidth="1"/>
    <col min="5125" max="5125" width="13.875" style="2" bestFit="1" customWidth="1"/>
    <col min="5126" max="5126" width="13.375" style="2"/>
    <col min="5127" max="5129" width="14.625" style="2" customWidth="1"/>
    <col min="5130" max="5130" width="13.375" style="2"/>
    <col min="5131" max="5131" width="12.125" style="2" customWidth="1"/>
    <col min="5132" max="5132" width="13.375" style="2"/>
    <col min="5133" max="5133" width="15.125" style="2" bestFit="1" customWidth="1"/>
    <col min="5134" max="5376" width="13.375" style="2"/>
    <col min="5377" max="5377" width="13.375" style="2" customWidth="1"/>
    <col min="5378" max="5378" width="3.375" style="2" customWidth="1"/>
    <col min="5379" max="5379" width="17.125" style="2" customWidth="1"/>
    <col min="5380" max="5380" width="15.875" style="2" customWidth="1"/>
    <col min="5381" max="5381" width="13.875" style="2" bestFit="1" customWidth="1"/>
    <col min="5382" max="5382" width="13.375" style="2"/>
    <col min="5383" max="5385" width="14.625" style="2" customWidth="1"/>
    <col min="5386" max="5386" width="13.375" style="2"/>
    <col min="5387" max="5387" width="12.125" style="2" customWidth="1"/>
    <col min="5388" max="5388" width="13.375" style="2"/>
    <col min="5389" max="5389" width="15.125" style="2" bestFit="1" customWidth="1"/>
    <col min="5390" max="5632" width="13.375" style="2"/>
    <col min="5633" max="5633" width="13.375" style="2" customWidth="1"/>
    <col min="5634" max="5634" width="3.375" style="2" customWidth="1"/>
    <col min="5635" max="5635" width="17.125" style="2" customWidth="1"/>
    <col min="5636" max="5636" width="15.875" style="2" customWidth="1"/>
    <col min="5637" max="5637" width="13.875" style="2" bestFit="1" customWidth="1"/>
    <col min="5638" max="5638" width="13.375" style="2"/>
    <col min="5639" max="5641" width="14.625" style="2" customWidth="1"/>
    <col min="5642" max="5642" width="13.375" style="2"/>
    <col min="5643" max="5643" width="12.125" style="2" customWidth="1"/>
    <col min="5644" max="5644" width="13.375" style="2"/>
    <col min="5645" max="5645" width="15.125" style="2" bestFit="1" customWidth="1"/>
    <col min="5646" max="5888" width="13.375" style="2"/>
    <col min="5889" max="5889" width="13.375" style="2" customWidth="1"/>
    <col min="5890" max="5890" width="3.375" style="2" customWidth="1"/>
    <col min="5891" max="5891" width="17.125" style="2" customWidth="1"/>
    <col min="5892" max="5892" width="15.875" style="2" customWidth="1"/>
    <col min="5893" max="5893" width="13.875" style="2" bestFit="1" customWidth="1"/>
    <col min="5894" max="5894" width="13.375" style="2"/>
    <col min="5895" max="5897" width="14.625" style="2" customWidth="1"/>
    <col min="5898" max="5898" width="13.375" style="2"/>
    <col min="5899" max="5899" width="12.125" style="2" customWidth="1"/>
    <col min="5900" max="5900" width="13.375" style="2"/>
    <col min="5901" max="5901" width="15.125" style="2" bestFit="1" customWidth="1"/>
    <col min="5902" max="6144" width="13.375" style="2"/>
    <col min="6145" max="6145" width="13.375" style="2" customWidth="1"/>
    <col min="6146" max="6146" width="3.375" style="2" customWidth="1"/>
    <col min="6147" max="6147" width="17.125" style="2" customWidth="1"/>
    <col min="6148" max="6148" width="15.875" style="2" customWidth="1"/>
    <col min="6149" max="6149" width="13.875" style="2" bestFit="1" customWidth="1"/>
    <col min="6150" max="6150" width="13.375" style="2"/>
    <col min="6151" max="6153" width="14.625" style="2" customWidth="1"/>
    <col min="6154" max="6154" width="13.375" style="2"/>
    <col min="6155" max="6155" width="12.125" style="2" customWidth="1"/>
    <col min="6156" max="6156" width="13.375" style="2"/>
    <col min="6157" max="6157" width="15.125" style="2" bestFit="1" customWidth="1"/>
    <col min="6158" max="6400" width="13.375" style="2"/>
    <col min="6401" max="6401" width="13.375" style="2" customWidth="1"/>
    <col min="6402" max="6402" width="3.375" style="2" customWidth="1"/>
    <col min="6403" max="6403" width="17.125" style="2" customWidth="1"/>
    <col min="6404" max="6404" width="15.875" style="2" customWidth="1"/>
    <col min="6405" max="6405" width="13.875" style="2" bestFit="1" customWidth="1"/>
    <col min="6406" max="6406" width="13.375" style="2"/>
    <col min="6407" max="6409" width="14.625" style="2" customWidth="1"/>
    <col min="6410" max="6410" width="13.375" style="2"/>
    <col min="6411" max="6411" width="12.125" style="2" customWidth="1"/>
    <col min="6412" max="6412" width="13.375" style="2"/>
    <col min="6413" max="6413" width="15.125" style="2" bestFit="1" customWidth="1"/>
    <col min="6414" max="6656" width="13.375" style="2"/>
    <col min="6657" max="6657" width="13.375" style="2" customWidth="1"/>
    <col min="6658" max="6658" width="3.375" style="2" customWidth="1"/>
    <col min="6659" max="6659" width="17.125" style="2" customWidth="1"/>
    <col min="6660" max="6660" width="15.875" style="2" customWidth="1"/>
    <col min="6661" max="6661" width="13.875" style="2" bestFit="1" customWidth="1"/>
    <col min="6662" max="6662" width="13.375" style="2"/>
    <col min="6663" max="6665" width="14.625" style="2" customWidth="1"/>
    <col min="6666" max="6666" width="13.375" style="2"/>
    <col min="6667" max="6667" width="12.125" style="2" customWidth="1"/>
    <col min="6668" max="6668" width="13.375" style="2"/>
    <col min="6669" max="6669" width="15.125" style="2" bestFit="1" customWidth="1"/>
    <col min="6670" max="6912" width="13.375" style="2"/>
    <col min="6913" max="6913" width="13.375" style="2" customWidth="1"/>
    <col min="6914" max="6914" width="3.375" style="2" customWidth="1"/>
    <col min="6915" max="6915" width="17.125" style="2" customWidth="1"/>
    <col min="6916" max="6916" width="15.875" style="2" customWidth="1"/>
    <col min="6917" max="6917" width="13.875" style="2" bestFit="1" customWidth="1"/>
    <col min="6918" max="6918" width="13.375" style="2"/>
    <col min="6919" max="6921" width="14.625" style="2" customWidth="1"/>
    <col min="6922" max="6922" width="13.375" style="2"/>
    <col min="6923" max="6923" width="12.125" style="2" customWidth="1"/>
    <col min="6924" max="6924" width="13.375" style="2"/>
    <col min="6925" max="6925" width="15.125" style="2" bestFit="1" customWidth="1"/>
    <col min="6926" max="7168" width="13.375" style="2"/>
    <col min="7169" max="7169" width="13.375" style="2" customWidth="1"/>
    <col min="7170" max="7170" width="3.375" style="2" customWidth="1"/>
    <col min="7171" max="7171" width="17.125" style="2" customWidth="1"/>
    <col min="7172" max="7172" width="15.875" style="2" customWidth="1"/>
    <col min="7173" max="7173" width="13.875" style="2" bestFit="1" customWidth="1"/>
    <col min="7174" max="7174" width="13.375" style="2"/>
    <col min="7175" max="7177" width="14.625" style="2" customWidth="1"/>
    <col min="7178" max="7178" width="13.375" style="2"/>
    <col min="7179" max="7179" width="12.125" style="2" customWidth="1"/>
    <col min="7180" max="7180" width="13.375" style="2"/>
    <col min="7181" max="7181" width="15.125" style="2" bestFit="1" customWidth="1"/>
    <col min="7182" max="7424" width="13.375" style="2"/>
    <col min="7425" max="7425" width="13.375" style="2" customWidth="1"/>
    <col min="7426" max="7426" width="3.375" style="2" customWidth="1"/>
    <col min="7427" max="7427" width="17.125" style="2" customWidth="1"/>
    <col min="7428" max="7428" width="15.875" style="2" customWidth="1"/>
    <col min="7429" max="7429" width="13.875" style="2" bestFit="1" customWidth="1"/>
    <col min="7430" max="7430" width="13.375" style="2"/>
    <col min="7431" max="7433" width="14.625" style="2" customWidth="1"/>
    <col min="7434" max="7434" width="13.375" style="2"/>
    <col min="7435" max="7435" width="12.125" style="2" customWidth="1"/>
    <col min="7436" max="7436" width="13.375" style="2"/>
    <col min="7437" max="7437" width="15.125" style="2" bestFit="1" customWidth="1"/>
    <col min="7438" max="7680" width="13.375" style="2"/>
    <col min="7681" max="7681" width="13.375" style="2" customWidth="1"/>
    <col min="7682" max="7682" width="3.375" style="2" customWidth="1"/>
    <col min="7683" max="7683" width="17.125" style="2" customWidth="1"/>
    <col min="7684" max="7684" width="15.875" style="2" customWidth="1"/>
    <col min="7685" max="7685" width="13.875" style="2" bestFit="1" customWidth="1"/>
    <col min="7686" max="7686" width="13.375" style="2"/>
    <col min="7687" max="7689" width="14.625" style="2" customWidth="1"/>
    <col min="7690" max="7690" width="13.375" style="2"/>
    <col min="7691" max="7691" width="12.125" style="2" customWidth="1"/>
    <col min="7692" max="7692" width="13.375" style="2"/>
    <col min="7693" max="7693" width="15.125" style="2" bestFit="1" customWidth="1"/>
    <col min="7694" max="7936" width="13.375" style="2"/>
    <col min="7937" max="7937" width="13.375" style="2" customWidth="1"/>
    <col min="7938" max="7938" width="3.375" style="2" customWidth="1"/>
    <col min="7939" max="7939" width="17.125" style="2" customWidth="1"/>
    <col min="7940" max="7940" width="15.875" style="2" customWidth="1"/>
    <col min="7941" max="7941" width="13.875" style="2" bestFit="1" customWidth="1"/>
    <col min="7942" max="7942" width="13.375" style="2"/>
    <col min="7943" max="7945" width="14.625" style="2" customWidth="1"/>
    <col min="7946" max="7946" width="13.375" style="2"/>
    <col min="7947" max="7947" width="12.125" style="2" customWidth="1"/>
    <col min="7948" max="7948" width="13.375" style="2"/>
    <col min="7949" max="7949" width="15.125" style="2" bestFit="1" customWidth="1"/>
    <col min="7950" max="8192" width="13.375" style="2"/>
    <col min="8193" max="8193" width="13.375" style="2" customWidth="1"/>
    <col min="8194" max="8194" width="3.375" style="2" customWidth="1"/>
    <col min="8195" max="8195" width="17.125" style="2" customWidth="1"/>
    <col min="8196" max="8196" width="15.875" style="2" customWidth="1"/>
    <col min="8197" max="8197" width="13.875" style="2" bestFit="1" customWidth="1"/>
    <col min="8198" max="8198" width="13.375" style="2"/>
    <col min="8199" max="8201" width="14.625" style="2" customWidth="1"/>
    <col min="8202" max="8202" width="13.375" style="2"/>
    <col min="8203" max="8203" width="12.125" style="2" customWidth="1"/>
    <col min="8204" max="8204" width="13.375" style="2"/>
    <col min="8205" max="8205" width="15.125" style="2" bestFit="1" customWidth="1"/>
    <col min="8206" max="8448" width="13.375" style="2"/>
    <col min="8449" max="8449" width="13.375" style="2" customWidth="1"/>
    <col min="8450" max="8450" width="3.375" style="2" customWidth="1"/>
    <col min="8451" max="8451" width="17.125" style="2" customWidth="1"/>
    <col min="8452" max="8452" width="15.875" style="2" customWidth="1"/>
    <col min="8453" max="8453" width="13.875" style="2" bestFit="1" customWidth="1"/>
    <col min="8454" max="8454" width="13.375" style="2"/>
    <col min="8455" max="8457" width="14.625" style="2" customWidth="1"/>
    <col min="8458" max="8458" width="13.375" style="2"/>
    <col min="8459" max="8459" width="12.125" style="2" customWidth="1"/>
    <col min="8460" max="8460" width="13.375" style="2"/>
    <col min="8461" max="8461" width="15.125" style="2" bestFit="1" customWidth="1"/>
    <col min="8462" max="8704" width="13.375" style="2"/>
    <col min="8705" max="8705" width="13.375" style="2" customWidth="1"/>
    <col min="8706" max="8706" width="3.375" style="2" customWidth="1"/>
    <col min="8707" max="8707" width="17.125" style="2" customWidth="1"/>
    <col min="8708" max="8708" width="15.875" style="2" customWidth="1"/>
    <col min="8709" max="8709" width="13.875" style="2" bestFit="1" customWidth="1"/>
    <col min="8710" max="8710" width="13.375" style="2"/>
    <col min="8711" max="8713" width="14.625" style="2" customWidth="1"/>
    <col min="8714" max="8714" width="13.375" style="2"/>
    <col min="8715" max="8715" width="12.125" style="2" customWidth="1"/>
    <col min="8716" max="8716" width="13.375" style="2"/>
    <col min="8717" max="8717" width="15.125" style="2" bestFit="1" customWidth="1"/>
    <col min="8718" max="8960" width="13.375" style="2"/>
    <col min="8961" max="8961" width="13.375" style="2" customWidth="1"/>
    <col min="8962" max="8962" width="3.375" style="2" customWidth="1"/>
    <col min="8963" max="8963" width="17.125" style="2" customWidth="1"/>
    <col min="8964" max="8964" width="15.875" style="2" customWidth="1"/>
    <col min="8965" max="8965" width="13.875" style="2" bestFit="1" customWidth="1"/>
    <col min="8966" max="8966" width="13.375" style="2"/>
    <col min="8967" max="8969" width="14.625" style="2" customWidth="1"/>
    <col min="8970" max="8970" width="13.375" style="2"/>
    <col min="8971" max="8971" width="12.125" style="2" customWidth="1"/>
    <col min="8972" max="8972" width="13.375" style="2"/>
    <col min="8973" max="8973" width="15.125" style="2" bestFit="1" customWidth="1"/>
    <col min="8974" max="9216" width="13.375" style="2"/>
    <col min="9217" max="9217" width="13.375" style="2" customWidth="1"/>
    <col min="9218" max="9218" width="3.375" style="2" customWidth="1"/>
    <col min="9219" max="9219" width="17.125" style="2" customWidth="1"/>
    <col min="9220" max="9220" width="15.875" style="2" customWidth="1"/>
    <col min="9221" max="9221" width="13.875" style="2" bestFit="1" customWidth="1"/>
    <col min="9222" max="9222" width="13.375" style="2"/>
    <col min="9223" max="9225" width="14.625" style="2" customWidth="1"/>
    <col min="9226" max="9226" width="13.375" style="2"/>
    <col min="9227" max="9227" width="12.125" style="2" customWidth="1"/>
    <col min="9228" max="9228" width="13.375" style="2"/>
    <col min="9229" max="9229" width="15.125" style="2" bestFit="1" customWidth="1"/>
    <col min="9230" max="9472" width="13.375" style="2"/>
    <col min="9473" max="9473" width="13.375" style="2" customWidth="1"/>
    <col min="9474" max="9474" width="3.375" style="2" customWidth="1"/>
    <col min="9475" max="9475" width="17.125" style="2" customWidth="1"/>
    <col min="9476" max="9476" width="15.875" style="2" customWidth="1"/>
    <col min="9477" max="9477" width="13.875" style="2" bestFit="1" customWidth="1"/>
    <col min="9478" max="9478" width="13.375" style="2"/>
    <col min="9479" max="9481" width="14.625" style="2" customWidth="1"/>
    <col min="9482" max="9482" width="13.375" style="2"/>
    <col min="9483" max="9483" width="12.125" style="2" customWidth="1"/>
    <col min="9484" max="9484" width="13.375" style="2"/>
    <col min="9485" max="9485" width="15.125" style="2" bestFit="1" customWidth="1"/>
    <col min="9486" max="9728" width="13.375" style="2"/>
    <col min="9729" max="9729" width="13.375" style="2" customWidth="1"/>
    <col min="9730" max="9730" width="3.375" style="2" customWidth="1"/>
    <col min="9731" max="9731" width="17.125" style="2" customWidth="1"/>
    <col min="9732" max="9732" width="15.875" style="2" customWidth="1"/>
    <col min="9733" max="9733" width="13.875" style="2" bestFit="1" customWidth="1"/>
    <col min="9734" max="9734" width="13.375" style="2"/>
    <col min="9735" max="9737" width="14.625" style="2" customWidth="1"/>
    <col min="9738" max="9738" width="13.375" style="2"/>
    <col min="9739" max="9739" width="12.125" style="2" customWidth="1"/>
    <col min="9740" max="9740" width="13.375" style="2"/>
    <col min="9741" max="9741" width="15.125" style="2" bestFit="1" customWidth="1"/>
    <col min="9742" max="9984" width="13.375" style="2"/>
    <col min="9985" max="9985" width="13.375" style="2" customWidth="1"/>
    <col min="9986" max="9986" width="3.375" style="2" customWidth="1"/>
    <col min="9987" max="9987" width="17.125" style="2" customWidth="1"/>
    <col min="9988" max="9988" width="15.875" style="2" customWidth="1"/>
    <col min="9989" max="9989" width="13.875" style="2" bestFit="1" customWidth="1"/>
    <col min="9990" max="9990" width="13.375" style="2"/>
    <col min="9991" max="9993" width="14.625" style="2" customWidth="1"/>
    <col min="9994" max="9994" width="13.375" style="2"/>
    <col min="9995" max="9995" width="12.125" style="2" customWidth="1"/>
    <col min="9996" max="9996" width="13.375" style="2"/>
    <col min="9997" max="9997" width="15.125" style="2" bestFit="1" customWidth="1"/>
    <col min="9998" max="10240" width="13.375" style="2"/>
    <col min="10241" max="10241" width="13.375" style="2" customWidth="1"/>
    <col min="10242" max="10242" width="3.375" style="2" customWidth="1"/>
    <col min="10243" max="10243" width="17.125" style="2" customWidth="1"/>
    <col min="10244" max="10244" width="15.875" style="2" customWidth="1"/>
    <col min="10245" max="10245" width="13.875" style="2" bestFit="1" customWidth="1"/>
    <col min="10246" max="10246" width="13.375" style="2"/>
    <col min="10247" max="10249" width="14.625" style="2" customWidth="1"/>
    <col min="10250" max="10250" width="13.375" style="2"/>
    <col min="10251" max="10251" width="12.125" style="2" customWidth="1"/>
    <col min="10252" max="10252" width="13.375" style="2"/>
    <col min="10253" max="10253" width="15.125" style="2" bestFit="1" customWidth="1"/>
    <col min="10254" max="10496" width="13.375" style="2"/>
    <col min="10497" max="10497" width="13.375" style="2" customWidth="1"/>
    <col min="10498" max="10498" width="3.375" style="2" customWidth="1"/>
    <col min="10499" max="10499" width="17.125" style="2" customWidth="1"/>
    <col min="10500" max="10500" width="15.875" style="2" customWidth="1"/>
    <col min="10501" max="10501" width="13.875" style="2" bestFit="1" customWidth="1"/>
    <col min="10502" max="10502" width="13.375" style="2"/>
    <col min="10503" max="10505" width="14.625" style="2" customWidth="1"/>
    <col min="10506" max="10506" width="13.375" style="2"/>
    <col min="10507" max="10507" width="12.125" style="2" customWidth="1"/>
    <col min="10508" max="10508" width="13.375" style="2"/>
    <col min="10509" max="10509" width="15.125" style="2" bestFit="1" customWidth="1"/>
    <col min="10510" max="10752" width="13.375" style="2"/>
    <col min="10753" max="10753" width="13.375" style="2" customWidth="1"/>
    <col min="10754" max="10754" width="3.375" style="2" customWidth="1"/>
    <col min="10755" max="10755" width="17.125" style="2" customWidth="1"/>
    <col min="10756" max="10756" width="15.875" style="2" customWidth="1"/>
    <col min="10757" max="10757" width="13.875" style="2" bestFit="1" customWidth="1"/>
    <col min="10758" max="10758" width="13.375" style="2"/>
    <col min="10759" max="10761" width="14.625" style="2" customWidth="1"/>
    <col min="10762" max="10762" width="13.375" style="2"/>
    <col min="10763" max="10763" width="12.125" style="2" customWidth="1"/>
    <col min="10764" max="10764" width="13.375" style="2"/>
    <col min="10765" max="10765" width="15.125" style="2" bestFit="1" customWidth="1"/>
    <col min="10766" max="11008" width="13.375" style="2"/>
    <col min="11009" max="11009" width="13.375" style="2" customWidth="1"/>
    <col min="11010" max="11010" width="3.375" style="2" customWidth="1"/>
    <col min="11011" max="11011" width="17.125" style="2" customWidth="1"/>
    <col min="11012" max="11012" width="15.875" style="2" customWidth="1"/>
    <col min="11013" max="11013" width="13.875" style="2" bestFit="1" customWidth="1"/>
    <col min="11014" max="11014" width="13.375" style="2"/>
    <col min="11015" max="11017" width="14.625" style="2" customWidth="1"/>
    <col min="11018" max="11018" width="13.375" style="2"/>
    <col min="11019" max="11019" width="12.125" style="2" customWidth="1"/>
    <col min="11020" max="11020" width="13.375" style="2"/>
    <col min="11021" max="11021" width="15.125" style="2" bestFit="1" customWidth="1"/>
    <col min="11022" max="11264" width="13.375" style="2"/>
    <col min="11265" max="11265" width="13.375" style="2" customWidth="1"/>
    <col min="11266" max="11266" width="3.375" style="2" customWidth="1"/>
    <col min="11267" max="11267" width="17.125" style="2" customWidth="1"/>
    <col min="11268" max="11268" width="15.875" style="2" customWidth="1"/>
    <col min="11269" max="11269" width="13.875" style="2" bestFit="1" customWidth="1"/>
    <col min="11270" max="11270" width="13.375" style="2"/>
    <col min="11271" max="11273" width="14.625" style="2" customWidth="1"/>
    <col min="11274" max="11274" width="13.375" style="2"/>
    <col min="11275" max="11275" width="12.125" style="2" customWidth="1"/>
    <col min="11276" max="11276" width="13.375" style="2"/>
    <col min="11277" max="11277" width="15.125" style="2" bestFit="1" customWidth="1"/>
    <col min="11278" max="11520" width="13.375" style="2"/>
    <col min="11521" max="11521" width="13.375" style="2" customWidth="1"/>
    <col min="11522" max="11522" width="3.375" style="2" customWidth="1"/>
    <col min="11523" max="11523" width="17.125" style="2" customWidth="1"/>
    <col min="11524" max="11524" width="15.875" style="2" customWidth="1"/>
    <col min="11525" max="11525" width="13.875" style="2" bestFit="1" customWidth="1"/>
    <col min="11526" max="11526" width="13.375" style="2"/>
    <col min="11527" max="11529" width="14.625" style="2" customWidth="1"/>
    <col min="11530" max="11530" width="13.375" style="2"/>
    <col min="11531" max="11531" width="12.125" style="2" customWidth="1"/>
    <col min="11532" max="11532" width="13.375" style="2"/>
    <col min="11533" max="11533" width="15.125" style="2" bestFit="1" customWidth="1"/>
    <col min="11534" max="11776" width="13.375" style="2"/>
    <col min="11777" max="11777" width="13.375" style="2" customWidth="1"/>
    <col min="11778" max="11778" width="3.375" style="2" customWidth="1"/>
    <col min="11779" max="11779" width="17.125" style="2" customWidth="1"/>
    <col min="11780" max="11780" width="15.875" style="2" customWidth="1"/>
    <col min="11781" max="11781" width="13.875" style="2" bestFit="1" customWidth="1"/>
    <col min="11782" max="11782" width="13.375" style="2"/>
    <col min="11783" max="11785" width="14.625" style="2" customWidth="1"/>
    <col min="11786" max="11786" width="13.375" style="2"/>
    <col min="11787" max="11787" width="12.125" style="2" customWidth="1"/>
    <col min="11788" max="11788" width="13.375" style="2"/>
    <col min="11789" max="11789" width="15.125" style="2" bestFit="1" customWidth="1"/>
    <col min="11790" max="12032" width="13.375" style="2"/>
    <col min="12033" max="12033" width="13.375" style="2" customWidth="1"/>
    <col min="12034" max="12034" width="3.375" style="2" customWidth="1"/>
    <col min="12035" max="12035" width="17.125" style="2" customWidth="1"/>
    <col min="12036" max="12036" width="15.875" style="2" customWidth="1"/>
    <col min="12037" max="12037" width="13.875" style="2" bestFit="1" customWidth="1"/>
    <col min="12038" max="12038" width="13.375" style="2"/>
    <col min="12039" max="12041" width="14.625" style="2" customWidth="1"/>
    <col min="12042" max="12042" width="13.375" style="2"/>
    <col min="12043" max="12043" width="12.125" style="2" customWidth="1"/>
    <col min="12044" max="12044" width="13.375" style="2"/>
    <col min="12045" max="12045" width="15.125" style="2" bestFit="1" customWidth="1"/>
    <col min="12046" max="12288" width="13.375" style="2"/>
    <col min="12289" max="12289" width="13.375" style="2" customWidth="1"/>
    <col min="12290" max="12290" width="3.375" style="2" customWidth="1"/>
    <col min="12291" max="12291" width="17.125" style="2" customWidth="1"/>
    <col min="12292" max="12292" width="15.875" style="2" customWidth="1"/>
    <col min="12293" max="12293" width="13.875" style="2" bestFit="1" customWidth="1"/>
    <col min="12294" max="12294" width="13.375" style="2"/>
    <col min="12295" max="12297" width="14.625" style="2" customWidth="1"/>
    <col min="12298" max="12298" width="13.375" style="2"/>
    <col min="12299" max="12299" width="12.125" style="2" customWidth="1"/>
    <col min="12300" max="12300" width="13.375" style="2"/>
    <col min="12301" max="12301" width="15.125" style="2" bestFit="1" customWidth="1"/>
    <col min="12302" max="12544" width="13.375" style="2"/>
    <col min="12545" max="12545" width="13.375" style="2" customWidth="1"/>
    <col min="12546" max="12546" width="3.375" style="2" customWidth="1"/>
    <col min="12547" max="12547" width="17.125" style="2" customWidth="1"/>
    <col min="12548" max="12548" width="15.875" style="2" customWidth="1"/>
    <col min="12549" max="12549" width="13.875" style="2" bestFit="1" customWidth="1"/>
    <col min="12550" max="12550" width="13.375" style="2"/>
    <col min="12551" max="12553" width="14.625" style="2" customWidth="1"/>
    <col min="12554" max="12554" width="13.375" style="2"/>
    <col min="12555" max="12555" width="12.125" style="2" customWidth="1"/>
    <col min="12556" max="12556" width="13.375" style="2"/>
    <col min="12557" max="12557" width="15.125" style="2" bestFit="1" customWidth="1"/>
    <col min="12558" max="12800" width="13.375" style="2"/>
    <col min="12801" max="12801" width="13.375" style="2" customWidth="1"/>
    <col min="12802" max="12802" width="3.375" style="2" customWidth="1"/>
    <col min="12803" max="12803" width="17.125" style="2" customWidth="1"/>
    <col min="12804" max="12804" width="15.875" style="2" customWidth="1"/>
    <col min="12805" max="12805" width="13.875" style="2" bestFit="1" customWidth="1"/>
    <col min="12806" max="12806" width="13.375" style="2"/>
    <col min="12807" max="12809" width="14.625" style="2" customWidth="1"/>
    <col min="12810" max="12810" width="13.375" style="2"/>
    <col min="12811" max="12811" width="12.125" style="2" customWidth="1"/>
    <col min="12812" max="12812" width="13.375" style="2"/>
    <col min="12813" max="12813" width="15.125" style="2" bestFit="1" customWidth="1"/>
    <col min="12814" max="13056" width="13.375" style="2"/>
    <col min="13057" max="13057" width="13.375" style="2" customWidth="1"/>
    <col min="13058" max="13058" width="3.375" style="2" customWidth="1"/>
    <col min="13059" max="13059" width="17.125" style="2" customWidth="1"/>
    <col min="13060" max="13060" width="15.875" style="2" customWidth="1"/>
    <col min="13061" max="13061" width="13.875" style="2" bestFit="1" customWidth="1"/>
    <col min="13062" max="13062" width="13.375" style="2"/>
    <col min="13063" max="13065" width="14.625" style="2" customWidth="1"/>
    <col min="13066" max="13066" width="13.375" style="2"/>
    <col min="13067" max="13067" width="12.125" style="2" customWidth="1"/>
    <col min="13068" max="13068" width="13.375" style="2"/>
    <col min="13069" max="13069" width="15.125" style="2" bestFit="1" customWidth="1"/>
    <col min="13070" max="13312" width="13.375" style="2"/>
    <col min="13313" max="13313" width="13.375" style="2" customWidth="1"/>
    <col min="13314" max="13314" width="3.375" style="2" customWidth="1"/>
    <col min="13315" max="13315" width="17.125" style="2" customWidth="1"/>
    <col min="13316" max="13316" width="15.875" style="2" customWidth="1"/>
    <col min="13317" max="13317" width="13.875" style="2" bestFit="1" customWidth="1"/>
    <col min="13318" max="13318" width="13.375" style="2"/>
    <col min="13319" max="13321" width="14.625" style="2" customWidth="1"/>
    <col min="13322" max="13322" width="13.375" style="2"/>
    <col min="13323" max="13323" width="12.125" style="2" customWidth="1"/>
    <col min="13324" max="13324" width="13.375" style="2"/>
    <col min="13325" max="13325" width="15.125" style="2" bestFit="1" customWidth="1"/>
    <col min="13326" max="13568" width="13.375" style="2"/>
    <col min="13569" max="13569" width="13.375" style="2" customWidth="1"/>
    <col min="13570" max="13570" width="3.375" style="2" customWidth="1"/>
    <col min="13571" max="13571" width="17.125" style="2" customWidth="1"/>
    <col min="13572" max="13572" width="15.875" style="2" customWidth="1"/>
    <col min="13573" max="13573" width="13.875" style="2" bestFit="1" customWidth="1"/>
    <col min="13574" max="13574" width="13.375" style="2"/>
    <col min="13575" max="13577" width="14.625" style="2" customWidth="1"/>
    <col min="13578" max="13578" width="13.375" style="2"/>
    <col min="13579" max="13579" width="12.125" style="2" customWidth="1"/>
    <col min="13580" max="13580" width="13.375" style="2"/>
    <col min="13581" max="13581" width="15.125" style="2" bestFit="1" customWidth="1"/>
    <col min="13582" max="13824" width="13.375" style="2"/>
    <col min="13825" max="13825" width="13.375" style="2" customWidth="1"/>
    <col min="13826" max="13826" width="3.375" style="2" customWidth="1"/>
    <col min="13827" max="13827" width="17.125" style="2" customWidth="1"/>
    <col min="13828" max="13828" width="15.875" style="2" customWidth="1"/>
    <col min="13829" max="13829" width="13.875" style="2" bestFit="1" customWidth="1"/>
    <col min="13830" max="13830" width="13.375" style="2"/>
    <col min="13831" max="13833" width="14.625" style="2" customWidth="1"/>
    <col min="13834" max="13834" width="13.375" style="2"/>
    <col min="13835" max="13835" width="12.125" style="2" customWidth="1"/>
    <col min="13836" max="13836" width="13.375" style="2"/>
    <col min="13837" max="13837" width="15.125" style="2" bestFit="1" customWidth="1"/>
    <col min="13838" max="14080" width="13.375" style="2"/>
    <col min="14081" max="14081" width="13.375" style="2" customWidth="1"/>
    <col min="14082" max="14082" width="3.375" style="2" customWidth="1"/>
    <col min="14083" max="14083" width="17.125" style="2" customWidth="1"/>
    <col min="14084" max="14084" width="15.875" style="2" customWidth="1"/>
    <col min="14085" max="14085" width="13.875" style="2" bestFit="1" customWidth="1"/>
    <col min="14086" max="14086" width="13.375" style="2"/>
    <col min="14087" max="14089" width="14.625" style="2" customWidth="1"/>
    <col min="14090" max="14090" width="13.375" style="2"/>
    <col min="14091" max="14091" width="12.125" style="2" customWidth="1"/>
    <col min="14092" max="14092" width="13.375" style="2"/>
    <col min="14093" max="14093" width="15.125" style="2" bestFit="1" customWidth="1"/>
    <col min="14094" max="14336" width="13.375" style="2"/>
    <col min="14337" max="14337" width="13.375" style="2" customWidth="1"/>
    <col min="14338" max="14338" width="3.375" style="2" customWidth="1"/>
    <col min="14339" max="14339" width="17.125" style="2" customWidth="1"/>
    <col min="14340" max="14340" width="15.875" style="2" customWidth="1"/>
    <col min="14341" max="14341" width="13.875" style="2" bestFit="1" customWidth="1"/>
    <col min="14342" max="14342" width="13.375" style="2"/>
    <col min="14343" max="14345" width="14.625" style="2" customWidth="1"/>
    <col min="14346" max="14346" width="13.375" style="2"/>
    <col min="14347" max="14347" width="12.125" style="2" customWidth="1"/>
    <col min="14348" max="14348" width="13.375" style="2"/>
    <col min="14349" max="14349" width="15.125" style="2" bestFit="1" customWidth="1"/>
    <col min="14350" max="14592" width="13.375" style="2"/>
    <col min="14593" max="14593" width="13.375" style="2" customWidth="1"/>
    <col min="14594" max="14594" width="3.375" style="2" customWidth="1"/>
    <col min="14595" max="14595" width="17.125" style="2" customWidth="1"/>
    <col min="14596" max="14596" width="15.875" style="2" customWidth="1"/>
    <col min="14597" max="14597" width="13.875" style="2" bestFit="1" customWidth="1"/>
    <col min="14598" max="14598" width="13.375" style="2"/>
    <col min="14599" max="14601" width="14.625" style="2" customWidth="1"/>
    <col min="14602" max="14602" width="13.375" style="2"/>
    <col min="14603" max="14603" width="12.125" style="2" customWidth="1"/>
    <col min="14604" max="14604" width="13.375" style="2"/>
    <col min="14605" max="14605" width="15.125" style="2" bestFit="1" customWidth="1"/>
    <col min="14606" max="14848" width="13.375" style="2"/>
    <col min="14849" max="14849" width="13.375" style="2" customWidth="1"/>
    <col min="14850" max="14850" width="3.375" style="2" customWidth="1"/>
    <col min="14851" max="14851" width="17.125" style="2" customWidth="1"/>
    <col min="14852" max="14852" width="15.875" style="2" customWidth="1"/>
    <col min="14853" max="14853" width="13.875" style="2" bestFit="1" customWidth="1"/>
    <col min="14854" max="14854" width="13.375" style="2"/>
    <col min="14855" max="14857" width="14.625" style="2" customWidth="1"/>
    <col min="14858" max="14858" width="13.375" style="2"/>
    <col min="14859" max="14859" width="12.125" style="2" customWidth="1"/>
    <col min="14860" max="14860" width="13.375" style="2"/>
    <col min="14861" max="14861" width="15.125" style="2" bestFit="1" customWidth="1"/>
    <col min="14862" max="15104" width="13.375" style="2"/>
    <col min="15105" max="15105" width="13.375" style="2" customWidth="1"/>
    <col min="15106" max="15106" width="3.375" style="2" customWidth="1"/>
    <col min="15107" max="15107" width="17.125" style="2" customWidth="1"/>
    <col min="15108" max="15108" width="15.875" style="2" customWidth="1"/>
    <col min="15109" max="15109" width="13.875" style="2" bestFit="1" customWidth="1"/>
    <col min="15110" max="15110" width="13.375" style="2"/>
    <col min="15111" max="15113" width="14.625" style="2" customWidth="1"/>
    <col min="15114" max="15114" width="13.375" style="2"/>
    <col min="15115" max="15115" width="12.125" style="2" customWidth="1"/>
    <col min="15116" max="15116" width="13.375" style="2"/>
    <col min="15117" max="15117" width="15.125" style="2" bestFit="1" customWidth="1"/>
    <col min="15118" max="15360" width="13.375" style="2"/>
    <col min="15361" max="15361" width="13.375" style="2" customWidth="1"/>
    <col min="15362" max="15362" width="3.375" style="2" customWidth="1"/>
    <col min="15363" max="15363" width="17.125" style="2" customWidth="1"/>
    <col min="15364" max="15364" width="15.875" style="2" customWidth="1"/>
    <col min="15365" max="15365" width="13.875" style="2" bestFit="1" customWidth="1"/>
    <col min="15366" max="15366" width="13.375" style="2"/>
    <col min="15367" max="15369" width="14.625" style="2" customWidth="1"/>
    <col min="15370" max="15370" width="13.375" style="2"/>
    <col min="15371" max="15371" width="12.125" style="2" customWidth="1"/>
    <col min="15372" max="15372" width="13.375" style="2"/>
    <col min="15373" max="15373" width="15.125" style="2" bestFit="1" customWidth="1"/>
    <col min="15374" max="15616" width="13.375" style="2"/>
    <col min="15617" max="15617" width="13.375" style="2" customWidth="1"/>
    <col min="15618" max="15618" width="3.375" style="2" customWidth="1"/>
    <col min="15619" max="15619" width="17.125" style="2" customWidth="1"/>
    <col min="15620" max="15620" width="15.875" style="2" customWidth="1"/>
    <col min="15621" max="15621" width="13.875" style="2" bestFit="1" customWidth="1"/>
    <col min="15622" max="15622" width="13.375" style="2"/>
    <col min="15623" max="15625" width="14.625" style="2" customWidth="1"/>
    <col min="15626" max="15626" width="13.375" style="2"/>
    <col min="15627" max="15627" width="12.125" style="2" customWidth="1"/>
    <col min="15628" max="15628" width="13.375" style="2"/>
    <col min="15629" max="15629" width="15.125" style="2" bestFit="1" customWidth="1"/>
    <col min="15630" max="15872" width="13.375" style="2"/>
    <col min="15873" max="15873" width="13.375" style="2" customWidth="1"/>
    <col min="15874" max="15874" width="3.375" style="2" customWidth="1"/>
    <col min="15875" max="15875" width="17.125" style="2" customWidth="1"/>
    <col min="15876" max="15876" width="15.875" style="2" customWidth="1"/>
    <col min="15877" max="15877" width="13.875" style="2" bestFit="1" customWidth="1"/>
    <col min="15878" max="15878" width="13.375" style="2"/>
    <col min="15879" max="15881" width="14.625" style="2" customWidth="1"/>
    <col min="15882" max="15882" width="13.375" style="2"/>
    <col min="15883" max="15883" width="12.125" style="2" customWidth="1"/>
    <col min="15884" max="15884" width="13.375" style="2"/>
    <col min="15885" max="15885" width="15.125" style="2" bestFit="1" customWidth="1"/>
    <col min="15886" max="16128" width="13.375" style="2"/>
    <col min="16129" max="16129" width="13.375" style="2" customWidth="1"/>
    <col min="16130" max="16130" width="3.375" style="2" customWidth="1"/>
    <col min="16131" max="16131" width="17.125" style="2" customWidth="1"/>
    <col min="16132" max="16132" width="15.875" style="2" customWidth="1"/>
    <col min="16133" max="16133" width="13.875" style="2" bestFit="1" customWidth="1"/>
    <col min="16134" max="16134" width="13.375" style="2"/>
    <col min="16135" max="16137" width="14.625" style="2" customWidth="1"/>
    <col min="16138" max="16138" width="13.375" style="2"/>
    <col min="16139" max="16139" width="12.125" style="2" customWidth="1"/>
    <col min="16140" max="16140" width="13.375" style="2"/>
    <col min="16141" max="16141" width="15.125" style="2" bestFit="1" customWidth="1"/>
    <col min="16142" max="16384" width="13.375" style="2"/>
  </cols>
  <sheetData>
    <row r="1" spans="1:15" x14ac:dyDescent="0.2">
      <c r="A1" s="1"/>
    </row>
    <row r="6" spans="1:15" x14ac:dyDescent="0.2">
      <c r="E6" s="3" t="s">
        <v>319</v>
      </c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">
      <c r="D8" s="6"/>
      <c r="E8" s="6"/>
      <c r="F8" s="6"/>
      <c r="G8" s="7"/>
      <c r="H8" s="7"/>
      <c r="I8" s="7"/>
      <c r="J8" s="7"/>
      <c r="K8" s="7"/>
    </row>
    <row r="9" spans="1:15" x14ac:dyDescent="0.2">
      <c r="D9" s="12" t="s">
        <v>320</v>
      </c>
      <c r="E9" s="11" t="s">
        <v>321</v>
      </c>
      <c r="F9" s="12" t="s">
        <v>322</v>
      </c>
      <c r="G9" s="9" t="s">
        <v>323</v>
      </c>
      <c r="H9" s="7"/>
      <c r="I9" s="9" t="s">
        <v>324</v>
      </c>
      <c r="J9" s="7"/>
      <c r="K9" s="6"/>
      <c r="M9" s="2" t="s">
        <v>325</v>
      </c>
    </row>
    <row r="10" spans="1:15" x14ac:dyDescent="0.2">
      <c r="B10" s="7"/>
      <c r="C10" s="7"/>
      <c r="D10" s="14" t="s">
        <v>326</v>
      </c>
      <c r="E10" s="14" t="s">
        <v>327</v>
      </c>
      <c r="F10" s="14" t="s">
        <v>328</v>
      </c>
      <c r="G10" s="14" t="s">
        <v>329</v>
      </c>
      <c r="H10" s="14" t="s">
        <v>330</v>
      </c>
      <c r="I10" s="14" t="s">
        <v>329</v>
      </c>
      <c r="J10" s="14" t="s">
        <v>330</v>
      </c>
      <c r="K10" s="14" t="s">
        <v>331</v>
      </c>
      <c r="M10" s="2" t="s">
        <v>332</v>
      </c>
      <c r="N10" s="2" t="s">
        <v>333</v>
      </c>
      <c r="O10" s="2" t="s">
        <v>334</v>
      </c>
    </row>
    <row r="11" spans="1:15" x14ac:dyDescent="0.2">
      <c r="D11" s="15" t="s">
        <v>16</v>
      </c>
      <c r="E11" s="16" t="s">
        <v>335</v>
      </c>
      <c r="F11" s="16" t="s">
        <v>335</v>
      </c>
      <c r="G11" s="16" t="s">
        <v>335</v>
      </c>
      <c r="H11" s="16" t="s">
        <v>335</v>
      </c>
      <c r="I11" s="16" t="s">
        <v>335</v>
      </c>
      <c r="J11" s="16" t="s">
        <v>335</v>
      </c>
      <c r="K11" s="16" t="s">
        <v>335</v>
      </c>
    </row>
    <row r="12" spans="1:15" x14ac:dyDescent="0.2">
      <c r="B12" s="60" t="s">
        <v>336</v>
      </c>
      <c r="C12" s="20"/>
      <c r="D12" s="21">
        <f>SUM(D14:D70)</f>
        <v>295141</v>
      </c>
      <c r="E12" s="20">
        <f>SUM(E14:E70)</f>
        <v>18666.636579999999</v>
      </c>
      <c r="F12" s="20">
        <f>SUM(G2:K12)</f>
        <v>123485.57918999993</v>
      </c>
      <c r="G12" s="20">
        <f>SUM(G14:G70)</f>
        <v>82438.409599999941</v>
      </c>
      <c r="H12" s="20">
        <f>SUM(H14:H70)</f>
        <v>25613.492199999997</v>
      </c>
      <c r="I12" s="20">
        <f>SUM(I14:I70)</f>
        <v>12893.590789999998</v>
      </c>
      <c r="J12" s="20">
        <f>SUM(J14:J70)</f>
        <v>2075.2710000000002</v>
      </c>
      <c r="K12" s="20">
        <f>SUM(K14:K70)</f>
        <v>464.81559999999996</v>
      </c>
      <c r="M12" s="20">
        <f>SUM(M14:M70)</f>
        <v>2138.9311000000002</v>
      </c>
      <c r="N12" s="20">
        <f>SUM(N14:N70)</f>
        <v>66.249000000000009</v>
      </c>
      <c r="O12" s="20">
        <f>SUM(O14:O70)</f>
        <v>0.43680000000000002</v>
      </c>
    </row>
    <row r="13" spans="1:15" x14ac:dyDescent="0.2">
      <c r="B13" s="2" t="s">
        <v>337</v>
      </c>
      <c r="D13" s="61"/>
    </row>
    <row r="14" spans="1:15" x14ac:dyDescent="0.2">
      <c r="C14" s="1" t="s">
        <v>338</v>
      </c>
      <c r="D14" s="33">
        <v>104524</v>
      </c>
      <c r="E14" s="18">
        <v>5143.0372399999997</v>
      </c>
      <c r="F14" s="19">
        <f>SUM(G14:K14)</f>
        <v>35217.943199999994</v>
      </c>
      <c r="G14" s="62">
        <v>25631.312099999999</v>
      </c>
      <c r="H14" s="62">
        <v>5949.4483</v>
      </c>
      <c r="I14" s="18">
        <v>3150.3198000000002</v>
      </c>
      <c r="J14" s="18">
        <v>344.4513</v>
      </c>
      <c r="K14" s="18">
        <v>142.4117</v>
      </c>
      <c r="M14" s="2">
        <v>340.09190000000001</v>
      </c>
      <c r="N14" s="2">
        <v>17.191500000000001</v>
      </c>
      <c r="O14" s="2">
        <v>0</v>
      </c>
    </row>
    <row r="15" spans="1:15" x14ac:dyDescent="0.2">
      <c r="C15" s="1" t="s">
        <v>339</v>
      </c>
      <c r="D15" s="33">
        <v>11721</v>
      </c>
      <c r="E15" s="18">
        <v>707.95555999999999</v>
      </c>
      <c r="F15" s="19">
        <f t="shared" ref="F15:F20" si="0">SUM(G15:K15)</f>
        <v>5960.5904999999993</v>
      </c>
      <c r="G15" s="62">
        <v>4063.895</v>
      </c>
      <c r="H15" s="62">
        <v>1180.9504999999999</v>
      </c>
      <c r="I15" s="18">
        <v>603.30079999999998</v>
      </c>
      <c r="J15" s="18">
        <v>85.1892</v>
      </c>
      <c r="K15" s="18">
        <v>27.254999999999999</v>
      </c>
      <c r="M15" s="2">
        <v>84.443399999999997</v>
      </c>
      <c r="N15" s="2">
        <v>1.88</v>
      </c>
    </row>
    <row r="16" spans="1:15" x14ac:dyDescent="0.2">
      <c r="C16" s="1" t="s">
        <v>340</v>
      </c>
      <c r="D16" s="33">
        <v>14972</v>
      </c>
      <c r="E16" s="18">
        <v>754.09857</v>
      </c>
      <c r="F16" s="19">
        <f t="shared" si="0"/>
        <v>4919.3350999999993</v>
      </c>
      <c r="G16" s="62">
        <v>3373.4548</v>
      </c>
      <c r="H16" s="62">
        <v>853.34140000000002</v>
      </c>
      <c r="I16" s="18">
        <v>597.03800000000001</v>
      </c>
      <c r="J16" s="18">
        <v>77.148099999999999</v>
      </c>
      <c r="K16" s="18">
        <v>18.352799999999998</v>
      </c>
      <c r="M16" s="2">
        <v>81.457999999999998</v>
      </c>
      <c r="N16" s="2">
        <v>2.8849999999999998</v>
      </c>
    </row>
    <row r="17" spans="3:15" x14ac:dyDescent="0.2">
      <c r="C17" s="1" t="s">
        <v>341</v>
      </c>
      <c r="D17" s="33">
        <v>10189</v>
      </c>
      <c r="E17" s="18">
        <v>700.99787000000003</v>
      </c>
      <c r="F17" s="19">
        <f t="shared" si="0"/>
        <v>3909.8072000000002</v>
      </c>
      <c r="G17" s="62">
        <v>2503.5596</v>
      </c>
      <c r="H17" s="62">
        <v>835.54650000000004</v>
      </c>
      <c r="I17" s="18">
        <v>469.24829999999997</v>
      </c>
      <c r="J17" s="18">
        <v>88.211699999999993</v>
      </c>
      <c r="K17" s="18">
        <v>13.241099999999999</v>
      </c>
      <c r="M17" s="2">
        <v>93.722700000000003</v>
      </c>
      <c r="N17" s="2">
        <v>1.9835</v>
      </c>
    </row>
    <row r="18" spans="3:15" x14ac:dyDescent="0.2">
      <c r="C18" s="1" t="s">
        <v>342</v>
      </c>
      <c r="D18" s="33">
        <v>8404</v>
      </c>
      <c r="E18" s="18">
        <v>577.23013000000003</v>
      </c>
      <c r="F18" s="19">
        <f t="shared" si="0"/>
        <v>3605.4854999999998</v>
      </c>
      <c r="G18" s="62">
        <v>2231.9335999999998</v>
      </c>
      <c r="H18" s="62">
        <v>715.31719999999996</v>
      </c>
      <c r="I18" s="18">
        <v>540.90989999999999</v>
      </c>
      <c r="J18" s="18">
        <v>108.70269999999999</v>
      </c>
      <c r="K18" s="18">
        <v>8.6220999999999997</v>
      </c>
      <c r="M18" s="2">
        <v>113.49339999999999</v>
      </c>
      <c r="N18" s="2">
        <v>1.9935</v>
      </c>
    </row>
    <row r="19" spans="3:15" x14ac:dyDescent="0.2">
      <c r="C19" s="1" t="s">
        <v>343</v>
      </c>
      <c r="D19" s="33">
        <v>21741</v>
      </c>
      <c r="E19" s="18">
        <v>1598.46191</v>
      </c>
      <c r="F19" s="19">
        <f t="shared" si="0"/>
        <v>8296.7374</v>
      </c>
      <c r="G19" s="62">
        <v>5474.7587000000003</v>
      </c>
      <c r="H19" s="62">
        <v>1731.5419999999999</v>
      </c>
      <c r="I19" s="18">
        <v>914.05200000000002</v>
      </c>
      <c r="J19" s="18">
        <v>149.11850000000001</v>
      </c>
      <c r="K19" s="18">
        <v>27.266200000000001</v>
      </c>
      <c r="M19" s="2">
        <v>148.87209999999999</v>
      </c>
      <c r="N19" s="2">
        <v>5.7220000000000004</v>
      </c>
    </row>
    <row r="20" spans="3:15" x14ac:dyDescent="0.2">
      <c r="C20" s="1" t="s">
        <v>344</v>
      </c>
      <c r="D20" s="33">
        <v>9125</v>
      </c>
      <c r="E20" s="18">
        <v>598.19213000000002</v>
      </c>
      <c r="F20" s="19">
        <f t="shared" si="0"/>
        <v>4605.5421999999999</v>
      </c>
      <c r="G20" s="62">
        <v>2947.7125000000001</v>
      </c>
      <c r="H20" s="62">
        <v>979.32650000000001</v>
      </c>
      <c r="I20" s="18">
        <v>579.28070000000002</v>
      </c>
      <c r="J20" s="18">
        <v>82.751400000000004</v>
      </c>
      <c r="K20" s="18">
        <v>16.4711</v>
      </c>
      <c r="M20" s="2">
        <v>85.741100000000003</v>
      </c>
      <c r="N20" s="2">
        <v>3.2869999999999999</v>
      </c>
    </row>
    <row r="21" spans="3:15" x14ac:dyDescent="0.2">
      <c r="D21" s="33"/>
      <c r="E21" s="18"/>
      <c r="G21" s="62"/>
      <c r="H21" s="62"/>
      <c r="I21" s="18"/>
      <c r="J21" s="18"/>
      <c r="K21" s="18"/>
    </row>
    <row r="22" spans="3:15" x14ac:dyDescent="0.2">
      <c r="C22" s="1" t="s">
        <v>345</v>
      </c>
      <c r="D22" s="33">
        <v>4344</v>
      </c>
      <c r="E22" s="18">
        <v>395.02015</v>
      </c>
      <c r="F22" s="19">
        <f t="shared" ref="F22:F30" si="1">SUM(G22:K22)</f>
        <v>2058.8683000000001</v>
      </c>
      <c r="G22" s="62">
        <v>1339.5227</v>
      </c>
      <c r="H22" s="62">
        <v>469.68459999999999</v>
      </c>
      <c r="I22" s="18">
        <v>208.55760000000001</v>
      </c>
      <c r="J22" s="18">
        <v>38.1096</v>
      </c>
      <c r="K22" s="18">
        <v>2.9937999999999998</v>
      </c>
      <c r="M22" s="2">
        <v>39.9422</v>
      </c>
      <c r="N22" s="2">
        <v>0.95</v>
      </c>
    </row>
    <row r="23" spans="3:15" x14ac:dyDescent="0.2">
      <c r="C23" s="1" t="s">
        <v>346</v>
      </c>
      <c r="D23" s="33">
        <v>2091</v>
      </c>
      <c r="E23" s="18">
        <v>159.56727000000001</v>
      </c>
      <c r="F23" s="19">
        <f t="shared" si="1"/>
        <v>1255.7738999999999</v>
      </c>
      <c r="G23" s="62">
        <v>792.36620000000005</v>
      </c>
      <c r="H23" s="62">
        <v>317.58210000000003</v>
      </c>
      <c r="I23" s="18">
        <v>115.0324</v>
      </c>
      <c r="J23" s="18">
        <v>24.0411</v>
      </c>
      <c r="K23" s="18">
        <v>6.7521000000000004</v>
      </c>
      <c r="M23" s="2">
        <v>25.735199999999999</v>
      </c>
      <c r="N23" s="2">
        <v>0.36</v>
      </c>
    </row>
    <row r="24" spans="3:15" x14ac:dyDescent="0.2">
      <c r="C24" s="1" t="s">
        <v>347</v>
      </c>
      <c r="D24" s="33">
        <v>842</v>
      </c>
      <c r="E24" s="18">
        <v>77.922719999999998</v>
      </c>
      <c r="F24" s="19">
        <f t="shared" si="1"/>
        <v>1061.4272000000001</v>
      </c>
      <c r="G24" s="62">
        <v>634.00019999999995</v>
      </c>
      <c r="H24" s="62">
        <v>296.88659999999999</v>
      </c>
      <c r="I24" s="62">
        <v>92.175200000000004</v>
      </c>
      <c r="J24" s="18">
        <v>32.168799999999997</v>
      </c>
      <c r="K24" s="18">
        <v>6.1963999999999997</v>
      </c>
      <c r="M24" s="2">
        <v>33.978299999999997</v>
      </c>
      <c r="N24" s="2">
        <v>0.17</v>
      </c>
    </row>
    <row r="25" spans="3:15" x14ac:dyDescent="0.2">
      <c r="C25" s="1" t="s">
        <v>348</v>
      </c>
      <c r="D25" s="33">
        <v>4066</v>
      </c>
      <c r="E25" s="18">
        <v>261.73993000000002</v>
      </c>
      <c r="F25" s="19">
        <f t="shared" si="1"/>
        <v>1680.7774999999997</v>
      </c>
      <c r="G25" s="62">
        <v>1122.1652999999999</v>
      </c>
      <c r="H25" s="62">
        <v>390.39789999999999</v>
      </c>
      <c r="I25" s="62">
        <v>142.9485</v>
      </c>
      <c r="J25" s="18">
        <v>21.804600000000001</v>
      </c>
      <c r="K25" s="18">
        <v>3.4611999999999998</v>
      </c>
      <c r="M25" s="2">
        <v>21.713799999999999</v>
      </c>
      <c r="N25" s="2">
        <v>0.75849999999999995</v>
      </c>
    </row>
    <row r="26" spans="3:15" x14ac:dyDescent="0.2">
      <c r="C26" s="1" t="s">
        <v>349</v>
      </c>
      <c r="D26" s="33">
        <v>4459</v>
      </c>
      <c r="E26" s="18">
        <v>316.08076</v>
      </c>
      <c r="F26" s="19">
        <f t="shared" si="1"/>
        <v>2227.9142999999999</v>
      </c>
      <c r="G26" s="62">
        <v>1436.3976</v>
      </c>
      <c r="H26" s="62">
        <v>540.47270000000003</v>
      </c>
      <c r="I26" s="62">
        <v>189.02330000000001</v>
      </c>
      <c r="J26" s="18">
        <v>52.496499999999997</v>
      </c>
      <c r="K26" s="18">
        <v>9.5242000000000004</v>
      </c>
      <c r="M26" s="2">
        <v>56.094700000000003</v>
      </c>
      <c r="N26" s="2">
        <v>1.49</v>
      </c>
    </row>
    <row r="27" spans="3:15" x14ac:dyDescent="0.2">
      <c r="C27" s="1" t="s">
        <v>350</v>
      </c>
      <c r="D27" s="33">
        <v>2469</v>
      </c>
      <c r="E27" s="18">
        <v>163.98778999999999</v>
      </c>
      <c r="F27" s="19">
        <f t="shared" si="1"/>
        <v>1128.9369999999999</v>
      </c>
      <c r="G27" s="62">
        <v>751.4162</v>
      </c>
      <c r="H27" s="62">
        <v>242.64279999999999</v>
      </c>
      <c r="I27" s="62">
        <v>109.5271</v>
      </c>
      <c r="J27" s="18">
        <v>21.230899999999998</v>
      </c>
      <c r="K27" s="18">
        <v>4.12</v>
      </c>
      <c r="M27" s="2">
        <v>21.915099999999999</v>
      </c>
      <c r="N27" s="2">
        <v>0.12</v>
      </c>
    </row>
    <row r="28" spans="3:15" x14ac:dyDescent="0.2">
      <c r="C28" s="1" t="s">
        <v>351</v>
      </c>
      <c r="D28" s="33">
        <v>2223</v>
      </c>
      <c r="E28" s="18">
        <v>168.83523</v>
      </c>
      <c r="F28" s="19">
        <f t="shared" si="1"/>
        <v>1193.6189999999999</v>
      </c>
      <c r="G28" s="62">
        <v>721.99749999999995</v>
      </c>
      <c r="H28" s="62">
        <v>259.745</v>
      </c>
      <c r="I28" s="62">
        <v>180.36449999999999</v>
      </c>
      <c r="J28" s="18">
        <v>25.571899999999999</v>
      </c>
      <c r="K28" s="18">
        <v>5.9401000000000002</v>
      </c>
      <c r="M28" s="2">
        <v>25.9361</v>
      </c>
      <c r="N28" s="2">
        <v>0.51</v>
      </c>
    </row>
    <row r="29" spans="3:15" x14ac:dyDescent="0.2">
      <c r="C29" s="1" t="s">
        <v>352</v>
      </c>
      <c r="D29" s="33">
        <v>5901</v>
      </c>
      <c r="E29" s="18">
        <v>288.27539999999999</v>
      </c>
      <c r="F29" s="19">
        <f t="shared" si="1"/>
        <v>1832.2259000000001</v>
      </c>
      <c r="G29" s="62">
        <v>1225.8814</v>
      </c>
      <c r="H29" s="62">
        <v>381.07119999999998</v>
      </c>
      <c r="I29" s="62">
        <v>186.07939999999999</v>
      </c>
      <c r="J29" s="18">
        <v>33.738799999999998</v>
      </c>
      <c r="K29" s="18">
        <v>5.4550999999999998</v>
      </c>
      <c r="M29" s="2">
        <v>33.174100000000003</v>
      </c>
      <c r="N29" s="2">
        <v>1.2135</v>
      </c>
      <c r="O29" s="2">
        <v>0.30030000000000001</v>
      </c>
    </row>
    <row r="30" spans="3:15" x14ac:dyDescent="0.2">
      <c r="C30" s="1" t="s">
        <v>353</v>
      </c>
      <c r="D30" s="33">
        <v>13772</v>
      </c>
      <c r="E30" s="18">
        <v>595.29444000000001</v>
      </c>
      <c r="F30" s="19">
        <f t="shared" si="1"/>
        <v>2836.1363000000001</v>
      </c>
      <c r="G30" s="62">
        <v>2024.3465000000001</v>
      </c>
      <c r="H30" s="62">
        <v>449.22039999999998</v>
      </c>
      <c r="I30" s="62">
        <v>318.50060000000002</v>
      </c>
      <c r="J30" s="18">
        <v>35.172199999999997</v>
      </c>
      <c r="K30" s="18">
        <v>8.8965999999999994</v>
      </c>
      <c r="M30" s="2">
        <v>35.988700000000001</v>
      </c>
      <c r="N30" s="2">
        <v>1.64</v>
      </c>
    </row>
    <row r="31" spans="3:15" x14ac:dyDescent="0.2">
      <c r="D31" s="6"/>
      <c r="E31" s="18"/>
      <c r="G31" s="63"/>
      <c r="H31" s="63"/>
      <c r="I31" s="63"/>
      <c r="K31" s="18"/>
    </row>
    <row r="32" spans="3:15" x14ac:dyDescent="0.2">
      <c r="C32" s="1" t="s">
        <v>354</v>
      </c>
      <c r="D32" s="33">
        <v>5751</v>
      </c>
      <c r="E32" s="18">
        <v>517.97465999999997</v>
      </c>
      <c r="F32" s="19">
        <f t="shared" ref="F32:F41" si="2">SUM(G32:K32)</f>
        <v>2984.0918000000001</v>
      </c>
      <c r="G32" s="62">
        <v>1960.8407999999999</v>
      </c>
      <c r="H32" s="62">
        <v>657.76329999999996</v>
      </c>
      <c r="I32" s="62">
        <v>301.02640000000002</v>
      </c>
      <c r="J32" s="18">
        <v>56.156100000000002</v>
      </c>
      <c r="K32" s="18">
        <v>8.3051999999999992</v>
      </c>
      <c r="M32" s="2">
        <v>57.502000000000002</v>
      </c>
      <c r="N32" s="2">
        <v>1.5049999999999999</v>
      </c>
    </row>
    <row r="33" spans="3:15" x14ac:dyDescent="0.2">
      <c r="C33" s="1" t="s">
        <v>355</v>
      </c>
      <c r="D33" s="33">
        <v>4074</v>
      </c>
      <c r="E33" s="18">
        <v>282.71102999999999</v>
      </c>
      <c r="F33" s="19">
        <f t="shared" si="2"/>
        <v>1830.9802000000002</v>
      </c>
      <c r="G33" s="62">
        <v>1258.5044</v>
      </c>
      <c r="H33" s="62">
        <v>358.79750000000001</v>
      </c>
      <c r="I33" s="62">
        <v>190.94890000000001</v>
      </c>
      <c r="J33" s="18">
        <v>20.229700000000001</v>
      </c>
      <c r="K33" s="18">
        <v>2.4996999999999998</v>
      </c>
      <c r="M33" s="2">
        <v>23.121300000000002</v>
      </c>
      <c r="N33" s="2">
        <v>1.782</v>
      </c>
    </row>
    <row r="34" spans="3:15" x14ac:dyDescent="0.2">
      <c r="C34" s="1" t="s">
        <v>356</v>
      </c>
      <c r="D34" s="33">
        <v>1493</v>
      </c>
      <c r="E34" s="18">
        <v>118.66502</v>
      </c>
      <c r="F34" s="19">
        <f t="shared" si="2"/>
        <v>925.84389999999996</v>
      </c>
      <c r="G34" s="62">
        <v>636.13699999999994</v>
      </c>
      <c r="H34" s="62">
        <v>209.44829999999999</v>
      </c>
      <c r="I34" s="62">
        <v>69.473799999999997</v>
      </c>
      <c r="J34" s="18">
        <v>8.5022000000000002</v>
      </c>
      <c r="K34" s="18">
        <v>2.2826</v>
      </c>
      <c r="M34" s="2">
        <v>9.8516999999999992</v>
      </c>
      <c r="N34" s="2">
        <v>0.12</v>
      </c>
    </row>
    <row r="35" spans="3:15" x14ac:dyDescent="0.2">
      <c r="C35" s="1" t="s">
        <v>357</v>
      </c>
      <c r="D35" s="33">
        <v>1186</v>
      </c>
      <c r="E35" s="18">
        <v>118.98907</v>
      </c>
      <c r="F35" s="19">
        <f t="shared" si="2"/>
        <v>813.46289999999999</v>
      </c>
      <c r="G35" s="62">
        <v>534.36419999999998</v>
      </c>
      <c r="H35" s="62">
        <v>209.9341</v>
      </c>
      <c r="I35" s="62">
        <v>53.072800000000001</v>
      </c>
      <c r="J35" s="18">
        <v>10.9398</v>
      </c>
      <c r="K35" s="18">
        <v>5.1520000000000001</v>
      </c>
      <c r="M35" s="2">
        <v>12.2643</v>
      </c>
      <c r="N35" s="2">
        <v>0.39</v>
      </c>
    </row>
    <row r="36" spans="3:15" x14ac:dyDescent="0.2">
      <c r="C36" s="1" t="s">
        <v>358</v>
      </c>
      <c r="D36" s="33">
        <v>125</v>
      </c>
      <c r="E36" s="18">
        <v>10.86942</v>
      </c>
      <c r="F36" s="19">
        <f t="shared" si="2"/>
        <v>133.84569999999999</v>
      </c>
      <c r="G36" s="62">
        <v>82.346000000000004</v>
      </c>
      <c r="H36" s="62">
        <v>40.515999999999998</v>
      </c>
      <c r="I36" s="62">
        <v>7.6402000000000001</v>
      </c>
      <c r="J36" s="18">
        <v>2.5194999999999999</v>
      </c>
      <c r="K36" s="18">
        <v>0.82399999999999995</v>
      </c>
      <c r="M36" s="2">
        <v>1.8095000000000001</v>
      </c>
      <c r="N36" s="64">
        <v>0</v>
      </c>
    </row>
    <row r="37" spans="3:15" x14ac:dyDescent="0.2">
      <c r="C37" s="1" t="s">
        <v>359</v>
      </c>
      <c r="D37" s="33">
        <v>4675</v>
      </c>
      <c r="E37" s="18">
        <v>353.47543999999999</v>
      </c>
      <c r="F37" s="19">
        <f t="shared" si="2"/>
        <v>1795.8426999999999</v>
      </c>
      <c r="G37" s="62">
        <v>1099.3358000000001</v>
      </c>
      <c r="H37" s="62">
        <v>427.4169</v>
      </c>
      <c r="I37" s="62">
        <v>212.25649999999999</v>
      </c>
      <c r="J37" s="18">
        <v>47.274900000000002</v>
      </c>
      <c r="K37" s="18">
        <v>9.5586000000000002</v>
      </c>
      <c r="M37" s="2">
        <v>45.639899999999997</v>
      </c>
      <c r="N37" s="2">
        <v>0.70499999999999996</v>
      </c>
    </row>
    <row r="38" spans="3:15" x14ac:dyDescent="0.2">
      <c r="C38" s="1" t="s">
        <v>360</v>
      </c>
      <c r="D38" s="33">
        <v>2746</v>
      </c>
      <c r="E38" s="18">
        <v>226.16129000000001</v>
      </c>
      <c r="F38" s="19">
        <f t="shared" si="2"/>
        <v>1024.7003999999999</v>
      </c>
      <c r="G38" s="62">
        <v>618.32659999999998</v>
      </c>
      <c r="H38" s="62">
        <v>244.8809</v>
      </c>
      <c r="I38" s="62">
        <v>130.89779999999999</v>
      </c>
      <c r="J38" s="18">
        <v>28.0732</v>
      </c>
      <c r="K38" s="18">
        <v>2.5219</v>
      </c>
      <c r="M38" s="2">
        <v>31.565899999999999</v>
      </c>
      <c r="N38" s="2">
        <v>0.85</v>
      </c>
    </row>
    <row r="39" spans="3:15" x14ac:dyDescent="0.2">
      <c r="C39" s="1" t="s">
        <v>361</v>
      </c>
      <c r="D39" s="33">
        <v>4567</v>
      </c>
      <c r="E39" s="18">
        <v>414.11926</v>
      </c>
      <c r="F39" s="19">
        <f t="shared" si="2"/>
        <v>1663.2227</v>
      </c>
      <c r="G39" s="62">
        <v>1069.1175000000001</v>
      </c>
      <c r="H39" s="62">
        <v>394.04419999999999</v>
      </c>
      <c r="I39" s="62">
        <v>156.58199999999999</v>
      </c>
      <c r="J39" s="18">
        <v>38.947000000000003</v>
      </c>
      <c r="K39" s="18">
        <v>4.532</v>
      </c>
      <c r="M39" s="2">
        <v>39.407200000000003</v>
      </c>
      <c r="N39" s="2">
        <v>0.63</v>
      </c>
    </row>
    <row r="40" spans="3:15" x14ac:dyDescent="0.2">
      <c r="C40" s="1" t="s">
        <v>362</v>
      </c>
      <c r="D40" s="33">
        <v>2723</v>
      </c>
      <c r="E40" s="18">
        <v>277.10593</v>
      </c>
      <c r="F40" s="19">
        <f t="shared" si="2"/>
        <v>1704.3323900000003</v>
      </c>
      <c r="G40" s="62">
        <v>1057.6012000000001</v>
      </c>
      <c r="H40" s="62">
        <v>439.05849999999998</v>
      </c>
      <c r="I40" s="62">
        <v>163.78779</v>
      </c>
      <c r="J40" s="18">
        <v>36.151600000000002</v>
      </c>
      <c r="K40" s="18">
        <v>7.7332999999999998</v>
      </c>
      <c r="M40" s="2">
        <v>35.385800000000003</v>
      </c>
      <c r="N40" s="2">
        <v>0.61850000000000005</v>
      </c>
      <c r="O40" s="2">
        <v>0.13650000000000001</v>
      </c>
    </row>
    <row r="41" spans="3:15" x14ac:dyDescent="0.2">
      <c r="C41" s="1" t="s">
        <v>363</v>
      </c>
      <c r="D41" s="33">
        <v>1053</v>
      </c>
      <c r="E41" s="18">
        <v>103.19575</v>
      </c>
      <c r="F41" s="19">
        <f t="shared" si="2"/>
        <v>1276.6585000000002</v>
      </c>
      <c r="G41" s="62">
        <v>779.78099999999995</v>
      </c>
      <c r="H41" s="62">
        <v>348.78309999999999</v>
      </c>
      <c r="I41" s="62">
        <v>92.947100000000006</v>
      </c>
      <c r="J41" s="18">
        <v>50.798999999999999</v>
      </c>
      <c r="K41" s="18">
        <v>4.3483000000000001</v>
      </c>
      <c r="M41" s="2">
        <v>52.877699999999997</v>
      </c>
      <c r="N41" s="2">
        <v>0.71</v>
      </c>
    </row>
    <row r="42" spans="3:15" x14ac:dyDescent="0.2">
      <c r="D42" s="6"/>
      <c r="G42" s="63"/>
      <c r="H42" s="63"/>
      <c r="I42" s="63"/>
      <c r="K42" s="18"/>
    </row>
    <row r="43" spans="3:15" x14ac:dyDescent="0.2">
      <c r="C43" s="1" t="s">
        <v>364</v>
      </c>
      <c r="D43" s="33">
        <v>2105</v>
      </c>
      <c r="E43" s="18">
        <v>143.39676</v>
      </c>
      <c r="F43" s="19">
        <f t="shared" ref="F43:F52" si="3">SUM(G43:K43)</f>
        <v>1128.3385999999998</v>
      </c>
      <c r="G43" s="62">
        <v>752.11800000000005</v>
      </c>
      <c r="H43" s="62">
        <v>237.785</v>
      </c>
      <c r="I43" s="62">
        <v>109.81910000000001</v>
      </c>
      <c r="J43" s="18">
        <v>21.093699999999998</v>
      </c>
      <c r="K43" s="18">
        <v>7.5228000000000002</v>
      </c>
      <c r="M43" s="2">
        <v>20.3065</v>
      </c>
      <c r="N43" s="2">
        <v>1.26</v>
      </c>
    </row>
    <row r="44" spans="3:15" x14ac:dyDescent="0.2">
      <c r="C44" s="1" t="s">
        <v>365</v>
      </c>
      <c r="D44" s="33">
        <v>1775</v>
      </c>
      <c r="E44" s="18">
        <v>137.31191000000001</v>
      </c>
      <c r="F44" s="19">
        <f t="shared" si="3"/>
        <v>1153.0314000000001</v>
      </c>
      <c r="G44" s="62">
        <v>730.01310000000001</v>
      </c>
      <c r="H44" s="62">
        <v>308.59500000000003</v>
      </c>
      <c r="I44" s="62">
        <v>86.255600000000001</v>
      </c>
      <c r="J44" s="18">
        <v>23.5078</v>
      </c>
      <c r="K44" s="18">
        <v>4.6599000000000004</v>
      </c>
      <c r="M44" s="2">
        <v>23.724599999999999</v>
      </c>
      <c r="N44" s="2">
        <v>0.58850000000000002</v>
      </c>
    </row>
    <row r="45" spans="3:15" x14ac:dyDescent="0.2">
      <c r="C45" s="1" t="s">
        <v>366</v>
      </c>
      <c r="D45" s="33">
        <v>2343</v>
      </c>
      <c r="E45" s="18">
        <v>175.41172</v>
      </c>
      <c r="F45" s="19">
        <f t="shared" si="3"/>
        <v>1282.1007</v>
      </c>
      <c r="G45" s="62">
        <v>689.60720000000003</v>
      </c>
      <c r="H45" s="62">
        <v>231.536</v>
      </c>
      <c r="I45" s="62">
        <v>327.04320000000001</v>
      </c>
      <c r="J45" s="18">
        <v>31.6615</v>
      </c>
      <c r="K45" s="18">
        <v>2.2528000000000001</v>
      </c>
      <c r="M45" s="2">
        <v>31.5657</v>
      </c>
      <c r="N45" s="2">
        <v>0.54</v>
      </c>
    </row>
    <row r="46" spans="3:15" x14ac:dyDescent="0.2">
      <c r="C46" s="1" t="s">
        <v>367</v>
      </c>
      <c r="D46" s="33">
        <v>1839</v>
      </c>
      <c r="E46" s="18">
        <v>167.72694999999999</v>
      </c>
      <c r="F46" s="19">
        <f t="shared" si="3"/>
        <v>972.87599999999998</v>
      </c>
      <c r="G46" s="62">
        <v>595.22040000000004</v>
      </c>
      <c r="H46" s="62">
        <v>260.09230000000002</v>
      </c>
      <c r="I46" s="62">
        <v>75.206299999999999</v>
      </c>
      <c r="J46" s="18">
        <v>39.884999999999998</v>
      </c>
      <c r="K46" s="18">
        <v>2.472</v>
      </c>
      <c r="M46" s="2">
        <v>41.4176</v>
      </c>
      <c r="N46" s="2">
        <v>0.77500000000000002</v>
      </c>
    </row>
    <row r="47" spans="3:15" x14ac:dyDescent="0.2">
      <c r="C47" s="1" t="s">
        <v>368</v>
      </c>
      <c r="D47" s="33">
        <v>527</v>
      </c>
      <c r="E47" s="18">
        <v>46.299720000000001</v>
      </c>
      <c r="F47" s="19">
        <f t="shared" si="3"/>
        <v>494.28980000000001</v>
      </c>
      <c r="G47" s="62">
        <v>308.69380000000001</v>
      </c>
      <c r="H47" s="62">
        <v>129.81299999999999</v>
      </c>
      <c r="I47" s="62">
        <v>40.986600000000003</v>
      </c>
      <c r="J47" s="18">
        <v>11.0884</v>
      </c>
      <c r="K47" s="18">
        <v>3.7080000000000002</v>
      </c>
      <c r="M47" s="2">
        <v>11.2895</v>
      </c>
      <c r="N47" s="2">
        <v>0.77500000000000002</v>
      </c>
    </row>
    <row r="48" spans="3:15" x14ac:dyDescent="0.2">
      <c r="C48" s="1" t="s">
        <v>369</v>
      </c>
      <c r="D48" s="33">
        <v>438</v>
      </c>
      <c r="E48" s="18">
        <v>35.975250000000003</v>
      </c>
      <c r="F48" s="19">
        <f t="shared" si="3"/>
        <v>574.32259999999997</v>
      </c>
      <c r="G48" s="62">
        <v>377.39609999999999</v>
      </c>
      <c r="H48" s="62">
        <v>145.41399999999999</v>
      </c>
      <c r="I48" s="62">
        <v>40.836799999999997</v>
      </c>
      <c r="J48" s="18">
        <v>9.8516999999999992</v>
      </c>
      <c r="K48" s="18">
        <v>0.82399999999999995</v>
      </c>
      <c r="M48" s="2">
        <v>11.661199999999999</v>
      </c>
      <c r="N48" s="2">
        <v>0.76</v>
      </c>
    </row>
    <row r="49" spans="3:14" x14ac:dyDescent="0.2">
      <c r="C49" s="1" t="s">
        <v>370</v>
      </c>
      <c r="D49" s="33">
        <v>988</v>
      </c>
      <c r="E49" s="18">
        <v>91.983680000000007</v>
      </c>
      <c r="F49" s="19">
        <f t="shared" si="3"/>
        <v>897.7423</v>
      </c>
      <c r="G49" s="62">
        <v>577.04459999999995</v>
      </c>
      <c r="H49" s="62">
        <v>239.26259999999999</v>
      </c>
      <c r="I49" s="62">
        <v>62.770699999999998</v>
      </c>
      <c r="J49" s="18">
        <v>16.192399999999999</v>
      </c>
      <c r="K49" s="18">
        <v>2.472</v>
      </c>
      <c r="M49" s="2">
        <v>17.522200000000002</v>
      </c>
      <c r="N49" s="2">
        <v>0.505</v>
      </c>
    </row>
    <row r="50" spans="3:14" x14ac:dyDescent="0.2">
      <c r="C50" s="1" t="s">
        <v>371</v>
      </c>
      <c r="D50" s="33">
        <v>2195</v>
      </c>
      <c r="E50" s="18">
        <v>267.86491999999998</v>
      </c>
      <c r="F50" s="19">
        <f t="shared" si="3"/>
        <v>1005.6710999999999</v>
      </c>
      <c r="G50" s="62">
        <v>622.62239999999997</v>
      </c>
      <c r="H50" s="62">
        <v>244.50360000000001</v>
      </c>
      <c r="I50" s="62">
        <v>113.58329999999999</v>
      </c>
      <c r="J50" s="18">
        <v>20.017800000000001</v>
      </c>
      <c r="K50" s="18">
        <v>4.944</v>
      </c>
      <c r="M50" s="2">
        <v>24.961300000000001</v>
      </c>
      <c r="N50" s="2">
        <v>0.14499999999999999</v>
      </c>
    </row>
    <row r="51" spans="3:14" x14ac:dyDescent="0.2">
      <c r="C51" s="1" t="s">
        <v>372</v>
      </c>
      <c r="D51" s="33">
        <v>2541</v>
      </c>
      <c r="E51" s="18">
        <v>251.13774000000001</v>
      </c>
      <c r="F51" s="19">
        <f t="shared" si="3"/>
        <v>1036.3757999999998</v>
      </c>
      <c r="G51" s="62">
        <v>663.59320000000002</v>
      </c>
      <c r="H51" s="62">
        <v>247.47929999999999</v>
      </c>
      <c r="I51" s="62">
        <v>109.6872</v>
      </c>
      <c r="J51" s="18">
        <v>12.4148</v>
      </c>
      <c r="K51" s="18">
        <v>3.2012999999999998</v>
      </c>
      <c r="M51" s="2">
        <v>12.2948</v>
      </c>
      <c r="N51" s="2">
        <v>0.63500000000000001</v>
      </c>
    </row>
    <row r="52" spans="3:14" x14ac:dyDescent="0.2">
      <c r="C52" s="1" t="s">
        <v>373</v>
      </c>
      <c r="D52" s="33">
        <v>2838</v>
      </c>
      <c r="E52" s="18">
        <v>279.42842999999999</v>
      </c>
      <c r="F52" s="19">
        <f t="shared" si="3"/>
        <v>1548.6112000000001</v>
      </c>
      <c r="G52" s="62">
        <v>949.90440000000001</v>
      </c>
      <c r="H52" s="62">
        <v>400.86630000000002</v>
      </c>
      <c r="I52" s="62">
        <v>148.86959999999999</v>
      </c>
      <c r="J52" s="18">
        <v>46.0869</v>
      </c>
      <c r="K52" s="18">
        <v>2.8839999999999999</v>
      </c>
      <c r="M52" s="2">
        <v>46.273299999999999</v>
      </c>
      <c r="N52" s="2">
        <v>0.92</v>
      </c>
    </row>
    <row r="53" spans="3:14" x14ac:dyDescent="0.2">
      <c r="D53" s="6"/>
      <c r="G53" s="63"/>
      <c r="H53" s="63"/>
      <c r="I53" s="63"/>
      <c r="K53" s="18"/>
    </row>
    <row r="54" spans="3:14" x14ac:dyDescent="0.2">
      <c r="C54" s="1" t="s">
        <v>374</v>
      </c>
      <c r="D54" s="33">
        <v>5265</v>
      </c>
      <c r="E54" s="18">
        <v>373.55687999999998</v>
      </c>
      <c r="F54" s="19">
        <f t="shared" ref="F54:F60" si="4">SUM(G54:K54)</f>
        <v>2427.4704999999999</v>
      </c>
      <c r="G54" s="62">
        <v>1642.7029</v>
      </c>
      <c r="H54" s="62">
        <v>478.6506</v>
      </c>
      <c r="I54" s="62">
        <v>260.93549999999999</v>
      </c>
      <c r="J54" s="18">
        <v>33.8855</v>
      </c>
      <c r="K54" s="18">
        <v>11.295999999999999</v>
      </c>
      <c r="M54" s="2">
        <v>33.576500000000003</v>
      </c>
      <c r="N54" s="2">
        <v>1.9350000000000001</v>
      </c>
    </row>
    <row r="55" spans="3:14" x14ac:dyDescent="0.2">
      <c r="C55" s="1" t="s">
        <v>375</v>
      </c>
      <c r="D55" s="33">
        <v>940</v>
      </c>
      <c r="E55" s="18">
        <v>67.17868</v>
      </c>
      <c r="F55" s="19">
        <f t="shared" si="4"/>
        <v>870.9348</v>
      </c>
      <c r="G55" s="62">
        <v>485.56119999999999</v>
      </c>
      <c r="H55" s="62">
        <v>247.33430000000001</v>
      </c>
      <c r="I55" s="62">
        <v>111.0655</v>
      </c>
      <c r="J55" s="18">
        <v>24.913799999999998</v>
      </c>
      <c r="K55" s="18">
        <v>2.06</v>
      </c>
      <c r="M55" s="2">
        <v>25.162199999999999</v>
      </c>
      <c r="N55" s="2">
        <v>0.67500000000000004</v>
      </c>
    </row>
    <row r="56" spans="3:14" x14ac:dyDescent="0.2">
      <c r="C56" s="1" t="s">
        <v>376</v>
      </c>
      <c r="D56" s="33">
        <v>782</v>
      </c>
      <c r="E56" s="18">
        <v>52.70523</v>
      </c>
      <c r="F56" s="19">
        <f t="shared" si="4"/>
        <v>650.88569999999993</v>
      </c>
      <c r="G56" s="62">
        <v>368.17700000000002</v>
      </c>
      <c r="H56" s="62">
        <v>190.37119999999999</v>
      </c>
      <c r="I56" s="62">
        <v>78.951999999999998</v>
      </c>
      <c r="J56" s="18">
        <v>7.5269000000000004</v>
      </c>
      <c r="K56" s="18">
        <v>5.8586</v>
      </c>
      <c r="M56" s="2">
        <v>8.6453000000000007</v>
      </c>
      <c r="N56" s="2">
        <v>0.63</v>
      </c>
    </row>
    <row r="57" spans="3:14" x14ac:dyDescent="0.2">
      <c r="C57" s="1" t="s">
        <v>377</v>
      </c>
      <c r="D57" s="33">
        <v>4453</v>
      </c>
      <c r="E57" s="18">
        <v>290.58746000000002</v>
      </c>
      <c r="F57" s="19">
        <f t="shared" si="4"/>
        <v>1640.0118</v>
      </c>
      <c r="G57" s="62">
        <v>966.18889999999999</v>
      </c>
      <c r="H57" s="62">
        <v>312.46429999999998</v>
      </c>
      <c r="I57" s="62">
        <v>327.24959999999999</v>
      </c>
      <c r="J57" s="18">
        <v>29.671700000000001</v>
      </c>
      <c r="K57" s="18">
        <v>4.4372999999999996</v>
      </c>
      <c r="M57" s="2">
        <v>32.199300000000001</v>
      </c>
      <c r="N57" s="2">
        <v>2.1949999999999998</v>
      </c>
    </row>
    <row r="58" spans="3:14" x14ac:dyDescent="0.2">
      <c r="C58" s="1" t="s">
        <v>378</v>
      </c>
      <c r="D58" s="33">
        <v>1299</v>
      </c>
      <c r="E58" s="18">
        <v>94.962029999999999</v>
      </c>
      <c r="F58" s="19">
        <f t="shared" si="4"/>
        <v>969.91660000000002</v>
      </c>
      <c r="G58" s="62">
        <v>576.76030000000003</v>
      </c>
      <c r="H58" s="62">
        <v>228.96629999999999</v>
      </c>
      <c r="I58" s="62">
        <v>138.20189999999999</v>
      </c>
      <c r="J58" s="18">
        <v>22.950700000000001</v>
      </c>
      <c r="K58" s="18">
        <v>3.0373999999999999</v>
      </c>
      <c r="M58" s="2">
        <v>24.991599999999998</v>
      </c>
      <c r="N58" s="2">
        <v>0.29849999999999999</v>
      </c>
    </row>
    <row r="59" spans="3:14" x14ac:dyDescent="0.2">
      <c r="C59" s="1" t="s">
        <v>379</v>
      </c>
      <c r="D59" s="33">
        <v>1413</v>
      </c>
      <c r="E59" s="18">
        <v>123.92157</v>
      </c>
      <c r="F59" s="19">
        <f t="shared" si="4"/>
        <v>1133.6862000000001</v>
      </c>
      <c r="G59" s="62">
        <v>655.67110000000002</v>
      </c>
      <c r="H59" s="62">
        <v>321.07350000000002</v>
      </c>
      <c r="I59" s="62">
        <v>116.7497</v>
      </c>
      <c r="J59" s="18">
        <v>31.634599999999999</v>
      </c>
      <c r="K59" s="18">
        <v>8.5572999999999997</v>
      </c>
      <c r="M59" s="2">
        <v>35.184699999999999</v>
      </c>
      <c r="N59" s="2">
        <v>0.44</v>
      </c>
    </row>
    <row r="60" spans="3:14" x14ac:dyDescent="0.2">
      <c r="C60" s="1" t="s">
        <v>380</v>
      </c>
      <c r="D60" s="33">
        <v>4291</v>
      </c>
      <c r="E60" s="18">
        <v>356.31009</v>
      </c>
      <c r="F60" s="19">
        <f t="shared" si="4"/>
        <v>2468.7543999999998</v>
      </c>
      <c r="G60" s="62">
        <v>1524.4335000000001</v>
      </c>
      <c r="H60" s="62">
        <v>638.30999999999995</v>
      </c>
      <c r="I60" s="62">
        <v>252.0378</v>
      </c>
      <c r="J60" s="18">
        <v>44.098599999999998</v>
      </c>
      <c r="K60" s="18">
        <v>9.8744999999999994</v>
      </c>
      <c r="M60" s="2">
        <v>52.263599999999997</v>
      </c>
      <c r="N60" s="2">
        <v>1.19</v>
      </c>
    </row>
    <row r="61" spans="3:14" x14ac:dyDescent="0.2">
      <c r="D61" s="6"/>
      <c r="K61" s="18"/>
    </row>
    <row r="62" spans="3:14" x14ac:dyDescent="0.2">
      <c r="C62" s="1" t="s">
        <v>381</v>
      </c>
      <c r="D62" s="33">
        <v>5179</v>
      </c>
      <c r="E62" s="18">
        <v>400.07963000000001</v>
      </c>
      <c r="F62" s="19">
        <f t="shared" ref="F62:F68" si="5">SUM(G62:K62)</f>
        <v>3002.6306</v>
      </c>
      <c r="G62" s="62">
        <v>1981.8579999999999</v>
      </c>
      <c r="H62" s="62">
        <v>698.1422</v>
      </c>
      <c r="I62" s="62">
        <v>259.07459999999998</v>
      </c>
      <c r="J62" s="18">
        <v>54.998199999999997</v>
      </c>
      <c r="K62" s="18">
        <v>8.5576000000000008</v>
      </c>
      <c r="M62" s="2">
        <v>56.959499999999998</v>
      </c>
      <c r="N62" s="2">
        <v>2.2770000000000001</v>
      </c>
    </row>
    <row r="63" spans="3:14" x14ac:dyDescent="0.2">
      <c r="C63" s="1" t="s">
        <v>382</v>
      </c>
      <c r="D63" s="33">
        <v>931</v>
      </c>
      <c r="E63" s="18">
        <v>86.49194</v>
      </c>
      <c r="F63" s="19">
        <f t="shared" si="5"/>
        <v>646.50870000000009</v>
      </c>
      <c r="G63" s="62">
        <v>413.24799999999999</v>
      </c>
      <c r="H63" s="62">
        <v>166.11269999999999</v>
      </c>
      <c r="I63" s="62">
        <v>48.284199999999998</v>
      </c>
      <c r="J63" s="18">
        <v>14.331799999999999</v>
      </c>
      <c r="K63" s="18">
        <v>4.532</v>
      </c>
      <c r="M63" s="2">
        <v>13.671799999999999</v>
      </c>
      <c r="N63" s="2">
        <v>0.12</v>
      </c>
    </row>
    <row r="64" spans="3:14" x14ac:dyDescent="0.2">
      <c r="C64" s="1" t="s">
        <v>383</v>
      </c>
      <c r="D64" s="33">
        <v>1543</v>
      </c>
      <c r="E64" s="18">
        <v>115.6581</v>
      </c>
      <c r="F64" s="19">
        <f t="shared" si="5"/>
        <v>1107.3566000000001</v>
      </c>
      <c r="G64" s="62">
        <v>694.44489999999996</v>
      </c>
      <c r="H64" s="62">
        <v>235.96360000000001</v>
      </c>
      <c r="I64" s="62">
        <v>154.13069999999999</v>
      </c>
      <c r="J64" s="18">
        <v>19.5214</v>
      </c>
      <c r="K64" s="18">
        <v>3.2959999999999998</v>
      </c>
      <c r="M64" s="2">
        <v>20.306699999999999</v>
      </c>
      <c r="N64" s="2">
        <v>0.12</v>
      </c>
    </row>
    <row r="65" spans="1:14" x14ac:dyDescent="0.2">
      <c r="C65" s="1" t="s">
        <v>384</v>
      </c>
      <c r="D65" s="33">
        <v>802</v>
      </c>
      <c r="E65" s="18">
        <v>72.115819999999999</v>
      </c>
      <c r="F65" s="19">
        <f t="shared" si="5"/>
        <v>934.7016000000001</v>
      </c>
      <c r="G65" s="62">
        <v>569.14340000000004</v>
      </c>
      <c r="H65" s="62">
        <v>282.46519999999998</v>
      </c>
      <c r="I65" s="62">
        <v>66.513400000000004</v>
      </c>
      <c r="J65" s="18">
        <v>9.65</v>
      </c>
      <c r="K65" s="18">
        <v>6.9295999999999998</v>
      </c>
      <c r="M65" s="2">
        <v>10.454800000000001</v>
      </c>
      <c r="N65" s="2">
        <v>0</v>
      </c>
    </row>
    <row r="66" spans="1:14" x14ac:dyDescent="0.2">
      <c r="C66" s="1" t="s">
        <v>385</v>
      </c>
      <c r="D66" s="33">
        <v>461</v>
      </c>
      <c r="E66" s="18">
        <v>28.742629999999998</v>
      </c>
      <c r="F66" s="19">
        <f t="shared" si="5"/>
        <v>505.23579999999998</v>
      </c>
      <c r="G66" s="62">
        <v>256.0428</v>
      </c>
      <c r="H66" s="62">
        <v>137.77879999999999</v>
      </c>
      <c r="I66" s="62">
        <v>95.180700000000002</v>
      </c>
      <c r="J66" s="18">
        <v>13.0687</v>
      </c>
      <c r="K66" s="18">
        <v>3.1648000000000001</v>
      </c>
      <c r="M66" s="2">
        <v>13.0687</v>
      </c>
      <c r="N66" s="2">
        <v>0</v>
      </c>
    </row>
    <row r="67" spans="1:14" x14ac:dyDescent="0.2">
      <c r="C67" s="1" t="s">
        <v>386</v>
      </c>
      <c r="D67" s="33">
        <v>872</v>
      </c>
      <c r="E67" s="18">
        <v>71.203239999999994</v>
      </c>
      <c r="F67" s="19">
        <f t="shared" si="5"/>
        <v>930.92520000000013</v>
      </c>
      <c r="G67" s="62">
        <v>559.25630000000001</v>
      </c>
      <c r="H67" s="62">
        <v>267.51249999999999</v>
      </c>
      <c r="I67" s="62">
        <v>85.514499999999998</v>
      </c>
      <c r="J67" s="18">
        <v>15.9093</v>
      </c>
      <c r="K67" s="18">
        <v>2.7326000000000001</v>
      </c>
      <c r="M67" s="2">
        <v>16.8888</v>
      </c>
      <c r="N67" s="2">
        <v>0</v>
      </c>
    </row>
    <row r="68" spans="1:14" x14ac:dyDescent="0.2">
      <c r="C68" s="1" t="s">
        <v>387</v>
      </c>
      <c r="D68" s="33">
        <v>85</v>
      </c>
      <c r="E68" s="18">
        <v>6.6222300000000001</v>
      </c>
      <c r="F68" s="19">
        <f t="shared" si="5"/>
        <v>156.81590000000003</v>
      </c>
      <c r="G68" s="62">
        <v>105.3501</v>
      </c>
      <c r="H68" s="62">
        <v>39.181399999999996</v>
      </c>
      <c r="I68" s="62">
        <v>9.6509</v>
      </c>
      <c r="J68" s="18">
        <v>1.8095000000000001</v>
      </c>
      <c r="K68" s="18">
        <v>0.82399999999999995</v>
      </c>
      <c r="M68" s="2">
        <v>2.8148</v>
      </c>
      <c r="N68" s="2">
        <v>0</v>
      </c>
    </row>
    <row r="69" spans="1:14" x14ac:dyDescent="0.2">
      <c r="D69" s="6"/>
    </row>
    <row r="70" spans="1:14" x14ac:dyDescent="0.2">
      <c r="C70" s="1" t="s">
        <v>388</v>
      </c>
      <c r="D70" s="35" t="s">
        <v>159</v>
      </c>
      <c r="E70" s="29" t="s">
        <v>159</v>
      </c>
      <c r="F70" s="19">
        <v>2.2835999999999999</v>
      </c>
      <c r="G70" s="29">
        <v>2.2835999999999999</v>
      </c>
      <c r="H70" s="29" t="s">
        <v>159</v>
      </c>
      <c r="I70" s="29" t="s">
        <v>159</v>
      </c>
      <c r="J70" s="29" t="s">
        <v>159</v>
      </c>
      <c r="K70" s="29" t="s">
        <v>159</v>
      </c>
    </row>
    <row r="71" spans="1:14" ht="18" thickBot="1" x14ac:dyDescent="0.25">
      <c r="B71" s="4"/>
      <c r="C71" s="4"/>
      <c r="D71" s="24"/>
      <c r="E71" s="4"/>
      <c r="F71" s="42"/>
      <c r="G71" s="65"/>
      <c r="H71" s="66"/>
      <c r="I71" s="42"/>
      <c r="J71" s="4"/>
      <c r="K71" s="4"/>
    </row>
    <row r="72" spans="1:14" x14ac:dyDescent="0.2">
      <c r="C72" s="1" t="s">
        <v>389</v>
      </c>
      <c r="F72" s="87" t="s">
        <v>390</v>
      </c>
      <c r="G72" s="88"/>
      <c r="H72" s="88"/>
      <c r="I72" s="88"/>
      <c r="J72" s="88"/>
      <c r="K72" s="88"/>
    </row>
    <row r="73" spans="1:14" x14ac:dyDescent="0.2">
      <c r="A73" s="1"/>
    </row>
  </sheetData>
  <mergeCells count="1">
    <mergeCell ref="F72:K72"/>
  </mergeCells>
  <phoneticPr fontId="2"/>
  <pageMargins left="0.4" right="0.37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4"/>
  <sheetViews>
    <sheetView showGridLines="0" zoomScale="75" zoomScaleNormal="75" workbookViewId="0">
      <selection activeCell="I55" sqref="I55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256" width="13.375" style="2"/>
    <col min="257" max="257" width="13.375" style="2" customWidth="1"/>
    <col min="258" max="258" width="19.625" style="2" customWidth="1"/>
    <col min="259" max="259" width="10.875" style="2" customWidth="1"/>
    <col min="260" max="261" width="13.375" style="2" customWidth="1"/>
    <col min="262" max="262" width="10.875" style="2" customWidth="1"/>
    <col min="263" max="263" width="13.375" style="2" customWidth="1"/>
    <col min="264" max="264" width="13.375" style="2"/>
    <col min="265" max="265" width="13.375" style="2" customWidth="1"/>
    <col min="266" max="267" width="10.875" style="2" customWidth="1"/>
    <col min="268" max="512" width="13.375" style="2"/>
    <col min="513" max="513" width="13.375" style="2" customWidth="1"/>
    <col min="514" max="514" width="19.625" style="2" customWidth="1"/>
    <col min="515" max="515" width="10.875" style="2" customWidth="1"/>
    <col min="516" max="517" width="13.375" style="2" customWidth="1"/>
    <col min="518" max="518" width="10.875" style="2" customWidth="1"/>
    <col min="519" max="519" width="13.375" style="2" customWidth="1"/>
    <col min="520" max="520" width="13.375" style="2"/>
    <col min="521" max="521" width="13.375" style="2" customWidth="1"/>
    <col min="522" max="523" width="10.875" style="2" customWidth="1"/>
    <col min="524" max="768" width="13.375" style="2"/>
    <col min="769" max="769" width="13.375" style="2" customWidth="1"/>
    <col min="770" max="770" width="19.625" style="2" customWidth="1"/>
    <col min="771" max="771" width="10.875" style="2" customWidth="1"/>
    <col min="772" max="773" width="13.375" style="2" customWidth="1"/>
    <col min="774" max="774" width="10.875" style="2" customWidth="1"/>
    <col min="775" max="775" width="13.375" style="2" customWidth="1"/>
    <col min="776" max="776" width="13.375" style="2"/>
    <col min="777" max="777" width="13.375" style="2" customWidth="1"/>
    <col min="778" max="779" width="10.875" style="2" customWidth="1"/>
    <col min="780" max="1024" width="13.375" style="2"/>
    <col min="1025" max="1025" width="13.375" style="2" customWidth="1"/>
    <col min="1026" max="1026" width="19.625" style="2" customWidth="1"/>
    <col min="1027" max="1027" width="10.875" style="2" customWidth="1"/>
    <col min="1028" max="1029" width="13.375" style="2" customWidth="1"/>
    <col min="1030" max="1030" width="10.875" style="2" customWidth="1"/>
    <col min="1031" max="1031" width="13.375" style="2" customWidth="1"/>
    <col min="1032" max="1032" width="13.375" style="2"/>
    <col min="1033" max="1033" width="13.375" style="2" customWidth="1"/>
    <col min="1034" max="1035" width="10.875" style="2" customWidth="1"/>
    <col min="1036" max="1280" width="13.375" style="2"/>
    <col min="1281" max="1281" width="13.375" style="2" customWidth="1"/>
    <col min="1282" max="1282" width="19.625" style="2" customWidth="1"/>
    <col min="1283" max="1283" width="10.875" style="2" customWidth="1"/>
    <col min="1284" max="1285" width="13.375" style="2" customWidth="1"/>
    <col min="1286" max="1286" width="10.875" style="2" customWidth="1"/>
    <col min="1287" max="1287" width="13.375" style="2" customWidth="1"/>
    <col min="1288" max="1288" width="13.375" style="2"/>
    <col min="1289" max="1289" width="13.375" style="2" customWidth="1"/>
    <col min="1290" max="1291" width="10.875" style="2" customWidth="1"/>
    <col min="1292" max="1536" width="13.375" style="2"/>
    <col min="1537" max="1537" width="13.375" style="2" customWidth="1"/>
    <col min="1538" max="1538" width="19.625" style="2" customWidth="1"/>
    <col min="1539" max="1539" width="10.875" style="2" customWidth="1"/>
    <col min="1540" max="1541" width="13.375" style="2" customWidth="1"/>
    <col min="1542" max="1542" width="10.875" style="2" customWidth="1"/>
    <col min="1543" max="1543" width="13.375" style="2" customWidth="1"/>
    <col min="1544" max="1544" width="13.375" style="2"/>
    <col min="1545" max="1545" width="13.375" style="2" customWidth="1"/>
    <col min="1546" max="1547" width="10.875" style="2" customWidth="1"/>
    <col min="1548" max="1792" width="13.375" style="2"/>
    <col min="1793" max="1793" width="13.375" style="2" customWidth="1"/>
    <col min="1794" max="1794" width="19.625" style="2" customWidth="1"/>
    <col min="1795" max="1795" width="10.875" style="2" customWidth="1"/>
    <col min="1796" max="1797" width="13.375" style="2" customWidth="1"/>
    <col min="1798" max="1798" width="10.875" style="2" customWidth="1"/>
    <col min="1799" max="1799" width="13.375" style="2" customWidth="1"/>
    <col min="1800" max="1800" width="13.375" style="2"/>
    <col min="1801" max="1801" width="13.375" style="2" customWidth="1"/>
    <col min="1802" max="1803" width="10.875" style="2" customWidth="1"/>
    <col min="1804" max="2048" width="13.375" style="2"/>
    <col min="2049" max="2049" width="13.375" style="2" customWidth="1"/>
    <col min="2050" max="2050" width="19.625" style="2" customWidth="1"/>
    <col min="2051" max="2051" width="10.875" style="2" customWidth="1"/>
    <col min="2052" max="2053" width="13.375" style="2" customWidth="1"/>
    <col min="2054" max="2054" width="10.875" style="2" customWidth="1"/>
    <col min="2055" max="2055" width="13.375" style="2" customWidth="1"/>
    <col min="2056" max="2056" width="13.375" style="2"/>
    <col min="2057" max="2057" width="13.375" style="2" customWidth="1"/>
    <col min="2058" max="2059" width="10.875" style="2" customWidth="1"/>
    <col min="2060" max="2304" width="13.375" style="2"/>
    <col min="2305" max="2305" width="13.375" style="2" customWidth="1"/>
    <col min="2306" max="2306" width="19.625" style="2" customWidth="1"/>
    <col min="2307" max="2307" width="10.875" style="2" customWidth="1"/>
    <col min="2308" max="2309" width="13.375" style="2" customWidth="1"/>
    <col min="2310" max="2310" width="10.875" style="2" customWidth="1"/>
    <col min="2311" max="2311" width="13.375" style="2" customWidth="1"/>
    <col min="2312" max="2312" width="13.375" style="2"/>
    <col min="2313" max="2313" width="13.375" style="2" customWidth="1"/>
    <col min="2314" max="2315" width="10.875" style="2" customWidth="1"/>
    <col min="2316" max="2560" width="13.375" style="2"/>
    <col min="2561" max="2561" width="13.375" style="2" customWidth="1"/>
    <col min="2562" max="2562" width="19.625" style="2" customWidth="1"/>
    <col min="2563" max="2563" width="10.875" style="2" customWidth="1"/>
    <col min="2564" max="2565" width="13.375" style="2" customWidth="1"/>
    <col min="2566" max="2566" width="10.875" style="2" customWidth="1"/>
    <col min="2567" max="2567" width="13.375" style="2" customWidth="1"/>
    <col min="2568" max="2568" width="13.375" style="2"/>
    <col min="2569" max="2569" width="13.375" style="2" customWidth="1"/>
    <col min="2570" max="2571" width="10.875" style="2" customWidth="1"/>
    <col min="2572" max="2816" width="13.375" style="2"/>
    <col min="2817" max="2817" width="13.375" style="2" customWidth="1"/>
    <col min="2818" max="2818" width="19.625" style="2" customWidth="1"/>
    <col min="2819" max="2819" width="10.875" style="2" customWidth="1"/>
    <col min="2820" max="2821" width="13.375" style="2" customWidth="1"/>
    <col min="2822" max="2822" width="10.875" style="2" customWidth="1"/>
    <col min="2823" max="2823" width="13.375" style="2" customWidth="1"/>
    <col min="2824" max="2824" width="13.375" style="2"/>
    <col min="2825" max="2825" width="13.375" style="2" customWidth="1"/>
    <col min="2826" max="2827" width="10.875" style="2" customWidth="1"/>
    <col min="2828" max="3072" width="13.375" style="2"/>
    <col min="3073" max="3073" width="13.375" style="2" customWidth="1"/>
    <col min="3074" max="3074" width="19.625" style="2" customWidth="1"/>
    <col min="3075" max="3075" width="10.875" style="2" customWidth="1"/>
    <col min="3076" max="3077" width="13.375" style="2" customWidth="1"/>
    <col min="3078" max="3078" width="10.875" style="2" customWidth="1"/>
    <col min="3079" max="3079" width="13.375" style="2" customWidth="1"/>
    <col min="3080" max="3080" width="13.375" style="2"/>
    <col min="3081" max="3081" width="13.375" style="2" customWidth="1"/>
    <col min="3082" max="3083" width="10.875" style="2" customWidth="1"/>
    <col min="3084" max="3328" width="13.375" style="2"/>
    <col min="3329" max="3329" width="13.375" style="2" customWidth="1"/>
    <col min="3330" max="3330" width="19.625" style="2" customWidth="1"/>
    <col min="3331" max="3331" width="10.875" style="2" customWidth="1"/>
    <col min="3332" max="3333" width="13.375" style="2" customWidth="1"/>
    <col min="3334" max="3334" width="10.875" style="2" customWidth="1"/>
    <col min="3335" max="3335" width="13.375" style="2" customWidth="1"/>
    <col min="3336" max="3336" width="13.375" style="2"/>
    <col min="3337" max="3337" width="13.375" style="2" customWidth="1"/>
    <col min="3338" max="3339" width="10.875" style="2" customWidth="1"/>
    <col min="3340" max="3584" width="13.375" style="2"/>
    <col min="3585" max="3585" width="13.375" style="2" customWidth="1"/>
    <col min="3586" max="3586" width="19.625" style="2" customWidth="1"/>
    <col min="3587" max="3587" width="10.875" style="2" customWidth="1"/>
    <col min="3588" max="3589" width="13.375" style="2" customWidth="1"/>
    <col min="3590" max="3590" width="10.875" style="2" customWidth="1"/>
    <col min="3591" max="3591" width="13.375" style="2" customWidth="1"/>
    <col min="3592" max="3592" width="13.375" style="2"/>
    <col min="3593" max="3593" width="13.375" style="2" customWidth="1"/>
    <col min="3594" max="3595" width="10.875" style="2" customWidth="1"/>
    <col min="3596" max="3840" width="13.375" style="2"/>
    <col min="3841" max="3841" width="13.375" style="2" customWidth="1"/>
    <col min="3842" max="3842" width="19.625" style="2" customWidth="1"/>
    <col min="3843" max="3843" width="10.875" style="2" customWidth="1"/>
    <col min="3844" max="3845" width="13.375" style="2" customWidth="1"/>
    <col min="3846" max="3846" width="10.875" style="2" customWidth="1"/>
    <col min="3847" max="3847" width="13.375" style="2" customWidth="1"/>
    <col min="3848" max="3848" width="13.375" style="2"/>
    <col min="3849" max="3849" width="13.375" style="2" customWidth="1"/>
    <col min="3850" max="3851" width="10.875" style="2" customWidth="1"/>
    <col min="3852" max="4096" width="13.375" style="2"/>
    <col min="4097" max="4097" width="13.375" style="2" customWidth="1"/>
    <col min="4098" max="4098" width="19.625" style="2" customWidth="1"/>
    <col min="4099" max="4099" width="10.875" style="2" customWidth="1"/>
    <col min="4100" max="4101" width="13.375" style="2" customWidth="1"/>
    <col min="4102" max="4102" width="10.875" style="2" customWidth="1"/>
    <col min="4103" max="4103" width="13.375" style="2" customWidth="1"/>
    <col min="4104" max="4104" width="13.375" style="2"/>
    <col min="4105" max="4105" width="13.375" style="2" customWidth="1"/>
    <col min="4106" max="4107" width="10.875" style="2" customWidth="1"/>
    <col min="4108" max="4352" width="13.375" style="2"/>
    <col min="4353" max="4353" width="13.375" style="2" customWidth="1"/>
    <col min="4354" max="4354" width="19.625" style="2" customWidth="1"/>
    <col min="4355" max="4355" width="10.875" style="2" customWidth="1"/>
    <col min="4356" max="4357" width="13.375" style="2" customWidth="1"/>
    <col min="4358" max="4358" width="10.875" style="2" customWidth="1"/>
    <col min="4359" max="4359" width="13.375" style="2" customWidth="1"/>
    <col min="4360" max="4360" width="13.375" style="2"/>
    <col min="4361" max="4361" width="13.375" style="2" customWidth="1"/>
    <col min="4362" max="4363" width="10.875" style="2" customWidth="1"/>
    <col min="4364" max="4608" width="13.375" style="2"/>
    <col min="4609" max="4609" width="13.375" style="2" customWidth="1"/>
    <col min="4610" max="4610" width="19.625" style="2" customWidth="1"/>
    <col min="4611" max="4611" width="10.875" style="2" customWidth="1"/>
    <col min="4612" max="4613" width="13.375" style="2" customWidth="1"/>
    <col min="4614" max="4614" width="10.875" style="2" customWidth="1"/>
    <col min="4615" max="4615" width="13.375" style="2" customWidth="1"/>
    <col min="4616" max="4616" width="13.375" style="2"/>
    <col min="4617" max="4617" width="13.375" style="2" customWidth="1"/>
    <col min="4618" max="4619" width="10.875" style="2" customWidth="1"/>
    <col min="4620" max="4864" width="13.375" style="2"/>
    <col min="4865" max="4865" width="13.375" style="2" customWidth="1"/>
    <col min="4866" max="4866" width="19.625" style="2" customWidth="1"/>
    <col min="4867" max="4867" width="10.875" style="2" customWidth="1"/>
    <col min="4868" max="4869" width="13.375" style="2" customWidth="1"/>
    <col min="4870" max="4870" width="10.875" style="2" customWidth="1"/>
    <col min="4871" max="4871" width="13.375" style="2" customWidth="1"/>
    <col min="4872" max="4872" width="13.375" style="2"/>
    <col min="4873" max="4873" width="13.375" style="2" customWidth="1"/>
    <col min="4874" max="4875" width="10.875" style="2" customWidth="1"/>
    <col min="4876" max="5120" width="13.375" style="2"/>
    <col min="5121" max="5121" width="13.375" style="2" customWidth="1"/>
    <col min="5122" max="5122" width="19.625" style="2" customWidth="1"/>
    <col min="5123" max="5123" width="10.875" style="2" customWidth="1"/>
    <col min="5124" max="5125" width="13.375" style="2" customWidth="1"/>
    <col min="5126" max="5126" width="10.875" style="2" customWidth="1"/>
    <col min="5127" max="5127" width="13.375" style="2" customWidth="1"/>
    <col min="5128" max="5128" width="13.375" style="2"/>
    <col min="5129" max="5129" width="13.375" style="2" customWidth="1"/>
    <col min="5130" max="5131" width="10.875" style="2" customWidth="1"/>
    <col min="5132" max="5376" width="13.375" style="2"/>
    <col min="5377" max="5377" width="13.375" style="2" customWidth="1"/>
    <col min="5378" max="5378" width="19.625" style="2" customWidth="1"/>
    <col min="5379" max="5379" width="10.875" style="2" customWidth="1"/>
    <col min="5380" max="5381" width="13.375" style="2" customWidth="1"/>
    <col min="5382" max="5382" width="10.875" style="2" customWidth="1"/>
    <col min="5383" max="5383" width="13.375" style="2" customWidth="1"/>
    <col min="5384" max="5384" width="13.375" style="2"/>
    <col min="5385" max="5385" width="13.375" style="2" customWidth="1"/>
    <col min="5386" max="5387" width="10.875" style="2" customWidth="1"/>
    <col min="5388" max="5632" width="13.375" style="2"/>
    <col min="5633" max="5633" width="13.375" style="2" customWidth="1"/>
    <col min="5634" max="5634" width="19.625" style="2" customWidth="1"/>
    <col min="5635" max="5635" width="10.875" style="2" customWidth="1"/>
    <col min="5636" max="5637" width="13.375" style="2" customWidth="1"/>
    <col min="5638" max="5638" width="10.875" style="2" customWidth="1"/>
    <col min="5639" max="5639" width="13.375" style="2" customWidth="1"/>
    <col min="5640" max="5640" width="13.375" style="2"/>
    <col min="5641" max="5641" width="13.375" style="2" customWidth="1"/>
    <col min="5642" max="5643" width="10.875" style="2" customWidth="1"/>
    <col min="5644" max="5888" width="13.375" style="2"/>
    <col min="5889" max="5889" width="13.375" style="2" customWidth="1"/>
    <col min="5890" max="5890" width="19.625" style="2" customWidth="1"/>
    <col min="5891" max="5891" width="10.875" style="2" customWidth="1"/>
    <col min="5892" max="5893" width="13.375" style="2" customWidth="1"/>
    <col min="5894" max="5894" width="10.875" style="2" customWidth="1"/>
    <col min="5895" max="5895" width="13.375" style="2" customWidth="1"/>
    <col min="5896" max="5896" width="13.375" style="2"/>
    <col min="5897" max="5897" width="13.375" style="2" customWidth="1"/>
    <col min="5898" max="5899" width="10.875" style="2" customWidth="1"/>
    <col min="5900" max="6144" width="13.375" style="2"/>
    <col min="6145" max="6145" width="13.375" style="2" customWidth="1"/>
    <col min="6146" max="6146" width="19.625" style="2" customWidth="1"/>
    <col min="6147" max="6147" width="10.875" style="2" customWidth="1"/>
    <col min="6148" max="6149" width="13.375" style="2" customWidth="1"/>
    <col min="6150" max="6150" width="10.875" style="2" customWidth="1"/>
    <col min="6151" max="6151" width="13.375" style="2" customWidth="1"/>
    <col min="6152" max="6152" width="13.375" style="2"/>
    <col min="6153" max="6153" width="13.375" style="2" customWidth="1"/>
    <col min="6154" max="6155" width="10.875" style="2" customWidth="1"/>
    <col min="6156" max="6400" width="13.375" style="2"/>
    <col min="6401" max="6401" width="13.375" style="2" customWidth="1"/>
    <col min="6402" max="6402" width="19.625" style="2" customWidth="1"/>
    <col min="6403" max="6403" width="10.875" style="2" customWidth="1"/>
    <col min="6404" max="6405" width="13.375" style="2" customWidth="1"/>
    <col min="6406" max="6406" width="10.875" style="2" customWidth="1"/>
    <col min="6407" max="6407" width="13.375" style="2" customWidth="1"/>
    <col min="6408" max="6408" width="13.375" style="2"/>
    <col min="6409" max="6409" width="13.375" style="2" customWidth="1"/>
    <col min="6410" max="6411" width="10.875" style="2" customWidth="1"/>
    <col min="6412" max="6656" width="13.375" style="2"/>
    <col min="6657" max="6657" width="13.375" style="2" customWidth="1"/>
    <col min="6658" max="6658" width="19.625" style="2" customWidth="1"/>
    <col min="6659" max="6659" width="10.875" style="2" customWidth="1"/>
    <col min="6660" max="6661" width="13.375" style="2" customWidth="1"/>
    <col min="6662" max="6662" width="10.875" style="2" customWidth="1"/>
    <col min="6663" max="6663" width="13.375" style="2" customWidth="1"/>
    <col min="6664" max="6664" width="13.375" style="2"/>
    <col min="6665" max="6665" width="13.375" style="2" customWidth="1"/>
    <col min="6666" max="6667" width="10.875" style="2" customWidth="1"/>
    <col min="6668" max="6912" width="13.375" style="2"/>
    <col min="6913" max="6913" width="13.375" style="2" customWidth="1"/>
    <col min="6914" max="6914" width="19.625" style="2" customWidth="1"/>
    <col min="6915" max="6915" width="10.875" style="2" customWidth="1"/>
    <col min="6916" max="6917" width="13.375" style="2" customWidth="1"/>
    <col min="6918" max="6918" width="10.875" style="2" customWidth="1"/>
    <col min="6919" max="6919" width="13.375" style="2" customWidth="1"/>
    <col min="6920" max="6920" width="13.375" style="2"/>
    <col min="6921" max="6921" width="13.375" style="2" customWidth="1"/>
    <col min="6922" max="6923" width="10.875" style="2" customWidth="1"/>
    <col min="6924" max="7168" width="13.375" style="2"/>
    <col min="7169" max="7169" width="13.375" style="2" customWidth="1"/>
    <col min="7170" max="7170" width="19.625" style="2" customWidth="1"/>
    <col min="7171" max="7171" width="10.875" style="2" customWidth="1"/>
    <col min="7172" max="7173" width="13.375" style="2" customWidth="1"/>
    <col min="7174" max="7174" width="10.875" style="2" customWidth="1"/>
    <col min="7175" max="7175" width="13.375" style="2" customWidth="1"/>
    <col min="7176" max="7176" width="13.375" style="2"/>
    <col min="7177" max="7177" width="13.375" style="2" customWidth="1"/>
    <col min="7178" max="7179" width="10.875" style="2" customWidth="1"/>
    <col min="7180" max="7424" width="13.375" style="2"/>
    <col min="7425" max="7425" width="13.375" style="2" customWidth="1"/>
    <col min="7426" max="7426" width="19.625" style="2" customWidth="1"/>
    <col min="7427" max="7427" width="10.875" style="2" customWidth="1"/>
    <col min="7428" max="7429" width="13.375" style="2" customWidth="1"/>
    <col min="7430" max="7430" width="10.875" style="2" customWidth="1"/>
    <col min="7431" max="7431" width="13.375" style="2" customWidth="1"/>
    <col min="7432" max="7432" width="13.375" style="2"/>
    <col min="7433" max="7433" width="13.375" style="2" customWidth="1"/>
    <col min="7434" max="7435" width="10.875" style="2" customWidth="1"/>
    <col min="7436" max="7680" width="13.375" style="2"/>
    <col min="7681" max="7681" width="13.375" style="2" customWidth="1"/>
    <col min="7682" max="7682" width="19.625" style="2" customWidth="1"/>
    <col min="7683" max="7683" width="10.875" style="2" customWidth="1"/>
    <col min="7684" max="7685" width="13.375" style="2" customWidth="1"/>
    <col min="7686" max="7686" width="10.875" style="2" customWidth="1"/>
    <col min="7687" max="7687" width="13.375" style="2" customWidth="1"/>
    <col min="7688" max="7688" width="13.375" style="2"/>
    <col min="7689" max="7689" width="13.375" style="2" customWidth="1"/>
    <col min="7690" max="7691" width="10.875" style="2" customWidth="1"/>
    <col min="7692" max="7936" width="13.375" style="2"/>
    <col min="7937" max="7937" width="13.375" style="2" customWidth="1"/>
    <col min="7938" max="7938" width="19.625" style="2" customWidth="1"/>
    <col min="7939" max="7939" width="10.875" style="2" customWidth="1"/>
    <col min="7940" max="7941" width="13.375" style="2" customWidth="1"/>
    <col min="7942" max="7942" width="10.875" style="2" customWidth="1"/>
    <col min="7943" max="7943" width="13.375" style="2" customWidth="1"/>
    <col min="7944" max="7944" width="13.375" style="2"/>
    <col min="7945" max="7945" width="13.375" style="2" customWidth="1"/>
    <col min="7946" max="7947" width="10.875" style="2" customWidth="1"/>
    <col min="7948" max="8192" width="13.375" style="2"/>
    <col min="8193" max="8193" width="13.375" style="2" customWidth="1"/>
    <col min="8194" max="8194" width="19.625" style="2" customWidth="1"/>
    <col min="8195" max="8195" width="10.875" style="2" customWidth="1"/>
    <col min="8196" max="8197" width="13.375" style="2" customWidth="1"/>
    <col min="8198" max="8198" width="10.875" style="2" customWidth="1"/>
    <col min="8199" max="8199" width="13.375" style="2" customWidth="1"/>
    <col min="8200" max="8200" width="13.375" style="2"/>
    <col min="8201" max="8201" width="13.375" style="2" customWidth="1"/>
    <col min="8202" max="8203" width="10.875" style="2" customWidth="1"/>
    <col min="8204" max="8448" width="13.375" style="2"/>
    <col min="8449" max="8449" width="13.375" style="2" customWidth="1"/>
    <col min="8450" max="8450" width="19.625" style="2" customWidth="1"/>
    <col min="8451" max="8451" width="10.875" style="2" customWidth="1"/>
    <col min="8452" max="8453" width="13.375" style="2" customWidth="1"/>
    <col min="8454" max="8454" width="10.875" style="2" customWidth="1"/>
    <col min="8455" max="8455" width="13.375" style="2" customWidth="1"/>
    <col min="8456" max="8456" width="13.375" style="2"/>
    <col min="8457" max="8457" width="13.375" style="2" customWidth="1"/>
    <col min="8458" max="8459" width="10.875" style="2" customWidth="1"/>
    <col min="8460" max="8704" width="13.375" style="2"/>
    <col min="8705" max="8705" width="13.375" style="2" customWidth="1"/>
    <col min="8706" max="8706" width="19.625" style="2" customWidth="1"/>
    <col min="8707" max="8707" width="10.875" style="2" customWidth="1"/>
    <col min="8708" max="8709" width="13.375" style="2" customWidth="1"/>
    <col min="8710" max="8710" width="10.875" style="2" customWidth="1"/>
    <col min="8711" max="8711" width="13.375" style="2" customWidth="1"/>
    <col min="8712" max="8712" width="13.375" style="2"/>
    <col min="8713" max="8713" width="13.375" style="2" customWidth="1"/>
    <col min="8714" max="8715" width="10.875" style="2" customWidth="1"/>
    <col min="8716" max="8960" width="13.375" style="2"/>
    <col min="8961" max="8961" width="13.375" style="2" customWidth="1"/>
    <col min="8962" max="8962" width="19.625" style="2" customWidth="1"/>
    <col min="8963" max="8963" width="10.875" style="2" customWidth="1"/>
    <col min="8964" max="8965" width="13.375" style="2" customWidth="1"/>
    <col min="8966" max="8966" width="10.875" style="2" customWidth="1"/>
    <col min="8967" max="8967" width="13.375" style="2" customWidth="1"/>
    <col min="8968" max="8968" width="13.375" style="2"/>
    <col min="8969" max="8969" width="13.375" style="2" customWidth="1"/>
    <col min="8970" max="8971" width="10.875" style="2" customWidth="1"/>
    <col min="8972" max="9216" width="13.375" style="2"/>
    <col min="9217" max="9217" width="13.375" style="2" customWidth="1"/>
    <col min="9218" max="9218" width="19.625" style="2" customWidth="1"/>
    <col min="9219" max="9219" width="10.875" style="2" customWidth="1"/>
    <col min="9220" max="9221" width="13.375" style="2" customWidth="1"/>
    <col min="9222" max="9222" width="10.875" style="2" customWidth="1"/>
    <col min="9223" max="9223" width="13.375" style="2" customWidth="1"/>
    <col min="9224" max="9224" width="13.375" style="2"/>
    <col min="9225" max="9225" width="13.375" style="2" customWidth="1"/>
    <col min="9226" max="9227" width="10.875" style="2" customWidth="1"/>
    <col min="9228" max="9472" width="13.375" style="2"/>
    <col min="9473" max="9473" width="13.375" style="2" customWidth="1"/>
    <col min="9474" max="9474" width="19.625" style="2" customWidth="1"/>
    <col min="9475" max="9475" width="10.875" style="2" customWidth="1"/>
    <col min="9476" max="9477" width="13.375" style="2" customWidth="1"/>
    <col min="9478" max="9478" width="10.875" style="2" customWidth="1"/>
    <col min="9479" max="9479" width="13.375" style="2" customWidth="1"/>
    <col min="9480" max="9480" width="13.375" style="2"/>
    <col min="9481" max="9481" width="13.375" style="2" customWidth="1"/>
    <col min="9482" max="9483" width="10.875" style="2" customWidth="1"/>
    <col min="9484" max="9728" width="13.375" style="2"/>
    <col min="9729" max="9729" width="13.375" style="2" customWidth="1"/>
    <col min="9730" max="9730" width="19.625" style="2" customWidth="1"/>
    <col min="9731" max="9731" width="10.875" style="2" customWidth="1"/>
    <col min="9732" max="9733" width="13.375" style="2" customWidth="1"/>
    <col min="9734" max="9734" width="10.875" style="2" customWidth="1"/>
    <col min="9735" max="9735" width="13.375" style="2" customWidth="1"/>
    <col min="9736" max="9736" width="13.375" style="2"/>
    <col min="9737" max="9737" width="13.375" style="2" customWidth="1"/>
    <col min="9738" max="9739" width="10.875" style="2" customWidth="1"/>
    <col min="9740" max="9984" width="13.375" style="2"/>
    <col min="9985" max="9985" width="13.375" style="2" customWidth="1"/>
    <col min="9986" max="9986" width="19.625" style="2" customWidth="1"/>
    <col min="9987" max="9987" width="10.875" style="2" customWidth="1"/>
    <col min="9988" max="9989" width="13.375" style="2" customWidth="1"/>
    <col min="9990" max="9990" width="10.875" style="2" customWidth="1"/>
    <col min="9991" max="9991" width="13.375" style="2" customWidth="1"/>
    <col min="9992" max="9992" width="13.375" style="2"/>
    <col min="9993" max="9993" width="13.375" style="2" customWidth="1"/>
    <col min="9994" max="9995" width="10.87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0.875" style="2" customWidth="1"/>
    <col min="10244" max="10245" width="13.375" style="2" customWidth="1"/>
    <col min="10246" max="10246" width="10.875" style="2" customWidth="1"/>
    <col min="10247" max="10247" width="13.375" style="2" customWidth="1"/>
    <col min="10248" max="10248" width="13.375" style="2"/>
    <col min="10249" max="10249" width="13.375" style="2" customWidth="1"/>
    <col min="10250" max="10251" width="10.87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0.875" style="2" customWidth="1"/>
    <col min="10500" max="10501" width="13.375" style="2" customWidth="1"/>
    <col min="10502" max="10502" width="10.875" style="2" customWidth="1"/>
    <col min="10503" max="10503" width="13.375" style="2" customWidth="1"/>
    <col min="10504" max="10504" width="13.375" style="2"/>
    <col min="10505" max="10505" width="13.375" style="2" customWidth="1"/>
    <col min="10506" max="10507" width="10.87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0.875" style="2" customWidth="1"/>
    <col min="10756" max="10757" width="13.375" style="2" customWidth="1"/>
    <col min="10758" max="10758" width="10.875" style="2" customWidth="1"/>
    <col min="10759" max="10759" width="13.375" style="2" customWidth="1"/>
    <col min="10760" max="10760" width="13.375" style="2"/>
    <col min="10761" max="10761" width="13.375" style="2" customWidth="1"/>
    <col min="10762" max="10763" width="10.87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0.875" style="2" customWidth="1"/>
    <col min="11012" max="11013" width="13.375" style="2" customWidth="1"/>
    <col min="11014" max="11014" width="10.875" style="2" customWidth="1"/>
    <col min="11015" max="11015" width="13.375" style="2" customWidth="1"/>
    <col min="11016" max="11016" width="13.375" style="2"/>
    <col min="11017" max="11017" width="13.375" style="2" customWidth="1"/>
    <col min="11018" max="11019" width="10.87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0.875" style="2" customWidth="1"/>
    <col min="11268" max="11269" width="13.375" style="2" customWidth="1"/>
    <col min="11270" max="11270" width="10.875" style="2" customWidth="1"/>
    <col min="11271" max="11271" width="13.375" style="2" customWidth="1"/>
    <col min="11272" max="11272" width="13.375" style="2"/>
    <col min="11273" max="11273" width="13.375" style="2" customWidth="1"/>
    <col min="11274" max="11275" width="10.87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0.875" style="2" customWidth="1"/>
    <col min="11524" max="11525" width="13.375" style="2" customWidth="1"/>
    <col min="11526" max="11526" width="10.875" style="2" customWidth="1"/>
    <col min="11527" max="11527" width="13.375" style="2" customWidth="1"/>
    <col min="11528" max="11528" width="13.375" style="2"/>
    <col min="11529" max="11529" width="13.375" style="2" customWidth="1"/>
    <col min="11530" max="11531" width="10.87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0.875" style="2" customWidth="1"/>
    <col min="11780" max="11781" width="13.375" style="2" customWidth="1"/>
    <col min="11782" max="11782" width="10.875" style="2" customWidth="1"/>
    <col min="11783" max="11783" width="13.375" style="2" customWidth="1"/>
    <col min="11784" max="11784" width="13.375" style="2"/>
    <col min="11785" max="11785" width="13.375" style="2" customWidth="1"/>
    <col min="11786" max="11787" width="10.87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0.875" style="2" customWidth="1"/>
    <col min="12036" max="12037" width="13.375" style="2" customWidth="1"/>
    <col min="12038" max="12038" width="10.875" style="2" customWidth="1"/>
    <col min="12039" max="12039" width="13.375" style="2" customWidth="1"/>
    <col min="12040" max="12040" width="13.375" style="2"/>
    <col min="12041" max="12041" width="13.375" style="2" customWidth="1"/>
    <col min="12042" max="12043" width="10.87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0.875" style="2" customWidth="1"/>
    <col min="12292" max="12293" width="13.375" style="2" customWidth="1"/>
    <col min="12294" max="12294" width="10.875" style="2" customWidth="1"/>
    <col min="12295" max="12295" width="13.375" style="2" customWidth="1"/>
    <col min="12296" max="12296" width="13.375" style="2"/>
    <col min="12297" max="12297" width="13.375" style="2" customWidth="1"/>
    <col min="12298" max="12299" width="10.87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0.875" style="2" customWidth="1"/>
    <col min="12548" max="12549" width="13.375" style="2" customWidth="1"/>
    <col min="12550" max="12550" width="10.875" style="2" customWidth="1"/>
    <col min="12551" max="12551" width="13.375" style="2" customWidth="1"/>
    <col min="12552" max="12552" width="13.375" style="2"/>
    <col min="12553" max="12553" width="13.375" style="2" customWidth="1"/>
    <col min="12554" max="12555" width="10.87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0.875" style="2" customWidth="1"/>
    <col min="12804" max="12805" width="13.375" style="2" customWidth="1"/>
    <col min="12806" max="12806" width="10.875" style="2" customWidth="1"/>
    <col min="12807" max="12807" width="13.375" style="2" customWidth="1"/>
    <col min="12808" max="12808" width="13.375" style="2"/>
    <col min="12809" max="12809" width="13.375" style="2" customWidth="1"/>
    <col min="12810" max="12811" width="10.87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0.875" style="2" customWidth="1"/>
    <col min="13060" max="13061" width="13.375" style="2" customWidth="1"/>
    <col min="13062" max="13062" width="10.875" style="2" customWidth="1"/>
    <col min="13063" max="13063" width="13.375" style="2" customWidth="1"/>
    <col min="13064" max="13064" width="13.375" style="2"/>
    <col min="13065" max="13065" width="13.375" style="2" customWidth="1"/>
    <col min="13066" max="13067" width="10.87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0.875" style="2" customWidth="1"/>
    <col min="13316" max="13317" width="13.375" style="2" customWidth="1"/>
    <col min="13318" max="13318" width="10.875" style="2" customWidth="1"/>
    <col min="13319" max="13319" width="13.375" style="2" customWidth="1"/>
    <col min="13320" max="13320" width="13.375" style="2"/>
    <col min="13321" max="13321" width="13.375" style="2" customWidth="1"/>
    <col min="13322" max="13323" width="10.87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0.875" style="2" customWidth="1"/>
    <col min="13572" max="13573" width="13.375" style="2" customWidth="1"/>
    <col min="13574" max="13574" width="10.875" style="2" customWidth="1"/>
    <col min="13575" max="13575" width="13.375" style="2" customWidth="1"/>
    <col min="13576" max="13576" width="13.375" style="2"/>
    <col min="13577" max="13577" width="13.375" style="2" customWidth="1"/>
    <col min="13578" max="13579" width="10.87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0.875" style="2" customWidth="1"/>
    <col min="13828" max="13829" width="13.375" style="2" customWidth="1"/>
    <col min="13830" max="13830" width="10.875" style="2" customWidth="1"/>
    <col min="13831" max="13831" width="13.375" style="2" customWidth="1"/>
    <col min="13832" max="13832" width="13.375" style="2"/>
    <col min="13833" max="13833" width="13.375" style="2" customWidth="1"/>
    <col min="13834" max="13835" width="10.87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0.875" style="2" customWidth="1"/>
    <col min="14084" max="14085" width="13.375" style="2" customWidth="1"/>
    <col min="14086" max="14086" width="10.875" style="2" customWidth="1"/>
    <col min="14087" max="14087" width="13.375" style="2" customWidth="1"/>
    <col min="14088" max="14088" width="13.375" style="2"/>
    <col min="14089" max="14089" width="13.375" style="2" customWidth="1"/>
    <col min="14090" max="14091" width="10.87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0.875" style="2" customWidth="1"/>
    <col min="14340" max="14341" width="13.375" style="2" customWidth="1"/>
    <col min="14342" max="14342" width="10.875" style="2" customWidth="1"/>
    <col min="14343" max="14343" width="13.375" style="2" customWidth="1"/>
    <col min="14344" max="14344" width="13.375" style="2"/>
    <col min="14345" max="14345" width="13.375" style="2" customWidth="1"/>
    <col min="14346" max="14347" width="10.87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0.875" style="2" customWidth="1"/>
    <col min="14596" max="14597" width="13.375" style="2" customWidth="1"/>
    <col min="14598" max="14598" width="10.875" style="2" customWidth="1"/>
    <col min="14599" max="14599" width="13.375" style="2" customWidth="1"/>
    <col min="14600" max="14600" width="13.375" style="2"/>
    <col min="14601" max="14601" width="13.375" style="2" customWidth="1"/>
    <col min="14602" max="14603" width="10.87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0.875" style="2" customWidth="1"/>
    <col min="14852" max="14853" width="13.375" style="2" customWidth="1"/>
    <col min="14854" max="14854" width="10.875" style="2" customWidth="1"/>
    <col min="14855" max="14855" width="13.375" style="2" customWidth="1"/>
    <col min="14856" max="14856" width="13.375" style="2"/>
    <col min="14857" max="14857" width="13.375" style="2" customWidth="1"/>
    <col min="14858" max="14859" width="10.87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0.875" style="2" customWidth="1"/>
    <col min="15108" max="15109" width="13.375" style="2" customWidth="1"/>
    <col min="15110" max="15110" width="10.875" style="2" customWidth="1"/>
    <col min="15111" max="15111" width="13.375" style="2" customWidth="1"/>
    <col min="15112" max="15112" width="13.375" style="2"/>
    <col min="15113" max="15113" width="13.375" style="2" customWidth="1"/>
    <col min="15114" max="15115" width="10.87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0.875" style="2" customWidth="1"/>
    <col min="15364" max="15365" width="13.375" style="2" customWidth="1"/>
    <col min="15366" max="15366" width="10.875" style="2" customWidth="1"/>
    <col min="15367" max="15367" width="13.375" style="2" customWidth="1"/>
    <col min="15368" max="15368" width="13.375" style="2"/>
    <col min="15369" max="15369" width="13.375" style="2" customWidth="1"/>
    <col min="15370" max="15371" width="10.87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0.875" style="2" customWidth="1"/>
    <col min="15620" max="15621" width="13.375" style="2" customWidth="1"/>
    <col min="15622" max="15622" width="10.875" style="2" customWidth="1"/>
    <col min="15623" max="15623" width="13.375" style="2" customWidth="1"/>
    <col min="15624" max="15624" width="13.375" style="2"/>
    <col min="15625" max="15625" width="13.375" style="2" customWidth="1"/>
    <col min="15626" max="15627" width="10.87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0.875" style="2" customWidth="1"/>
    <col min="15876" max="15877" width="13.375" style="2" customWidth="1"/>
    <col min="15878" max="15878" width="10.875" style="2" customWidth="1"/>
    <col min="15879" max="15879" width="13.375" style="2" customWidth="1"/>
    <col min="15880" max="15880" width="13.375" style="2"/>
    <col min="15881" max="15881" width="13.375" style="2" customWidth="1"/>
    <col min="15882" max="15883" width="10.87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0.875" style="2" customWidth="1"/>
    <col min="16132" max="16133" width="13.375" style="2" customWidth="1"/>
    <col min="16134" max="16134" width="10.875" style="2" customWidth="1"/>
    <col min="16135" max="16135" width="13.375" style="2" customWidth="1"/>
    <col min="16136" max="16136" width="13.375" style="2"/>
    <col min="16137" max="16137" width="13.375" style="2" customWidth="1"/>
    <col min="16138" max="16139" width="10.875" style="2" customWidth="1"/>
    <col min="16140" max="16384" width="13.37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6" spans="1:11" x14ac:dyDescent="0.2">
      <c r="D6" s="3" t="s">
        <v>472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2" t="s">
        <v>459</v>
      </c>
      <c r="D8" s="7"/>
      <c r="E8" s="7"/>
      <c r="F8" s="7"/>
      <c r="G8" s="7"/>
      <c r="H8" s="7"/>
      <c r="I8" s="7"/>
      <c r="J8" s="7"/>
      <c r="K8" s="7"/>
    </row>
    <row r="9" spans="1:11" x14ac:dyDescent="0.2">
      <c r="B9" s="26" t="s">
        <v>431</v>
      </c>
      <c r="C9" s="14" t="s">
        <v>464</v>
      </c>
      <c r="D9" s="14" t="s">
        <v>473</v>
      </c>
      <c r="E9" s="14" t="s">
        <v>474</v>
      </c>
      <c r="F9" s="14" t="s">
        <v>475</v>
      </c>
      <c r="G9" s="14" t="s">
        <v>476</v>
      </c>
      <c r="H9" s="14" t="s">
        <v>477</v>
      </c>
      <c r="I9" s="14" t="s">
        <v>478</v>
      </c>
      <c r="J9" s="14" t="s">
        <v>479</v>
      </c>
      <c r="K9" s="14" t="s">
        <v>480</v>
      </c>
    </row>
    <row r="10" spans="1:11" x14ac:dyDescent="0.2">
      <c r="C10" s="6"/>
      <c r="E10" s="1"/>
      <c r="F10" s="1" t="s">
        <v>481</v>
      </c>
      <c r="G10" s="69"/>
    </row>
    <row r="11" spans="1:11" x14ac:dyDescent="0.2">
      <c r="B11" s="1" t="s">
        <v>442</v>
      </c>
      <c r="C11" s="33">
        <v>14794</v>
      </c>
      <c r="D11" s="18">
        <v>13095</v>
      </c>
      <c r="E11" s="18">
        <v>8058</v>
      </c>
      <c r="F11" s="18">
        <v>2354</v>
      </c>
      <c r="G11" s="29" t="s">
        <v>159</v>
      </c>
      <c r="H11" s="18">
        <v>9865</v>
      </c>
      <c r="I11" s="18">
        <v>3</v>
      </c>
      <c r="J11" s="18">
        <v>11</v>
      </c>
      <c r="K11" s="18">
        <v>22</v>
      </c>
    </row>
    <row r="12" spans="1:11" x14ac:dyDescent="0.2">
      <c r="B12" s="1" t="s">
        <v>443</v>
      </c>
      <c r="C12" s="33">
        <v>13352</v>
      </c>
      <c r="D12" s="18">
        <v>11989</v>
      </c>
      <c r="E12" s="18">
        <v>8261</v>
      </c>
      <c r="F12" s="18">
        <v>2068</v>
      </c>
      <c r="G12" s="29" t="s">
        <v>159</v>
      </c>
      <c r="H12" s="18">
        <v>8531</v>
      </c>
      <c r="I12" s="18">
        <v>2</v>
      </c>
      <c r="J12" s="18">
        <v>7</v>
      </c>
      <c r="K12" s="18">
        <v>17</v>
      </c>
    </row>
    <row r="13" spans="1:11" x14ac:dyDescent="0.2">
      <c r="B13" s="1" t="s">
        <v>444</v>
      </c>
      <c r="C13" s="33">
        <v>9196</v>
      </c>
      <c r="D13" s="18">
        <v>8197</v>
      </c>
      <c r="E13" s="18">
        <v>6145</v>
      </c>
      <c r="F13" s="18">
        <v>1019</v>
      </c>
      <c r="G13" s="29" t="s">
        <v>159</v>
      </c>
      <c r="H13" s="18">
        <v>6687</v>
      </c>
      <c r="I13" s="18">
        <v>1</v>
      </c>
      <c r="J13" s="18">
        <v>4</v>
      </c>
      <c r="K13" s="18">
        <v>11</v>
      </c>
    </row>
    <row r="14" spans="1:11" x14ac:dyDescent="0.2">
      <c r="B14" s="1" t="s">
        <v>445</v>
      </c>
      <c r="C14" s="33">
        <v>7893</v>
      </c>
      <c r="D14" s="18">
        <v>6835</v>
      </c>
      <c r="E14" s="18">
        <v>5366</v>
      </c>
      <c r="F14" s="18">
        <v>599</v>
      </c>
      <c r="G14" s="29" t="s">
        <v>159</v>
      </c>
      <c r="H14" s="18">
        <v>6287</v>
      </c>
      <c r="I14" s="18">
        <v>1</v>
      </c>
      <c r="J14" s="18">
        <v>3</v>
      </c>
      <c r="K14" s="18">
        <v>13</v>
      </c>
    </row>
    <row r="15" spans="1:11" x14ac:dyDescent="0.2">
      <c r="C15" s="6"/>
    </row>
    <row r="16" spans="1:11" x14ac:dyDescent="0.2">
      <c r="B16" s="1" t="s">
        <v>446</v>
      </c>
      <c r="C16" s="33">
        <v>8030</v>
      </c>
      <c r="D16" s="18">
        <v>6890</v>
      </c>
      <c r="E16" s="18">
        <v>5623</v>
      </c>
      <c r="F16" s="18">
        <v>493</v>
      </c>
      <c r="G16" s="29" t="s">
        <v>159</v>
      </c>
      <c r="H16" s="18">
        <v>6678</v>
      </c>
      <c r="I16" s="18">
        <v>1</v>
      </c>
      <c r="J16" s="18">
        <v>2</v>
      </c>
      <c r="K16" s="18">
        <v>13</v>
      </c>
    </row>
    <row r="17" spans="2:11" x14ac:dyDescent="0.2">
      <c r="B17" s="1" t="s">
        <v>447</v>
      </c>
      <c r="C17" s="17">
        <v>8353</v>
      </c>
      <c r="D17" s="18">
        <v>7239</v>
      </c>
      <c r="E17" s="18">
        <v>5944</v>
      </c>
      <c r="F17" s="18">
        <v>514</v>
      </c>
      <c r="G17" s="18">
        <v>629</v>
      </c>
      <c r="H17" s="18">
        <v>6962</v>
      </c>
      <c r="I17" s="18">
        <v>1</v>
      </c>
      <c r="J17" s="18">
        <v>2</v>
      </c>
      <c r="K17" s="18">
        <v>13</v>
      </c>
    </row>
    <row r="18" spans="2:11" x14ac:dyDescent="0.2">
      <c r="B18" s="1" t="s">
        <v>448</v>
      </c>
      <c r="C18" s="17">
        <v>8756</v>
      </c>
      <c r="D18" s="18">
        <v>7585</v>
      </c>
      <c r="E18" s="18">
        <v>6251</v>
      </c>
      <c r="F18" s="18">
        <v>540</v>
      </c>
      <c r="G18" s="18">
        <v>863</v>
      </c>
      <c r="H18" s="18">
        <v>7379</v>
      </c>
      <c r="I18" s="18">
        <v>1</v>
      </c>
      <c r="J18" s="18">
        <v>2</v>
      </c>
      <c r="K18" s="18">
        <v>14</v>
      </c>
    </row>
    <row r="19" spans="2:11" x14ac:dyDescent="0.2">
      <c r="B19" s="3" t="s">
        <v>449</v>
      </c>
      <c r="C19" s="21">
        <v>9432</v>
      </c>
      <c r="D19" s="22">
        <v>8275</v>
      </c>
      <c r="E19" s="22">
        <v>6825</v>
      </c>
      <c r="F19" s="22">
        <v>592</v>
      </c>
      <c r="G19" s="22">
        <v>1153</v>
      </c>
      <c r="H19" s="22">
        <v>7905</v>
      </c>
      <c r="I19" s="32" t="s">
        <v>159</v>
      </c>
      <c r="J19" s="22">
        <v>2</v>
      </c>
      <c r="K19" s="22">
        <v>17</v>
      </c>
    </row>
    <row r="20" spans="2:11" x14ac:dyDescent="0.2">
      <c r="B20" s="7"/>
      <c r="C20" s="13"/>
      <c r="D20" s="7"/>
      <c r="E20" s="7"/>
      <c r="F20" s="7"/>
      <c r="G20" s="7"/>
      <c r="H20" s="7"/>
      <c r="I20" s="7"/>
      <c r="J20" s="7"/>
      <c r="K20" s="7"/>
    </row>
    <row r="21" spans="2:11" x14ac:dyDescent="0.2">
      <c r="C21" s="6"/>
      <c r="F21" s="1" t="s">
        <v>482</v>
      </c>
      <c r="G21" s="1" t="s">
        <v>483</v>
      </c>
    </row>
    <row r="22" spans="2:11" x14ac:dyDescent="0.2">
      <c r="B22" s="1" t="s">
        <v>442</v>
      </c>
      <c r="C22" s="17">
        <v>10594</v>
      </c>
      <c r="D22" s="18">
        <v>3501</v>
      </c>
      <c r="E22" s="18">
        <v>394</v>
      </c>
      <c r="F22" s="18">
        <v>102</v>
      </c>
      <c r="G22" s="29" t="s">
        <v>159</v>
      </c>
      <c r="H22" s="18">
        <v>6569</v>
      </c>
      <c r="I22" s="18">
        <v>5</v>
      </c>
      <c r="J22" s="18">
        <v>4</v>
      </c>
      <c r="K22" s="18">
        <v>19</v>
      </c>
    </row>
    <row r="23" spans="2:11" x14ac:dyDescent="0.2">
      <c r="B23" s="1" t="s">
        <v>443</v>
      </c>
      <c r="C23" s="17">
        <v>12476</v>
      </c>
      <c r="D23" s="18">
        <v>4084</v>
      </c>
      <c r="E23" s="18">
        <v>608</v>
      </c>
      <c r="F23" s="18">
        <v>104</v>
      </c>
      <c r="G23" s="29" t="s">
        <v>159</v>
      </c>
      <c r="H23" s="18">
        <v>7651</v>
      </c>
      <c r="I23" s="18">
        <v>4</v>
      </c>
      <c r="J23" s="18">
        <v>3</v>
      </c>
      <c r="K23" s="18">
        <v>22</v>
      </c>
    </row>
    <row r="24" spans="2:11" x14ac:dyDescent="0.2">
      <c r="B24" s="1" t="s">
        <v>444</v>
      </c>
      <c r="C24" s="17">
        <v>10545</v>
      </c>
      <c r="D24" s="18">
        <v>3382</v>
      </c>
      <c r="E24" s="18">
        <v>645</v>
      </c>
      <c r="F24" s="18">
        <v>56</v>
      </c>
      <c r="G24" s="29" t="s">
        <v>159</v>
      </c>
      <c r="H24" s="18">
        <v>6440</v>
      </c>
      <c r="I24" s="18">
        <v>1</v>
      </c>
      <c r="J24" s="18">
        <v>2</v>
      </c>
      <c r="K24" s="18">
        <v>18</v>
      </c>
    </row>
    <row r="25" spans="2:11" x14ac:dyDescent="0.2">
      <c r="B25" s="1" t="s">
        <v>445</v>
      </c>
      <c r="C25" s="17">
        <v>12242</v>
      </c>
      <c r="D25" s="18">
        <v>3751.268</v>
      </c>
      <c r="E25" s="18">
        <v>747.505</v>
      </c>
      <c r="F25" s="18">
        <v>37.853000000000002</v>
      </c>
      <c r="G25" s="29" t="s">
        <v>159</v>
      </c>
      <c r="H25" s="18">
        <v>7681.0069999999996</v>
      </c>
      <c r="I25" s="18">
        <v>2.456</v>
      </c>
      <c r="J25" s="18">
        <v>1.21</v>
      </c>
      <c r="K25" s="18">
        <v>20.599</v>
      </c>
    </row>
    <row r="26" spans="2:11" x14ac:dyDescent="0.2">
      <c r="C26" s="6"/>
    </row>
    <row r="27" spans="2:11" x14ac:dyDescent="0.2">
      <c r="B27" s="1" t="s">
        <v>446</v>
      </c>
      <c r="C27" s="17">
        <v>14566</v>
      </c>
      <c r="D27" s="18">
        <v>4348</v>
      </c>
      <c r="E27" s="18">
        <v>975</v>
      </c>
      <c r="F27" s="18">
        <v>34</v>
      </c>
      <c r="G27" s="29" t="s">
        <v>159</v>
      </c>
      <c r="H27" s="18">
        <v>9181</v>
      </c>
      <c r="I27" s="18">
        <v>2</v>
      </c>
      <c r="J27" s="18">
        <v>1</v>
      </c>
      <c r="K27" s="18">
        <v>25</v>
      </c>
    </row>
    <row r="28" spans="2:11" x14ac:dyDescent="0.2">
      <c r="B28" s="1" t="s">
        <v>447</v>
      </c>
      <c r="C28" s="17">
        <v>15067</v>
      </c>
      <c r="D28" s="18">
        <v>4611</v>
      </c>
      <c r="E28" s="18">
        <v>1069</v>
      </c>
      <c r="F28" s="18">
        <v>35</v>
      </c>
      <c r="G28" s="18">
        <v>108</v>
      </c>
      <c r="H28" s="18">
        <v>9214</v>
      </c>
      <c r="I28" s="18">
        <v>2</v>
      </c>
      <c r="J28" s="18">
        <v>1</v>
      </c>
      <c r="K28" s="18">
        <v>28</v>
      </c>
    </row>
    <row r="29" spans="2:11" x14ac:dyDescent="0.2">
      <c r="B29" s="1" t="s">
        <v>448</v>
      </c>
      <c r="C29" s="17">
        <v>16002</v>
      </c>
      <c r="D29" s="18">
        <v>4869</v>
      </c>
      <c r="E29" s="18">
        <v>1212</v>
      </c>
      <c r="F29" s="18">
        <v>36</v>
      </c>
      <c r="G29" s="18">
        <v>189</v>
      </c>
      <c r="H29" s="18">
        <v>9669</v>
      </c>
      <c r="I29" s="18">
        <v>1</v>
      </c>
      <c r="J29" s="18">
        <v>1</v>
      </c>
      <c r="K29" s="18">
        <v>27</v>
      </c>
    </row>
    <row r="30" spans="2:11" x14ac:dyDescent="0.2">
      <c r="B30" s="3" t="s">
        <v>449</v>
      </c>
      <c r="C30" s="21">
        <v>16995</v>
      </c>
      <c r="D30" s="22">
        <v>5373</v>
      </c>
      <c r="E30" s="22">
        <v>1337</v>
      </c>
      <c r="F30" s="22">
        <v>44</v>
      </c>
      <c r="G30" s="22">
        <v>283</v>
      </c>
      <c r="H30" s="22">
        <v>9922</v>
      </c>
      <c r="I30" s="32" t="s">
        <v>159</v>
      </c>
      <c r="J30" s="22">
        <v>1</v>
      </c>
      <c r="K30" s="22">
        <v>34</v>
      </c>
    </row>
    <row r="31" spans="2:11" ht="18" thickBot="1" x14ac:dyDescent="0.25">
      <c r="B31" s="4"/>
      <c r="C31" s="24"/>
      <c r="D31" s="4"/>
      <c r="E31" s="4"/>
      <c r="F31" s="4"/>
      <c r="G31" s="4"/>
      <c r="H31" s="4"/>
      <c r="I31" s="4"/>
      <c r="J31" s="4"/>
      <c r="K31" s="4"/>
    </row>
    <row r="32" spans="2:11" x14ac:dyDescent="0.2">
      <c r="B32" s="1" t="s">
        <v>484</v>
      </c>
    </row>
    <row r="33" spans="1:2" x14ac:dyDescent="0.2">
      <c r="B33" s="1" t="s">
        <v>485</v>
      </c>
    </row>
    <row r="34" spans="1:2" x14ac:dyDescent="0.2">
      <c r="A34" s="1"/>
    </row>
  </sheetData>
  <phoneticPr fontId="2"/>
  <pageMargins left="0.49" right="0.4" top="0.52" bottom="0.56000000000000005" header="0.51200000000000001" footer="0.51200000000000001"/>
  <pageSetup paperSize="12"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4"/>
  <sheetViews>
    <sheetView showGridLines="0" tabSelected="1" zoomScale="75" workbookViewId="0">
      <selection activeCell="F23" sqref="F23"/>
    </sheetView>
  </sheetViews>
  <sheetFormatPr defaultColWidth="18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256" width="18.375" style="2"/>
    <col min="257" max="257" width="13.375" style="2" customWidth="1"/>
    <col min="258" max="258" width="3.375" style="2" customWidth="1"/>
    <col min="259" max="259" width="17.125" style="2" customWidth="1"/>
    <col min="260" max="512" width="18.375" style="2"/>
    <col min="513" max="513" width="13.375" style="2" customWidth="1"/>
    <col min="514" max="514" width="3.375" style="2" customWidth="1"/>
    <col min="515" max="515" width="17.125" style="2" customWidth="1"/>
    <col min="516" max="768" width="18.375" style="2"/>
    <col min="769" max="769" width="13.375" style="2" customWidth="1"/>
    <col min="770" max="770" width="3.375" style="2" customWidth="1"/>
    <col min="771" max="771" width="17.125" style="2" customWidth="1"/>
    <col min="772" max="1024" width="18.375" style="2"/>
    <col min="1025" max="1025" width="13.375" style="2" customWidth="1"/>
    <col min="1026" max="1026" width="3.375" style="2" customWidth="1"/>
    <col min="1027" max="1027" width="17.125" style="2" customWidth="1"/>
    <col min="1028" max="1280" width="18.375" style="2"/>
    <col min="1281" max="1281" width="13.375" style="2" customWidth="1"/>
    <col min="1282" max="1282" width="3.375" style="2" customWidth="1"/>
    <col min="1283" max="1283" width="17.125" style="2" customWidth="1"/>
    <col min="1284" max="1536" width="18.375" style="2"/>
    <col min="1537" max="1537" width="13.375" style="2" customWidth="1"/>
    <col min="1538" max="1538" width="3.375" style="2" customWidth="1"/>
    <col min="1539" max="1539" width="17.125" style="2" customWidth="1"/>
    <col min="1540" max="1792" width="18.375" style="2"/>
    <col min="1793" max="1793" width="13.375" style="2" customWidth="1"/>
    <col min="1794" max="1794" width="3.375" style="2" customWidth="1"/>
    <col min="1795" max="1795" width="17.125" style="2" customWidth="1"/>
    <col min="1796" max="2048" width="18.375" style="2"/>
    <col min="2049" max="2049" width="13.375" style="2" customWidth="1"/>
    <col min="2050" max="2050" width="3.375" style="2" customWidth="1"/>
    <col min="2051" max="2051" width="17.125" style="2" customWidth="1"/>
    <col min="2052" max="2304" width="18.375" style="2"/>
    <col min="2305" max="2305" width="13.375" style="2" customWidth="1"/>
    <col min="2306" max="2306" width="3.375" style="2" customWidth="1"/>
    <col min="2307" max="2307" width="17.125" style="2" customWidth="1"/>
    <col min="2308" max="2560" width="18.375" style="2"/>
    <col min="2561" max="2561" width="13.375" style="2" customWidth="1"/>
    <col min="2562" max="2562" width="3.375" style="2" customWidth="1"/>
    <col min="2563" max="2563" width="17.125" style="2" customWidth="1"/>
    <col min="2564" max="2816" width="18.375" style="2"/>
    <col min="2817" max="2817" width="13.375" style="2" customWidth="1"/>
    <col min="2818" max="2818" width="3.375" style="2" customWidth="1"/>
    <col min="2819" max="2819" width="17.125" style="2" customWidth="1"/>
    <col min="2820" max="3072" width="18.375" style="2"/>
    <col min="3073" max="3073" width="13.375" style="2" customWidth="1"/>
    <col min="3074" max="3074" width="3.375" style="2" customWidth="1"/>
    <col min="3075" max="3075" width="17.125" style="2" customWidth="1"/>
    <col min="3076" max="3328" width="18.375" style="2"/>
    <col min="3329" max="3329" width="13.375" style="2" customWidth="1"/>
    <col min="3330" max="3330" width="3.375" style="2" customWidth="1"/>
    <col min="3331" max="3331" width="17.125" style="2" customWidth="1"/>
    <col min="3332" max="3584" width="18.375" style="2"/>
    <col min="3585" max="3585" width="13.375" style="2" customWidth="1"/>
    <col min="3586" max="3586" width="3.375" style="2" customWidth="1"/>
    <col min="3587" max="3587" width="17.125" style="2" customWidth="1"/>
    <col min="3588" max="3840" width="18.375" style="2"/>
    <col min="3841" max="3841" width="13.375" style="2" customWidth="1"/>
    <col min="3842" max="3842" width="3.375" style="2" customWidth="1"/>
    <col min="3843" max="3843" width="17.125" style="2" customWidth="1"/>
    <col min="3844" max="4096" width="18.375" style="2"/>
    <col min="4097" max="4097" width="13.375" style="2" customWidth="1"/>
    <col min="4098" max="4098" width="3.375" style="2" customWidth="1"/>
    <col min="4099" max="4099" width="17.125" style="2" customWidth="1"/>
    <col min="4100" max="4352" width="18.375" style="2"/>
    <col min="4353" max="4353" width="13.375" style="2" customWidth="1"/>
    <col min="4354" max="4354" width="3.375" style="2" customWidth="1"/>
    <col min="4355" max="4355" width="17.125" style="2" customWidth="1"/>
    <col min="4356" max="4608" width="18.375" style="2"/>
    <col min="4609" max="4609" width="13.375" style="2" customWidth="1"/>
    <col min="4610" max="4610" width="3.375" style="2" customWidth="1"/>
    <col min="4611" max="4611" width="17.125" style="2" customWidth="1"/>
    <col min="4612" max="4864" width="18.375" style="2"/>
    <col min="4865" max="4865" width="13.375" style="2" customWidth="1"/>
    <col min="4866" max="4866" width="3.375" style="2" customWidth="1"/>
    <col min="4867" max="4867" width="17.125" style="2" customWidth="1"/>
    <col min="4868" max="5120" width="18.375" style="2"/>
    <col min="5121" max="5121" width="13.375" style="2" customWidth="1"/>
    <col min="5122" max="5122" width="3.375" style="2" customWidth="1"/>
    <col min="5123" max="5123" width="17.125" style="2" customWidth="1"/>
    <col min="5124" max="5376" width="18.375" style="2"/>
    <col min="5377" max="5377" width="13.375" style="2" customWidth="1"/>
    <col min="5378" max="5378" width="3.375" style="2" customWidth="1"/>
    <col min="5379" max="5379" width="17.125" style="2" customWidth="1"/>
    <col min="5380" max="5632" width="18.375" style="2"/>
    <col min="5633" max="5633" width="13.375" style="2" customWidth="1"/>
    <col min="5634" max="5634" width="3.375" style="2" customWidth="1"/>
    <col min="5635" max="5635" width="17.125" style="2" customWidth="1"/>
    <col min="5636" max="5888" width="18.375" style="2"/>
    <col min="5889" max="5889" width="13.375" style="2" customWidth="1"/>
    <col min="5890" max="5890" width="3.375" style="2" customWidth="1"/>
    <col min="5891" max="5891" width="17.125" style="2" customWidth="1"/>
    <col min="5892" max="6144" width="18.375" style="2"/>
    <col min="6145" max="6145" width="13.375" style="2" customWidth="1"/>
    <col min="6146" max="6146" width="3.375" style="2" customWidth="1"/>
    <col min="6147" max="6147" width="17.125" style="2" customWidth="1"/>
    <col min="6148" max="6400" width="18.375" style="2"/>
    <col min="6401" max="6401" width="13.375" style="2" customWidth="1"/>
    <col min="6402" max="6402" width="3.375" style="2" customWidth="1"/>
    <col min="6403" max="6403" width="17.125" style="2" customWidth="1"/>
    <col min="6404" max="6656" width="18.375" style="2"/>
    <col min="6657" max="6657" width="13.375" style="2" customWidth="1"/>
    <col min="6658" max="6658" width="3.375" style="2" customWidth="1"/>
    <col min="6659" max="6659" width="17.125" style="2" customWidth="1"/>
    <col min="6660" max="6912" width="18.375" style="2"/>
    <col min="6913" max="6913" width="13.375" style="2" customWidth="1"/>
    <col min="6914" max="6914" width="3.375" style="2" customWidth="1"/>
    <col min="6915" max="6915" width="17.125" style="2" customWidth="1"/>
    <col min="6916" max="7168" width="18.375" style="2"/>
    <col min="7169" max="7169" width="13.375" style="2" customWidth="1"/>
    <col min="7170" max="7170" width="3.375" style="2" customWidth="1"/>
    <col min="7171" max="7171" width="17.125" style="2" customWidth="1"/>
    <col min="7172" max="7424" width="18.375" style="2"/>
    <col min="7425" max="7425" width="13.375" style="2" customWidth="1"/>
    <col min="7426" max="7426" width="3.375" style="2" customWidth="1"/>
    <col min="7427" max="7427" width="17.125" style="2" customWidth="1"/>
    <col min="7428" max="7680" width="18.375" style="2"/>
    <col min="7681" max="7681" width="13.375" style="2" customWidth="1"/>
    <col min="7682" max="7682" width="3.375" style="2" customWidth="1"/>
    <col min="7683" max="7683" width="17.125" style="2" customWidth="1"/>
    <col min="7684" max="7936" width="18.375" style="2"/>
    <col min="7937" max="7937" width="13.375" style="2" customWidth="1"/>
    <col min="7938" max="7938" width="3.375" style="2" customWidth="1"/>
    <col min="7939" max="7939" width="17.125" style="2" customWidth="1"/>
    <col min="7940" max="8192" width="18.375" style="2"/>
    <col min="8193" max="8193" width="13.375" style="2" customWidth="1"/>
    <col min="8194" max="8194" width="3.375" style="2" customWidth="1"/>
    <col min="8195" max="8195" width="17.125" style="2" customWidth="1"/>
    <col min="8196" max="8448" width="18.375" style="2"/>
    <col min="8449" max="8449" width="13.375" style="2" customWidth="1"/>
    <col min="8450" max="8450" width="3.375" style="2" customWidth="1"/>
    <col min="8451" max="8451" width="17.125" style="2" customWidth="1"/>
    <col min="8452" max="8704" width="18.375" style="2"/>
    <col min="8705" max="8705" width="13.375" style="2" customWidth="1"/>
    <col min="8706" max="8706" width="3.375" style="2" customWidth="1"/>
    <col min="8707" max="8707" width="17.125" style="2" customWidth="1"/>
    <col min="8708" max="8960" width="18.375" style="2"/>
    <col min="8961" max="8961" width="13.375" style="2" customWidth="1"/>
    <col min="8962" max="8962" width="3.375" style="2" customWidth="1"/>
    <col min="8963" max="8963" width="17.125" style="2" customWidth="1"/>
    <col min="8964" max="9216" width="18.375" style="2"/>
    <col min="9217" max="9217" width="13.375" style="2" customWidth="1"/>
    <col min="9218" max="9218" width="3.375" style="2" customWidth="1"/>
    <col min="9219" max="9219" width="17.125" style="2" customWidth="1"/>
    <col min="9220" max="9472" width="18.375" style="2"/>
    <col min="9473" max="9473" width="13.375" style="2" customWidth="1"/>
    <col min="9474" max="9474" width="3.375" style="2" customWidth="1"/>
    <col min="9475" max="9475" width="17.125" style="2" customWidth="1"/>
    <col min="9476" max="9728" width="18.375" style="2"/>
    <col min="9729" max="9729" width="13.375" style="2" customWidth="1"/>
    <col min="9730" max="9730" width="3.375" style="2" customWidth="1"/>
    <col min="9731" max="9731" width="17.125" style="2" customWidth="1"/>
    <col min="9732" max="9984" width="18.375" style="2"/>
    <col min="9985" max="9985" width="13.375" style="2" customWidth="1"/>
    <col min="9986" max="9986" width="3.375" style="2" customWidth="1"/>
    <col min="9987" max="9987" width="17.125" style="2" customWidth="1"/>
    <col min="9988" max="10240" width="18.375" style="2"/>
    <col min="10241" max="10241" width="13.375" style="2" customWidth="1"/>
    <col min="10242" max="10242" width="3.375" style="2" customWidth="1"/>
    <col min="10243" max="10243" width="17.125" style="2" customWidth="1"/>
    <col min="10244" max="10496" width="18.375" style="2"/>
    <col min="10497" max="10497" width="13.375" style="2" customWidth="1"/>
    <col min="10498" max="10498" width="3.375" style="2" customWidth="1"/>
    <col min="10499" max="10499" width="17.125" style="2" customWidth="1"/>
    <col min="10500" max="10752" width="18.375" style="2"/>
    <col min="10753" max="10753" width="13.375" style="2" customWidth="1"/>
    <col min="10754" max="10754" width="3.375" style="2" customWidth="1"/>
    <col min="10755" max="10755" width="17.125" style="2" customWidth="1"/>
    <col min="10756" max="11008" width="18.375" style="2"/>
    <col min="11009" max="11009" width="13.375" style="2" customWidth="1"/>
    <col min="11010" max="11010" width="3.375" style="2" customWidth="1"/>
    <col min="11011" max="11011" width="17.125" style="2" customWidth="1"/>
    <col min="11012" max="11264" width="18.375" style="2"/>
    <col min="11265" max="11265" width="13.375" style="2" customWidth="1"/>
    <col min="11266" max="11266" width="3.375" style="2" customWidth="1"/>
    <col min="11267" max="11267" width="17.125" style="2" customWidth="1"/>
    <col min="11268" max="11520" width="18.375" style="2"/>
    <col min="11521" max="11521" width="13.375" style="2" customWidth="1"/>
    <col min="11522" max="11522" width="3.375" style="2" customWidth="1"/>
    <col min="11523" max="11523" width="17.125" style="2" customWidth="1"/>
    <col min="11524" max="11776" width="18.375" style="2"/>
    <col min="11777" max="11777" width="13.375" style="2" customWidth="1"/>
    <col min="11778" max="11778" width="3.375" style="2" customWidth="1"/>
    <col min="11779" max="11779" width="17.125" style="2" customWidth="1"/>
    <col min="11780" max="12032" width="18.375" style="2"/>
    <col min="12033" max="12033" width="13.375" style="2" customWidth="1"/>
    <col min="12034" max="12034" width="3.375" style="2" customWidth="1"/>
    <col min="12035" max="12035" width="17.125" style="2" customWidth="1"/>
    <col min="12036" max="12288" width="18.375" style="2"/>
    <col min="12289" max="12289" width="13.375" style="2" customWidth="1"/>
    <col min="12290" max="12290" width="3.375" style="2" customWidth="1"/>
    <col min="12291" max="12291" width="17.125" style="2" customWidth="1"/>
    <col min="12292" max="12544" width="18.375" style="2"/>
    <col min="12545" max="12545" width="13.375" style="2" customWidth="1"/>
    <col min="12546" max="12546" width="3.375" style="2" customWidth="1"/>
    <col min="12547" max="12547" width="17.125" style="2" customWidth="1"/>
    <col min="12548" max="12800" width="18.375" style="2"/>
    <col min="12801" max="12801" width="13.375" style="2" customWidth="1"/>
    <col min="12802" max="12802" width="3.375" style="2" customWidth="1"/>
    <col min="12803" max="12803" width="17.125" style="2" customWidth="1"/>
    <col min="12804" max="13056" width="18.375" style="2"/>
    <col min="13057" max="13057" width="13.375" style="2" customWidth="1"/>
    <col min="13058" max="13058" width="3.375" style="2" customWidth="1"/>
    <col min="13059" max="13059" width="17.125" style="2" customWidth="1"/>
    <col min="13060" max="13312" width="18.375" style="2"/>
    <col min="13313" max="13313" width="13.375" style="2" customWidth="1"/>
    <col min="13314" max="13314" width="3.375" style="2" customWidth="1"/>
    <col min="13315" max="13315" width="17.125" style="2" customWidth="1"/>
    <col min="13316" max="13568" width="18.375" style="2"/>
    <col min="13569" max="13569" width="13.375" style="2" customWidth="1"/>
    <col min="13570" max="13570" width="3.375" style="2" customWidth="1"/>
    <col min="13571" max="13571" width="17.125" style="2" customWidth="1"/>
    <col min="13572" max="13824" width="18.375" style="2"/>
    <col min="13825" max="13825" width="13.375" style="2" customWidth="1"/>
    <col min="13826" max="13826" width="3.375" style="2" customWidth="1"/>
    <col min="13827" max="13827" width="17.125" style="2" customWidth="1"/>
    <col min="13828" max="14080" width="18.375" style="2"/>
    <col min="14081" max="14081" width="13.375" style="2" customWidth="1"/>
    <col min="14082" max="14082" width="3.375" style="2" customWidth="1"/>
    <col min="14083" max="14083" width="17.125" style="2" customWidth="1"/>
    <col min="14084" max="14336" width="18.375" style="2"/>
    <col min="14337" max="14337" width="13.375" style="2" customWidth="1"/>
    <col min="14338" max="14338" width="3.375" style="2" customWidth="1"/>
    <col min="14339" max="14339" width="17.125" style="2" customWidth="1"/>
    <col min="14340" max="14592" width="18.375" style="2"/>
    <col min="14593" max="14593" width="13.375" style="2" customWidth="1"/>
    <col min="14594" max="14594" width="3.375" style="2" customWidth="1"/>
    <col min="14595" max="14595" width="17.125" style="2" customWidth="1"/>
    <col min="14596" max="14848" width="18.375" style="2"/>
    <col min="14849" max="14849" width="13.375" style="2" customWidth="1"/>
    <col min="14850" max="14850" width="3.375" style="2" customWidth="1"/>
    <col min="14851" max="14851" width="17.125" style="2" customWidth="1"/>
    <col min="14852" max="15104" width="18.375" style="2"/>
    <col min="15105" max="15105" width="13.375" style="2" customWidth="1"/>
    <col min="15106" max="15106" width="3.375" style="2" customWidth="1"/>
    <col min="15107" max="15107" width="17.125" style="2" customWidth="1"/>
    <col min="15108" max="15360" width="18.375" style="2"/>
    <col min="15361" max="15361" width="13.375" style="2" customWidth="1"/>
    <col min="15362" max="15362" width="3.375" style="2" customWidth="1"/>
    <col min="15363" max="15363" width="17.125" style="2" customWidth="1"/>
    <col min="15364" max="15616" width="18.375" style="2"/>
    <col min="15617" max="15617" width="13.375" style="2" customWidth="1"/>
    <col min="15618" max="15618" width="3.375" style="2" customWidth="1"/>
    <col min="15619" max="15619" width="17.125" style="2" customWidth="1"/>
    <col min="15620" max="15872" width="18.375" style="2"/>
    <col min="15873" max="15873" width="13.375" style="2" customWidth="1"/>
    <col min="15874" max="15874" width="3.375" style="2" customWidth="1"/>
    <col min="15875" max="15875" width="17.125" style="2" customWidth="1"/>
    <col min="15876" max="16128" width="18.375" style="2"/>
    <col min="16129" max="16129" width="13.375" style="2" customWidth="1"/>
    <col min="16130" max="16130" width="3.375" style="2" customWidth="1"/>
    <col min="16131" max="16131" width="17.125" style="2" customWidth="1"/>
    <col min="16132" max="16384" width="18.375" style="2"/>
  </cols>
  <sheetData>
    <row r="1" spans="1:9" x14ac:dyDescent="0.2">
      <c r="A1" s="1"/>
      <c r="D1" s="10"/>
    </row>
    <row r="2" spans="1:9" x14ac:dyDescent="0.2">
      <c r="D2" s="10"/>
    </row>
    <row r="3" spans="1:9" x14ac:dyDescent="0.2">
      <c r="D3" s="10"/>
    </row>
    <row r="4" spans="1:9" x14ac:dyDescent="0.2">
      <c r="D4" s="10"/>
    </row>
    <row r="5" spans="1:9" x14ac:dyDescent="0.2">
      <c r="D5" s="10"/>
    </row>
    <row r="6" spans="1:9" x14ac:dyDescent="0.2">
      <c r="D6" s="10"/>
      <c r="E6" s="3" t="s">
        <v>391</v>
      </c>
    </row>
    <row r="7" spans="1:9" ht="18" thickBot="1" x14ac:dyDescent="0.25">
      <c r="B7" s="10"/>
      <c r="D7" s="4"/>
      <c r="E7" s="4"/>
      <c r="F7" s="4"/>
      <c r="G7" s="4"/>
      <c r="H7" s="4"/>
      <c r="I7" s="4"/>
    </row>
    <row r="8" spans="1:9" x14ac:dyDescent="0.2">
      <c r="B8" s="48"/>
      <c r="C8" s="67"/>
      <c r="D8" s="6"/>
      <c r="F8" s="7"/>
      <c r="G8" s="7"/>
      <c r="H8" s="7"/>
      <c r="I8" s="7"/>
    </row>
    <row r="9" spans="1:9" x14ac:dyDescent="0.2">
      <c r="D9" s="9" t="s">
        <v>392</v>
      </c>
      <c r="E9" s="7"/>
      <c r="F9" s="9" t="s">
        <v>393</v>
      </c>
      <c r="G9" s="7"/>
      <c r="H9" s="9" t="s">
        <v>394</v>
      </c>
      <c r="I9" s="7"/>
    </row>
    <row r="10" spans="1:9" x14ac:dyDescent="0.2">
      <c r="A10" s="10"/>
      <c r="B10" s="7"/>
      <c r="C10" s="7"/>
      <c r="D10" s="9" t="s">
        <v>395</v>
      </c>
      <c r="E10" s="9" t="s">
        <v>396</v>
      </c>
      <c r="F10" s="9" t="s">
        <v>395</v>
      </c>
      <c r="G10" s="9" t="s">
        <v>396</v>
      </c>
      <c r="H10" s="9" t="s">
        <v>395</v>
      </c>
      <c r="I10" s="9" t="s">
        <v>396</v>
      </c>
    </row>
    <row r="11" spans="1:9" x14ac:dyDescent="0.2">
      <c r="D11" s="15" t="s">
        <v>16</v>
      </c>
      <c r="E11" s="16" t="s">
        <v>335</v>
      </c>
      <c r="F11" s="16" t="s">
        <v>16</v>
      </c>
      <c r="G11" s="16" t="s">
        <v>335</v>
      </c>
      <c r="H11" s="16" t="s">
        <v>16</v>
      </c>
      <c r="I11" s="16" t="s">
        <v>335</v>
      </c>
    </row>
    <row r="12" spans="1:9" x14ac:dyDescent="0.2">
      <c r="B12" s="60" t="s">
        <v>397</v>
      </c>
      <c r="C12" s="20"/>
      <c r="D12" s="21">
        <f t="shared" ref="D12:I12" si="0">SUM(D14:D77)</f>
        <v>173861</v>
      </c>
      <c r="E12" s="20">
        <f t="shared" si="0"/>
        <v>166983.92527999994</v>
      </c>
      <c r="F12" s="20">
        <f t="shared" si="0"/>
        <v>127049</v>
      </c>
      <c r="G12" s="20">
        <f>SUM(G14:G77)</f>
        <v>115796.12378000001</v>
      </c>
      <c r="H12" s="20">
        <f t="shared" si="0"/>
        <v>46812</v>
      </c>
      <c r="I12" s="20">
        <f t="shared" si="0"/>
        <v>51187.801500000016</v>
      </c>
    </row>
    <row r="13" spans="1:9" x14ac:dyDescent="0.2">
      <c r="D13" s="6"/>
    </row>
    <row r="14" spans="1:9" x14ac:dyDescent="0.2">
      <c r="C14" s="1" t="s">
        <v>338</v>
      </c>
      <c r="D14" s="17">
        <f>SUM(F14+H14)</f>
        <v>68094</v>
      </c>
      <c r="E14" s="19">
        <f>SUM(G14+I14)</f>
        <v>74843.868300000002</v>
      </c>
      <c r="F14" s="19">
        <v>49638</v>
      </c>
      <c r="G14" s="19">
        <v>52416.803399999997</v>
      </c>
      <c r="H14" s="18">
        <v>18456</v>
      </c>
      <c r="I14" s="18">
        <v>22427.064900000001</v>
      </c>
    </row>
    <row r="15" spans="1:9" x14ac:dyDescent="0.2">
      <c r="C15" s="1" t="s">
        <v>339</v>
      </c>
      <c r="D15" s="17">
        <f t="shared" ref="D15:E71" si="1">SUM(F15+H15)</f>
        <v>9145</v>
      </c>
      <c r="E15" s="19">
        <f t="shared" si="1"/>
        <v>9505.3217999999997</v>
      </c>
      <c r="F15" s="19">
        <v>6491</v>
      </c>
      <c r="G15" s="19">
        <v>6440.0694000000003</v>
      </c>
      <c r="H15" s="18">
        <v>2654</v>
      </c>
      <c r="I15" s="18">
        <v>3065.2523999999999</v>
      </c>
    </row>
    <row r="16" spans="1:9" x14ac:dyDescent="0.2">
      <c r="C16" s="1" t="s">
        <v>340</v>
      </c>
      <c r="D16" s="17">
        <f t="shared" si="1"/>
        <v>7672</v>
      </c>
      <c r="E16" s="19">
        <f t="shared" si="1"/>
        <v>8143.7078999999994</v>
      </c>
      <c r="F16" s="19">
        <v>5727</v>
      </c>
      <c r="G16" s="19">
        <v>5791.0888999999997</v>
      </c>
      <c r="H16" s="18">
        <v>1945</v>
      </c>
      <c r="I16" s="18">
        <v>2352.6190000000001</v>
      </c>
    </row>
    <row r="17" spans="3:9" x14ac:dyDescent="0.2">
      <c r="C17" s="1" t="s">
        <v>341</v>
      </c>
      <c r="D17" s="17">
        <f t="shared" si="1"/>
        <v>4899</v>
      </c>
      <c r="E17" s="19">
        <f t="shared" si="1"/>
        <v>4717.5125000000007</v>
      </c>
      <c r="F17" s="19">
        <v>3540</v>
      </c>
      <c r="G17" s="19">
        <v>3181.2366000000002</v>
      </c>
      <c r="H17" s="18">
        <v>1359</v>
      </c>
      <c r="I17" s="18">
        <v>1536.2759000000001</v>
      </c>
    </row>
    <row r="18" spans="3:9" x14ac:dyDescent="0.2">
      <c r="C18" s="1" t="s">
        <v>342</v>
      </c>
      <c r="D18" s="17">
        <f t="shared" si="1"/>
        <v>3870</v>
      </c>
      <c r="E18" s="19">
        <f t="shared" si="1"/>
        <v>2945.0254</v>
      </c>
      <c r="F18" s="19">
        <v>2905</v>
      </c>
      <c r="G18" s="19">
        <v>2047.9367</v>
      </c>
      <c r="H18" s="18">
        <v>965</v>
      </c>
      <c r="I18" s="18">
        <v>897.08870000000002</v>
      </c>
    </row>
    <row r="19" spans="3:9" x14ac:dyDescent="0.2">
      <c r="C19" s="1" t="s">
        <v>343</v>
      </c>
      <c r="D19" s="17">
        <f t="shared" si="1"/>
        <v>10173</v>
      </c>
      <c r="E19" s="19">
        <f t="shared" si="1"/>
        <v>8311.7595999999994</v>
      </c>
      <c r="F19" s="19">
        <v>7651</v>
      </c>
      <c r="G19" s="19">
        <v>5832.3626999999997</v>
      </c>
      <c r="H19" s="18">
        <v>2522</v>
      </c>
      <c r="I19" s="18">
        <v>2479.3969000000002</v>
      </c>
    </row>
    <row r="20" spans="3:9" x14ac:dyDescent="0.2">
      <c r="C20" s="1" t="s">
        <v>344</v>
      </c>
      <c r="D20" s="17">
        <f t="shared" si="1"/>
        <v>6679</v>
      </c>
      <c r="E20" s="19">
        <f t="shared" si="1"/>
        <v>5974.8249999999998</v>
      </c>
      <c r="F20" s="19">
        <v>4655</v>
      </c>
      <c r="G20" s="19">
        <v>3807.4002999999998</v>
      </c>
      <c r="H20" s="18">
        <v>2024</v>
      </c>
      <c r="I20" s="18">
        <v>2167.4247</v>
      </c>
    </row>
    <row r="21" spans="3:9" x14ac:dyDescent="0.2">
      <c r="D21" s="6"/>
      <c r="F21" s="18"/>
      <c r="G21" s="18"/>
      <c r="H21" s="18"/>
      <c r="I21" s="18"/>
    </row>
    <row r="22" spans="3:9" x14ac:dyDescent="0.2">
      <c r="C22" s="1" t="s">
        <v>345</v>
      </c>
      <c r="D22" s="17">
        <f t="shared" si="1"/>
        <v>2013</v>
      </c>
      <c r="E22" s="19">
        <f t="shared" si="1"/>
        <v>2066.3933000000002</v>
      </c>
      <c r="F22" s="19">
        <v>1496</v>
      </c>
      <c r="G22" s="19">
        <v>1490.1744000000001</v>
      </c>
      <c r="H22" s="18">
        <v>517</v>
      </c>
      <c r="I22" s="18">
        <v>576.21889999999996</v>
      </c>
    </row>
    <row r="23" spans="3:9" x14ac:dyDescent="0.2">
      <c r="C23" s="1" t="s">
        <v>346</v>
      </c>
      <c r="D23" s="17">
        <f t="shared" si="1"/>
        <v>1444</v>
      </c>
      <c r="E23" s="19">
        <f t="shared" si="1"/>
        <v>1392.4913999999999</v>
      </c>
      <c r="F23" s="19">
        <v>1043</v>
      </c>
      <c r="G23" s="19">
        <v>979.79259999999999</v>
      </c>
      <c r="H23" s="18">
        <v>401</v>
      </c>
      <c r="I23" s="18">
        <v>412.69880000000001</v>
      </c>
    </row>
    <row r="24" spans="3:9" x14ac:dyDescent="0.2">
      <c r="C24" s="1" t="s">
        <v>347</v>
      </c>
      <c r="D24" s="17">
        <f t="shared" si="1"/>
        <v>702</v>
      </c>
      <c r="E24" s="19">
        <f t="shared" si="1"/>
        <v>435.35209999999995</v>
      </c>
      <c r="F24" s="19">
        <v>507</v>
      </c>
      <c r="G24" s="19">
        <v>283.62329999999997</v>
      </c>
      <c r="H24" s="18">
        <v>195</v>
      </c>
      <c r="I24" s="18">
        <v>151.72880000000001</v>
      </c>
    </row>
    <row r="25" spans="3:9" x14ac:dyDescent="0.2">
      <c r="D25" s="6"/>
    </row>
    <row r="26" spans="3:9" x14ac:dyDescent="0.2">
      <c r="C26" s="1" t="s">
        <v>348</v>
      </c>
      <c r="D26" s="17">
        <f t="shared" si="1"/>
        <v>2095</v>
      </c>
      <c r="E26" s="19">
        <f t="shared" si="1"/>
        <v>1900.2765999999999</v>
      </c>
      <c r="F26" s="19">
        <v>1568</v>
      </c>
      <c r="G26" s="19">
        <v>1371.0636</v>
      </c>
      <c r="H26" s="18">
        <v>527</v>
      </c>
      <c r="I26" s="18">
        <v>529.21299999999997</v>
      </c>
    </row>
    <row r="27" spans="3:9" x14ac:dyDescent="0.2">
      <c r="C27" s="1" t="s">
        <v>349</v>
      </c>
      <c r="D27" s="17">
        <f t="shared" si="1"/>
        <v>2284</v>
      </c>
      <c r="E27" s="19">
        <f t="shared" si="1"/>
        <v>1959.5302000000001</v>
      </c>
      <c r="F27" s="19">
        <v>1653</v>
      </c>
      <c r="G27" s="19">
        <v>1353.0197000000001</v>
      </c>
      <c r="H27" s="18">
        <v>631</v>
      </c>
      <c r="I27" s="18">
        <v>606.51049999999998</v>
      </c>
    </row>
    <row r="28" spans="3:9" x14ac:dyDescent="0.2">
      <c r="C28" s="1" t="s">
        <v>350</v>
      </c>
      <c r="D28" s="17">
        <f t="shared" si="1"/>
        <v>1283</v>
      </c>
      <c r="E28" s="19">
        <f t="shared" si="1"/>
        <v>533.56428000000005</v>
      </c>
      <c r="F28" s="19">
        <v>908</v>
      </c>
      <c r="G28" s="19">
        <v>176.82488000000001</v>
      </c>
      <c r="H28" s="18">
        <v>375</v>
      </c>
      <c r="I28" s="18">
        <v>356.73939999999999</v>
      </c>
    </row>
    <row r="29" spans="3:9" x14ac:dyDescent="0.2">
      <c r="C29" s="1" t="s">
        <v>351</v>
      </c>
      <c r="D29" s="17">
        <f t="shared" si="1"/>
        <v>1164</v>
      </c>
      <c r="E29" s="19">
        <f t="shared" si="1"/>
        <v>993.43119999999999</v>
      </c>
      <c r="F29" s="19">
        <v>835</v>
      </c>
      <c r="G29" s="19">
        <v>708.96820000000002</v>
      </c>
      <c r="H29" s="18">
        <v>329</v>
      </c>
      <c r="I29" s="18">
        <v>284.46300000000002</v>
      </c>
    </row>
    <row r="30" spans="3:9" x14ac:dyDescent="0.2">
      <c r="C30" s="1" t="s">
        <v>352</v>
      </c>
      <c r="D30" s="17">
        <f t="shared" si="1"/>
        <v>2758</v>
      </c>
      <c r="E30" s="19">
        <f t="shared" si="1"/>
        <v>2665.1351</v>
      </c>
      <c r="F30" s="19">
        <v>2055</v>
      </c>
      <c r="G30" s="19">
        <v>1940.7918999999999</v>
      </c>
      <c r="H30" s="18">
        <v>703</v>
      </c>
      <c r="I30" s="18">
        <v>724.34320000000002</v>
      </c>
    </row>
    <row r="31" spans="3:9" x14ac:dyDescent="0.2">
      <c r="C31" s="1" t="s">
        <v>353</v>
      </c>
      <c r="D31" s="17">
        <f t="shared" si="1"/>
        <v>5455</v>
      </c>
      <c r="E31" s="19">
        <f t="shared" si="1"/>
        <v>5863.3829999999998</v>
      </c>
      <c r="F31" s="19">
        <v>4145</v>
      </c>
      <c r="G31" s="19">
        <v>4397.7906999999996</v>
      </c>
      <c r="H31" s="18">
        <v>1310</v>
      </c>
      <c r="I31" s="18">
        <v>1465.5923</v>
      </c>
    </row>
    <row r="32" spans="3:9" x14ac:dyDescent="0.2">
      <c r="D32" s="6"/>
      <c r="F32" s="18"/>
      <c r="G32" s="18"/>
      <c r="H32" s="18"/>
      <c r="I32" s="18"/>
    </row>
    <row r="33" spans="3:9" x14ac:dyDescent="0.2">
      <c r="C33" s="1" t="s">
        <v>354</v>
      </c>
      <c r="D33" s="17">
        <f t="shared" si="1"/>
        <v>3131</v>
      </c>
      <c r="E33" s="19">
        <f t="shared" si="1"/>
        <v>2440.1486</v>
      </c>
      <c r="F33" s="19">
        <v>2316</v>
      </c>
      <c r="G33" s="19">
        <v>1683.8443</v>
      </c>
      <c r="H33" s="18">
        <v>815</v>
      </c>
      <c r="I33" s="18">
        <v>756.30430000000001</v>
      </c>
    </row>
    <row r="34" spans="3:9" x14ac:dyDescent="0.2">
      <c r="C34" s="1" t="s">
        <v>355</v>
      </c>
      <c r="D34" s="17">
        <f t="shared" si="1"/>
        <v>2989</v>
      </c>
      <c r="E34" s="19">
        <f t="shared" si="1"/>
        <v>2809.1172000000001</v>
      </c>
      <c r="F34" s="19">
        <v>2152</v>
      </c>
      <c r="G34" s="19">
        <v>1865.0887</v>
      </c>
      <c r="H34" s="18">
        <v>837</v>
      </c>
      <c r="I34" s="18">
        <v>944.02850000000001</v>
      </c>
    </row>
    <row r="35" spans="3:9" x14ac:dyDescent="0.2">
      <c r="C35" s="1" t="s">
        <v>356</v>
      </c>
      <c r="D35" s="17">
        <f t="shared" si="1"/>
        <v>1141</v>
      </c>
      <c r="E35" s="19">
        <f t="shared" si="1"/>
        <v>1245.4904000000001</v>
      </c>
      <c r="F35" s="19">
        <v>801</v>
      </c>
      <c r="G35" s="19">
        <v>831.59580000000005</v>
      </c>
      <c r="H35" s="18">
        <v>340</v>
      </c>
      <c r="I35" s="18">
        <v>413.89460000000003</v>
      </c>
    </row>
    <row r="36" spans="3:9" x14ac:dyDescent="0.2">
      <c r="C36" s="1" t="s">
        <v>357</v>
      </c>
      <c r="D36" s="17">
        <f t="shared" si="1"/>
        <v>755</v>
      </c>
      <c r="E36" s="19">
        <f t="shared" si="1"/>
        <v>586.72829999999999</v>
      </c>
      <c r="F36" s="19">
        <v>552</v>
      </c>
      <c r="G36" s="19">
        <v>385.43060000000003</v>
      </c>
      <c r="H36" s="18">
        <v>203</v>
      </c>
      <c r="I36" s="18">
        <v>201.29769999999999</v>
      </c>
    </row>
    <row r="37" spans="3:9" x14ac:dyDescent="0.2">
      <c r="C37" s="1" t="s">
        <v>358</v>
      </c>
      <c r="D37" s="17">
        <f t="shared" si="1"/>
        <v>49</v>
      </c>
      <c r="E37" s="19">
        <f t="shared" si="1"/>
        <v>15.962899999999999</v>
      </c>
      <c r="F37" s="19">
        <v>39</v>
      </c>
      <c r="G37" s="19">
        <v>12.366099999999999</v>
      </c>
      <c r="H37" s="18">
        <v>10</v>
      </c>
      <c r="I37" s="18">
        <v>3.5968</v>
      </c>
    </row>
    <row r="38" spans="3:9" x14ac:dyDescent="0.2">
      <c r="D38" s="6"/>
    </row>
    <row r="39" spans="3:9" x14ac:dyDescent="0.2">
      <c r="C39" s="1" t="s">
        <v>359</v>
      </c>
      <c r="D39" s="17">
        <f t="shared" si="1"/>
        <v>1927</v>
      </c>
      <c r="E39" s="19">
        <f t="shared" si="1"/>
        <v>1711.1541999999999</v>
      </c>
      <c r="F39" s="19">
        <v>1365</v>
      </c>
      <c r="G39" s="19">
        <v>1160.3579</v>
      </c>
      <c r="H39" s="18">
        <v>562</v>
      </c>
      <c r="I39" s="18">
        <v>550.79629999999997</v>
      </c>
    </row>
    <row r="40" spans="3:9" x14ac:dyDescent="0.2">
      <c r="C40" s="1" t="s">
        <v>360</v>
      </c>
      <c r="D40" s="17">
        <f t="shared" si="1"/>
        <v>880</v>
      </c>
      <c r="E40" s="19">
        <f t="shared" si="1"/>
        <v>668.57830000000001</v>
      </c>
      <c r="F40" s="19">
        <v>624</v>
      </c>
      <c r="G40" s="19">
        <v>402.27019999999999</v>
      </c>
      <c r="H40" s="18">
        <v>256</v>
      </c>
      <c r="I40" s="18">
        <v>266.30810000000002</v>
      </c>
    </row>
    <row r="41" spans="3:9" x14ac:dyDescent="0.2">
      <c r="C41" s="1" t="s">
        <v>361</v>
      </c>
      <c r="D41" s="17">
        <f t="shared" si="1"/>
        <v>1321</v>
      </c>
      <c r="E41" s="19">
        <f t="shared" si="1"/>
        <v>1033.8731</v>
      </c>
      <c r="F41" s="19">
        <v>1007</v>
      </c>
      <c r="G41" s="19">
        <v>727.59699999999998</v>
      </c>
      <c r="H41" s="18">
        <v>314</v>
      </c>
      <c r="I41" s="18">
        <v>306.27609999999999</v>
      </c>
    </row>
    <row r="42" spans="3:9" x14ac:dyDescent="0.2">
      <c r="C42" s="1" t="s">
        <v>362</v>
      </c>
      <c r="D42" s="17">
        <f t="shared" si="1"/>
        <v>1000</v>
      </c>
      <c r="E42" s="19">
        <f t="shared" si="1"/>
        <v>720.81470000000002</v>
      </c>
      <c r="F42" s="19">
        <v>730</v>
      </c>
      <c r="G42" s="19">
        <v>494.5831</v>
      </c>
      <c r="H42" s="18">
        <v>270</v>
      </c>
      <c r="I42" s="18">
        <v>226.23159999999999</v>
      </c>
    </row>
    <row r="43" spans="3:9" x14ac:dyDescent="0.2">
      <c r="C43" s="1" t="s">
        <v>363</v>
      </c>
      <c r="D43" s="17">
        <f t="shared" si="1"/>
        <v>814</v>
      </c>
      <c r="E43" s="19">
        <f t="shared" si="1"/>
        <v>374.7518</v>
      </c>
      <c r="F43" s="19">
        <v>622</v>
      </c>
      <c r="G43" s="19">
        <v>256.79820000000001</v>
      </c>
      <c r="H43" s="18">
        <v>192</v>
      </c>
      <c r="I43" s="18">
        <v>117.95359999999999</v>
      </c>
    </row>
    <row r="44" spans="3:9" x14ac:dyDescent="0.2">
      <c r="D44" s="6"/>
      <c r="F44" s="18"/>
      <c r="G44" s="18"/>
      <c r="H44" s="18"/>
      <c r="I44" s="18"/>
    </row>
    <row r="45" spans="3:9" x14ac:dyDescent="0.2">
      <c r="C45" s="1" t="s">
        <v>364</v>
      </c>
      <c r="D45" s="17">
        <f t="shared" si="1"/>
        <v>1589</v>
      </c>
      <c r="E45" s="19">
        <f t="shared" si="1"/>
        <v>1380.6257000000001</v>
      </c>
      <c r="F45" s="19">
        <v>1110</v>
      </c>
      <c r="G45" s="19">
        <v>902.76260000000002</v>
      </c>
      <c r="H45" s="18">
        <v>479</v>
      </c>
      <c r="I45" s="18">
        <v>477.86309999999997</v>
      </c>
    </row>
    <row r="46" spans="3:9" x14ac:dyDescent="0.2">
      <c r="C46" s="1" t="s">
        <v>365</v>
      </c>
      <c r="D46" s="17">
        <f t="shared" si="1"/>
        <v>953</v>
      </c>
      <c r="E46" s="19">
        <f t="shared" si="1"/>
        <v>711.58690000000001</v>
      </c>
      <c r="F46" s="19">
        <v>700</v>
      </c>
      <c r="G46" s="19">
        <v>497.91980000000001</v>
      </c>
      <c r="H46" s="18">
        <v>253</v>
      </c>
      <c r="I46" s="18">
        <v>213.6671</v>
      </c>
    </row>
    <row r="47" spans="3:9" x14ac:dyDescent="0.2">
      <c r="C47" s="1" t="s">
        <v>366</v>
      </c>
      <c r="D47" s="17">
        <f t="shared" si="1"/>
        <v>1340</v>
      </c>
      <c r="E47" s="19">
        <f t="shared" si="1"/>
        <v>1092.1444999999999</v>
      </c>
      <c r="F47" s="19">
        <v>922</v>
      </c>
      <c r="G47" s="19">
        <v>724.82939999999996</v>
      </c>
      <c r="H47" s="18">
        <v>418</v>
      </c>
      <c r="I47" s="18">
        <v>367.31509999999997</v>
      </c>
    </row>
    <row r="48" spans="3:9" x14ac:dyDescent="0.2">
      <c r="C48" s="1" t="s">
        <v>367</v>
      </c>
      <c r="D48" s="17">
        <f t="shared" si="1"/>
        <v>767</v>
      </c>
      <c r="E48" s="19">
        <f t="shared" si="1"/>
        <v>529.32629999999995</v>
      </c>
      <c r="F48" s="19">
        <v>574</v>
      </c>
      <c r="G48" s="19">
        <v>374.88929999999999</v>
      </c>
      <c r="H48" s="18">
        <v>193</v>
      </c>
      <c r="I48" s="18">
        <v>154.43700000000001</v>
      </c>
    </row>
    <row r="49" spans="3:9" x14ac:dyDescent="0.2">
      <c r="C49" s="1" t="s">
        <v>368</v>
      </c>
      <c r="D49" s="17">
        <f t="shared" si="1"/>
        <v>476</v>
      </c>
      <c r="E49" s="19">
        <f t="shared" si="1"/>
        <v>282.34969999999998</v>
      </c>
      <c r="F49" s="19">
        <v>337</v>
      </c>
      <c r="G49" s="19">
        <v>188.17240000000001</v>
      </c>
      <c r="H49" s="18">
        <v>139</v>
      </c>
      <c r="I49" s="18">
        <v>94.177300000000002</v>
      </c>
    </row>
    <row r="50" spans="3:9" x14ac:dyDescent="0.2">
      <c r="C50" s="1" t="s">
        <v>369</v>
      </c>
      <c r="D50" s="17">
        <f t="shared" si="1"/>
        <v>462</v>
      </c>
      <c r="E50" s="19">
        <f t="shared" si="1"/>
        <v>211.25380000000001</v>
      </c>
      <c r="F50" s="19">
        <v>345</v>
      </c>
      <c r="G50" s="19">
        <v>135.5719</v>
      </c>
      <c r="H50" s="18">
        <v>117</v>
      </c>
      <c r="I50" s="18">
        <v>75.681899999999999</v>
      </c>
    </row>
    <row r="51" spans="3:9" x14ac:dyDescent="0.2">
      <c r="C51" s="1" t="s">
        <v>370</v>
      </c>
      <c r="D51" s="17">
        <f t="shared" si="1"/>
        <v>684</v>
      </c>
      <c r="E51" s="19">
        <f t="shared" si="1"/>
        <v>283.89549999999997</v>
      </c>
      <c r="F51" s="19">
        <v>511</v>
      </c>
      <c r="G51" s="19">
        <v>181.7681</v>
      </c>
      <c r="H51" s="18">
        <v>173</v>
      </c>
      <c r="I51" s="18">
        <v>102.12739999999999</v>
      </c>
    </row>
    <row r="52" spans="3:9" x14ac:dyDescent="0.2">
      <c r="C52" s="1" t="s">
        <v>371</v>
      </c>
      <c r="D52" s="17">
        <f t="shared" si="1"/>
        <v>552</v>
      </c>
      <c r="E52" s="19">
        <f t="shared" si="1"/>
        <v>283.2278</v>
      </c>
      <c r="F52" s="19">
        <v>423</v>
      </c>
      <c r="G52" s="19">
        <v>211.86080000000001</v>
      </c>
      <c r="H52" s="18">
        <v>129</v>
      </c>
      <c r="I52" s="18">
        <v>71.367000000000004</v>
      </c>
    </row>
    <row r="53" spans="3:9" x14ac:dyDescent="0.2">
      <c r="C53" s="1" t="s">
        <v>372</v>
      </c>
      <c r="D53" s="17">
        <f t="shared" si="1"/>
        <v>955</v>
      </c>
      <c r="E53" s="19">
        <f t="shared" si="1"/>
        <v>708.34429999999998</v>
      </c>
      <c r="F53" s="19">
        <v>708</v>
      </c>
      <c r="G53" s="19">
        <v>465.64460000000003</v>
      </c>
      <c r="H53" s="18">
        <v>247</v>
      </c>
      <c r="I53" s="18">
        <v>242.69970000000001</v>
      </c>
    </row>
    <row r="54" spans="3:9" x14ac:dyDescent="0.2">
      <c r="C54" s="1" t="s">
        <v>373</v>
      </c>
      <c r="D54" s="17">
        <f t="shared" si="1"/>
        <v>1350</v>
      </c>
      <c r="E54" s="19">
        <f t="shared" si="1"/>
        <v>913.33439999999996</v>
      </c>
      <c r="F54" s="19">
        <v>979</v>
      </c>
      <c r="G54" s="19">
        <v>612.08439999999996</v>
      </c>
      <c r="H54" s="18">
        <v>371</v>
      </c>
      <c r="I54" s="18">
        <v>301.25</v>
      </c>
    </row>
    <row r="55" spans="3:9" x14ac:dyDescent="0.2">
      <c r="D55" s="6"/>
      <c r="F55" s="18"/>
      <c r="G55" s="18"/>
      <c r="H55" s="18"/>
      <c r="I55" s="18"/>
    </row>
    <row r="56" spans="3:9" x14ac:dyDescent="0.2">
      <c r="C56" s="1" t="s">
        <v>374</v>
      </c>
      <c r="D56" s="17">
        <f t="shared" si="1"/>
        <v>3979</v>
      </c>
      <c r="E56" s="19">
        <f t="shared" si="1"/>
        <v>3463.5473000000002</v>
      </c>
      <c r="F56" s="19">
        <v>2875</v>
      </c>
      <c r="G56" s="19">
        <v>2302.0378000000001</v>
      </c>
      <c r="H56" s="18">
        <v>1104</v>
      </c>
      <c r="I56" s="18">
        <v>1161.5094999999999</v>
      </c>
    </row>
    <row r="57" spans="3:9" x14ac:dyDescent="0.2">
      <c r="C57" s="1" t="s">
        <v>375</v>
      </c>
      <c r="D57" s="17">
        <f t="shared" si="1"/>
        <v>744</v>
      </c>
      <c r="E57" s="19">
        <f t="shared" si="1"/>
        <v>411.19190000000003</v>
      </c>
      <c r="F57" s="19">
        <v>562</v>
      </c>
      <c r="G57" s="19">
        <v>283.70600000000002</v>
      </c>
      <c r="H57" s="18">
        <v>182</v>
      </c>
      <c r="I57" s="18">
        <v>127.4859</v>
      </c>
    </row>
    <row r="58" spans="3:9" x14ac:dyDescent="0.2">
      <c r="C58" s="1" t="s">
        <v>376</v>
      </c>
      <c r="D58" s="17">
        <f t="shared" si="1"/>
        <v>492</v>
      </c>
      <c r="E58" s="19">
        <f t="shared" si="1"/>
        <v>292.98480000000001</v>
      </c>
      <c r="F58" s="19">
        <v>352</v>
      </c>
      <c r="G58" s="19">
        <v>192.96809999999999</v>
      </c>
      <c r="H58" s="18">
        <v>140</v>
      </c>
      <c r="I58" s="18">
        <v>100.0167</v>
      </c>
    </row>
    <row r="59" spans="3:9" x14ac:dyDescent="0.2">
      <c r="C59" s="1" t="s">
        <v>377</v>
      </c>
      <c r="D59" s="17">
        <f t="shared" si="1"/>
        <v>2066</v>
      </c>
      <c r="E59" s="19">
        <f t="shared" si="1"/>
        <v>1605.8029000000001</v>
      </c>
      <c r="F59" s="19">
        <v>1492</v>
      </c>
      <c r="G59" s="19">
        <v>1066.8984</v>
      </c>
      <c r="H59" s="18">
        <v>574</v>
      </c>
      <c r="I59" s="18">
        <v>538.90449999999998</v>
      </c>
    </row>
    <row r="60" spans="3:9" x14ac:dyDescent="0.2">
      <c r="C60" s="1" t="s">
        <v>378</v>
      </c>
      <c r="D60" s="17">
        <f t="shared" si="1"/>
        <v>1134</v>
      </c>
      <c r="E60" s="19">
        <f t="shared" si="1"/>
        <v>827.13549999999998</v>
      </c>
      <c r="F60" s="19">
        <v>801</v>
      </c>
      <c r="G60" s="19">
        <v>516.54489999999998</v>
      </c>
      <c r="H60" s="18">
        <v>333</v>
      </c>
      <c r="I60" s="18">
        <v>310.59059999999999</v>
      </c>
    </row>
    <row r="61" spans="3:9" x14ac:dyDescent="0.2">
      <c r="C61" s="1" t="s">
        <v>379</v>
      </c>
      <c r="D61" s="17">
        <f t="shared" si="1"/>
        <v>1047</v>
      </c>
      <c r="E61" s="19">
        <f t="shared" si="1"/>
        <v>584.74680000000001</v>
      </c>
      <c r="F61" s="19">
        <v>791</v>
      </c>
      <c r="G61" s="19">
        <v>409.56200000000001</v>
      </c>
      <c r="H61" s="18">
        <v>256</v>
      </c>
      <c r="I61" s="18">
        <v>175.1848</v>
      </c>
    </row>
    <row r="62" spans="3:9" x14ac:dyDescent="0.2">
      <c r="C62" s="1" t="s">
        <v>380</v>
      </c>
      <c r="D62" s="17">
        <f t="shared" si="1"/>
        <v>2909</v>
      </c>
      <c r="E62" s="19">
        <f t="shared" si="1"/>
        <v>2434.9124000000002</v>
      </c>
      <c r="F62" s="19">
        <v>2181</v>
      </c>
      <c r="G62" s="19">
        <v>1798.2148999999999</v>
      </c>
      <c r="H62" s="18">
        <v>728</v>
      </c>
      <c r="I62" s="18">
        <v>636.69749999999999</v>
      </c>
    </row>
    <row r="63" spans="3:9" x14ac:dyDescent="0.2">
      <c r="D63" s="6"/>
      <c r="F63" s="18"/>
      <c r="G63" s="18"/>
      <c r="H63" s="18"/>
      <c r="I63" s="18"/>
    </row>
    <row r="64" spans="3:9" x14ac:dyDescent="0.2">
      <c r="C64" s="1" t="s">
        <v>381</v>
      </c>
      <c r="D64" s="17">
        <f t="shared" si="1"/>
        <v>4126</v>
      </c>
      <c r="E64" s="19">
        <f t="shared" si="1"/>
        <v>3842.6242000000002</v>
      </c>
      <c r="F64" s="19">
        <v>3075</v>
      </c>
      <c r="G64" s="19">
        <v>2676.0419000000002</v>
      </c>
      <c r="H64" s="18">
        <v>1051</v>
      </c>
      <c r="I64" s="18">
        <v>1166.5823</v>
      </c>
    </row>
    <row r="65" spans="1:9" x14ac:dyDescent="0.2">
      <c r="C65" s="1" t="s">
        <v>382</v>
      </c>
      <c r="D65" s="17">
        <f t="shared" si="1"/>
        <v>805</v>
      </c>
      <c r="E65" s="19">
        <f t="shared" si="1"/>
        <v>864.45429999999999</v>
      </c>
      <c r="F65" s="19">
        <v>634</v>
      </c>
      <c r="G65" s="19">
        <v>690.50739999999996</v>
      </c>
      <c r="H65" s="18">
        <v>171</v>
      </c>
      <c r="I65" s="18">
        <v>173.9469</v>
      </c>
    </row>
    <row r="66" spans="1:9" x14ac:dyDescent="0.2">
      <c r="C66" s="1" t="s">
        <v>383</v>
      </c>
      <c r="D66" s="17">
        <f t="shared" si="1"/>
        <v>1348</v>
      </c>
      <c r="E66" s="19">
        <f t="shared" si="1"/>
        <v>1070.5152</v>
      </c>
      <c r="F66" s="19">
        <v>973</v>
      </c>
      <c r="G66" s="19">
        <v>683.71569999999997</v>
      </c>
      <c r="H66" s="18">
        <v>375</v>
      </c>
      <c r="I66" s="18">
        <v>386.79950000000002</v>
      </c>
    </row>
    <row r="67" spans="1:9" x14ac:dyDescent="0.2">
      <c r="C67" s="1" t="s">
        <v>384</v>
      </c>
      <c r="D67" s="17">
        <f t="shared" si="1"/>
        <v>892</v>
      </c>
      <c r="E67" s="19">
        <f t="shared" si="1"/>
        <v>524.16089999999997</v>
      </c>
      <c r="F67" s="19">
        <v>628</v>
      </c>
      <c r="G67" s="19">
        <v>333.51249999999999</v>
      </c>
      <c r="H67" s="18">
        <v>264</v>
      </c>
      <c r="I67" s="18">
        <v>190.64840000000001</v>
      </c>
    </row>
    <row r="68" spans="1:9" x14ac:dyDescent="0.2">
      <c r="C68" s="1" t="s">
        <v>385</v>
      </c>
      <c r="D68" s="17">
        <f t="shared" si="1"/>
        <v>486</v>
      </c>
      <c r="E68" s="19">
        <f t="shared" si="1"/>
        <v>320.36580000000004</v>
      </c>
      <c r="F68" s="19">
        <v>319</v>
      </c>
      <c r="G68" s="19">
        <v>177.13990000000001</v>
      </c>
      <c r="H68" s="18">
        <v>167</v>
      </c>
      <c r="I68" s="18">
        <v>143.2259</v>
      </c>
    </row>
    <row r="69" spans="1:9" x14ac:dyDescent="0.2">
      <c r="C69" s="1" t="s">
        <v>386</v>
      </c>
      <c r="D69" s="17">
        <f t="shared" si="1"/>
        <v>794</v>
      </c>
      <c r="E69" s="19">
        <f t="shared" si="1"/>
        <v>400.97119999999995</v>
      </c>
      <c r="F69" s="19">
        <v>602</v>
      </c>
      <c r="G69" s="19">
        <v>276.01979999999998</v>
      </c>
      <c r="H69" s="18">
        <v>192</v>
      </c>
      <c r="I69" s="18">
        <v>124.95140000000001</v>
      </c>
    </row>
    <row r="70" spans="1:9" x14ac:dyDescent="0.2">
      <c r="C70" s="1" t="s">
        <v>387</v>
      </c>
      <c r="D70" s="17">
        <f t="shared" si="1"/>
        <v>167</v>
      </c>
      <c r="E70" s="19">
        <f t="shared" si="1"/>
        <v>81.134100000000004</v>
      </c>
      <c r="F70" s="19">
        <v>124</v>
      </c>
      <c r="G70" s="19">
        <v>50.584299999999999</v>
      </c>
      <c r="H70" s="18">
        <v>43</v>
      </c>
      <c r="I70" s="18">
        <v>30.549800000000001</v>
      </c>
    </row>
    <row r="71" spans="1:9" x14ac:dyDescent="0.2">
      <c r="C71" s="1" t="s">
        <v>398</v>
      </c>
      <c r="D71" s="17">
        <f t="shared" si="1"/>
        <v>7</v>
      </c>
      <c r="E71" s="19">
        <f t="shared" si="1"/>
        <v>5.0918999999999999</v>
      </c>
      <c r="F71" s="19">
        <v>6</v>
      </c>
      <c r="G71" s="19">
        <v>4.2877000000000001</v>
      </c>
      <c r="H71" s="18">
        <v>1</v>
      </c>
      <c r="I71" s="18">
        <v>0.80420000000000003</v>
      </c>
    </row>
    <row r="72" spans="1:9" ht="18" thickBot="1" x14ac:dyDescent="0.25">
      <c r="B72" s="4"/>
      <c r="C72" s="4"/>
      <c r="D72" s="24"/>
      <c r="E72" s="4"/>
      <c r="F72" s="42"/>
      <c r="G72" s="42"/>
      <c r="H72" s="42"/>
      <c r="I72" s="42"/>
    </row>
    <row r="73" spans="1:9" x14ac:dyDescent="0.2">
      <c r="D73" s="87" t="s">
        <v>399</v>
      </c>
      <c r="E73" s="88"/>
      <c r="F73" s="88"/>
      <c r="G73" s="88"/>
      <c r="H73" s="88"/>
      <c r="I73" s="88"/>
    </row>
    <row r="74" spans="1:9" x14ac:dyDescent="0.2">
      <c r="A74" s="1"/>
    </row>
  </sheetData>
  <mergeCells count="1">
    <mergeCell ref="D73:I73"/>
  </mergeCells>
  <phoneticPr fontId="2"/>
  <pageMargins left="0.46" right="0.46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>
      <selection activeCell="C5" sqref="C5"/>
    </sheetView>
  </sheetViews>
  <sheetFormatPr defaultColWidth="9.6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7" width="12.125" style="2" customWidth="1"/>
    <col min="8" max="9" width="10.875" style="2" customWidth="1"/>
    <col min="10" max="10" width="9.625" style="2"/>
    <col min="11" max="11" width="10.875" style="2" customWidth="1"/>
    <col min="12" max="13" width="9.625" style="2"/>
    <col min="14" max="14" width="17.125" style="2" customWidth="1"/>
    <col min="15" max="256" width="9.625" style="2"/>
    <col min="257" max="257" width="13.375" style="2" customWidth="1"/>
    <col min="258" max="258" width="18.375" style="2" customWidth="1"/>
    <col min="259" max="260" width="13.375" style="2" customWidth="1"/>
    <col min="261" max="263" width="12.125" style="2" customWidth="1"/>
    <col min="264" max="265" width="10.875" style="2" customWidth="1"/>
    <col min="266" max="266" width="9.625" style="2"/>
    <col min="267" max="267" width="10.875" style="2" customWidth="1"/>
    <col min="268" max="269" width="9.625" style="2"/>
    <col min="270" max="270" width="17.125" style="2" customWidth="1"/>
    <col min="271" max="512" width="9.625" style="2"/>
    <col min="513" max="513" width="13.375" style="2" customWidth="1"/>
    <col min="514" max="514" width="18.375" style="2" customWidth="1"/>
    <col min="515" max="516" width="13.375" style="2" customWidth="1"/>
    <col min="517" max="519" width="12.125" style="2" customWidth="1"/>
    <col min="520" max="521" width="10.875" style="2" customWidth="1"/>
    <col min="522" max="522" width="9.625" style="2"/>
    <col min="523" max="523" width="10.875" style="2" customWidth="1"/>
    <col min="524" max="525" width="9.625" style="2"/>
    <col min="526" max="526" width="17.125" style="2" customWidth="1"/>
    <col min="527" max="768" width="9.625" style="2"/>
    <col min="769" max="769" width="13.375" style="2" customWidth="1"/>
    <col min="770" max="770" width="18.375" style="2" customWidth="1"/>
    <col min="771" max="772" width="13.375" style="2" customWidth="1"/>
    <col min="773" max="775" width="12.125" style="2" customWidth="1"/>
    <col min="776" max="777" width="10.875" style="2" customWidth="1"/>
    <col min="778" max="778" width="9.625" style="2"/>
    <col min="779" max="779" width="10.875" style="2" customWidth="1"/>
    <col min="780" max="781" width="9.625" style="2"/>
    <col min="782" max="782" width="17.125" style="2" customWidth="1"/>
    <col min="783" max="1024" width="9.625" style="2"/>
    <col min="1025" max="1025" width="13.375" style="2" customWidth="1"/>
    <col min="1026" max="1026" width="18.375" style="2" customWidth="1"/>
    <col min="1027" max="1028" width="13.375" style="2" customWidth="1"/>
    <col min="1029" max="1031" width="12.125" style="2" customWidth="1"/>
    <col min="1032" max="1033" width="10.875" style="2" customWidth="1"/>
    <col min="1034" max="1034" width="9.625" style="2"/>
    <col min="1035" max="1035" width="10.875" style="2" customWidth="1"/>
    <col min="1036" max="1037" width="9.625" style="2"/>
    <col min="1038" max="1038" width="17.125" style="2" customWidth="1"/>
    <col min="1039" max="1280" width="9.625" style="2"/>
    <col min="1281" max="1281" width="13.375" style="2" customWidth="1"/>
    <col min="1282" max="1282" width="18.375" style="2" customWidth="1"/>
    <col min="1283" max="1284" width="13.375" style="2" customWidth="1"/>
    <col min="1285" max="1287" width="12.125" style="2" customWidth="1"/>
    <col min="1288" max="1289" width="10.875" style="2" customWidth="1"/>
    <col min="1290" max="1290" width="9.625" style="2"/>
    <col min="1291" max="1291" width="10.875" style="2" customWidth="1"/>
    <col min="1292" max="1293" width="9.625" style="2"/>
    <col min="1294" max="1294" width="17.125" style="2" customWidth="1"/>
    <col min="1295" max="1536" width="9.625" style="2"/>
    <col min="1537" max="1537" width="13.375" style="2" customWidth="1"/>
    <col min="1538" max="1538" width="18.375" style="2" customWidth="1"/>
    <col min="1539" max="1540" width="13.375" style="2" customWidth="1"/>
    <col min="1541" max="1543" width="12.125" style="2" customWidth="1"/>
    <col min="1544" max="1545" width="10.875" style="2" customWidth="1"/>
    <col min="1546" max="1546" width="9.625" style="2"/>
    <col min="1547" max="1547" width="10.875" style="2" customWidth="1"/>
    <col min="1548" max="1549" width="9.625" style="2"/>
    <col min="1550" max="1550" width="17.125" style="2" customWidth="1"/>
    <col min="1551" max="1792" width="9.625" style="2"/>
    <col min="1793" max="1793" width="13.375" style="2" customWidth="1"/>
    <col min="1794" max="1794" width="18.375" style="2" customWidth="1"/>
    <col min="1795" max="1796" width="13.375" style="2" customWidth="1"/>
    <col min="1797" max="1799" width="12.125" style="2" customWidth="1"/>
    <col min="1800" max="1801" width="10.875" style="2" customWidth="1"/>
    <col min="1802" max="1802" width="9.625" style="2"/>
    <col min="1803" max="1803" width="10.875" style="2" customWidth="1"/>
    <col min="1804" max="1805" width="9.625" style="2"/>
    <col min="1806" max="1806" width="17.125" style="2" customWidth="1"/>
    <col min="1807" max="2048" width="9.625" style="2"/>
    <col min="2049" max="2049" width="13.375" style="2" customWidth="1"/>
    <col min="2050" max="2050" width="18.375" style="2" customWidth="1"/>
    <col min="2051" max="2052" width="13.375" style="2" customWidth="1"/>
    <col min="2053" max="2055" width="12.125" style="2" customWidth="1"/>
    <col min="2056" max="2057" width="10.875" style="2" customWidth="1"/>
    <col min="2058" max="2058" width="9.625" style="2"/>
    <col min="2059" max="2059" width="10.875" style="2" customWidth="1"/>
    <col min="2060" max="2061" width="9.625" style="2"/>
    <col min="2062" max="2062" width="17.125" style="2" customWidth="1"/>
    <col min="2063" max="2304" width="9.625" style="2"/>
    <col min="2305" max="2305" width="13.375" style="2" customWidth="1"/>
    <col min="2306" max="2306" width="18.375" style="2" customWidth="1"/>
    <col min="2307" max="2308" width="13.375" style="2" customWidth="1"/>
    <col min="2309" max="2311" width="12.125" style="2" customWidth="1"/>
    <col min="2312" max="2313" width="10.875" style="2" customWidth="1"/>
    <col min="2314" max="2314" width="9.625" style="2"/>
    <col min="2315" max="2315" width="10.875" style="2" customWidth="1"/>
    <col min="2316" max="2317" width="9.625" style="2"/>
    <col min="2318" max="2318" width="17.125" style="2" customWidth="1"/>
    <col min="2319" max="2560" width="9.625" style="2"/>
    <col min="2561" max="2561" width="13.375" style="2" customWidth="1"/>
    <col min="2562" max="2562" width="18.375" style="2" customWidth="1"/>
    <col min="2563" max="2564" width="13.375" style="2" customWidth="1"/>
    <col min="2565" max="2567" width="12.125" style="2" customWidth="1"/>
    <col min="2568" max="2569" width="10.875" style="2" customWidth="1"/>
    <col min="2570" max="2570" width="9.625" style="2"/>
    <col min="2571" max="2571" width="10.875" style="2" customWidth="1"/>
    <col min="2572" max="2573" width="9.625" style="2"/>
    <col min="2574" max="2574" width="17.125" style="2" customWidth="1"/>
    <col min="2575" max="2816" width="9.625" style="2"/>
    <col min="2817" max="2817" width="13.375" style="2" customWidth="1"/>
    <col min="2818" max="2818" width="18.375" style="2" customWidth="1"/>
    <col min="2819" max="2820" width="13.375" style="2" customWidth="1"/>
    <col min="2821" max="2823" width="12.125" style="2" customWidth="1"/>
    <col min="2824" max="2825" width="10.875" style="2" customWidth="1"/>
    <col min="2826" max="2826" width="9.625" style="2"/>
    <col min="2827" max="2827" width="10.875" style="2" customWidth="1"/>
    <col min="2828" max="2829" width="9.625" style="2"/>
    <col min="2830" max="2830" width="17.125" style="2" customWidth="1"/>
    <col min="2831" max="3072" width="9.625" style="2"/>
    <col min="3073" max="3073" width="13.375" style="2" customWidth="1"/>
    <col min="3074" max="3074" width="18.375" style="2" customWidth="1"/>
    <col min="3075" max="3076" width="13.375" style="2" customWidth="1"/>
    <col min="3077" max="3079" width="12.125" style="2" customWidth="1"/>
    <col min="3080" max="3081" width="10.875" style="2" customWidth="1"/>
    <col min="3082" max="3082" width="9.625" style="2"/>
    <col min="3083" max="3083" width="10.875" style="2" customWidth="1"/>
    <col min="3084" max="3085" width="9.625" style="2"/>
    <col min="3086" max="3086" width="17.125" style="2" customWidth="1"/>
    <col min="3087" max="3328" width="9.625" style="2"/>
    <col min="3329" max="3329" width="13.375" style="2" customWidth="1"/>
    <col min="3330" max="3330" width="18.375" style="2" customWidth="1"/>
    <col min="3331" max="3332" width="13.375" style="2" customWidth="1"/>
    <col min="3333" max="3335" width="12.125" style="2" customWidth="1"/>
    <col min="3336" max="3337" width="10.875" style="2" customWidth="1"/>
    <col min="3338" max="3338" width="9.625" style="2"/>
    <col min="3339" max="3339" width="10.875" style="2" customWidth="1"/>
    <col min="3340" max="3341" width="9.625" style="2"/>
    <col min="3342" max="3342" width="17.125" style="2" customWidth="1"/>
    <col min="3343" max="3584" width="9.625" style="2"/>
    <col min="3585" max="3585" width="13.375" style="2" customWidth="1"/>
    <col min="3586" max="3586" width="18.375" style="2" customWidth="1"/>
    <col min="3587" max="3588" width="13.375" style="2" customWidth="1"/>
    <col min="3589" max="3591" width="12.125" style="2" customWidth="1"/>
    <col min="3592" max="3593" width="10.875" style="2" customWidth="1"/>
    <col min="3594" max="3594" width="9.625" style="2"/>
    <col min="3595" max="3595" width="10.875" style="2" customWidth="1"/>
    <col min="3596" max="3597" width="9.625" style="2"/>
    <col min="3598" max="3598" width="17.125" style="2" customWidth="1"/>
    <col min="3599" max="3840" width="9.625" style="2"/>
    <col min="3841" max="3841" width="13.375" style="2" customWidth="1"/>
    <col min="3842" max="3842" width="18.375" style="2" customWidth="1"/>
    <col min="3843" max="3844" width="13.375" style="2" customWidth="1"/>
    <col min="3845" max="3847" width="12.125" style="2" customWidth="1"/>
    <col min="3848" max="3849" width="10.875" style="2" customWidth="1"/>
    <col min="3850" max="3850" width="9.625" style="2"/>
    <col min="3851" max="3851" width="10.875" style="2" customWidth="1"/>
    <col min="3852" max="3853" width="9.625" style="2"/>
    <col min="3854" max="3854" width="17.125" style="2" customWidth="1"/>
    <col min="3855" max="4096" width="9.625" style="2"/>
    <col min="4097" max="4097" width="13.375" style="2" customWidth="1"/>
    <col min="4098" max="4098" width="18.375" style="2" customWidth="1"/>
    <col min="4099" max="4100" width="13.375" style="2" customWidth="1"/>
    <col min="4101" max="4103" width="12.125" style="2" customWidth="1"/>
    <col min="4104" max="4105" width="10.875" style="2" customWidth="1"/>
    <col min="4106" max="4106" width="9.625" style="2"/>
    <col min="4107" max="4107" width="10.875" style="2" customWidth="1"/>
    <col min="4108" max="4109" width="9.625" style="2"/>
    <col min="4110" max="4110" width="17.125" style="2" customWidth="1"/>
    <col min="4111" max="4352" width="9.625" style="2"/>
    <col min="4353" max="4353" width="13.375" style="2" customWidth="1"/>
    <col min="4354" max="4354" width="18.375" style="2" customWidth="1"/>
    <col min="4355" max="4356" width="13.375" style="2" customWidth="1"/>
    <col min="4357" max="4359" width="12.125" style="2" customWidth="1"/>
    <col min="4360" max="4361" width="10.875" style="2" customWidth="1"/>
    <col min="4362" max="4362" width="9.625" style="2"/>
    <col min="4363" max="4363" width="10.875" style="2" customWidth="1"/>
    <col min="4364" max="4365" width="9.625" style="2"/>
    <col min="4366" max="4366" width="17.125" style="2" customWidth="1"/>
    <col min="4367" max="4608" width="9.625" style="2"/>
    <col min="4609" max="4609" width="13.375" style="2" customWidth="1"/>
    <col min="4610" max="4610" width="18.375" style="2" customWidth="1"/>
    <col min="4611" max="4612" width="13.375" style="2" customWidth="1"/>
    <col min="4613" max="4615" width="12.125" style="2" customWidth="1"/>
    <col min="4616" max="4617" width="10.875" style="2" customWidth="1"/>
    <col min="4618" max="4618" width="9.625" style="2"/>
    <col min="4619" max="4619" width="10.875" style="2" customWidth="1"/>
    <col min="4620" max="4621" width="9.625" style="2"/>
    <col min="4622" max="4622" width="17.125" style="2" customWidth="1"/>
    <col min="4623" max="4864" width="9.625" style="2"/>
    <col min="4865" max="4865" width="13.375" style="2" customWidth="1"/>
    <col min="4866" max="4866" width="18.375" style="2" customWidth="1"/>
    <col min="4867" max="4868" width="13.375" style="2" customWidth="1"/>
    <col min="4869" max="4871" width="12.125" style="2" customWidth="1"/>
    <col min="4872" max="4873" width="10.875" style="2" customWidth="1"/>
    <col min="4874" max="4874" width="9.625" style="2"/>
    <col min="4875" max="4875" width="10.875" style="2" customWidth="1"/>
    <col min="4876" max="4877" width="9.625" style="2"/>
    <col min="4878" max="4878" width="17.125" style="2" customWidth="1"/>
    <col min="4879" max="5120" width="9.625" style="2"/>
    <col min="5121" max="5121" width="13.375" style="2" customWidth="1"/>
    <col min="5122" max="5122" width="18.375" style="2" customWidth="1"/>
    <col min="5123" max="5124" width="13.375" style="2" customWidth="1"/>
    <col min="5125" max="5127" width="12.125" style="2" customWidth="1"/>
    <col min="5128" max="5129" width="10.875" style="2" customWidth="1"/>
    <col min="5130" max="5130" width="9.625" style="2"/>
    <col min="5131" max="5131" width="10.875" style="2" customWidth="1"/>
    <col min="5132" max="5133" width="9.625" style="2"/>
    <col min="5134" max="5134" width="17.125" style="2" customWidth="1"/>
    <col min="5135" max="5376" width="9.625" style="2"/>
    <col min="5377" max="5377" width="13.375" style="2" customWidth="1"/>
    <col min="5378" max="5378" width="18.375" style="2" customWidth="1"/>
    <col min="5379" max="5380" width="13.375" style="2" customWidth="1"/>
    <col min="5381" max="5383" width="12.125" style="2" customWidth="1"/>
    <col min="5384" max="5385" width="10.875" style="2" customWidth="1"/>
    <col min="5386" max="5386" width="9.625" style="2"/>
    <col min="5387" max="5387" width="10.875" style="2" customWidth="1"/>
    <col min="5388" max="5389" width="9.625" style="2"/>
    <col min="5390" max="5390" width="17.125" style="2" customWidth="1"/>
    <col min="5391" max="5632" width="9.625" style="2"/>
    <col min="5633" max="5633" width="13.375" style="2" customWidth="1"/>
    <col min="5634" max="5634" width="18.375" style="2" customWidth="1"/>
    <col min="5635" max="5636" width="13.375" style="2" customWidth="1"/>
    <col min="5637" max="5639" width="12.125" style="2" customWidth="1"/>
    <col min="5640" max="5641" width="10.875" style="2" customWidth="1"/>
    <col min="5642" max="5642" width="9.625" style="2"/>
    <col min="5643" max="5643" width="10.875" style="2" customWidth="1"/>
    <col min="5644" max="5645" width="9.625" style="2"/>
    <col min="5646" max="5646" width="17.125" style="2" customWidth="1"/>
    <col min="5647" max="5888" width="9.625" style="2"/>
    <col min="5889" max="5889" width="13.375" style="2" customWidth="1"/>
    <col min="5890" max="5890" width="18.375" style="2" customWidth="1"/>
    <col min="5891" max="5892" width="13.375" style="2" customWidth="1"/>
    <col min="5893" max="5895" width="12.125" style="2" customWidth="1"/>
    <col min="5896" max="5897" width="10.875" style="2" customWidth="1"/>
    <col min="5898" max="5898" width="9.625" style="2"/>
    <col min="5899" max="5899" width="10.875" style="2" customWidth="1"/>
    <col min="5900" max="5901" width="9.625" style="2"/>
    <col min="5902" max="5902" width="17.125" style="2" customWidth="1"/>
    <col min="5903" max="6144" width="9.625" style="2"/>
    <col min="6145" max="6145" width="13.375" style="2" customWidth="1"/>
    <col min="6146" max="6146" width="18.375" style="2" customWidth="1"/>
    <col min="6147" max="6148" width="13.375" style="2" customWidth="1"/>
    <col min="6149" max="6151" width="12.125" style="2" customWidth="1"/>
    <col min="6152" max="6153" width="10.875" style="2" customWidth="1"/>
    <col min="6154" max="6154" width="9.625" style="2"/>
    <col min="6155" max="6155" width="10.875" style="2" customWidth="1"/>
    <col min="6156" max="6157" width="9.625" style="2"/>
    <col min="6158" max="6158" width="17.125" style="2" customWidth="1"/>
    <col min="6159" max="6400" width="9.625" style="2"/>
    <col min="6401" max="6401" width="13.375" style="2" customWidth="1"/>
    <col min="6402" max="6402" width="18.375" style="2" customWidth="1"/>
    <col min="6403" max="6404" width="13.375" style="2" customWidth="1"/>
    <col min="6405" max="6407" width="12.125" style="2" customWidth="1"/>
    <col min="6408" max="6409" width="10.875" style="2" customWidth="1"/>
    <col min="6410" max="6410" width="9.625" style="2"/>
    <col min="6411" max="6411" width="10.875" style="2" customWidth="1"/>
    <col min="6412" max="6413" width="9.625" style="2"/>
    <col min="6414" max="6414" width="17.125" style="2" customWidth="1"/>
    <col min="6415" max="6656" width="9.625" style="2"/>
    <col min="6657" max="6657" width="13.375" style="2" customWidth="1"/>
    <col min="6658" max="6658" width="18.375" style="2" customWidth="1"/>
    <col min="6659" max="6660" width="13.375" style="2" customWidth="1"/>
    <col min="6661" max="6663" width="12.125" style="2" customWidth="1"/>
    <col min="6664" max="6665" width="10.875" style="2" customWidth="1"/>
    <col min="6666" max="6666" width="9.625" style="2"/>
    <col min="6667" max="6667" width="10.875" style="2" customWidth="1"/>
    <col min="6668" max="6669" width="9.625" style="2"/>
    <col min="6670" max="6670" width="17.125" style="2" customWidth="1"/>
    <col min="6671" max="6912" width="9.625" style="2"/>
    <col min="6913" max="6913" width="13.375" style="2" customWidth="1"/>
    <col min="6914" max="6914" width="18.375" style="2" customWidth="1"/>
    <col min="6915" max="6916" width="13.375" style="2" customWidth="1"/>
    <col min="6917" max="6919" width="12.125" style="2" customWidth="1"/>
    <col min="6920" max="6921" width="10.875" style="2" customWidth="1"/>
    <col min="6922" max="6922" width="9.625" style="2"/>
    <col min="6923" max="6923" width="10.875" style="2" customWidth="1"/>
    <col min="6924" max="6925" width="9.625" style="2"/>
    <col min="6926" max="6926" width="17.125" style="2" customWidth="1"/>
    <col min="6927" max="7168" width="9.625" style="2"/>
    <col min="7169" max="7169" width="13.375" style="2" customWidth="1"/>
    <col min="7170" max="7170" width="18.375" style="2" customWidth="1"/>
    <col min="7171" max="7172" width="13.375" style="2" customWidth="1"/>
    <col min="7173" max="7175" width="12.125" style="2" customWidth="1"/>
    <col min="7176" max="7177" width="10.875" style="2" customWidth="1"/>
    <col min="7178" max="7178" width="9.625" style="2"/>
    <col min="7179" max="7179" width="10.875" style="2" customWidth="1"/>
    <col min="7180" max="7181" width="9.625" style="2"/>
    <col min="7182" max="7182" width="17.125" style="2" customWidth="1"/>
    <col min="7183" max="7424" width="9.625" style="2"/>
    <col min="7425" max="7425" width="13.375" style="2" customWidth="1"/>
    <col min="7426" max="7426" width="18.375" style="2" customWidth="1"/>
    <col min="7427" max="7428" width="13.375" style="2" customWidth="1"/>
    <col min="7429" max="7431" width="12.125" style="2" customWidth="1"/>
    <col min="7432" max="7433" width="10.875" style="2" customWidth="1"/>
    <col min="7434" max="7434" width="9.625" style="2"/>
    <col min="7435" max="7435" width="10.875" style="2" customWidth="1"/>
    <col min="7436" max="7437" width="9.625" style="2"/>
    <col min="7438" max="7438" width="17.125" style="2" customWidth="1"/>
    <col min="7439" max="7680" width="9.625" style="2"/>
    <col min="7681" max="7681" width="13.375" style="2" customWidth="1"/>
    <col min="7682" max="7682" width="18.375" style="2" customWidth="1"/>
    <col min="7683" max="7684" width="13.375" style="2" customWidth="1"/>
    <col min="7685" max="7687" width="12.125" style="2" customWidth="1"/>
    <col min="7688" max="7689" width="10.875" style="2" customWidth="1"/>
    <col min="7690" max="7690" width="9.625" style="2"/>
    <col min="7691" max="7691" width="10.875" style="2" customWidth="1"/>
    <col min="7692" max="7693" width="9.625" style="2"/>
    <col min="7694" max="7694" width="17.125" style="2" customWidth="1"/>
    <col min="7695" max="7936" width="9.625" style="2"/>
    <col min="7937" max="7937" width="13.375" style="2" customWidth="1"/>
    <col min="7938" max="7938" width="18.375" style="2" customWidth="1"/>
    <col min="7939" max="7940" width="13.375" style="2" customWidth="1"/>
    <col min="7941" max="7943" width="12.125" style="2" customWidth="1"/>
    <col min="7944" max="7945" width="10.875" style="2" customWidth="1"/>
    <col min="7946" max="7946" width="9.625" style="2"/>
    <col min="7947" max="7947" width="10.875" style="2" customWidth="1"/>
    <col min="7948" max="7949" width="9.625" style="2"/>
    <col min="7950" max="7950" width="17.125" style="2" customWidth="1"/>
    <col min="7951" max="8192" width="9.625" style="2"/>
    <col min="8193" max="8193" width="13.375" style="2" customWidth="1"/>
    <col min="8194" max="8194" width="18.375" style="2" customWidth="1"/>
    <col min="8195" max="8196" width="13.375" style="2" customWidth="1"/>
    <col min="8197" max="8199" width="12.125" style="2" customWidth="1"/>
    <col min="8200" max="8201" width="10.875" style="2" customWidth="1"/>
    <col min="8202" max="8202" width="9.625" style="2"/>
    <col min="8203" max="8203" width="10.875" style="2" customWidth="1"/>
    <col min="8204" max="8205" width="9.625" style="2"/>
    <col min="8206" max="8206" width="17.125" style="2" customWidth="1"/>
    <col min="8207" max="8448" width="9.625" style="2"/>
    <col min="8449" max="8449" width="13.375" style="2" customWidth="1"/>
    <col min="8450" max="8450" width="18.375" style="2" customWidth="1"/>
    <col min="8451" max="8452" width="13.375" style="2" customWidth="1"/>
    <col min="8453" max="8455" width="12.125" style="2" customWidth="1"/>
    <col min="8456" max="8457" width="10.875" style="2" customWidth="1"/>
    <col min="8458" max="8458" width="9.625" style="2"/>
    <col min="8459" max="8459" width="10.875" style="2" customWidth="1"/>
    <col min="8460" max="8461" width="9.625" style="2"/>
    <col min="8462" max="8462" width="17.125" style="2" customWidth="1"/>
    <col min="8463" max="8704" width="9.625" style="2"/>
    <col min="8705" max="8705" width="13.375" style="2" customWidth="1"/>
    <col min="8706" max="8706" width="18.375" style="2" customWidth="1"/>
    <col min="8707" max="8708" width="13.375" style="2" customWidth="1"/>
    <col min="8709" max="8711" width="12.125" style="2" customWidth="1"/>
    <col min="8712" max="8713" width="10.875" style="2" customWidth="1"/>
    <col min="8714" max="8714" width="9.625" style="2"/>
    <col min="8715" max="8715" width="10.875" style="2" customWidth="1"/>
    <col min="8716" max="8717" width="9.625" style="2"/>
    <col min="8718" max="8718" width="17.125" style="2" customWidth="1"/>
    <col min="8719" max="8960" width="9.625" style="2"/>
    <col min="8961" max="8961" width="13.375" style="2" customWidth="1"/>
    <col min="8962" max="8962" width="18.375" style="2" customWidth="1"/>
    <col min="8963" max="8964" width="13.375" style="2" customWidth="1"/>
    <col min="8965" max="8967" width="12.125" style="2" customWidth="1"/>
    <col min="8968" max="8969" width="10.875" style="2" customWidth="1"/>
    <col min="8970" max="8970" width="9.625" style="2"/>
    <col min="8971" max="8971" width="10.875" style="2" customWidth="1"/>
    <col min="8972" max="8973" width="9.625" style="2"/>
    <col min="8974" max="8974" width="17.125" style="2" customWidth="1"/>
    <col min="8975" max="9216" width="9.625" style="2"/>
    <col min="9217" max="9217" width="13.375" style="2" customWidth="1"/>
    <col min="9218" max="9218" width="18.375" style="2" customWidth="1"/>
    <col min="9219" max="9220" width="13.375" style="2" customWidth="1"/>
    <col min="9221" max="9223" width="12.125" style="2" customWidth="1"/>
    <col min="9224" max="9225" width="10.875" style="2" customWidth="1"/>
    <col min="9226" max="9226" width="9.625" style="2"/>
    <col min="9227" max="9227" width="10.875" style="2" customWidth="1"/>
    <col min="9228" max="9229" width="9.625" style="2"/>
    <col min="9230" max="9230" width="17.125" style="2" customWidth="1"/>
    <col min="9231" max="9472" width="9.625" style="2"/>
    <col min="9473" max="9473" width="13.375" style="2" customWidth="1"/>
    <col min="9474" max="9474" width="18.375" style="2" customWidth="1"/>
    <col min="9475" max="9476" width="13.375" style="2" customWidth="1"/>
    <col min="9477" max="9479" width="12.125" style="2" customWidth="1"/>
    <col min="9480" max="9481" width="10.875" style="2" customWidth="1"/>
    <col min="9482" max="9482" width="9.625" style="2"/>
    <col min="9483" max="9483" width="10.875" style="2" customWidth="1"/>
    <col min="9484" max="9485" width="9.625" style="2"/>
    <col min="9486" max="9486" width="17.125" style="2" customWidth="1"/>
    <col min="9487" max="9728" width="9.625" style="2"/>
    <col min="9729" max="9729" width="13.375" style="2" customWidth="1"/>
    <col min="9730" max="9730" width="18.375" style="2" customWidth="1"/>
    <col min="9731" max="9732" width="13.375" style="2" customWidth="1"/>
    <col min="9733" max="9735" width="12.125" style="2" customWidth="1"/>
    <col min="9736" max="9737" width="10.875" style="2" customWidth="1"/>
    <col min="9738" max="9738" width="9.625" style="2"/>
    <col min="9739" max="9739" width="10.875" style="2" customWidth="1"/>
    <col min="9740" max="9741" width="9.625" style="2"/>
    <col min="9742" max="9742" width="17.125" style="2" customWidth="1"/>
    <col min="9743" max="9984" width="9.625" style="2"/>
    <col min="9985" max="9985" width="13.375" style="2" customWidth="1"/>
    <col min="9986" max="9986" width="18.375" style="2" customWidth="1"/>
    <col min="9987" max="9988" width="13.375" style="2" customWidth="1"/>
    <col min="9989" max="9991" width="12.125" style="2" customWidth="1"/>
    <col min="9992" max="9993" width="10.875" style="2" customWidth="1"/>
    <col min="9994" max="9994" width="9.625" style="2"/>
    <col min="9995" max="9995" width="10.875" style="2" customWidth="1"/>
    <col min="9996" max="9997" width="9.625" style="2"/>
    <col min="9998" max="9998" width="17.125" style="2" customWidth="1"/>
    <col min="9999" max="10240" width="9.625" style="2"/>
    <col min="10241" max="10241" width="13.375" style="2" customWidth="1"/>
    <col min="10242" max="10242" width="18.375" style="2" customWidth="1"/>
    <col min="10243" max="10244" width="13.375" style="2" customWidth="1"/>
    <col min="10245" max="10247" width="12.125" style="2" customWidth="1"/>
    <col min="10248" max="10249" width="10.875" style="2" customWidth="1"/>
    <col min="10250" max="10250" width="9.625" style="2"/>
    <col min="10251" max="10251" width="10.875" style="2" customWidth="1"/>
    <col min="10252" max="10253" width="9.625" style="2"/>
    <col min="10254" max="10254" width="17.125" style="2" customWidth="1"/>
    <col min="10255" max="10496" width="9.625" style="2"/>
    <col min="10497" max="10497" width="13.375" style="2" customWidth="1"/>
    <col min="10498" max="10498" width="18.375" style="2" customWidth="1"/>
    <col min="10499" max="10500" width="13.375" style="2" customWidth="1"/>
    <col min="10501" max="10503" width="12.125" style="2" customWidth="1"/>
    <col min="10504" max="10505" width="10.875" style="2" customWidth="1"/>
    <col min="10506" max="10506" width="9.625" style="2"/>
    <col min="10507" max="10507" width="10.875" style="2" customWidth="1"/>
    <col min="10508" max="10509" width="9.625" style="2"/>
    <col min="10510" max="10510" width="17.125" style="2" customWidth="1"/>
    <col min="10511" max="10752" width="9.625" style="2"/>
    <col min="10753" max="10753" width="13.375" style="2" customWidth="1"/>
    <col min="10754" max="10754" width="18.375" style="2" customWidth="1"/>
    <col min="10755" max="10756" width="13.375" style="2" customWidth="1"/>
    <col min="10757" max="10759" width="12.125" style="2" customWidth="1"/>
    <col min="10760" max="10761" width="10.875" style="2" customWidth="1"/>
    <col min="10762" max="10762" width="9.625" style="2"/>
    <col min="10763" max="10763" width="10.875" style="2" customWidth="1"/>
    <col min="10764" max="10765" width="9.625" style="2"/>
    <col min="10766" max="10766" width="17.125" style="2" customWidth="1"/>
    <col min="10767" max="11008" width="9.625" style="2"/>
    <col min="11009" max="11009" width="13.375" style="2" customWidth="1"/>
    <col min="11010" max="11010" width="18.375" style="2" customWidth="1"/>
    <col min="11011" max="11012" width="13.375" style="2" customWidth="1"/>
    <col min="11013" max="11015" width="12.125" style="2" customWidth="1"/>
    <col min="11016" max="11017" width="10.875" style="2" customWidth="1"/>
    <col min="11018" max="11018" width="9.625" style="2"/>
    <col min="11019" max="11019" width="10.875" style="2" customWidth="1"/>
    <col min="11020" max="11021" width="9.625" style="2"/>
    <col min="11022" max="11022" width="17.125" style="2" customWidth="1"/>
    <col min="11023" max="11264" width="9.625" style="2"/>
    <col min="11265" max="11265" width="13.375" style="2" customWidth="1"/>
    <col min="11266" max="11266" width="18.375" style="2" customWidth="1"/>
    <col min="11267" max="11268" width="13.375" style="2" customWidth="1"/>
    <col min="11269" max="11271" width="12.125" style="2" customWidth="1"/>
    <col min="11272" max="11273" width="10.875" style="2" customWidth="1"/>
    <col min="11274" max="11274" width="9.625" style="2"/>
    <col min="11275" max="11275" width="10.875" style="2" customWidth="1"/>
    <col min="11276" max="11277" width="9.625" style="2"/>
    <col min="11278" max="11278" width="17.125" style="2" customWidth="1"/>
    <col min="11279" max="11520" width="9.625" style="2"/>
    <col min="11521" max="11521" width="13.375" style="2" customWidth="1"/>
    <col min="11522" max="11522" width="18.375" style="2" customWidth="1"/>
    <col min="11523" max="11524" width="13.375" style="2" customWidth="1"/>
    <col min="11525" max="11527" width="12.125" style="2" customWidth="1"/>
    <col min="11528" max="11529" width="10.875" style="2" customWidth="1"/>
    <col min="11530" max="11530" width="9.625" style="2"/>
    <col min="11531" max="11531" width="10.875" style="2" customWidth="1"/>
    <col min="11532" max="11533" width="9.625" style="2"/>
    <col min="11534" max="11534" width="17.125" style="2" customWidth="1"/>
    <col min="11535" max="11776" width="9.625" style="2"/>
    <col min="11777" max="11777" width="13.375" style="2" customWidth="1"/>
    <col min="11778" max="11778" width="18.375" style="2" customWidth="1"/>
    <col min="11779" max="11780" width="13.375" style="2" customWidth="1"/>
    <col min="11781" max="11783" width="12.125" style="2" customWidth="1"/>
    <col min="11784" max="11785" width="10.875" style="2" customWidth="1"/>
    <col min="11786" max="11786" width="9.625" style="2"/>
    <col min="11787" max="11787" width="10.875" style="2" customWidth="1"/>
    <col min="11788" max="11789" width="9.625" style="2"/>
    <col min="11790" max="11790" width="17.125" style="2" customWidth="1"/>
    <col min="11791" max="12032" width="9.625" style="2"/>
    <col min="12033" max="12033" width="13.375" style="2" customWidth="1"/>
    <col min="12034" max="12034" width="18.375" style="2" customWidth="1"/>
    <col min="12035" max="12036" width="13.375" style="2" customWidth="1"/>
    <col min="12037" max="12039" width="12.125" style="2" customWidth="1"/>
    <col min="12040" max="12041" width="10.875" style="2" customWidth="1"/>
    <col min="12042" max="12042" width="9.625" style="2"/>
    <col min="12043" max="12043" width="10.875" style="2" customWidth="1"/>
    <col min="12044" max="12045" width="9.625" style="2"/>
    <col min="12046" max="12046" width="17.125" style="2" customWidth="1"/>
    <col min="12047" max="12288" width="9.625" style="2"/>
    <col min="12289" max="12289" width="13.375" style="2" customWidth="1"/>
    <col min="12290" max="12290" width="18.375" style="2" customWidth="1"/>
    <col min="12291" max="12292" width="13.375" style="2" customWidth="1"/>
    <col min="12293" max="12295" width="12.125" style="2" customWidth="1"/>
    <col min="12296" max="12297" width="10.875" style="2" customWidth="1"/>
    <col min="12298" max="12298" width="9.625" style="2"/>
    <col min="12299" max="12299" width="10.875" style="2" customWidth="1"/>
    <col min="12300" max="12301" width="9.625" style="2"/>
    <col min="12302" max="12302" width="17.125" style="2" customWidth="1"/>
    <col min="12303" max="12544" width="9.625" style="2"/>
    <col min="12545" max="12545" width="13.375" style="2" customWidth="1"/>
    <col min="12546" max="12546" width="18.375" style="2" customWidth="1"/>
    <col min="12547" max="12548" width="13.375" style="2" customWidth="1"/>
    <col min="12549" max="12551" width="12.125" style="2" customWidth="1"/>
    <col min="12552" max="12553" width="10.875" style="2" customWidth="1"/>
    <col min="12554" max="12554" width="9.625" style="2"/>
    <col min="12555" max="12555" width="10.875" style="2" customWidth="1"/>
    <col min="12556" max="12557" width="9.625" style="2"/>
    <col min="12558" max="12558" width="17.125" style="2" customWidth="1"/>
    <col min="12559" max="12800" width="9.625" style="2"/>
    <col min="12801" max="12801" width="13.375" style="2" customWidth="1"/>
    <col min="12802" max="12802" width="18.375" style="2" customWidth="1"/>
    <col min="12803" max="12804" width="13.375" style="2" customWidth="1"/>
    <col min="12805" max="12807" width="12.125" style="2" customWidth="1"/>
    <col min="12808" max="12809" width="10.875" style="2" customWidth="1"/>
    <col min="12810" max="12810" width="9.625" style="2"/>
    <col min="12811" max="12811" width="10.875" style="2" customWidth="1"/>
    <col min="12812" max="12813" width="9.625" style="2"/>
    <col min="12814" max="12814" width="17.125" style="2" customWidth="1"/>
    <col min="12815" max="13056" width="9.625" style="2"/>
    <col min="13057" max="13057" width="13.375" style="2" customWidth="1"/>
    <col min="13058" max="13058" width="18.375" style="2" customWidth="1"/>
    <col min="13059" max="13060" width="13.375" style="2" customWidth="1"/>
    <col min="13061" max="13063" width="12.125" style="2" customWidth="1"/>
    <col min="13064" max="13065" width="10.875" style="2" customWidth="1"/>
    <col min="13066" max="13066" width="9.625" style="2"/>
    <col min="13067" max="13067" width="10.875" style="2" customWidth="1"/>
    <col min="13068" max="13069" width="9.625" style="2"/>
    <col min="13070" max="13070" width="17.125" style="2" customWidth="1"/>
    <col min="13071" max="13312" width="9.625" style="2"/>
    <col min="13313" max="13313" width="13.375" style="2" customWidth="1"/>
    <col min="13314" max="13314" width="18.375" style="2" customWidth="1"/>
    <col min="13315" max="13316" width="13.375" style="2" customWidth="1"/>
    <col min="13317" max="13319" width="12.125" style="2" customWidth="1"/>
    <col min="13320" max="13321" width="10.875" style="2" customWidth="1"/>
    <col min="13322" max="13322" width="9.625" style="2"/>
    <col min="13323" max="13323" width="10.875" style="2" customWidth="1"/>
    <col min="13324" max="13325" width="9.625" style="2"/>
    <col min="13326" max="13326" width="17.125" style="2" customWidth="1"/>
    <col min="13327" max="13568" width="9.625" style="2"/>
    <col min="13569" max="13569" width="13.375" style="2" customWidth="1"/>
    <col min="13570" max="13570" width="18.375" style="2" customWidth="1"/>
    <col min="13571" max="13572" width="13.375" style="2" customWidth="1"/>
    <col min="13573" max="13575" width="12.125" style="2" customWidth="1"/>
    <col min="13576" max="13577" width="10.875" style="2" customWidth="1"/>
    <col min="13578" max="13578" width="9.625" style="2"/>
    <col min="13579" max="13579" width="10.875" style="2" customWidth="1"/>
    <col min="13580" max="13581" width="9.625" style="2"/>
    <col min="13582" max="13582" width="17.125" style="2" customWidth="1"/>
    <col min="13583" max="13824" width="9.625" style="2"/>
    <col min="13825" max="13825" width="13.375" style="2" customWidth="1"/>
    <col min="13826" max="13826" width="18.375" style="2" customWidth="1"/>
    <col min="13827" max="13828" width="13.375" style="2" customWidth="1"/>
    <col min="13829" max="13831" width="12.125" style="2" customWidth="1"/>
    <col min="13832" max="13833" width="10.875" style="2" customWidth="1"/>
    <col min="13834" max="13834" width="9.625" style="2"/>
    <col min="13835" max="13835" width="10.875" style="2" customWidth="1"/>
    <col min="13836" max="13837" width="9.625" style="2"/>
    <col min="13838" max="13838" width="17.125" style="2" customWidth="1"/>
    <col min="13839" max="14080" width="9.625" style="2"/>
    <col min="14081" max="14081" width="13.375" style="2" customWidth="1"/>
    <col min="14082" max="14082" width="18.375" style="2" customWidth="1"/>
    <col min="14083" max="14084" width="13.375" style="2" customWidth="1"/>
    <col min="14085" max="14087" width="12.125" style="2" customWidth="1"/>
    <col min="14088" max="14089" width="10.875" style="2" customWidth="1"/>
    <col min="14090" max="14090" width="9.625" style="2"/>
    <col min="14091" max="14091" width="10.875" style="2" customWidth="1"/>
    <col min="14092" max="14093" width="9.625" style="2"/>
    <col min="14094" max="14094" width="17.125" style="2" customWidth="1"/>
    <col min="14095" max="14336" width="9.625" style="2"/>
    <col min="14337" max="14337" width="13.375" style="2" customWidth="1"/>
    <col min="14338" max="14338" width="18.375" style="2" customWidth="1"/>
    <col min="14339" max="14340" width="13.375" style="2" customWidth="1"/>
    <col min="14341" max="14343" width="12.125" style="2" customWidth="1"/>
    <col min="14344" max="14345" width="10.875" style="2" customWidth="1"/>
    <col min="14346" max="14346" width="9.625" style="2"/>
    <col min="14347" max="14347" width="10.875" style="2" customWidth="1"/>
    <col min="14348" max="14349" width="9.625" style="2"/>
    <col min="14350" max="14350" width="17.125" style="2" customWidth="1"/>
    <col min="14351" max="14592" width="9.625" style="2"/>
    <col min="14593" max="14593" width="13.375" style="2" customWidth="1"/>
    <col min="14594" max="14594" width="18.375" style="2" customWidth="1"/>
    <col min="14595" max="14596" width="13.375" style="2" customWidth="1"/>
    <col min="14597" max="14599" width="12.125" style="2" customWidth="1"/>
    <col min="14600" max="14601" width="10.875" style="2" customWidth="1"/>
    <col min="14602" max="14602" width="9.625" style="2"/>
    <col min="14603" max="14603" width="10.875" style="2" customWidth="1"/>
    <col min="14604" max="14605" width="9.625" style="2"/>
    <col min="14606" max="14606" width="17.125" style="2" customWidth="1"/>
    <col min="14607" max="14848" width="9.625" style="2"/>
    <col min="14849" max="14849" width="13.375" style="2" customWidth="1"/>
    <col min="14850" max="14850" width="18.375" style="2" customWidth="1"/>
    <col min="14851" max="14852" width="13.375" style="2" customWidth="1"/>
    <col min="14853" max="14855" width="12.125" style="2" customWidth="1"/>
    <col min="14856" max="14857" width="10.875" style="2" customWidth="1"/>
    <col min="14858" max="14858" width="9.625" style="2"/>
    <col min="14859" max="14859" width="10.875" style="2" customWidth="1"/>
    <col min="14860" max="14861" width="9.625" style="2"/>
    <col min="14862" max="14862" width="17.125" style="2" customWidth="1"/>
    <col min="14863" max="15104" width="9.625" style="2"/>
    <col min="15105" max="15105" width="13.375" style="2" customWidth="1"/>
    <col min="15106" max="15106" width="18.375" style="2" customWidth="1"/>
    <col min="15107" max="15108" width="13.375" style="2" customWidth="1"/>
    <col min="15109" max="15111" width="12.125" style="2" customWidth="1"/>
    <col min="15112" max="15113" width="10.875" style="2" customWidth="1"/>
    <col min="15114" max="15114" width="9.625" style="2"/>
    <col min="15115" max="15115" width="10.875" style="2" customWidth="1"/>
    <col min="15116" max="15117" width="9.625" style="2"/>
    <col min="15118" max="15118" width="17.125" style="2" customWidth="1"/>
    <col min="15119" max="15360" width="9.625" style="2"/>
    <col min="15361" max="15361" width="13.375" style="2" customWidth="1"/>
    <col min="15362" max="15362" width="18.375" style="2" customWidth="1"/>
    <col min="15363" max="15364" width="13.375" style="2" customWidth="1"/>
    <col min="15365" max="15367" width="12.125" style="2" customWidth="1"/>
    <col min="15368" max="15369" width="10.875" style="2" customWidth="1"/>
    <col min="15370" max="15370" width="9.625" style="2"/>
    <col min="15371" max="15371" width="10.875" style="2" customWidth="1"/>
    <col min="15372" max="15373" width="9.625" style="2"/>
    <col min="15374" max="15374" width="17.125" style="2" customWidth="1"/>
    <col min="15375" max="15616" width="9.625" style="2"/>
    <col min="15617" max="15617" width="13.375" style="2" customWidth="1"/>
    <col min="15618" max="15618" width="18.375" style="2" customWidth="1"/>
    <col min="15619" max="15620" width="13.375" style="2" customWidth="1"/>
    <col min="15621" max="15623" width="12.125" style="2" customWidth="1"/>
    <col min="15624" max="15625" width="10.875" style="2" customWidth="1"/>
    <col min="15626" max="15626" width="9.625" style="2"/>
    <col min="15627" max="15627" width="10.875" style="2" customWidth="1"/>
    <col min="15628" max="15629" width="9.625" style="2"/>
    <col min="15630" max="15630" width="17.125" style="2" customWidth="1"/>
    <col min="15631" max="15872" width="9.625" style="2"/>
    <col min="15873" max="15873" width="13.375" style="2" customWidth="1"/>
    <col min="15874" max="15874" width="18.375" style="2" customWidth="1"/>
    <col min="15875" max="15876" width="13.375" style="2" customWidth="1"/>
    <col min="15877" max="15879" width="12.125" style="2" customWidth="1"/>
    <col min="15880" max="15881" width="10.875" style="2" customWidth="1"/>
    <col min="15882" max="15882" width="9.625" style="2"/>
    <col min="15883" max="15883" width="10.875" style="2" customWidth="1"/>
    <col min="15884" max="15885" width="9.625" style="2"/>
    <col min="15886" max="15886" width="17.125" style="2" customWidth="1"/>
    <col min="15887" max="16128" width="9.625" style="2"/>
    <col min="16129" max="16129" width="13.375" style="2" customWidth="1"/>
    <col min="16130" max="16130" width="18.375" style="2" customWidth="1"/>
    <col min="16131" max="16132" width="13.375" style="2" customWidth="1"/>
    <col min="16133" max="16135" width="12.125" style="2" customWidth="1"/>
    <col min="16136" max="16137" width="10.875" style="2" customWidth="1"/>
    <col min="16138" max="16138" width="9.625" style="2"/>
    <col min="16139" max="16139" width="10.875" style="2" customWidth="1"/>
    <col min="16140" max="16141" width="9.625" style="2"/>
    <col min="16142" max="16142" width="17.125" style="2" customWidth="1"/>
    <col min="16143" max="16384" width="9.625" style="2"/>
  </cols>
  <sheetData>
    <row r="1" spans="1:14" x14ac:dyDescent="0.2">
      <c r="A1" s="1"/>
    </row>
    <row r="6" spans="1:14" ht="18" thickBot="1" x14ac:dyDescent="0.25">
      <c r="B6" s="4"/>
      <c r="C6" s="4"/>
      <c r="D6" s="5" t="s">
        <v>400</v>
      </c>
      <c r="E6" s="4"/>
      <c r="F6" s="4"/>
      <c r="G6" s="4"/>
      <c r="H6" s="4"/>
      <c r="I6" s="4"/>
      <c r="J6" s="4"/>
      <c r="K6" s="4"/>
      <c r="L6" s="4"/>
    </row>
    <row r="7" spans="1:14" x14ac:dyDescent="0.2">
      <c r="C7" s="6"/>
      <c r="E7" s="6"/>
      <c r="F7" s="6"/>
      <c r="G7" s="7"/>
      <c r="H7" s="7"/>
      <c r="I7" s="7"/>
      <c r="J7" s="7"/>
      <c r="K7" s="7"/>
      <c r="L7" s="7"/>
      <c r="M7" s="10"/>
    </row>
    <row r="8" spans="1:14" x14ac:dyDescent="0.2">
      <c r="C8" s="9" t="s">
        <v>401</v>
      </c>
      <c r="D8" s="7"/>
      <c r="E8" s="11" t="s">
        <v>402</v>
      </c>
      <c r="F8" s="11" t="s">
        <v>403</v>
      </c>
      <c r="G8" s="13"/>
      <c r="H8" s="26" t="s">
        <v>404</v>
      </c>
      <c r="I8" s="7"/>
      <c r="J8" s="7"/>
      <c r="K8" s="9" t="s">
        <v>405</v>
      </c>
      <c r="L8" s="7"/>
    </row>
    <row r="9" spans="1:14" x14ac:dyDescent="0.2">
      <c r="B9" s="1" t="s">
        <v>406</v>
      </c>
      <c r="C9" s="6"/>
      <c r="D9" s="6"/>
      <c r="E9" s="11" t="s">
        <v>407</v>
      </c>
      <c r="F9" s="12" t="s">
        <v>408</v>
      </c>
      <c r="G9" s="12" t="s">
        <v>409</v>
      </c>
      <c r="H9" s="6"/>
      <c r="I9" s="12" t="s">
        <v>410</v>
      </c>
      <c r="J9" s="6"/>
      <c r="K9" s="11" t="s">
        <v>411</v>
      </c>
      <c r="L9" s="12" t="s">
        <v>410</v>
      </c>
    </row>
    <row r="10" spans="1:14" x14ac:dyDescent="0.2">
      <c r="B10" s="7"/>
      <c r="C10" s="9" t="s">
        <v>259</v>
      </c>
      <c r="D10" s="9" t="s">
        <v>412</v>
      </c>
      <c r="E10" s="13"/>
      <c r="F10" s="13"/>
      <c r="G10" s="14" t="s">
        <v>413</v>
      </c>
      <c r="H10" s="14" t="s">
        <v>414</v>
      </c>
      <c r="I10" s="14" t="s">
        <v>414</v>
      </c>
      <c r="J10" s="14" t="s">
        <v>415</v>
      </c>
      <c r="K10" s="14" t="s">
        <v>416</v>
      </c>
      <c r="L10" s="14" t="s">
        <v>263</v>
      </c>
      <c r="N10" s="16" t="s">
        <v>417</v>
      </c>
    </row>
    <row r="11" spans="1:14" x14ac:dyDescent="0.2">
      <c r="C11" s="15" t="s">
        <v>267</v>
      </c>
      <c r="D11" s="16" t="s">
        <v>16</v>
      </c>
      <c r="E11" s="16" t="s">
        <v>48</v>
      </c>
      <c r="F11" s="16" t="s">
        <v>48</v>
      </c>
      <c r="G11" s="16" t="s">
        <v>48</v>
      </c>
      <c r="H11" s="16" t="s">
        <v>48</v>
      </c>
      <c r="I11" s="16" t="s">
        <v>48</v>
      </c>
      <c r="J11" s="16" t="s">
        <v>48</v>
      </c>
      <c r="K11" s="16" t="s">
        <v>48</v>
      </c>
      <c r="L11" s="16" t="s">
        <v>335</v>
      </c>
    </row>
    <row r="12" spans="1:14" x14ac:dyDescent="0.2">
      <c r="B12" s="60" t="s">
        <v>397</v>
      </c>
      <c r="C12" s="21">
        <f t="shared" ref="C12:L12" si="0">SUM(C14:C69)</f>
        <v>224654</v>
      </c>
      <c r="D12" s="20">
        <f t="shared" si="0"/>
        <v>464663</v>
      </c>
      <c r="E12" s="20">
        <f t="shared" si="0"/>
        <v>32888.927000000003</v>
      </c>
      <c r="F12" s="20">
        <f t="shared" si="0"/>
        <v>59606.001999999993</v>
      </c>
      <c r="G12" s="20">
        <f t="shared" si="0"/>
        <v>38077.25</v>
      </c>
      <c r="H12" s="20">
        <f t="shared" si="0"/>
        <v>903.23300000000006</v>
      </c>
      <c r="I12" s="20">
        <f>SUM(I14:I69)</f>
        <v>4589.7189999999982</v>
      </c>
      <c r="J12" s="20">
        <f t="shared" si="0"/>
        <v>842.09200000000089</v>
      </c>
      <c r="K12" s="20">
        <f t="shared" si="0"/>
        <v>14431.985000000001</v>
      </c>
      <c r="L12" s="20">
        <f t="shared" si="0"/>
        <v>761.72299999999962</v>
      </c>
      <c r="N12" s="19">
        <f>SUM(N14:N69)+1</f>
        <v>44412295</v>
      </c>
    </row>
    <row r="13" spans="1:14" x14ac:dyDescent="0.2">
      <c r="C13" s="6"/>
    </row>
    <row r="14" spans="1:14" x14ac:dyDescent="0.2">
      <c r="B14" s="1" t="s">
        <v>338</v>
      </c>
      <c r="C14" s="33">
        <v>73893</v>
      </c>
      <c r="D14" s="18">
        <v>140111</v>
      </c>
      <c r="E14" s="18">
        <v>10168.851000000001</v>
      </c>
      <c r="F14" s="19">
        <f t="shared" ref="F14:F20" si="1">SUM(G14:L14)</f>
        <v>20590.785</v>
      </c>
      <c r="G14" s="18">
        <v>11965.233</v>
      </c>
      <c r="H14" s="18">
        <v>353.25799999999998</v>
      </c>
      <c r="I14" s="18">
        <v>1433.53</v>
      </c>
      <c r="J14" s="19">
        <f t="shared" ref="J14:J20" si="2">N14/1000-G14-H14-I14</f>
        <v>240.75000000000045</v>
      </c>
      <c r="K14" s="18">
        <v>6243.4660000000003</v>
      </c>
      <c r="L14" s="18">
        <v>354.548</v>
      </c>
      <c r="N14" s="18">
        <v>13992771</v>
      </c>
    </row>
    <row r="15" spans="1:14" x14ac:dyDescent="0.2">
      <c r="B15" s="1" t="s">
        <v>339</v>
      </c>
      <c r="C15" s="33">
        <v>9359</v>
      </c>
      <c r="D15" s="18">
        <v>18754</v>
      </c>
      <c r="E15" s="18">
        <v>1325.902</v>
      </c>
      <c r="F15" s="19">
        <f t="shared" si="1"/>
        <v>2451.89</v>
      </c>
      <c r="G15" s="18">
        <v>1463.3340000000001</v>
      </c>
      <c r="H15" s="18">
        <v>45.307000000000002</v>
      </c>
      <c r="I15" s="18">
        <v>150.89599999999999</v>
      </c>
      <c r="J15" s="19">
        <f t="shared" si="2"/>
        <v>28.889999999999844</v>
      </c>
      <c r="K15" s="18">
        <v>731.21900000000005</v>
      </c>
      <c r="L15" s="18">
        <v>32.244</v>
      </c>
      <c r="N15" s="18">
        <v>1688427</v>
      </c>
    </row>
    <row r="16" spans="1:14" x14ac:dyDescent="0.2">
      <c r="B16" s="1" t="s">
        <v>340</v>
      </c>
      <c r="C16" s="33">
        <v>8400</v>
      </c>
      <c r="D16" s="18">
        <v>17213</v>
      </c>
      <c r="E16" s="18">
        <v>1216.6579999999999</v>
      </c>
      <c r="F16" s="19">
        <f t="shared" si="1"/>
        <v>2250.6580000000004</v>
      </c>
      <c r="G16" s="18">
        <v>1304.2159999999999</v>
      </c>
      <c r="H16" s="18">
        <v>21.003</v>
      </c>
      <c r="I16" s="18">
        <v>171.48699999999999</v>
      </c>
      <c r="J16" s="19">
        <f t="shared" si="2"/>
        <v>35.761000000000223</v>
      </c>
      <c r="K16" s="18">
        <v>686.24599999999998</v>
      </c>
      <c r="L16" s="18">
        <v>31.945</v>
      </c>
      <c r="N16" s="18">
        <v>1532467</v>
      </c>
    </row>
    <row r="17" spans="2:14" x14ac:dyDescent="0.2">
      <c r="B17" s="1" t="s">
        <v>341</v>
      </c>
      <c r="C17" s="33">
        <v>6879</v>
      </c>
      <c r="D17" s="18">
        <v>16854</v>
      </c>
      <c r="E17" s="18">
        <v>1193.3789999999999</v>
      </c>
      <c r="F17" s="19">
        <f t="shared" si="1"/>
        <v>2170.578</v>
      </c>
      <c r="G17" s="18">
        <v>1466.4069999999999</v>
      </c>
      <c r="H17" s="18">
        <v>51.274999999999999</v>
      </c>
      <c r="I17" s="18">
        <v>169.197</v>
      </c>
      <c r="J17" s="19">
        <f t="shared" si="2"/>
        <v>38.459000000000032</v>
      </c>
      <c r="K17" s="18">
        <v>422.83</v>
      </c>
      <c r="L17" s="18">
        <v>22.41</v>
      </c>
      <c r="N17" s="18">
        <v>1725338</v>
      </c>
    </row>
    <row r="18" spans="2:14" x14ac:dyDescent="0.2">
      <c r="B18" s="1" t="s">
        <v>418</v>
      </c>
      <c r="C18" s="33">
        <v>10690</v>
      </c>
      <c r="D18" s="18">
        <v>23780</v>
      </c>
      <c r="E18" s="18">
        <v>1671.508</v>
      </c>
      <c r="F18" s="19">
        <f t="shared" si="1"/>
        <v>3124.7229999999995</v>
      </c>
      <c r="G18" s="18">
        <v>2177.9409999999998</v>
      </c>
      <c r="H18" s="18">
        <v>48.822000000000003</v>
      </c>
      <c r="I18" s="18">
        <v>265.25400000000002</v>
      </c>
      <c r="J18" s="19">
        <f t="shared" si="2"/>
        <v>49.289999999999964</v>
      </c>
      <c r="K18" s="18">
        <v>552.11099999999999</v>
      </c>
      <c r="L18" s="18">
        <v>31.305</v>
      </c>
      <c r="N18" s="18">
        <v>2541307</v>
      </c>
    </row>
    <row r="19" spans="2:14" x14ac:dyDescent="0.2">
      <c r="B19" s="1" t="s">
        <v>343</v>
      </c>
      <c r="C19" s="33">
        <v>16574</v>
      </c>
      <c r="D19" s="18">
        <v>36182</v>
      </c>
      <c r="E19" s="18">
        <v>2580.0279999999998</v>
      </c>
      <c r="F19" s="19">
        <f t="shared" si="1"/>
        <v>3920.9270000000001</v>
      </c>
      <c r="G19" s="18">
        <v>2730.0749999999998</v>
      </c>
      <c r="H19" s="18">
        <v>54.5</v>
      </c>
      <c r="I19" s="18">
        <v>361.97500000000002</v>
      </c>
      <c r="J19" s="19">
        <f t="shared" si="2"/>
        <v>69.707000000000221</v>
      </c>
      <c r="K19" s="18">
        <v>673.14599999999996</v>
      </c>
      <c r="L19" s="18">
        <v>31.524000000000001</v>
      </c>
      <c r="N19" s="18">
        <v>3216257</v>
      </c>
    </row>
    <row r="20" spans="2:14" x14ac:dyDescent="0.2">
      <c r="B20" s="1" t="s">
        <v>344</v>
      </c>
      <c r="C20" s="33">
        <v>8454</v>
      </c>
      <c r="D20" s="18">
        <v>15494</v>
      </c>
      <c r="E20" s="18">
        <v>1163.193</v>
      </c>
      <c r="F20" s="19">
        <f t="shared" si="1"/>
        <v>1944.1010000000001</v>
      </c>
      <c r="G20" s="18">
        <v>1252.8109999999999</v>
      </c>
      <c r="H20" s="18">
        <v>12.332000000000001</v>
      </c>
      <c r="I20" s="18">
        <v>163.62700000000001</v>
      </c>
      <c r="J20" s="19">
        <f t="shared" si="2"/>
        <v>27.360000000000184</v>
      </c>
      <c r="K20" s="18">
        <v>460.37099999999998</v>
      </c>
      <c r="L20" s="18">
        <v>27.6</v>
      </c>
      <c r="N20" s="18">
        <v>1456130</v>
      </c>
    </row>
    <row r="21" spans="2:14" x14ac:dyDescent="0.2">
      <c r="C21" s="6"/>
      <c r="N21" s="18"/>
    </row>
    <row r="22" spans="2:14" x14ac:dyDescent="0.2">
      <c r="B22" s="1" t="s">
        <v>345</v>
      </c>
      <c r="C22" s="33">
        <v>3028</v>
      </c>
      <c r="D22" s="18">
        <v>7611</v>
      </c>
      <c r="E22" s="18">
        <v>575.59500000000003</v>
      </c>
      <c r="F22" s="19">
        <f t="shared" ref="F22:F30" si="3">SUM(G22:L22)</f>
        <v>1027.499</v>
      </c>
      <c r="G22" s="18">
        <v>707.01700000000005</v>
      </c>
      <c r="H22" s="18">
        <v>24.783000000000001</v>
      </c>
      <c r="I22" s="18">
        <v>87.998000000000005</v>
      </c>
      <c r="J22" s="19">
        <f t="shared" ref="J22:J30" si="4">N22/1000-G22-H22-I22</f>
        <v>11.13999999999993</v>
      </c>
      <c r="K22" s="18">
        <v>187.71799999999999</v>
      </c>
      <c r="L22" s="18">
        <v>8.843</v>
      </c>
      <c r="N22" s="18">
        <v>830938</v>
      </c>
    </row>
    <row r="23" spans="2:14" x14ac:dyDescent="0.2">
      <c r="B23" s="1" t="s">
        <v>346</v>
      </c>
      <c r="C23" s="33">
        <v>1750</v>
      </c>
      <c r="D23" s="18">
        <v>3607</v>
      </c>
      <c r="E23" s="18">
        <v>237.31100000000001</v>
      </c>
      <c r="F23" s="19">
        <f t="shared" si="3"/>
        <v>402.09099999999995</v>
      </c>
      <c r="G23" s="18">
        <v>251.38900000000001</v>
      </c>
      <c r="H23" s="18">
        <v>5.2830000000000004</v>
      </c>
      <c r="I23" s="18">
        <v>22.800999999999998</v>
      </c>
      <c r="J23" s="19">
        <f t="shared" si="4"/>
        <v>3.2989999999999817</v>
      </c>
      <c r="K23" s="18">
        <v>113.989</v>
      </c>
      <c r="L23" s="18">
        <v>5.33</v>
      </c>
      <c r="N23" s="18">
        <v>282772</v>
      </c>
    </row>
    <row r="24" spans="2:14" x14ac:dyDescent="0.2">
      <c r="B24" s="1" t="s">
        <v>347</v>
      </c>
      <c r="C24" s="33">
        <v>1079</v>
      </c>
      <c r="D24" s="18">
        <v>2112</v>
      </c>
      <c r="E24" s="18">
        <v>144.9</v>
      </c>
      <c r="F24" s="19">
        <f t="shared" si="3"/>
        <v>255.167</v>
      </c>
      <c r="G24" s="18">
        <v>186.49299999999999</v>
      </c>
      <c r="H24" s="18">
        <v>2.69</v>
      </c>
      <c r="I24" s="18">
        <v>21.036999999999999</v>
      </c>
      <c r="J24" s="19">
        <f t="shared" si="4"/>
        <v>1.200999999999997</v>
      </c>
      <c r="K24" s="18">
        <v>41.304000000000002</v>
      </c>
      <c r="L24" s="18">
        <v>2.4420000000000002</v>
      </c>
      <c r="N24" s="18">
        <v>211421</v>
      </c>
    </row>
    <row r="25" spans="2:14" x14ac:dyDescent="0.2">
      <c r="B25" s="1" t="s">
        <v>348</v>
      </c>
      <c r="C25" s="33">
        <v>2715</v>
      </c>
      <c r="D25" s="18">
        <v>5985</v>
      </c>
      <c r="E25" s="18">
        <v>393.95499999999998</v>
      </c>
      <c r="F25" s="19">
        <f t="shared" si="3"/>
        <v>759.21399999999994</v>
      </c>
      <c r="G25" s="18">
        <v>500.98200000000003</v>
      </c>
      <c r="H25" s="18">
        <v>11.545</v>
      </c>
      <c r="I25" s="18">
        <v>59.765000000000001</v>
      </c>
      <c r="J25" s="19">
        <f t="shared" si="4"/>
        <v>11.189999999999941</v>
      </c>
      <c r="K25" s="18">
        <v>167.42</v>
      </c>
      <c r="L25" s="18">
        <v>8.3119999999999994</v>
      </c>
      <c r="N25" s="18">
        <v>583482</v>
      </c>
    </row>
    <row r="26" spans="2:14" x14ac:dyDescent="0.2">
      <c r="B26" s="1" t="s">
        <v>349</v>
      </c>
      <c r="C26" s="33">
        <v>3315</v>
      </c>
      <c r="D26" s="18">
        <v>7482</v>
      </c>
      <c r="E26" s="18">
        <v>557.22299999999996</v>
      </c>
      <c r="F26" s="19">
        <f t="shared" si="3"/>
        <v>958.14499999999998</v>
      </c>
      <c r="G26" s="18">
        <v>643.75</v>
      </c>
      <c r="H26" s="18">
        <v>15.026</v>
      </c>
      <c r="I26" s="18">
        <v>74.691999999999993</v>
      </c>
      <c r="J26" s="19">
        <f t="shared" si="4"/>
        <v>10.771000000000043</v>
      </c>
      <c r="K26" s="18">
        <v>205.679</v>
      </c>
      <c r="L26" s="18">
        <v>8.2270000000000003</v>
      </c>
      <c r="N26" s="18">
        <v>744239</v>
      </c>
    </row>
    <row r="27" spans="2:14" x14ac:dyDescent="0.2">
      <c r="B27" s="1" t="s">
        <v>350</v>
      </c>
      <c r="C27" s="33">
        <v>1812</v>
      </c>
      <c r="D27" s="18">
        <v>3981</v>
      </c>
      <c r="E27" s="18">
        <v>234.53700000000001</v>
      </c>
      <c r="F27" s="19">
        <f t="shared" si="3"/>
        <v>512.94799999999998</v>
      </c>
      <c r="G27" s="18">
        <v>365.22199999999998</v>
      </c>
      <c r="H27" s="18">
        <v>7.1879999999999997</v>
      </c>
      <c r="I27" s="18">
        <v>41.731999999999999</v>
      </c>
      <c r="J27" s="19">
        <f t="shared" si="4"/>
        <v>8.519999999999996</v>
      </c>
      <c r="K27" s="18">
        <v>88.025999999999996</v>
      </c>
      <c r="L27" s="18">
        <v>2.2599999999999998</v>
      </c>
      <c r="N27" s="18">
        <v>422662</v>
      </c>
    </row>
    <row r="28" spans="2:14" x14ac:dyDescent="0.2">
      <c r="B28" s="1" t="s">
        <v>351</v>
      </c>
      <c r="C28" s="33">
        <v>1663</v>
      </c>
      <c r="D28" s="18">
        <v>3793</v>
      </c>
      <c r="E28" s="18">
        <v>251.28200000000001</v>
      </c>
      <c r="F28" s="19">
        <f t="shared" si="3"/>
        <v>485.7999999999999</v>
      </c>
      <c r="G28" s="18">
        <v>304.30500000000001</v>
      </c>
      <c r="H28" s="18">
        <v>4.758</v>
      </c>
      <c r="I28" s="18">
        <v>30.681000000000001</v>
      </c>
      <c r="J28" s="19">
        <f t="shared" si="4"/>
        <v>5.9699999999999882</v>
      </c>
      <c r="K28" s="18">
        <v>133.626</v>
      </c>
      <c r="L28" s="18">
        <v>6.46</v>
      </c>
      <c r="N28" s="18">
        <v>345714</v>
      </c>
    </row>
    <row r="29" spans="2:14" x14ac:dyDescent="0.2">
      <c r="B29" s="1" t="s">
        <v>352</v>
      </c>
      <c r="C29" s="33">
        <v>3200</v>
      </c>
      <c r="D29" s="18">
        <v>6920</v>
      </c>
      <c r="E29" s="18">
        <v>473.86799999999999</v>
      </c>
      <c r="F29" s="19">
        <f t="shared" si="3"/>
        <v>790.52100000000007</v>
      </c>
      <c r="G29" s="18">
        <v>483.33199999999999</v>
      </c>
      <c r="H29" s="18">
        <v>12.673</v>
      </c>
      <c r="I29" s="18">
        <v>51.466999999999999</v>
      </c>
      <c r="J29" s="19">
        <f t="shared" si="4"/>
        <v>13.560000000000045</v>
      </c>
      <c r="K29" s="18">
        <v>220.3</v>
      </c>
      <c r="L29" s="18">
        <v>9.1890000000000001</v>
      </c>
      <c r="N29" s="18">
        <v>561032</v>
      </c>
    </row>
    <row r="30" spans="2:14" x14ac:dyDescent="0.2">
      <c r="B30" s="1" t="s">
        <v>353</v>
      </c>
      <c r="C30" s="33">
        <v>7063</v>
      </c>
      <c r="D30" s="18">
        <v>14892</v>
      </c>
      <c r="E30" s="18">
        <v>996.39700000000005</v>
      </c>
      <c r="F30" s="19">
        <f t="shared" si="3"/>
        <v>1934.355</v>
      </c>
      <c r="G30" s="18">
        <v>1146.3900000000001</v>
      </c>
      <c r="H30" s="18">
        <v>30.742999999999999</v>
      </c>
      <c r="I30" s="18">
        <v>134.28</v>
      </c>
      <c r="J30" s="19">
        <f t="shared" si="4"/>
        <v>37.829999999999842</v>
      </c>
      <c r="K30" s="18">
        <v>555.00099999999998</v>
      </c>
      <c r="L30" s="18">
        <v>30.111000000000001</v>
      </c>
      <c r="N30" s="18">
        <v>1349243</v>
      </c>
    </row>
    <row r="31" spans="2:14" x14ac:dyDescent="0.2">
      <c r="C31" s="6"/>
      <c r="N31" s="18"/>
    </row>
    <row r="32" spans="2:14" x14ac:dyDescent="0.2">
      <c r="B32" s="1" t="s">
        <v>354</v>
      </c>
      <c r="C32" s="33">
        <v>4466</v>
      </c>
      <c r="D32" s="18">
        <v>9938</v>
      </c>
      <c r="E32" s="18">
        <v>695.18499999999995</v>
      </c>
      <c r="F32" s="19">
        <f>SUM(G32:L32)</f>
        <v>1269.4959999999999</v>
      </c>
      <c r="G32" s="18">
        <v>879.75900000000001</v>
      </c>
      <c r="H32" s="18">
        <v>25.995000000000001</v>
      </c>
      <c r="I32" s="18">
        <v>99.533000000000001</v>
      </c>
      <c r="J32" s="19">
        <f>N32/1000-G32-H32-I32</f>
        <v>17.299999999999969</v>
      </c>
      <c r="K32" s="18">
        <v>238.84899999999999</v>
      </c>
      <c r="L32" s="18">
        <v>8.06</v>
      </c>
      <c r="N32" s="18">
        <v>1022587</v>
      </c>
    </row>
    <row r="33" spans="2:14" x14ac:dyDescent="0.2">
      <c r="B33" s="1" t="s">
        <v>355</v>
      </c>
      <c r="C33" s="33">
        <v>3157</v>
      </c>
      <c r="D33" s="18">
        <v>6638</v>
      </c>
      <c r="E33" s="18">
        <v>483.33699999999999</v>
      </c>
      <c r="F33" s="19">
        <f>SUM(G33:L33)</f>
        <v>968.66999999999985</v>
      </c>
      <c r="G33" s="18">
        <v>601.83500000000004</v>
      </c>
      <c r="H33" s="18">
        <v>13.952999999999999</v>
      </c>
      <c r="I33" s="18">
        <v>78.350999999999999</v>
      </c>
      <c r="J33" s="19">
        <f>N33/1000-G33-H33-I33</f>
        <v>12.929999999999922</v>
      </c>
      <c r="K33" s="18">
        <v>244.97399999999999</v>
      </c>
      <c r="L33" s="18">
        <v>16.626999999999999</v>
      </c>
      <c r="N33" s="18">
        <v>707069</v>
      </c>
    </row>
    <row r="34" spans="2:14" x14ac:dyDescent="0.2">
      <c r="B34" s="1" t="s">
        <v>356</v>
      </c>
      <c r="C34" s="33">
        <v>1395</v>
      </c>
      <c r="D34" s="18">
        <v>2874</v>
      </c>
      <c r="E34" s="18">
        <v>227.09700000000001</v>
      </c>
      <c r="F34" s="19">
        <f>SUM(G34:L34)</f>
        <v>347.23599999999999</v>
      </c>
      <c r="G34" s="18">
        <v>225.029</v>
      </c>
      <c r="H34" s="18">
        <v>2.64</v>
      </c>
      <c r="I34" s="18">
        <v>20.783999999999999</v>
      </c>
      <c r="J34" s="19">
        <f>N34/1000-G34-H34-I34</f>
        <v>3.6600000000000037</v>
      </c>
      <c r="K34" s="18">
        <v>92.632999999999996</v>
      </c>
      <c r="L34" s="18">
        <v>2.4900000000000002</v>
      </c>
      <c r="N34" s="18">
        <v>252113</v>
      </c>
    </row>
    <row r="35" spans="2:14" x14ac:dyDescent="0.2">
      <c r="B35" s="1" t="s">
        <v>357</v>
      </c>
      <c r="C35" s="33">
        <v>1205</v>
      </c>
      <c r="D35" s="18">
        <v>2413</v>
      </c>
      <c r="E35" s="18">
        <v>181.911</v>
      </c>
      <c r="F35" s="19">
        <f>SUM(G35:L35)</f>
        <v>275.14600000000002</v>
      </c>
      <c r="G35" s="18">
        <v>199.64599999999999</v>
      </c>
      <c r="H35" s="18">
        <v>1.782</v>
      </c>
      <c r="I35" s="18">
        <v>21.940999999999999</v>
      </c>
      <c r="J35" s="19">
        <f>N35/1000-G35-H35-I35</f>
        <v>3.9000000000000199</v>
      </c>
      <c r="K35" s="18">
        <v>44.670999999999999</v>
      </c>
      <c r="L35" s="18">
        <v>3.206</v>
      </c>
      <c r="N35" s="18">
        <v>227269</v>
      </c>
    </row>
    <row r="36" spans="2:14" x14ac:dyDescent="0.2">
      <c r="B36" s="1" t="s">
        <v>358</v>
      </c>
      <c r="C36" s="33">
        <v>185</v>
      </c>
      <c r="D36" s="18">
        <v>355</v>
      </c>
      <c r="E36" s="18">
        <v>24.11</v>
      </c>
      <c r="F36" s="19">
        <f>SUM(G36:L36)</f>
        <v>58.637999999999998</v>
      </c>
      <c r="G36" s="18">
        <v>46.853999999999999</v>
      </c>
      <c r="H36" s="18">
        <v>0.20799999999999999</v>
      </c>
      <c r="I36" s="18">
        <v>7.3659999999999997</v>
      </c>
      <c r="J36" s="19">
        <f>N36/1000-G36-H36-I36</f>
        <v>0.11400000000000254</v>
      </c>
      <c r="K36" s="18">
        <v>4.0229999999999997</v>
      </c>
      <c r="L36" s="29">
        <v>7.2999999999999995E-2</v>
      </c>
      <c r="N36" s="18">
        <v>54542</v>
      </c>
    </row>
    <row r="37" spans="2:14" x14ac:dyDescent="0.2">
      <c r="C37" s="6"/>
      <c r="N37" s="18"/>
    </row>
    <row r="38" spans="2:14" x14ac:dyDescent="0.2">
      <c r="B38" s="1" t="s">
        <v>359</v>
      </c>
      <c r="C38" s="33">
        <v>3442</v>
      </c>
      <c r="D38" s="18">
        <v>7936</v>
      </c>
      <c r="E38" s="18">
        <v>544.11599999999999</v>
      </c>
      <c r="F38" s="19">
        <f>SUM(G38:L38)</f>
        <v>864.68100000000004</v>
      </c>
      <c r="G38" s="18">
        <v>630.05700000000002</v>
      </c>
      <c r="H38" s="18">
        <v>22.077000000000002</v>
      </c>
      <c r="I38" s="18">
        <v>64.697999999999993</v>
      </c>
      <c r="J38" s="19">
        <f>N38/1000-G38-H38-I38</f>
        <v>11.480000000000004</v>
      </c>
      <c r="K38" s="18">
        <v>130.739</v>
      </c>
      <c r="L38" s="18">
        <v>5.63</v>
      </c>
      <c r="N38" s="18">
        <v>728312</v>
      </c>
    </row>
    <row r="39" spans="2:14" x14ac:dyDescent="0.2">
      <c r="B39" s="1" t="s">
        <v>360</v>
      </c>
      <c r="C39" s="33">
        <v>1747</v>
      </c>
      <c r="D39" s="18">
        <v>4631</v>
      </c>
      <c r="E39" s="18">
        <v>292.18900000000002</v>
      </c>
      <c r="F39" s="19">
        <f>SUM(G39:L39)</f>
        <v>533.75200000000007</v>
      </c>
      <c r="G39" s="18">
        <v>398.08800000000002</v>
      </c>
      <c r="H39" s="18">
        <v>14.832000000000001</v>
      </c>
      <c r="I39" s="18">
        <v>43.6</v>
      </c>
      <c r="J39" s="19">
        <f>N39/1000-G39-H39-I39</f>
        <v>10.498999999999981</v>
      </c>
      <c r="K39" s="18">
        <v>63.701000000000001</v>
      </c>
      <c r="L39" s="18">
        <v>3.032</v>
      </c>
      <c r="N39" s="18">
        <v>467019</v>
      </c>
    </row>
    <row r="40" spans="2:14" x14ac:dyDescent="0.2">
      <c r="B40" s="1" t="s">
        <v>361</v>
      </c>
      <c r="C40" s="33">
        <v>2696</v>
      </c>
      <c r="D40" s="18">
        <v>7427</v>
      </c>
      <c r="E40" s="18">
        <v>646.24099999999999</v>
      </c>
      <c r="F40" s="19">
        <f>SUM(G40:L40)</f>
        <v>885.04199999999992</v>
      </c>
      <c r="G40" s="18">
        <v>653.91</v>
      </c>
      <c r="H40" s="18">
        <v>20.085999999999999</v>
      </c>
      <c r="I40" s="18">
        <v>76.224999999999994</v>
      </c>
      <c r="J40" s="19">
        <f>N40/1000-G40-H40-I40</f>
        <v>20.280000000000015</v>
      </c>
      <c r="K40" s="18">
        <v>108.607</v>
      </c>
      <c r="L40" s="18">
        <v>5.9340000000000002</v>
      </c>
      <c r="N40" s="18">
        <v>770501</v>
      </c>
    </row>
    <row r="41" spans="2:14" x14ac:dyDescent="0.2">
      <c r="B41" s="1" t="s">
        <v>362</v>
      </c>
      <c r="C41" s="33">
        <v>2227</v>
      </c>
      <c r="D41" s="18">
        <v>5716</v>
      </c>
      <c r="E41" s="18">
        <v>356.58600000000001</v>
      </c>
      <c r="F41" s="19">
        <f>SUM(G41:L41)</f>
        <v>657.62400000000002</v>
      </c>
      <c r="G41" s="18">
        <v>486.06599999999997</v>
      </c>
      <c r="H41" s="18">
        <v>13.574999999999999</v>
      </c>
      <c r="I41" s="18">
        <v>61.451000000000001</v>
      </c>
      <c r="J41" s="19">
        <f>N41/1000-G41-H41-I41</f>
        <v>14.340000000000039</v>
      </c>
      <c r="K41" s="18">
        <v>80.557000000000002</v>
      </c>
      <c r="L41" s="18">
        <v>1.635</v>
      </c>
      <c r="N41" s="18">
        <v>575432</v>
      </c>
    </row>
    <row r="42" spans="2:14" x14ac:dyDescent="0.2">
      <c r="B42" s="1" t="s">
        <v>363</v>
      </c>
      <c r="C42" s="33">
        <v>1491</v>
      </c>
      <c r="D42" s="18">
        <v>2934</v>
      </c>
      <c r="E42" s="18">
        <v>160.51599999999999</v>
      </c>
      <c r="F42" s="19">
        <f>SUM(G42:L42)</f>
        <v>308.46199999999999</v>
      </c>
      <c r="G42" s="18">
        <v>221.749</v>
      </c>
      <c r="H42" s="18">
        <v>2.2610000000000001</v>
      </c>
      <c r="I42" s="18">
        <v>21.565000000000001</v>
      </c>
      <c r="J42" s="19">
        <f>N42/1000-G42-H42-I42</f>
        <v>2.7890000000000086</v>
      </c>
      <c r="K42" s="18">
        <v>57.750999999999998</v>
      </c>
      <c r="L42" s="18">
        <v>2.347</v>
      </c>
      <c r="N42" s="18">
        <v>248364</v>
      </c>
    </row>
    <row r="43" spans="2:14" x14ac:dyDescent="0.2">
      <c r="C43" s="6"/>
      <c r="N43" s="18"/>
    </row>
    <row r="44" spans="2:14" x14ac:dyDescent="0.2">
      <c r="B44" s="1" t="s">
        <v>366</v>
      </c>
      <c r="C44" s="33">
        <v>1722</v>
      </c>
      <c r="D44" s="18">
        <v>3820</v>
      </c>
      <c r="E44" s="18">
        <v>259.55099999999999</v>
      </c>
      <c r="F44" s="19">
        <f t="shared" ref="F44:F50" si="5">SUM(G44:L44)</f>
        <v>470.36799999999999</v>
      </c>
      <c r="G44" s="18">
        <v>333.58600000000001</v>
      </c>
      <c r="H44" s="18">
        <v>6.617</v>
      </c>
      <c r="I44" s="18">
        <v>40.26</v>
      </c>
      <c r="J44" s="19">
        <f t="shared" ref="J44:J50" si="6">N44/1000-G44-H44-I44</f>
        <v>5.609999999999971</v>
      </c>
      <c r="K44" s="18">
        <v>80.108000000000004</v>
      </c>
      <c r="L44" s="18">
        <v>4.1870000000000003</v>
      </c>
      <c r="N44" s="18">
        <v>386073</v>
      </c>
    </row>
    <row r="45" spans="2:14" x14ac:dyDescent="0.2">
      <c r="B45" s="1" t="s">
        <v>368</v>
      </c>
      <c r="C45" s="33">
        <v>583</v>
      </c>
      <c r="D45" s="18">
        <v>1196</v>
      </c>
      <c r="E45" s="18">
        <v>69.42</v>
      </c>
      <c r="F45" s="19">
        <f t="shared" si="5"/>
        <v>135.04399999999998</v>
      </c>
      <c r="G45" s="18">
        <v>90.631</v>
      </c>
      <c r="H45" s="18">
        <v>0.67800000000000005</v>
      </c>
      <c r="I45" s="18">
        <v>11.35</v>
      </c>
      <c r="J45" s="19">
        <f t="shared" si="6"/>
        <v>1.8000000000000025</v>
      </c>
      <c r="K45" s="18">
        <v>28.606999999999999</v>
      </c>
      <c r="L45" s="18">
        <v>1.978</v>
      </c>
      <c r="N45" s="18">
        <v>104459</v>
      </c>
    </row>
    <row r="46" spans="2:14" x14ac:dyDescent="0.2">
      <c r="B46" s="1" t="s">
        <v>369</v>
      </c>
      <c r="C46" s="33">
        <v>628</v>
      </c>
      <c r="D46" s="18">
        <v>1180</v>
      </c>
      <c r="E46" s="18">
        <v>47.488999999999997</v>
      </c>
      <c r="F46" s="19">
        <f t="shared" si="5"/>
        <v>151.58999999999997</v>
      </c>
      <c r="G46" s="18">
        <v>100.983</v>
      </c>
      <c r="H46" s="18">
        <v>0.77900000000000003</v>
      </c>
      <c r="I46" s="18">
        <v>11.965999999999999</v>
      </c>
      <c r="J46" s="19">
        <f t="shared" si="6"/>
        <v>1.3189999999999937</v>
      </c>
      <c r="K46" s="18">
        <v>34.738999999999997</v>
      </c>
      <c r="L46" s="18">
        <v>1.804</v>
      </c>
      <c r="N46" s="18">
        <v>115047</v>
      </c>
    </row>
    <row r="47" spans="2:14" x14ac:dyDescent="0.2">
      <c r="B47" s="1" t="s">
        <v>370</v>
      </c>
      <c r="C47" s="33">
        <v>1184</v>
      </c>
      <c r="D47" s="18">
        <v>2486</v>
      </c>
      <c r="E47" s="18">
        <v>135.79</v>
      </c>
      <c r="F47" s="19">
        <f t="shared" si="5"/>
        <v>261.62799999999999</v>
      </c>
      <c r="G47" s="18">
        <v>183.80600000000001</v>
      </c>
      <c r="H47" s="18">
        <v>2.6720000000000002</v>
      </c>
      <c r="I47" s="18">
        <v>24.783999999999999</v>
      </c>
      <c r="J47" s="19">
        <f t="shared" si="6"/>
        <v>3.6599999999999859</v>
      </c>
      <c r="K47" s="18">
        <v>44.631</v>
      </c>
      <c r="L47" s="18">
        <v>2.0750000000000002</v>
      </c>
      <c r="N47" s="18">
        <v>214922</v>
      </c>
    </row>
    <row r="48" spans="2:14" x14ac:dyDescent="0.2">
      <c r="B48" s="1" t="s">
        <v>371</v>
      </c>
      <c r="C48" s="33">
        <v>1413</v>
      </c>
      <c r="D48" s="18">
        <v>4493</v>
      </c>
      <c r="E48" s="18">
        <v>340.173</v>
      </c>
      <c r="F48" s="19">
        <f t="shared" si="5"/>
        <v>427.96999999999997</v>
      </c>
      <c r="G48" s="18">
        <v>332.77300000000002</v>
      </c>
      <c r="H48" s="18">
        <v>8.984</v>
      </c>
      <c r="I48" s="18">
        <v>36.844000000000001</v>
      </c>
      <c r="J48" s="19">
        <f t="shared" si="6"/>
        <v>12.928999999999945</v>
      </c>
      <c r="K48" s="18">
        <v>35.582999999999998</v>
      </c>
      <c r="L48" s="18">
        <v>0.85699999999999998</v>
      </c>
      <c r="N48" s="18">
        <v>391530</v>
      </c>
    </row>
    <row r="49" spans="2:14" x14ac:dyDescent="0.2">
      <c r="B49" s="1" t="s">
        <v>372</v>
      </c>
      <c r="C49" s="33">
        <v>1827</v>
      </c>
      <c r="D49" s="18">
        <v>4701</v>
      </c>
      <c r="E49" s="18">
        <v>357.26600000000002</v>
      </c>
      <c r="F49" s="19">
        <f t="shared" si="5"/>
        <v>485.10399999999993</v>
      </c>
      <c r="G49" s="18">
        <v>355.43099999999998</v>
      </c>
      <c r="H49" s="18">
        <v>10.669</v>
      </c>
      <c r="I49" s="18">
        <v>40.726999999999997</v>
      </c>
      <c r="J49" s="19">
        <f t="shared" si="6"/>
        <v>12.390000000000008</v>
      </c>
      <c r="K49" s="18">
        <v>61.84</v>
      </c>
      <c r="L49" s="18">
        <v>4.0469999999999997</v>
      </c>
      <c r="N49" s="18">
        <v>419217</v>
      </c>
    </row>
    <row r="50" spans="2:14" x14ac:dyDescent="0.2">
      <c r="B50" s="1" t="s">
        <v>373</v>
      </c>
      <c r="C50" s="33">
        <v>2206</v>
      </c>
      <c r="D50" s="18">
        <v>5669</v>
      </c>
      <c r="E50" s="18">
        <v>448.988</v>
      </c>
      <c r="F50" s="19">
        <f t="shared" si="5"/>
        <v>671.76699999999994</v>
      </c>
      <c r="G50" s="18">
        <v>485.07400000000001</v>
      </c>
      <c r="H50" s="18">
        <v>12.198</v>
      </c>
      <c r="I50" s="18">
        <v>66.676000000000002</v>
      </c>
      <c r="J50" s="19">
        <f t="shared" si="6"/>
        <v>8.4400000000000119</v>
      </c>
      <c r="K50" s="18">
        <v>93.573999999999998</v>
      </c>
      <c r="L50" s="18">
        <v>5.8049999999999997</v>
      </c>
      <c r="N50" s="18">
        <v>572388</v>
      </c>
    </row>
    <row r="51" spans="2:14" x14ac:dyDescent="0.2">
      <c r="C51" s="6"/>
      <c r="N51" s="18"/>
    </row>
    <row r="52" spans="2:14" x14ac:dyDescent="0.2">
      <c r="B52" s="1" t="s">
        <v>374</v>
      </c>
      <c r="C52" s="33">
        <v>4957</v>
      </c>
      <c r="D52" s="18">
        <v>9559</v>
      </c>
      <c r="E52" s="18">
        <v>603.00099999999998</v>
      </c>
      <c r="F52" s="19">
        <f t="shared" ref="F52:F58" si="7">SUM(G52:L52)</f>
        <v>1004.174</v>
      </c>
      <c r="G52" s="18">
        <v>632.88099999999997</v>
      </c>
      <c r="H52" s="18">
        <v>6.0110000000000001</v>
      </c>
      <c r="I52" s="18">
        <v>76.748000000000005</v>
      </c>
      <c r="J52" s="19">
        <f t="shared" ref="J52:J58" si="8">N52/1000-G52-H52-I52</f>
        <v>18.585000000000051</v>
      </c>
      <c r="K52" s="18">
        <v>259.27699999999999</v>
      </c>
      <c r="L52" s="18">
        <v>10.672000000000001</v>
      </c>
      <c r="N52" s="18">
        <v>734225</v>
      </c>
    </row>
    <row r="53" spans="2:14" x14ac:dyDescent="0.2">
      <c r="B53" s="1" t="s">
        <v>375</v>
      </c>
      <c r="C53" s="33">
        <v>1217</v>
      </c>
      <c r="D53" s="18">
        <v>2321</v>
      </c>
      <c r="E53" s="18">
        <v>113.33199999999999</v>
      </c>
      <c r="F53" s="19">
        <f t="shared" si="7"/>
        <v>225.07899999999998</v>
      </c>
      <c r="G53" s="18">
        <v>166.624</v>
      </c>
      <c r="H53" s="18">
        <v>0.85899999999999999</v>
      </c>
      <c r="I53" s="18">
        <v>27.821999999999999</v>
      </c>
      <c r="J53" s="19">
        <f t="shared" si="8"/>
        <v>3.1389999999999922</v>
      </c>
      <c r="K53" s="18">
        <v>25.335999999999999</v>
      </c>
      <c r="L53" s="18">
        <v>1.2989999999999999</v>
      </c>
      <c r="N53" s="18">
        <v>198444</v>
      </c>
    </row>
    <row r="54" spans="2:14" x14ac:dyDescent="0.2">
      <c r="B54" s="1" t="s">
        <v>376</v>
      </c>
      <c r="C54" s="33">
        <v>906</v>
      </c>
      <c r="D54" s="18">
        <v>1698</v>
      </c>
      <c r="E54" s="18">
        <v>84.575999999999993</v>
      </c>
      <c r="F54" s="19">
        <f t="shared" si="7"/>
        <v>182.72499999999999</v>
      </c>
      <c r="G54" s="18">
        <v>117.976</v>
      </c>
      <c r="H54" s="18">
        <v>0.69899999999999995</v>
      </c>
      <c r="I54" s="18">
        <v>14.954000000000001</v>
      </c>
      <c r="J54" s="19">
        <f t="shared" si="8"/>
        <v>2.9250000000000007</v>
      </c>
      <c r="K54" s="18">
        <v>43.884999999999998</v>
      </c>
      <c r="L54" s="18">
        <v>2.286</v>
      </c>
      <c r="N54" s="18">
        <v>136554</v>
      </c>
    </row>
    <row r="55" spans="2:14" x14ac:dyDescent="0.2">
      <c r="B55" s="1" t="s">
        <v>377</v>
      </c>
      <c r="C55" s="33">
        <v>3286</v>
      </c>
      <c r="D55" s="18">
        <v>6898</v>
      </c>
      <c r="E55" s="18">
        <v>502.01100000000002</v>
      </c>
      <c r="F55" s="19">
        <f t="shared" si="7"/>
        <v>742.91100000000006</v>
      </c>
      <c r="G55" s="18">
        <v>513.22299999999996</v>
      </c>
      <c r="H55" s="18">
        <v>6.4930000000000003</v>
      </c>
      <c r="I55" s="18">
        <v>59.13</v>
      </c>
      <c r="J55" s="19">
        <f t="shared" si="8"/>
        <v>16.600000000000072</v>
      </c>
      <c r="K55" s="18">
        <v>139.63499999999999</v>
      </c>
      <c r="L55" s="18">
        <v>7.83</v>
      </c>
      <c r="N55" s="18">
        <v>595446</v>
      </c>
    </row>
    <row r="56" spans="2:14" x14ac:dyDescent="0.2">
      <c r="B56" s="1" t="s">
        <v>378</v>
      </c>
      <c r="C56" s="33">
        <v>1490</v>
      </c>
      <c r="D56" s="18">
        <v>2970</v>
      </c>
      <c r="E56" s="18">
        <v>189.1</v>
      </c>
      <c r="F56" s="19">
        <f t="shared" si="7"/>
        <v>321.202</v>
      </c>
      <c r="G56" s="18">
        <v>214.31399999999999</v>
      </c>
      <c r="H56" s="18">
        <v>1.2430000000000001</v>
      </c>
      <c r="I56" s="18">
        <v>30.949000000000002</v>
      </c>
      <c r="J56" s="19">
        <f t="shared" si="8"/>
        <v>1.6660000000000004</v>
      </c>
      <c r="K56" s="18">
        <v>67.388999999999996</v>
      </c>
      <c r="L56" s="18">
        <v>5.641</v>
      </c>
      <c r="N56" s="18">
        <v>248172</v>
      </c>
    </row>
    <row r="57" spans="2:14" x14ac:dyDescent="0.2">
      <c r="B57" s="1" t="s">
        <v>379</v>
      </c>
      <c r="C57" s="33">
        <v>1767</v>
      </c>
      <c r="D57" s="18">
        <v>3476</v>
      </c>
      <c r="E57" s="18">
        <v>186.98099999999999</v>
      </c>
      <c r="F57" s="19">
        <f t="shared" si="7"/>
        <v>385.8180000000001</v>
      </c>
      <c r="G57" s="18">
        <v>289.31799999999998</v>
      </c>
      <c r="H57" s="18">
        <v>1.141</v>
      </c>
      <c r="I57" s="18">
        <v>42.720999999999997</v>
      </c>
      <c r="J57" s="19">
        <f t="shared" si="8"/>
        <v>3.5000000000000284</v>
      </c>
      <c r="K57" s="18">
        <v>46.963000000000001</v>
      </c>
      <c r="L57" s="18">
        <v>2.1749999999999998</v>
      </c>
      <c r="N57" s="18">
        <v>336680</v>
      </c>
    </row>
    <row r="58" spans="2:14" x14ac:dyDescent="0.2">
      <c r="B58" s="1" t="s">
        <v>380</v>
      </c>
      <c r="C58" s="33">
        <v>4507</v>
      </c>
      <c r="D58" s="18">
        <v>8667</v>
      </c>
      <c r="E58" s="18">
        <v>612.98400000000004</v>
      </c>
      <c r="F58" s="19">
        <f t="shared" si="7"/>
        <v>1048.0219999999999</v>
      </c>
      <c r="G58" s="18">
        <v>702.81899999999996</v>
      </c>
      <c r="H58" s="18">
        <v>6.0060000000000002</v>
      </c>
      <c r="I58" s="18">
        <v>100.258</v>
      </c>
      <c r="J58" s="19">
        <f t="shared" si="8"/>
        <v>9.0290000000000106</v>
      </c>
      <c r="K58" s="18">
        <v>220.63499999999999</v>
      </c>
      <c r="L58" s="18">
        <v>9.2750000000000004</v>
      </c>
      <c r="N58" s="18">
        <v>818112</v>
      </c>
    </row>
    <row r="59" spans="2:14" x14ac:dyDescent="0.2">
      <c r="C59" s="6"/>
      <c r="N59" s="18"/>
    </row>
    <row r="60" spans="2:14" x14ac:dyDescent="0.2">
      <c r="B60" s="1" t="s">
        <v>381</v>
      </c>
      <c r="C60" s="33">
        <v>5493</v>
      </c>
      <c r="D60" s="18">
        <v>10415</v>
      </c>
      <c r="E60" s="18">
        <v>701.75199999999995</v>
      </c>
      <c r="F60" s="19">
        <f t="shared" ref="F60:F69" si="9">SUM(G60:L60)</f>
        <v>1256.3009999999999</v>
      </c>
      <c r="G60" s="18">
        <v>759.15499999999997</v>
      </c>
      <c r="H60" s="18">
        <v>5.33</v>
      </c>
      <c r="I60" s="18">
        <v>102.80500000000001</v>
      </c>
      <c r="J60" s="19">
        <f t="shared" ref="J60:J69" si="10">N60/1000-G60-H60-I60</f>
        <v>15.639999999999972</v>
      </c>
      <c r="K60" s="18">
        <v>352.822</v>
      </c>
      <c r="L60" s="18">
        <v>20.548999999999999</v>
      </c>
      <c r="N60" s="18">
        <v>882930</v>
      </c>
    </row>
    <row r="61" spans="2:14" x14ac:dyDescent="0.2">
      <c r="B61" s="1" t="s">
        <v>382</v>
      </c>
      <c r="C61" s="33">
        <v>1101</v>
      </c>
      <c r="D61" s="18">
        <v>2093</v>
      </c>
      <c r="E61" s="18">
        <v>127.524</v>
      </c>
      <c r="F61" s="19">
        <f t="shared" si="9"/>
        <v>318.226</v>
      </c>
      <c r="G61" s="18">
        <v>157.54</v>
      </c>
      <c r="H61" s="18">
        <v>0.74099999999999999</v>
      </c>
      <c r="I61" s="18">
        <v>19.687999999999999</v>
      </c>
      <c r="J61" s="19">
        <f t="shared" si="10"/>
        <v>3.8600000000000172</v>
      </c>
      <c r="K61" s="18">
        <v>128.387</v>
      </c>
      <c r="L61" s="18">
        <v>8.01</v>
      </c>
      <c r="N61" s="18">
        <v>181829</v>
      </c>
    </row>
    <row r="62" spans="2:14" x14ac:dyDescent="0.2">
      <c r="B62" s="1" t="s">
        <v>383</v>
      </c>
      <c r="C62" s="33">
        <v>1723</v>
      </c>
      <c r="D62" s="18">
        <v>3243</v>
      </c>
      <c r="E62" s="18">
        <v>173.79499999999999</v>
      </c>
      <c r="F62" s="19">
        <f t="shared" si="9"/>
        <v>410.15800000000002</v>
      </c>
      <c r="G62" s="18">
        <v>269.255</v>
      </c>
      <c r="H62" s="18">
        <v>1.6160000000000001</v>
      </c>
      <c r="I62" s="18">
        <v>43.261000000000003</v>
      </c>
      <c r="J62" s="19">
        <f t="shared" si="10"/>
        <v>1.8200000000000003</v>
      </c>
      <c r="K62" s="18">
        <v>90.156000000000006</v>
      </c>
      <c r="L62" s="18">
        <v>4.05</v>
      </c>
      <c r="N62" s="18">
        <v>315952</v>
      </c>
    </row>
    <row r="63" spans="2:14" x14ac:dyDescent="0.2">
      <c r="B63" s="1" t="s">
        <v>384</v>
      </c>
      <c r="C63" s="33">
        <v>1182</v>
      </c>
      <c r="D63" s="18">
        <v>2141</v>
      </c>
      <c r="E63" s="18">
        <v>93.305000000000007</v>
      </c>
      <c r="F63" s="19">
        <f t="shared" si="9"/>
        <v>229.76299999999998</v>
      </c>
      <c r="G63" s="18">
        <v>162.88</v>
      </c>
      <c r="H63" s="18">
        <v>0.56299999999999994</v>
      </c>
      <c r="I63" s="18">
        <v>21.652000000000001</v>
      </c>
      <c r="J63" s="19">
        <f t="shared" si="10"/>
        <v>2.4000000000000092</v>
      </c>
      <c r="K63" s="18">
        <v>40.911999999999999</v>
      </c>
      <c r="L63" s="18">
        <v>1.3560000000000001</v>
      </c>
      <c r="N63" s="18">
        <v>187495</v>
      </c>
    </row>
    <row r="64" spans="2:14" x14ac:dyDescent="0.2">
      <c r="B64" s="1" t="s">
        <v>385</v>
      </c>
      <c r="C64" s="33">
        <v>636</v>
      </c>
      <c r="D64" s="18">
        <v>1136</v>
      </c>
      <c r="E64" s="18">
        <v>54.917000000000002</v>
      </c>
      <c r="F64" s="19">
        <f t="shared" si="9"/>
        <v>140.464</v>
      </c>
      <c r="G64" s="18">
        <v>96.891999999999996</v>
      </c>
      <c r="H64" s="18">
        <v>0.42699999999999999</v>
      </c>
      <c r="I64" s="18">
        <v>13.497999999999999</v>
      </c>
      <c r="J64" s="19">
        <f t="shared" si="10"/>
        <v>2.4400000000000102</v>
      </c>
      <c r="K64" s="18">
        <v>25</v>
      </c>
      <c r="L64" s="18">
        <v>2.2069999999999999</v>
      </c>
      <c r="N64" s="18">
        <v>113257</v>
      </c>
    </row>
    <row r="65" spans="1:14" x14ac:dyDescent="0.2">
      <c r="B65" s="1" t="s">
        <v>386</v>
      </c>
      <c r="C65" s="33">
        <v>1286</v>
      </c>
      <c r="D65" s="18">
        <v>2389</v>
      </c>
      <c r="E65" s="18">
        <v>138.38800000000001</v>
      </c>
      <c r="F65" s="19">
        <f t="shared" si="9"/>
        <v>344.85900000000004</v>
      </c>
      <c r="G65" s="18">
        <v>249.05199999999999</v>
      </c>
      <c r="H65" s="18">
        <v>1.2629999999999999</v>
      </c>
      <c r="I65" s="18">
        <v>43.999000000000002</v>
      </c>
      <c r="J65" s="19">
        <f t="shared" si="10"/>
        <v>2.8800000000000239</v>
      </c>
      <c r="K65" s="18">
        <v>45.863999999999997</v>
      </c>
      <c r="L65" s="18">
        <v>1.8009999999999999</v>
      </c>
      <c r="N65" s="18">
        <v>297194</v>
      </c>
    </row>
    <row r="66" spans="1:14" x14ac:dyDescent="0.2">
      <c r="B66" s="1" t="s">
        <v>387</v>
      </c>
      <c r="C66" s="33">
        <v>185</v>
      </c>
      <c r="D66" s="18">
        <v>316</v>
      </c>
      <c r="E66" s="18">
        <v>13.702999999999999</v>
      </c>
      <c r="F66" s="19">
        <f t="shared" si="9"/>
        <v>55.73299999999999</v>
      </c>
      <c r="G66" s="18">
        <v>29.574000000000002</v>
      </c>
      <c r="H66" s="18">
        <v>0.28000000000000003</v>
      </c>
      <c r="I66" s="18">
        <v>5.66</v>
      </c>
      <c r="J66" s="19">
        <f t="shared" si="10"/>
        <v>0.49899999999999611</v>
      </c>
      <c r="K66" s="18">
        <v>17.684999999999999</v>
      </c>
      <c r="L66" s="18">
        <v>2.0350000000000001</v>
      </c>
      <c r="N66" s="18">
        <v>36013</v>
      </c>
    </row>
    <row r="67" spans="1:14" x14ac:dyDescent="0.2">
      <c r="B67" s="1" t="s">
        <v>419</v>
      </c>
      <c r="C67" s="33">
        <v>1377</v>
      </c>
      <c r="D67" s="18">
        <v>3406</v>
      </c>
      <c r="E67" s="18">
        <v>358.92099999999999</v>
      </c>
      <c r="F67" s="19">
        <f t="shared" si="9"/>
        <v>244.06200000000001</v>
      </c>
      <c r="G67" s="18">
        <v>228.75299999999999</v>
      </c>
      <c r="H67" s="18">
        <v>2.3149999999999999</v>
      </c>
      <c r="I67" s="18">
        <v>2.641</v>
      </c>
      <c r="J67" s="19">
        <f t="shared" si="10"/>
        <v>10.353000000000026</v>
      </c>
      <c r="K67" s="29" t="s">
        <v>159</v>
      </c>
      <c r="L67" s="29" t="s">
        <v>159</v>
      </c>
      <c r="N67" s="18">
        <v>244062</v>
      </c>
    </row>
    <row r="68" spans="1:14" x14ac:dyDescent="0.2">
      <c r="B68" s="1" t="s">
        <v>420</v>
      </c>
      <c r="C68" s="33">
        <v>1258</v>
      </c>
      <c r="D68" s="18">
        <v>2917</v>
      </c>
      <c r="E68" s="18">
        <v>298.50400000000002</v>
      </c>
      <c r="F68" s="19">
        <f t="shared" si="9"/>
        <v>194.56899999999996</v>
      </c>
      <c r="G68" s="18">
        <v>175.01900000000001</v>
      </c>
      <c r="H68" s="18">
        <v>4.992</v>
      </c>
      <c r="I68" s="18">
        <v>8.0399999999999991</v>
      </c>
      <c r="J68" s="19">
        <f t="shared" si="10"/>
        <v>6.5179999999999829</v>
      </c>
      <c r="K68" s="29" t="s">
        <v>159</v>
      </c>
      <c r="L68" s="29" t="s">
        <v>159</v>
      </c>
      <c r="N68" s="18">
        <v>194569</v>
      </c>
    </row>
    <row r="69" spans="1:14" x14ac:dyDescent="0.2">
      <c r="B69" s="1" t="s">
        <v>421</v>
      </c>
      <c r="C69" s="33">
        <v>835</v>
      </c>
      <c r="D69" s="18">
        <v>1840</v>
      </c>
      <c r="E69" s="18">
        <v>181.58099999999999</v>
      </c>
      <c r="F69" s="19">
        <f t="shared" si="9"/>
        <v>150.31600000000003</v>
      </c>
      <c r="G69" s="18">
        <v>137.80099999999999</v>
      </c>
      <c r="H69" s="18">
        <v>2.0619999999999998</v>
      </c>
      <c r="I69" s="18">
        <v>7.3529999999999998</v>
      </c>
      <c r="J69" s="19">
        <f t="shared" si="10"/>
        <v>3.1000000000000156</v>
      </c>
      <c r="K69" s="29" t="s">
        <v>159</v>
      </c>
      <c r="L69" s="29" t="s">
        <v>159</v>
      </c>
      <c r="N69" s="18">
        <v>150316</v>
      </c>
    </row>
    <row r="70" spans="1:14" ht="18" thickBot="1" x14ac:dyDescent="0.25">
      <c r="B70" s="4"/>
      <c r="C70" s="24"/>
      <c r="D70" s="4"/>
      <c r="E70" s="4"/>
      <c r="F70" s="4"/>
      <c r="G70" s="4"/>
      <c r="H70" s="4"/>
      <c r="I70" s="4"/>
      <c r="J70" s="4"/>
      <c r="K70" s="4"/>
      <c r="L70" s="4"/>
    </row>
    <row r="71" spans="1:14" x14ac:dyDescent="0.2">
      <c r="B71" s="1" t="s">
        <v>422</v>
      </c>
      <c r="H71" s="1" t="s">
        <v>423</v>
      </c>
    </row>
    <row r="72" spans="1:14" x14ac:dyDescent="0.2">
      <c r="H72" s="1" t="s">
        <v>424</v>
      </c>
    </row>
    <row r="73" spans="1:14" x14ac:dyDescent="0.2">
      <c r="A73" s="1"/>
    </row>
  </sheetData>
  <phoneticPr fontId="2"/>
  <pageMargins left="0.49" right="0.4" top="0.52" bottom="0.56000000000000005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C73" sqref="C73"/>
    </sheetView>
  </sheetViews>
  <sheetFormatPr defaultColWidth="14.625" defaultRowHeight="17.25" x14ac:dyDescent="0.2"/>
  <cols>
    <col min="1" max="2" width="13.375" style="2" customWidth="1"/>
    <col min="3" max="256" width="14.625" style="2"/>
    <col min="257" max="258" width="13.375" style="2" customWidth="1"/>
    <col min="259" max="512" width="14.625" style="2"/>
    <col min="513" max="514" width="13.375" style="2" customWidth="1"/>
    <col min="515" max="768" width="14.625" style="2"/>
    <col min="769" max="770" width="13.375" style="2" customWidth="1"/>
    <col min="771" max="1024" width="14.625" style="2"/>
    <col min="1025" max="1026" width="13.375" style="2" customWidth="1"/>
    <col min="1027" max="1280" width="14.625" style="2"/>
    <col min="1281" max="1282" width="13.375" style="2" customWidth="1"/>
    <col min="1283" max="1536" width="14.625" style="2"/>
    <col min="1537" max="1538" width="13.375" style="2" customWidth="1"/>
    <col min="1539" max="1792" width="14.625" style="2"/>
    <col min="1793" max="1794" width="13.375" style="2" customWidth="1"/>
    <col min="1795" max="2048" width="14.625" style="2"/>
    <col min="2049" max="2050" width="13.375" style="2" customWidth="1"/>
    <col min="2051" max="2304" width="14.625" style="2"/>
    <col min="2305" max="2306" width="13.375" style="2" customWidth="1"/>
    <col min="2307" max="2560" width="14.625" style="2"/>
    <col min="2561" max="2562" width="13.375" style="2" customWidth="1"/>
    <col min="2563" max="2816" width="14.625" style="2"/>
    <col min="2817" max="2818" width="13.375" style="2" customWidth="1"/>
    <col min="2819" max="3072" width="14.625" style="2"/>
    <col min="3073" max="3074" width="13.375" style="2" customWidth="1"/>
    <col min="3075" max="3328" width="14.625" style="2"/>
    <col min="3329" max="3330" width="13.375" style="2" customWidth="1"/>
    <col min="3331" max="3584" width="14.625" style="2"/>
    <col min="3585" max="3586" width="13.375" style="2" customWidth="1"/>
    <col min="3587" max="3840" width="14.625" style="2"/>
    <col min="3841" max="3842" width="13.375" style="2" customWidth="1"/>
    <col min="3843" max="4096" width="14.625" style="2"/>
    <col min="4097" max="4098" width="13.375" style="2" customWidth="1"/>
    <col min="4099" max="4352" width="14.625" style="2"/>
    <col min="4353" max="4354" width="13.375" style="2" customWidth="1"/>
    <col min="4355" max="4608" width="14.625" style="2"/>
    <col min="4609" max="4610" width="13.375" style="2" customWidth="1"/>
    <col min="4611" max="4864" width="14.625" style="2"/>
    <col min="4865" max="4866" width="13.375" style="2" customWidth="1"/>
    <col min="4867" max="5120" width="14.625" style="2"/>
    <col min="5121" max="5122" width="13.375" style="2" customWidth="1"/>
    <col min="5123" max="5376" width="14.625" style="2"/>
    <col min="5377" max="5378" width="13.375" style="2" customWidth="1"/>
    <col min="5379" max="5632" width="14.625" style="2"/>
    <col min="5633" max="5634" width="13.375" style="2" customWidth="1"/>
    <col min="5635" max="5888" width="14.625" style="2"/>
    <col min="5889" max="5890" width="13.375" style="2" customWidth="1"/>
    <col min="5891" max="6144" width="14.625" style="2"/>
    <col min="6145" max="6146" width="13.375" style="2" customWidth="1"/>
    <col min="6147" max="6400" width="14.625" style="2"/>
    <col min="6401" max="6402" width="13.375" style="2" customWidth="1"/>
    <col min="6403" max="6656" width="14.625" style="2"/>
    <col min="6657" max="6658" width="13.375" style="2" customWidth="1"/>
    <col min="6659" max="6912" width="14.625" style="2"/>
    <col min="6913" max="6914" width="13.375" style="2" customWidth="1"/>
    <col min="6915" max="7168" width="14.625" style="2"/>
    <col min="7169" max="7170" width="13.375" style="2" customWidth="1"/>
    <col min="7171" max="7424" width="14.625" style="2"/>
    <col min="7425" max="7426" width="13.375" style="2" customWidth="1"/>
    <col min="7427" max="7680" width="14.625" style="2"/>
    <col min="7681" max="7682" width="13.375" style="2" customWidth="1"/>
    <col min="7683" max="7936" width="14.625" style="2"/>
    <col min="7937" max="7938" width="13.375" style="2" customWidth="1"/>
    <col min="7939" max="8192" width="14.625" style="2"/>
    <col min="8193" max="8194" width="13.375" style="2" customWidth="1"/>
    <col min="8195" max="8448" width="14.625" style="2"/>
    <col min="8449" max="8450" width="13.375" style="2" customWidth="1"/>
    <col min="8451" max="8704" width="14.625" style="2"/>
    <col min="8705" max="8706" width="13.375" style="2" customWidth="1"/>
    <col min="8707" max="8960" width="14.625" style="2"/>
    <col min="8961" max="8962" width="13.375" style="2" customWidth="1"/>
    <col min="8963" max="9216" width="14.625" style="2"/>
    <col min="9217" max="9218" width="13.375" style="2" customWidth="1"/>
    <col min="9219" max="9472" width="14.625" style="2"/>
    <col min="9473" max="9474" width="13.375" style="2" customWidth="1"/>
    <col min="9475" max="9728" width="14.625" style="2"/>
    <col min="9729" max="9730" width="13.375" style="2" customWidth="1"/>
    <col min="9731" max="9984" width="14.625" style="2"/>
    <col min="9985" max="9986" width="13.375" style="2" customWidth="1"/>
    <col min="9987" max="10240" width="14.625" style="2"/>
    <col min="10241" max="10242" width="13.375" style="2" customWidth="1"/>
    <col min="10243" max="10496" width="14.625" style="2"/>
    <col min="10497" max="10498" width="13.375" style="2" customWidth="1"/>
    <col min="10499" max="10752" width="14.625" style="2"/>
    <col min="10753" max="10754" width="13.375" style="2" customWidth="1"/>
    <col min="10755" max="11008" width="14.625" style="2"/>
    <col min="11009" max="11010" width="13.375" style="2" customWidth="1"/>
    <col min="11011" max="11264" width="14.625" style="2"/>
    <col min="11265" max="11266" width="13.375" style="2" customWidth="1"/>
    <col min="11267" max="11520" width="14.625" style="2"/>
    <col min="11521" max="11522" width="13.375" style="2" customWidth="1"/>
    <col min="11523" max="11776" width="14.625" style="2"/>
    <col min="11777" max="11778" width="13.375" style="2" customWidth="1"/>
    <col min="11779" max="12032" width="14.625" style="2"/>
    <col min="12033" max="12034" width="13.375" style="2" customWidth="1"/>
    <col min="12035" max="12288" width="14.625" style="2"/>
    <col min="12289" max="12290" width="13.375" style="2" customWidth="1"/>
    <col min="12291" max="12544" width="14.625" style="2"/>
    <col min="12545" max="12546" width="13.375" style="2" customWidth="1"/>
    <col min="12547" max="12800" width="14.625" style="2"/>
    <col min="12801" max="12802" width="13.375" style="2" customWidth="1"/>
    <col min="12803" max="13056" width="14.625" style="2"/>
    <col min="13057" max="13058" width="13.375" style="2" customWidth="1"/>
    <col min="13059" max="13312" width="14.625" style="2"/>
    <col min="13313" max="13314" width="13.375" style="2" customWidth="1"/>
    <col min="13315" max="13568" width="14.625" style="2"/>
    <col min="13569" max="13570" width="13.375" style="2" customWidth="1"/>
    <col min="13571" max="13824" width="14.625" style="2"/>
    <col min="13825" max="13826" width="13.375" style="2" customWidth="1"/>
    <col min="13827" max="14080" width="14.625" style="2"/>
    <col min="14081" max="14082" width="13.375" style="2" customWidth="1"/>
    <col min="14083" max="14336" width="14.625" style="2"/>
    <col min="14337" max="14338" width="13.375" style="2" customWidth="1"/>
    <col min="14339" max="14592" width="14.625" style="2"/>
    <col min="14593" max="14594" width="13.375" style="2" customWidth="1"/>
    <col min="14595" max="14848" width="14.625" style="2"/>
    <col min="14849" max="14850" width="13.375" style="2" customWidth="1"/>
    <col min="14851" max="15104" width="14.625" style="2"/>
    <col min="15105" max="15106" width="13.375" style="2" customWidth="1"/>
    <col min="15107" max="15360" width="14.625" style="2"/>
    <col min="15361" max="15362" width="13.375" style="2" customWidth="1"/>
    <col min="15363" max="15616" width="14.625" style="2"/>
    <col min="15617" max="15618" width="13.375" style="2" customWidth="1"/>
    <col min="15619" max="15872" width="14.625" style="2"/>
    <col min="15873" max="15874" width="13.375" style="2" customWidth="1"/>
    <col min="15875" max="16128" width="14.625" style="2"/>
    <col min="16129" max="16130" width="13.375" style="2" customWidth="1"/>
    <col min="16131" max="16384" width="14.625" style="2"/>
  </cols>
  <sheetData>
    <row r="1" spans="1:10" x14ac:dyDescent="0.2">
      <c r="A1" s="1"/>
    </row>
    <row r="6" spans="1:10" x14ac:dyDescent="0.2">
      <c r="E6" s="3" t="s">
        <v>486</v>
      </c>
    </row>
    <row r="7" spans="1:10" ht="18" thickBot="1" x14ac:dyDescent="0.25">
      <c r="B7" s="4"/>
      <c r="C7" s="4"/>
      <c r="D7" s="43" t="s">
        <v>487</v>
      </c>
      <c r="E7" s="4"/>
      <c r="F7" s="4"/>
      <c r="G7" s="4"/>
      <c r="H7" s="4"/>
      <c r="I7" s="4"/>
      <c r="J7" s="4"/>
    </row>
    <row r="8" spans="1:10" x14ac:dyDescent="0.2">
      <c r="C8" s="9" t="s">
        <v>488</v>
      </c>
      <c r="D8" s="7"/>
      <c r="E8" s="7"/>
      <c r="F8" s="7"/>
      <c r="G8" s="9" t="s">
        <v>489</v>
      </c>
      <c r="H8" s="7"/>
      <c r="I8" s="7"/>
      <c r="J8" s="7"/>
    </row>
    <row r="9" spans="1:10" x14ac:dyDescent="0.2">
      <c r="B9" s="1" t="s">
        <v>490</v>
      </c>
      <c r="C9" s="11" t="s">
        <v>491</v>
      </c>
      <c r="D9" s="70">
        <v>2000</v>
      </c>
      <c r="E9" s="70" t="s">
        <v>492</v>
      </c>
      <c r="F9" s="70" t="s">
        <v>493</v>
      </c>
      <c r="G9" s="11" t="s">
        <v>491</v>
      </c>
      <c r="H9" s="70">
        <v>2000</v>
      </c>
      <c r="I9" s="70" t="s">
        <v>492</v>
      </c>
      <c r="J9" s="70" t="s">
        <v>493</v>
      </c>
    </row>
    <row r="10" spans="1:10" x14ac:dyDescent="0.2">
      <c r="B10" s="7"/>
      <c r="C10" s="9" t="s">
        <v>494</v>
      </c>
      <c r="D10" s="9" t="s">
        <v>495</v>
      </c>
      <c r="E10" s="9" t="s">
        <v>496</v>
      </c>
      <c r="F10" s="9" t="s">
        <v>497</v>
      </c>
      <c r="G10" s="9" t="s">
        <v>494</v>
      </c>
      <c r="H10" s="9" t="s">
        <v>495</v>
      </c>
      <c r="I10" s="9" t="s">
        <v>496</v>
      </c>
      <c r="J10" s="9" t="s">
        <v>497</v>
      </c>
    </row>
    <row r="11" spans="1:10" x14ac:dyDescent="0.2">
      <c r="C11" s="71" t="s">
        <v>267</v>
      </c>
      <c r="D11" s="16" t="s">
        <v>267</v>
      </c>
      <c r="E11" s="16" t="s">
        <v>267</v>
      </c>
      <c r="F11" s="16" t="s">
        <v>267</v>
      </c>
      <c r="G11" s="16" t="s">
        <v>16</v>
      </c>
      <c r="H11" s="16" t="s">
        <v>16</v>
      </c>
      <c r="I11" s="16" t="s">
        <v>16</v>
      </c>
      <c r="J11" s="16" t="s">
        <v>16</v>
      </c>
    </row>
    <row r="12" spans="1:10" x14ac:dyDescent="0.2">
      <c r="B12" s="72" t="s">
        <v>498</v>
      </c>
      <c r="C12" s="21">
        <v>5976</v>
      </c>
      <c r="D12" s="20">
        <v>6243</v>
      </c>
      <c r="E12" s="20">
        <v>6557</v>
      </c>
      <c r="F12" s="20">
        <v>7072</v>
      </c>
      <c r="G12" s="20">
        <v>8030</v>
      </c>
      <c r="H12" s="20">
        <v>8353</v>
      </c>
      <c r="I12" s="20">
        <v>8756</v>
      </c>
      <c r="J12" s="20">
        <v>9432</v>
      </c>
    </row>
    <row r="13" spans="1:10" x14ac:dyDescent="0.2">
      <c r="C13" s="6"/>
    </row>
    <row r="14" spans="1:10" x14ac:dyDescent="0.2">
      <c r="B14" s="1" t="s">
        <v>499</v>
      </c>
      <c r="C14" s="33">
        <v>3019</v>
      </c>
      <c r="D14" s="18">
        <v>3138</v>
      </c>
      <c r="E14" s="18">
        <v>3308</v>
      </c>
      <c r="F14" s="18">
        <v>3642</v>
      </c>
      <c r="G14" s="18">
        <v>3943</v>
      </c>
      <c r="H14" s="18">
        <v>4043</v>
      </c>
      <c r="I14" s="18">
        <v>4242</v>
      </c>
      <c r="J14" s="18">
        <v>4721</v>
      </c>
    </row>
    <row r="15" spans="1:10" x14ac:dyDescent="0.2">
      <c r="B15" s="1" t="s">
        <v>500</v>
      </c>
      <c r="C15" s="33">
        <v>221</v>
      </c>
      <c r="D15" s="18">
        <v>230</v>
      </c>
      <c r="E15" s="18">
        <v>242</v>
      </c>
      <c r="F15" s="18">
        <v>264</v>
      </c>
      <c r="G15" s="18">
        <v>276</v>
      </c>
      <c r="H15" s="18">
        <v>296</v>
      </c>
      <c r="I15" s="18">
        <v>313</v>
      </c>
      <c r="J15" s="18">
        <v>344</v>
      </c>
    </row>
    <row r="16" spans="1:10" x14ac:dyDescent="0.2">
      <c r="B16" s="1" t="s">
        <v>501</v>
      </c>
      <c r="C16" s="33">
        <v>91</v>
      </c>
      <c r="D16" s="18">
        <v>96</v>
      </c>
      <c r="E16" s="18">
        <v>103</v>
      </c>
      <c r="F16" s="18">
        <v>131</v>
      </c>
      <c r="G16" s="18">
        <v>126</v>
      </c>
      <c r="H16" s="18">
        <v>135</v>
      </c>
      <c r="I16" s="18">
        <v>150</v>
      </c>
      <c r="J16" s="18">
        <v>197</v>
      </c>
    </row>
    <row r="17" spans="2:10" x14ac:dyDescent="0.2">
      <c r="B17" s="1" t="s">
        <v>502</v>
      </c>
      <c r="C17" s="33">
        <v>144</v>
      </c>
      <c r="D17" s="18">
        <v>157</v>
      </c>
      <c r="E17" s="18">
        <v>163</v>
      </c>
      <c r="F17" s="18">
        <v>180</v>
      </c>
      <c r="G17" s="18">
        <v>187</v>
      </c>
      <c r="H17" s="18">
        <v>212</v>
      </c>
      <c r="I17" s="18">
        <v>212</v>
      </c>
      <c r="J17" s="18">
        <v>237</v>
      </c>
    </row>
    <row r="18" spans="2:10" x14ac:dyDescent="0.2">
      <c r="B18" s="1" t="s">
        <v>503</v>
      </c>
      <c r="C18" s="33">
        <v>420</v>
      </c>
      <c r="D18" s="18">
        <v>417</v>
      </c>
      <c r="E18" s="18">
        <v>412</v>
      </c>
      <c r="F18" s="18">
        <v>410</v>
      </c>
      <c r="G18" s="18">
        <v>625</v>
      </c>
      <c r="H18" s="18">
        <v>606</v>
      </c>
      <c r="I18" s="18">
        <v>588</v>
      </c>
      <c r="J18" s="18">
        <v>593</v>
      </c>
    </row>
    <row r="19" spans="2:10" x14ac:dyDescent="0.2">
      <c r="B19" s="1" t="s">
        <v>504</v>
      </c>
      <c r="C19" s="33">
        <v>327</v>
      </c>
      <c r="D19" s="18">
        <v>347</v>
      </c>
      <c r="E19" s="18">
        <v>373</v>
      </c>
      <c r="F19" s="18">
        <v>392</v>
      </c>
      <c r="G19" s="18">
        <v>455</v>
      </c>
      <c r="H19" s="18">
        <v>478</v>
      </c>
      <c r="I19" s="18">
        <v>506</v>
      </c>
      <c r="J19" s="18">
        <v>525</v>
      </c>
    </row>
    <row r="20" spans="2:10" x14ac:dyDescent="0.2">
      <c r="B20" s="1" t="s">
        <v>505</v>
      </c>
      <c r="C20" s="33">
        <v>224</v>
      </c>
      <c r="D20" s="18">
        <v>240</v>
      </c>
      <c r="E20" s="18">
        <v>252</v>
      </c>
      <c r="F20" s="18">
        <v>274</v>
      </c>
      <c r="G20" s="18">
        <v>291</v>
      </c>
      <c r="H20" s="18">
        <v>320</v>
      </c>
      <c r="I20" s="18">
        <v>340</v>
      </c>
      <c r="J20" s="18">
        <v>365</v>
      </c>
    </row>
    <row r="21" spans="2:10" x14ac:dyDescent="0.2">
      <c r="C21" s="33"/>
      <c r="D21" s="18"/>
      <c r="E21" s="18"/>
      <c r="F21" s="18"/>
      <c r="G21" s="18"/>
      <c r="H21" s="18" t="s">
        <v>506</v>
      </c>
      <c r="I21" s="18"/>
      <c r="J21" s="18"/>
    </row>
    <row r="22" spans="2:10" x14ac:dyDescent="0.2">
      <c r="B22" s="1" t="s">
        <v>507</v>
      </c>
      <c r="C22" s="33">
        <v>30</v>
      </c>
      <c r="D22" s="18">
        <v>29</v>
      </c>
      <c r="E22" s="18">
        <v>28</v>
      </c>
      <c r="F22" s="18">
        <v>31</v>
      </c>
      <c r="G22" s="18">
        <v>37</v>
      </c>
      <c r="H22" s="18">
        <v>36</v>
      </c>
      <c r="I22" s="18">
        <v>35</v>
      </c>
      <c r="J22" s="18">
        <v>39</v>
      </c>
    </row>
    <row r="23" spans="2:10" x14ac:dyDescent="0.2">
      <c r="B23" s="1" t="s">
        <v>508</v>
      </c>
      <c r="C23" s="33">
        <v>21</v>
      </c>
      <c r="D23" s="18">
        <v>19</v>
      </c>
      <c r="E23" s="18">
        <v>22</v>
      </c>
      <c r="F23" s="18">
        <v>24</v>
      </c>
      <c r="G23" s="18">
        <v>27</v>
      </c>
      <c r="H23" s="18">
        <v>27</v>
      </c>
      <c r="I23" s="18">
        <v>31</v>
      </c>
      <c r="J23" s="18">
        <v>35</v>
      </c>
    </row>
    <row r="24" spans="2:10" x14ac:dyDescent="0.2">
      <c r="B24" s="1" t="s">
        <v>509</v>
      </c>
      <c r="C24" s="33">
        <v>7</v>
      </c>
      <c r="D24" s="18">
        <v>7</v>
      </c>
      <c r="E24" s="18">
        <v>6</v>
      </c>
      <c r="F24" s="18">
        <v>8</v>
      </c>
      <c r="G24" s="18">
        <v>10</v>
      </c>
      <c r="H24" s="18">
        <v>8</v>
      </c>
      <c r="I24" s="18">
        <v>7</v>
      </c>
      <c r="J24" s="18">
        <v>9</v>
      </c>
    </row>
    <row r="25" spans="2:10" x14ac:dyDescent="0.2">
      <c r="B25" s="1" t="s">
        <v>510</v>
      </c>
      <c r="C25" s="33">
        <v>26</v>
      </c>
      <c r="D25" s="18">
        <v>31</v>
      </c>
      <c r="E25" s="18">
        <v>39</v>
      </c>
      <c r="F25" s="18">
        <v>45</v>
      </c>
      <c r="G25" s="18">
        <v>33</v>
      </c>
      <c r="H25" s="18">
        <v>36</v>
      </c>
      <c r="I25" s="18">
        <v>45</v>
      </c>
      <c r="J25" s="18">
        <v>53</v>
      </c>
    </row>
    <row r="26" spans="2:10" x14ac:dyDescent="0.2">
      <c r="B26" s="1" t="s">
        <v>511</v>
      </c>
      <c r="C26" s="33">
        <v>30</v>
      </c>
      <c r="D26" s="18">
        <v>35</v>
      </c>
      <c r="E26" s="18">
        <v>39</v>
      </c>
      <c r="F26" s="18">
        <v>40</v>
      </c>
      <c r="G26" s="18">
        <v>42</v>
      </c>
      <c r="H26" s="18">
        <v>49</v>
      </c>
      <c r="I26" s="18">
        <v>58</v>
      </c>
      <c r="J26" s="18">
        <v>54</v>
      </c>
    </row>
    <row r="27" spans="2:10" x14ac:dyDescent="0.2">
      <c r="B27" s="1" t="s">
        <v>512</v>
      </c>
      <c r="C27" s="33">
        <v>44</v>
      </c>
      <c r="D27" s="18">
        <v>43</v>
      </c>
      <c r="E27" s="18">
        <v>42</v>
      </c>
      <c r="F27" s="18">
        <v>40</v>
      </c>
      <c r="G27" s="18">
        <v>60</v>
      </c>
      <c r="H27" s="18">
        <v>62</v>
      </c>
      <c r="I27" s="18">
        <v>61</v>
      </c>
      <c r="J27" s="18">
        <v>54</v>
      </c>
    </row>
    <row r="28" spans="2:10" x14ac:dyDescent="0.2">
      <c r="B28" s="1" t="s">
        <v>513</v>
      </c>
      <c r="C28" s="33">
        <v>18</v>
      </c>
      <c r="D28" s="18">
        <v>20</v>
      </c>
      <c r="E28" s="18">
        <v>21</v>
      </c>
      <c r="F28" s="18">
        <v>24</v>
      </c>
      <c r="G28" s="18">
        <v>21</v>
      </c>
      <c r="H28" s="18">
        <v>26</v>
      </c>
      <c r="I28" s="18">
        <v>27</v>
      </c>
      <c r="J28" s="18">
        <v>31</v>
      </c>
    </row>
    <row r="29" spans="2:10" x14ac:dyDescent="0.2">
      <c r="B29" s="1" t="s">
        <v>514</v>
      </c>
      <c r="C29" s="33">
        <v>23</v>
      </c>
      <c r="D29" s="18">
        <v>24</v>
      </c>
      <c r="E29" s="18">
        <v>31</v>
      </c>
      <c r="F29" s="18">
        <v>32</v>
      </c>
      <c r="G29" s="18">
        <v>32</v>
      </c>
      <c r="H29" s="18">
        <v>32</v>
      </c>
      <c r="I29" s="18">
        <v>46</v>
      </c>
      <c r="J29" s="18">
        <v>45</v>
      </c>
    </row>
    <row r="30" spans="2:10" x14ac:dyDescent="0.2">
      <c r="B30" s="1" t="s">
        <v>515</v>
      </c>
      <c r="C30" s="33">
        <v>76</v>
      </c>
      <c r="D30" s="18">
        <v>85</v>
      </c>
      <c r="E30" s="18">
        <v>92</v>
      </c>
      <c r="F30" s="18">
        <v>109</v>
      </c>
      <c r="G30" s="18">
        <v>112</v>
      </c>
      <c r="H30" s="18">
        <v>123</v>
      </c>
      <c r="I30" s="18">
        <v>132</v>
      </c>
      <c r="J30" s="18">
        <v>155</v>
      </c>
    </row>
    <row r="31" spans="2:10" x14ac:dyDescent="0.2">
      <c r="C31" s="33"/>
      <c r="D31" s="18"/>
      <c r="E31" s="18"/>
      <c r="F31" s="18"/>
      <c r="G31" s="18"/>
      <c r="H31" s="18"/>
      <c r="I31" s="18"/>
      <c r="J31" s="18"/>
    </row>
    <row r="32" spans="2:10" x14ac:dyDescent="0.2">
      <c r="B32" s="1" t="s">
        <v>516</v>
      </c>
      <c r="C32" s="33">
        <v>51</v>
      </c>
      <c r="D32" s="18">
        <v>48</v>
      </c>
      <c r="E32" s="18">
        <v>45</v>
      </c>
      <c r="F32" s="18">
        <v>44</v>
      </c>
      <c r="G32" s="18">
        <v>65</v>
      </c>
      <c r="H32" s="18">
        <v>59</v>
      </c>
      <c r="I32" s="18">
        <v>53</v>
      </c>
      <c r="J32" s="18">
        <v>55</v>
      </c>
    </row>
    <row r="33" spans="2:10" x14ac:dyDescent="0.2">
      <c r="B33" s="1" t="s">
        <v>517</v>
      </c>
      <c r="C33" s="33">
        <v>63</v>
      </c>
      <c r="D33" s="18">
        <v>72</v>
      </c>
      <c r="E33" s="18">
        <v>75</v>
      </c>
      <c r="F33" s="18">
        <v>72</v>
      </c>
      <c r="G33" s="18">
        <v>80</v>
      </c>
      <c r="H33" s="18">
        <v>94</v>
      </c>
      <c r="I33" s="18">
        <v>101</v>
      </c>
      <c r="J33" s="18">
        <v>98</v>
      </c>
    </row>
    <row r="34" spans="2:10" x14ac:dyDescent="0.2">
      <c r="B34" s="1" t="s">
        <v>518</v>
      </c>
      <c r="C34" s="33">
        <v>18</v>
      </c>
      <c r="D34" s="18">
        <v>19</v>
      </c>
      <c r="E34" s="18">
        <v>21</v>
      </c>
      <c r="F34" s="18">
        <v>19</v>
      </c>
      <c r="G34" s="18">
        <v>20</v>
      </c>
      <c r="H34" s="18">
        <v>21</v>
      </c>
      <c r="I34" s="18">
        <v>23</v>
      </c>
      <c r="J34" s="18">
        <v>20</v>
      </c>
    </row>
    <row r="35" spans="2:10" x14ac:dyDescent="0.2">
      <c r="B35" s="1" t="s">
        <v>519</v>
      </c>
      <c r="C35" s="33">
        <v>15</v>
      </c>
      <c r="D35" s="18">
        <v>16</v>
      </c>
      <c r="E35" s="18">
        <v>15</v>
      </c>
      <c r="F35" s="18">
        <v>14</v>
      </c>
      <c r="G35" s="18">
        <v>17</v>
      </c>
      <c r="H35" s="18">
        <v>17</v>
      </c>
      <c r="I35" s="18">
        <v>16</v>
      </c>
      <c r="J35" s="18">
        <v>15</v>
      </c>
    </row>
    <row r="36" spans="2:10" x14ac:dyDescent="0.2">
      <c r="B36" s="1" t="s">
        <v>520</v>
      </c>
      <c r="C36" s="33">
        <v>5</v>
      </c>
      <c r="D36" s="18">
        <v>5</v>
      </c>
      <c r="E36" s="18">
        <v>6</v>
      </c>
      <c r="F36" s="18">
        <v>5</v>
      </c>
      <c r="G36" s="18">
        <v>6</v>
      </c>
      <c r="H36" s="18">
        <v>5</v>
      </c>
      <c r="I36" s="18">
        <v>6</v>
      </c>
      <c r="J36" s="18">
        <v>5</v>
      </c>
    </row>
    <row r="37" spans="2:10" x14ac:dyDescent="0.2">
      <c r="C37" s="6"/>
    </row>
    <row r="38" spans="2:10" x14ac:dyDescent="0.2">
      <c r="B38" s="1" t="s">
        <v>521</v>
      </c>
      <c r="C38" s="33">
        <v>209</v>
      </c>
      <c r="D38" s="18">
        <v>212</v>
      </c>
      <c r="E38" s="18">
        <v>206</v>
      </c>
      <c r="F38" s="18">
        <v>191</v>
      </c>
      <c r="G38" s="18">
        <v>296</v>
      </c>
      <c r="H38" s="18">
        <v>303</v>
      </c>
      <c r="I38" s="18">
        <v>283</v>
      </c>
      <c r="J38" s="18">
        <v>253</v>
      </c>
    </row>
    <row r="39" spans="2:10" x14ac:dyDescent="0.2">
      <c r="B39" s="1" t="s">
        <v>522</v>
      </c>
      <c r="C39" s="33">
        <v>52</v>
      </c>
      <c r="D39" s="18">
        <v>54</v>
      </c>
      <c r="E39" s="18">
        <v>56</v>
      </c>
      <c r="F39" s="18">
        <v>56</v>
      </c>
      <c r="G39" s="18">
        <v>77</v>
      </c>
      <c r="H39" s="18">
        <v>82</v>
      </c>
      <c r="I39" s="18">
        <v>77</v>
      </c>
      <c r="J39" s="18">
        <v>76</v>
      </c>
    </row>
    <row r="40" spans="2:10" x14ac:dyDescent="0.2">
      <c r="B40" s="1" t="s">
        <v>523</v>
      </c>
      <c r="C40" s="33">
        <v>27</v>
      </c>
      <c r="D40" s="18">
        <v>25</v>
      </c>
      <c r="E40" s="18">
        <v>25</v>
      </c>
      <c r="F40" s="18">
        <v>27</v>
      </c>
      <c r="G40" s="18">
        <v>31</v>
      </c>
      <c r="H40" s="18">
        <v>28</v>
      </c>
      <c r="I40" s="18">
        <v>28</v>
      </c>
      <c r="J40" s="18">
        <v>34</v>
      </c>
    </row>
    <row r="41" spans="2:10" x14ac:dyDescent="0.2">
      <c r="B41" s="1" t="s">
        <v>524</v>
      </c>
      <c r="C41" s="33">
        <v>13</v>
      </c>
      <c r="D41" s="18">
        <v>12</v>
      </c>
      <c r="E41" s="18">
        <v>10</v>
      </c>
      <c r="F41" s="18">
        <v>6</v>
      </c>
      <c r="G41" s="18">
        <v>14</v>
      </c>
      <c r="H41" s="18">
        <v>12</v>
      </c>
      <c r="I41" s="18">
        <v>10</v>
      </c>
      <c r="J41" s="18">
        <v>6</v>
      </c>
    </row>
    <row r="42" spans="2:10" x14ac:dyDescent="0.2">
      <c r="B42" s="1" t="s">
        <v>525</v>
      </c>
      <c r="C42" s="33">
        <v>49</v>
      </c>
      <c r="D42" s="18">
        <v>51</v>
      </c>
      <c r="E42" s="18">
        <v>48</v>
      </c>
      <c r="F42" s="18">
        <v>44</v>
      </c>
      <c r="G42" s="18">
        <v>61</v>
      </c>
      <c r="H42" s="18">
        <v>62</v>
      </c>
      <c r="I42" s="18">
        <v>61</v>
      </c>
      <c r="J42" s="18">
        <v>55</v>
      </c>
    </row>
    <row r="43" spans="2:10" x14ac:dyDescent="0.2">
      <c r="C43" s="33"/>
      <c r="D43" s="18"/>
      <c r="E43" s="18"/>
      <c r="F43" s="18"/>
      <c r="G43" s="18"/>
      <c r="H43" s="18"/>
      <c r="I43" s="18"/>
      <c r="J43" s="18"/>
    </row>
    <row r="44" spans="2:10" x14ac:dyDescent="0.2">
      <c r="B44" s="1" t="s">
        <v>526</v>
      </c>
      <c r="C44" s="33">
        <v>19</v>
      </c>
      <c r="D44" s="18">
        <v>17</v>
      </c>
      <c r="E44" s="18">
        <v>17</v>
      </c>
      <c r="F44" s="18">
        <v>19</v>
      </c>
      <c r="G44" s="18">
        <v>33</v>
      </c>
      <c r="H44" s="18">
        <v>31</v>
      </c>
      <c r="I44" s="18">
        <v>33</v>
      </c>
      <c r="J44" s="18">
        <v>35</v>
      </c>
    </row>
    <row r="45" spans="2:10" x14ac:dyDescent="0.2">
      <c r="B45" s="1" t="s">
        <v>527</v>
      </c>
      <c r="C45" s="33">
        <v>12</v>
      </c>
      <c r="D45" s="18">
        <v>12</v>
      </c>
      <c r="E45" s="18">
        <v>13</v>
      </c>
      <c r="F45" s="18">
        <v>15</v>
      </c>
      <c r="G45" s="18">
        <v>22</v>
      </c>
      <c r="H45" s="18">
        <v>20</v>
      </c>
      <c r="I45" s="18">
        <v>21</v>
      </c>
      <c r="J45" s="18">
        <v>24</v>
      </c>
    </row>
    <row r="46" spans="2:10" x14ac:dyDescent="0.2">
      <c r="B46" s="1" t="s">
        <v>528</v>
      </c>
      <c r="C46" s="33">
        <v>33</v>
      </c>
      <c r="D46" s="18">
        <v>35</v>
      </c>
      <c r="E46" s="18">
        <v>42</v>
      </c>
      <c r="F46" s="18">
        <v>40</v>
      </c>
      <c r="G46" s="18">
        <v>47</v>
      </c>
      <c r="H46" s="18">
        <v>52</v>
      </c>
      <c r="I46" s="18">
        <v>63</v>
      </c>
      <c r="J46" s="18">
        <v>57</v>
      </c>
    </row>
    <row r="47" spans="2:10" x14ac:dyDescent="0.2">
      <c r="B47" s="1" t="s">
        <v>529</v>
      </c>
      <c r="C47" s="33">
        <v>7</v>
      </c>
      <c r="D47" s="18">
        <v>8</v>
      </c>
      <c r="E47" s="18">
        <v>11</v>
      </c>
      <c r="F47" s="18">
        <v>11</v>
      </c>
      <c r="G47" s="18">
        <v>8</v>
      </c>
      <c r="H47" s="18">
        <v>9</v>
      </c>
      <c r="I47" s="18">
        <v>12</v>
      </c>
      <c r="J47" s="18">
        <v>12</v>
      </c>
    </row>
    <row r="48" spans="2:10" x14ac:dyDescent="0.2">
      <c r="B48" s="1" t="s">
        <v>530</v>
      </c>
      <c r="C48" s="33">
        <v>7</v>
      </c>
      <c r="D48" s="18">
        <v>6</v>
      </c>
      <c r="E48" s="18">
        <v>6</v>
      </c>
      <c r="F48" s="18">
        <v>6</v>
      </c>
      <c r="G48" s="18">
        <v>11</v>
      </c>
      <c r="H48" s="18">
        <v>11</v>
      </c>
      <c r="I48" s="18">
        <v>12</v>
      </c>
      <c r="J48" s="18">
        <v>11</v>
      </c>
    </row>
    <row r="49" spans="2:10" x14ac:dyDescent="0.2">
      <c r="B49" s="1" t="s">
        <v>531</v>
      </c>
      <c r="C49" s="33">
        <v>4</v>
      </c>
      <c r="D49" s="18">
        <v>4</v>
      </c>
      <c r="E49" s="18">
        <v>6</v>
      </c>
      <c r="F49" s="18">
        <v>7</v>
      </c>
      <c r="G49" s="18">
        <v>9</v>
      </c>
      <c r="H49" s="18">
        <v>4</v>
      </c>
      <c r="I49" s="18">
        <v>6</v>
      </c>
      <c r="J49" s="18">
        <v>8</v>
      </c>
    </row>
    <row r="50" spans="2:10" x14ac:dyDescent="0.2">
      <c r="B50" s="1" t="s">
        <v>532</v>
      </c>
      <c r="C50" s="33">
        <v>12</v>
      </c>
      <c r="D50" s="18">
        <v>14</v>
      </c>
      <c r="E50" s="18">
        <v>16</v>
      </c>
      <c r="F50" s="18">
        <v>14</v>
      </c>
      <c r="G50" s="18">
        <v>16</v>
      </c>
      <c r="H50" s="18">
        <v>20</v>
      </c>
      <c r="I50" s="18">
        <v>22</v>
      </c>
      <c r="J50" s="18">
        <v>17</v>
      </c>
    </row>
    <row r="51" spans="2:10" x14ac:dyDescent="0.2">
      <c r="B51" s="1" t="s">
        <v>533</v>
      </c>
      <c r="C51" s="33">
        <v>5</v>
      </c>
      <c r="D51" s="18">
        <v>6</v>
      </c>
      <c r="E51" s="18">
        <v>7</v>
      </c>
      <c r="F51" s="18">
        <v>6</v>
      </c>
      <c r="G51" s="18">
        <v>6</v>
      </c>
      <c r="H51" s="18">
        <v>7</v>
      </c>
      <c r="I51" s="18">
        <v>8</v>
      </c>
      <c r="J51" s="18">
        <v>7</v>
      </c>
    </row>
    <row r="52" spans="2:10" x14ac:dyDescent="0.2">
      <c r="B52" s="1" t="s">
        <v>534</v>
      </c>
      <c r="C52" s="33">
        <v>31</v>
      </c>
      <c r="D52" s="18">
        <v>32</v>
      </c>
      <c r="E52" s="18">
        <v>33</v>
      </c>
      <c r="F52" s="18">
        <v>36</v>
      </c>
      <c r="G52" s="18">
        <v>45</v>
      </c>
      <c r="H52" s="18">
        <v>48</v>
      </c>
      <c r="I52" s="18">
        <v>54</v>
      </c>
      <c r="J52" s="18">
        <v>59</v>
      </c>
    </row>
    <row r="53" spans="2:10" x14ac:dyDescent="0.2">
      <c r="B53" s="1" t="s">
        <v>535</v>
      </c>
      <c r="C53" s="33">
        <v>29</v>
      </c>
      <c r="D53" s="18">
        <v>28</v>
      </c>
      <c r="E53" s="18">
        <v>31</v>
      </c>
      <c r="F53" s="18">
        <v>31</v>
      </c>
      <c r="G53" s="18">
        <v>44</v>
      </c>
      <c r="H53" s="18">
        <v>42</v>
      </c>
      <c r="I53" s="18">
        <v>46</v>
      </c>
      <c r="J53" s="18">
        <v>48</v>
      </c>
    </row>
    <row r="54" spans="2:10" x14ac:dyDescent="0.2">
      <c r="C54" s="33"/>
      <c r="D54" s="18"/>
      <c r="E54" s="18"/>
      <c r="F54" s="18"/>
      <c r="G54" s="18"/>
      <c r="H54" s="18"/>
      <c r="I54" s="18"/>
      <c r="J54" s="18"/>
    </row>
    <row r="55" spans="2:10" x14ac:dyDescent="0.2">
      <c r="B55" s="1" t="s">
        <v>536</v>
      </c>
      <c r="C55" s="33">
        <v>87</v>
      </c>
      <c r="D55" s="18">
        <v>95</v>
      </c>
      <c r="E55" s="18">
        <v>111</v>
      </c>
      <c r="F55" s="18">
        <v>114</v>
      </c>
      <c r="G55" s="18">
        <v>111</v>
      </c>
      <c r="H55" s="18">
        <v>119</v>
      </c>
      <c r="I55" s="18">
        <v>141</v>
      </c>
      <c r="J55" s="18">
        <v>141</v>
      </c>
    </row>
    <row r="56" spans="2:10" x14ac:dyDescent="0.2">
      <c r="B56" s="1" t="s">
        <v>537</v>
      </c>
      <c r="C56" s="33">
        <v>13</v>
      </c>
      <c r="D56" s="18">
        <v>19</v>
      </c>
      <c r="E56" s="18">
        <v>23</v>
      </c>
      <c r="F56" s="18">
        <v>24</v>
      </c>
      <c r="G56" s="18">
        <v>26</v>
      </c>
      <c r="H56" s="18">
        <v>36</v>
      </c>
      <c r="I56" s="18">
        <v>40</v>
      </c>
      <c r="J56" s="18">
        <v>42</v>
      </c>
    </row>
    <row r="57" spans="2:10" x14ac:dyDescent="0.2">
      <c r="B57" s="1" t="s">
        <v>538</v>
      </c>
      <c r="C57" s="33">
        <v>10</v>
      </c>
      <c r="D57" s="18">
        <v>12</v>
      </c>
      <c r="E57" s="18">
        <v>12</v>
      </c>
      <c r="F57" s="18">
        <v>17</v>
      </c>
      <c r="G57" s="18">
        <v>11</v>
      </c>
      <c r="H57" s="18">
        <v>13</v>
      </c>
      <c r="I57" s="18">
        <v>13</v>
      </c>
      <c r="J57" s="18">
        <v>21</v>
      </c>
    </row>
    <row r="58" spans="2:10" x14ac:dyDescent="0.2">
      <c r="B58" s="1" t="s">
        <v>539</v>
      </c>
      <c r="C58" s="33">
        <v>54</v>
      </c>
      <c r="D58" s="18">
        <v>58</v>
      </c>
      <c r="E58" s="18">
        <v>58</v>
      </c>
      <c r="F58" s="18">
        <v>60</v>
      </c>
      <c r="G58" s="18">
        <v>80</v>
      </c>
      <c r="H58" s="18">
        <v>87</v>
      </c>
      <c r="I58" s="18">
        <v>90</v>
      </c>
      <c r="J58" s="18">
        <v>94</v>
      </c>
    </row>
    <row r="59" spans="2:10" x14ac:dyDescent="0.2">
      <c r="B59" s="1" t="s">
        <v>540</v>
      </c>
      <c r="C59" s="33">
        <v>41</v>
      </c>
      <c r="D59" s="18">
        <v>46</v>
      </c>
      <c r="E59" s="18">
        <v>52</v>
      </c>
      <c r="F59" s="18">
        <v>55</v>
      </c>
      <c r="G59" s="18">
        <v>66</v>
      </c>
      <c r="H59" s="18">
        <v>71</v>
      </c>
      <c r="I59" s="18">
        <v>81</v>
      </c>
      <c r="J59" s="18">
        <v>86</v>
      </c>
    </row>
    <row r="60" spans="2:10" x14ac:dyDescent="0.2">
      <c r="B60" s="1" t="s">
        <v>541</v>
      </c>
      <c r="C60" s="33">
        <v>28</v>
      </c>
      <c r="D60" s="18">
        <v>30</v>
      </c>
      <c r="E60" s="18">
        <v>39</v>
      </c>
      <c r="F60" s="18">
        <v>45</v>
      </c>
      <c r="G60" s="18">
        <v>38</v>
      </c>
      <c r="H60" s="18">
        <v>40</v>
      </c>
      <c r="I60" s="18">
        <v>53</v>
      </c>
      <c r="J60" s="18">
        <v>59</v>
      </c>
    </row>
    <row r="61" spans="2:10" x14ac:dyDescent="0.2">
      <c r="B61" s="1" t="s">
        <v>542</v>
      </c>
      <c r="C61" s="33">
        <v>112</v>
      </c>
      <c r="D61" s="18">
        <v>124</v>
      </c>
      <c r="E61" s="18">
        <v>128</v>
      </c>
      <c r="F61" s="18">
        <v>145</v>
      </c>
      <c r="G61" s="18">
        <v>175</v>
      </c>
      <c r="H61" s="18">
        <v>192</v>
      </c>
      <c r="I61" s="18">
        <v>196</v>
      </c>
      <c r="J61" s="18">
        <v>216</v>
      </c>
    </row>
    <row r="62" spans="2:10" x14ac:dyDescent="0.2">
      <c r="C62" s="33"/>
      <c r="D62" s="18"/>
      <c r="E62" s="18"/>
      <c r="F62" s="18"/>
      <c r="G62" s="18"/>
      <c r="H62" s="18" t="s">
        <v>506</v>
      </c>
      <c r="I62" s="18"/>
      <c r="J62" s="18"/>
    </row>
    <row r="63" spans="2:10" x14ac:dyDescent="0.2">
      <c r="B63" s="1" t="s">
        <v>543</v>
      </c>
      <c r="C63" s="33">
        <v>100</v>
      </c>
      <c r="D63" s="18">
        <v>112</v>
      </c>
      <c r="E63" s="18">
        <v>121</v>
      </c>
      <c r="F63" s="18">
        <v>123</v>
      </c>
      <c r="G63" s="18">
        <v>138</v>
      </c>
      <c r="H63" s="18">
        <v>157</v>
      </c>
      <c r="I63" s="18">
        <v>166</v>
      </c>
      <c r="J63" s="18">
        <v>168</v>
      </c>
    </row>
    <row r="64" spans="2:10" x14ac:dyDescent="0.2">
      <c r="B64" s="1" t="s">
        <v>544</v>
      </c>
      <c r="C64" s="33">
        <v>7</v>
      </c>
      <c r="D64" s="18">
        <v>8</v>
      </c>
      <c r="E64" s="18">
        <v>10</v>
      </c>
      <c r="F64" s="18">
        <v>11</v>
      </c>
      <c r="G64" s="18">
        <v>9</v>
      </c>
      <c r="H64" s="18">
        <v>12</v>
      </c>
      <c r="I64" s="18">
        <v>16</v>
      </c>
      <c r="J64" s="18">
        <v>15</v>
      </c>
    </row>
    <row r="65" spans="1:10" x14ac:dyDescent="0.2">
      <c r="B65" s="1" t="s">
        <v>545</v>
      </c>
      <c r="C65" s="33">
        <v>66</v>
      </c>
      <c r="D65" s="18">
        <v>69</v>
      </c>
      <c r="E65" s="18">
        <v>74</v>
      </c>
      <c r="F65" s="18">
        <v>80</v>
      </c>
      <c r="G65" s="18">
        <v>95</v>
      </c>
      <c r="H65" s="18">
        <v>102</v>
      </c>
      <c r="I65" s="18">
        <v>110</v>
      </c>
      <c r="J65" s="18">
        <v>116</v>
      </c>
    </row>
    <row r="66" spans="1:10" x14ac:dyDescent="0.2">
      <c r="B66" s="1" t="s">
        <v>546</v>
      </c>
      <c r="C66" s="33">
        <v>18</v>
      </c>
      <c r="D66" s="18">
        <v>20</v>
      </c>
      <c r="E66" s="18">
        <v>24</v>
      </c>
      <c r="F66" s="18">
        <v>26</v>
      </c>
      <c r="G66" s="18">
        <v>23</v>
      </c>
      <c r="H66" s="18">
        <v>27</v>
      </c>
      <c r="I66" s="18">
        <v>32</v>
      </c>
      <c r="J66" s="18">
        <v>33</v>
      </c>
    </row>
    <row r="67" spans="1:10" x14ac:dyDescent="0.2">
      <c r="B67" s="1" t="s">
        <v>547</v>
      </c>
      <c r="C67" s="33">
        <v>17</v>
      </c>
      <c r="D67" s="18">
        <v>16</v>
      </c>
      <c r="E67" s="18">
        <v>18</v>
      </c>
      <c r="F67" s="18">
        <v>20</v>
      </c>
      <c r="G67" s="18">
        <v>19</v>
      </c>
      <c r="H67" s="18">
        <v>22</v>
      </c>
      <c r="I67" s="18">
        <v>26</v>
      </c>
      <c r="J67" s="18">
        <v>26</v>
      </c>
    </row>
    <row r="68" spans="1:10" x14ac:dyDescent="0.2">
      <c r="B68" s="1" t="s">
        <v>548</v>
      </c>
      <c r="C68" s="33">
        <v>34</v>
      </c>
      <c r="D68" s="18">
        <v>36</v>
      </c>
      <c r="E68" s="18">
        <v>41</v>
      </c>
      <c r="F68" s="18">
        <v>40</v>
      </c>
      <c r="G68" s="18">
        <v>46</v>
      </c>
      <c r="H68" s="18">
        <v>48</v>
      </c>
      <c r="I68" s="18">
        <v>56</v>
      </c>
      <c r="J68" s="18">
        <v>54</v>
      </c>
    </row>
    <row r="69" spans="1:10" x14ac:dyDescent="0.2">
      <c r="B69" s="1" t="s">
        <v>549</v>
      </c>
      <c r="C69" s="33">
        <v>7</v>
      </c>
      <c r="D69" s="18">
        <v>7</v>
      </c>
      <c r="E69" s="18">
        <v>7</v>
      </c>
      <c r="F69" s="18">
        <v>7</v>
      </c>
      <c r="G69" s="18">
        <v>9</v>
      </c>
      <c r="H69" s="18">
        <v>10</v>
      </c>
      <c r="I69" s="18">
        <v>10</v>
      </c>
      <c r="J69" s="18">
        <v>10</v>
      </c>
    </row>
    <row r="70" spans="1:10" ht="18" thickBot="1" x14ac:dyDescent="0.25">
      <c r="B70" s="39"/>
      <c r="C70" s="44"/>
      <c r="D70" s="39"/>
      <c r="E70" s="39"/>
      <c r="F70" s="39"/>
      <c r="G70" s="4"/>
      <c r="H70" s="4"/>
      <c r="I70" s="4"/>
      <c r="J70" s="4"/>
    </row>
    <row r="71" spans="1:10" x14ac:dyDescent="0.2">
      <c r="B71" s="20"/>
      <c r="C71" s="1" t="s">
        <v>550</v>
      </c>
      <c r="I71" s="20"/>
      <c r="J71" s="20"/>
    </row>
    <row r="72" spans="1:10" x14ac:dyDescent="0.2">
      <c r="C72" s="1" t="s">
        <v>551</v>
      </c>
    </row>
    <row r="73" spans="1:10" x14ac:dyDescent="0.2">
      <c r="A73" s="1"/>
      <c r="C73" s="1"/>
    </row>
  </sheetData>
  <phoneticPr fontId="2"/>
  <pageMargins left="0.43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H66" sqref="H66"/>
    </sheetView>
  </sheetViews>
  <sheetFormatPr defaultColWidth="9.625" defaultRowHeight="17.25" x14ac:dyDescent="0.2"/>
  <cols>
    <col min="1" max="1" width="13.375" style="2" customWidth="1"/>
    <col min="2" max="2" width="30.875" style="2" customWidth="1"/>
    <col min="3" max="3" width="10.875" style="2" customWidth="1"/>
    <col min="4" max="5" width="9.625" style="2"/>
    <col min="6" max="6" width="10.875" style="2" customWidth="1"/>
    <col min="7" max="7" width="9.625" style="2"/>
    <col min="8" max="8" width="10.875" style="2" customWidth="1"/>
    <col min="9" max="9" width="9.625" style="2"/>
    <col min="10" max="10" width="10.875" style="2" customWidth="1"/>
    <col min="11" max="11" width="9.625" style="2"/>
    <col min="12" max="12" width="10.875" style="2" customWidth="1"/>
    <col min="13" max="256" width="9.625" style="2"/>
    <col min="257" max="257" width="13.375" style="2" customWidth="1"/>
    <col min="258" max="258" width="30.875" style="2" customWidth="1"/>
    <col min="259" max="259" width="10.875" style="2" customWidth="1"/>
    <col min="260" max="261" width="9.625" style="2"/>
    <col min="262" max="262" width="10.875" style="2" customWidth="1"/>
    <col min="263" max="263" width="9.625" style="2"/>
    <col min="264" max="264" width="10.875" style="2" customWidth="1"/>
    <col min="265" max="265" width="9.625" style="2"/>
    <col min="266" max="266" width="10.875" style="2" customWidth="1"/>
    <col min="267" max="267" width="9.625" style="2"/>
    <col min="268" max="268" width="10.875" style="2" customWidth="1"/>
    <col min="269" max="512" width="9.625" style="2"/>
    <col min="513" max="513" width="13.375" style="2" customWidth="1"/>
    <col min="514" max="514" width="30.875" style="2" customWidth="1"/>
    <col min="515" max="515" width="10.875" style="2" customWidth="1"/>
    <col min="516" max="517" width="9.625" style="2"/>
    <col min="518" max="518" width="10.875" style="2" customWidth="1"/>
    <col min="519" max="519" width="9.625" style="2"/>
    <col min="520" max="520" width="10.875" style="2" customWidth="1"/>
    <col min="521" max="521" width="9.625" style="2"/>
    <col min="522" max="522" width="10.875" style="2" customWidth="1"/>
    <col min="523" max="523" width="9.625" style="2"/>
    <col min="524" max="524" width="10.875" style="2" customWidth="1"/>
    <col min="525" max="768" width="9.625" style="2"/>
    <col min="769" max="769" width="13.375" style="2" customWidth="1"/>
    <col min="770" max="770" width="30.875" style="2" customWidth="1"/>
    <col min="771" max="771" width="10.875" style="2" customWidth="1"/>
    <col min="772" max="773" width="9.625" style="2"/>
    <col min="774" max="774" width="10.875" style="2" customWidth="1"/>
    <col min="775" max="775" width="9.625" style="2"/>
    <col min="776" max="776" width="10.875" style="2" customWidth="1"/>
    <col min="777" max="777" width="9.625" style="2"/>
    <col min="778" max="778" width="10.875" style="2" customWidth="1"/>
    <col min="779" max="779" width="9.625" style="2"/>
    <col min="780" max="780" width="10.875" style="2" customWidth="1"/>
    <col min="781" max="1024" width="9.625" style="2"/>
    <col min="1025" max="1025" width="13.375" style="2" customWidth="1"/>
    <col min="1026" max="1026" width="30.875" style="2" customWidth="1"/>
    <col min="1027" max="1027" width="10.875" style="2" customWidth="1"/>
    <col min="1028" max="1029" width="9.625" style="2"/>
    <col min="1030" max="1030" width="10.875" style="2" customWidth="1"/>
    <col min="1031" max="1031" width="9.625" style="2"/>
    <col min="1032" max="1032" width="10.875" style="2" customWidth="1"/>
    <col min="1033" max="1033" width="9.625" style="2"/>
    <col min="1034" max="1034" width="10.875" style="2" customWidth="1"/>
    <col min="1035" max="1035" width="9.625" style="2"/>
    <col min="1036" max="1036" width="10.875" style="2" customWidth="1"/>
    <col min="1037" max="1280" width="9.625" style="2"/>
    <col min="1281" max="1281" width="13.375" style="2" customWidth="1"/>
    <col min="1282" max="1282" width="30.875" style="2" customWidth="1"/>
    <col min="1283" max="1283" width="10.875" style="2" customWidth="1"/>
    <col min="1284" max="1285" width="9.625" style="2"/>
    <col min="1286" max="1286" width="10.875" style="2" customWidth="1"/>
    <col min="1287" max="1287" width="9.625" style="2"/>
    <col min="1288" max="1288" width="10.875" style="2" customWidth="1"/>
    <col min="1289" max="1289" width="9.625" style="2"/>
    <col min="1290" max="1290" width="10.875" style="2" customWidth="1"/>
    <col min="1291" max="1291" width="9.625" style="2"/>
    <col min="1292" max="1292" width="10.875" style="2" customWidth="1"/>
    <col min="1293" max="1536" width="9.625" style="2"/>
    <col min="1537" max="1537" width="13.375" style="2" customWidth="1"/>
    <col min="1538" max="1538" width="30.875" style="2" customWidth="1"/>
    <col min="1539" max="1539" width="10.875" style="2" customWidth="1"/>
    <col min="1540" max="1541" width="9.625" style="2"/>
    <col min="1542" max="1542" width="10.875" style="2" customWidth="1"/>
    <col min="1543" max="1543" width="9.625" style="2"/>
    <col min="1544" max="1544" width="10.875" style="2" customWidth="1"/>
    <col min="1545" max="1545" width="9.625" style="2"/>
    <col min="1546" max="1546" width="10.875" style="2" customWidth="1"/>
    <col min="1547" max="1547" width="9.625" style="2"/>
    <col min="1548" max="1548" width="10.875" style="2" customWidth="1"/>
    <col min="1549" max="1792" width="9.625" style="2"/>
    <col min="1793" max="1793" width="13.375" style="2" customWidth="1"/>
    <col min="1794" max="1794" width="30.875" style="2" customWidth="1"/>
    <col min="1795" max="1795" width="10.875" style="2" customWidth="1"/>
    <col min="1796" max="1797" width="9.625" style="2"/>
    <col min="1798" max="1798" width="10.875" style="2" customWidth="1"/>
    <col min="1799" max="1799" width="9.625" style="2"/>
    <col min="1800" max="1800" width="10.875" style="2" customWidth="1"/>
    <col min="1801" max="1801" width="9.625" style="2"/>
    <col min="1802" max="1802" width="10.875" style="2" customWidth="1"/>
    <col min="1803" max="1803" width="9.625" style="2"/>
    <col min="1804" max="1804" width="10.875" style="2" customWidth="1"/>
    <col min="1805" max="2048" width="9.625" style="2"/>
    <col min="2049" max="2049" width="13.375" style="2" customWidth="1"/>
    <col min="2050" max="2050" width="30.875" style="2" customWidth="1"/>
    <col min="2051" max="2051" width="10.875" style="2" customWidth="1"/>
    <col min="2052" max="2053" width="9.625" style="2"/>
    <col min="2054" max="2054" width="10.875" style="2" customWidth="1"/>
    <col min="2055" max="2055" width="9.625" style="2"/>
    <col min="2056" max="2056" width="10.875" style="2" customWidth="1"/>
    <col min="2057" max="2057" width="9.625" style="2"/>
    <col min="2058" max="2058" width="10.875" style="2" customWidth="1"/>
    <col min="2059" max="2059" width="9.625" style="2"/>
    <col min="2060" max="2060" width="10.875" style="2" customWidth="1"/>
    <col min="2061" max="2304" width="9.625" style="2"/>
    <col min="2305" max="2305" width="13.375" style="2" customWidth="1"/>
    <col min="2306" max="2306" width="30.875" style="2" customWidth="1"/>
    <col min="2307" max="2307" width="10.875" style="2" customWidth="1"/>
    <col min="2308" max="2309" width="9.625" style="2"/>
    <col min="2310" max="2310" width="10.875" style="2" customWidth="1"/>
    <col min="2311" max="2311" width="9.625" style="2"/>
    <col min="2312" max="2312" width="10.875" style="2" customWidth="1"/>
    <col min="2313" max="2313" width="9.625" style="2"/>
    <col min="2314" max="2314" width="10.875" style="2" customWidth="1"/>
    <col min="2315" max="2315" width="9.625" style="2"/>
    <col min="2316" max="2316" width="10.875" style="2" customWidth="1"/>
    <col min="2317" max="2560" width="9.625" style="2"/>
    <col min="2561" max="2561" width="13.375" style="2" customWidth="1"/>
    <col min="2562" max="2562" width="30.875" style="2" customWidth="1"/>
    <col min="2563" max="2563" width="10.875" style="2" customWidth="1"/>
    <col min="2564" max="2565" width="9.625" style="2"/>
    <col min="2566" max="2566" width="10.875" style="2" customWidth="1"/>
    <col min="2567" max="2567" width="9.625" style="2"/>
    <col min="2568" max="2568" width="10.875" style="2" customWidth="1"/>
    <col min="2569" max="2569" width="9.625" style="2"/>
    <col min="2570" max="2570" width="10.875" style="2" customWidth="1"/>
    <col min="2571" max="2571" width="9.625" style="2"/>
    <col min="2572" max="2572" width="10.875" style="2" customWidth="1"/>
    <col min="2573" max="2816" width="9.625" style="2"/>
    <col min="2817" max="2817" width="13.375" style="2" customWidth="1"/>
    <col min="2818" max="2818" width="30.875" style="2" customWidth="1"/>
    <col min="2819" max="2819" width="10.875" style="2" customWidth="1"/>
    <col min="2820" max="2821" width="9.625" style="2"/>
    <col min="2822" max="2822" width="10.875" style="2" customWidth="1"/>
    <col min="2823" max="2823" width="9.625" style="2"/>
    <col min="2824" max="2824" width="10.875" style="2" customWidth="1"/>
    <col min="2825" max="2825" width="9.625" style="2"/>
    <col min="2826" max="2826" width="10.875" style="2" customWidth="1"/>
    <col min="2827" max="2827" width="9.625" style="2"/>
    <col min="2828" max="2828" width="10.875" style="2" customWidth="1"/>
    <col min="2829" max="3072" width="9.625" style="2"/>
    <col min="3073" max="3073" width="13.375" style="2" customWidth="1"/>
    <col min="3074" max="3074" width="30.875" style="2" customWidth="1"/>
    <col min="3075" max="3075" width="10.875" style="2" customWidth="1"/>
    <col min="3076" max="3077" width="9.625" style="2"/>
    <col min="3078" max="3078" width="10.875" style="2" customWidth="1"/>
    <col min="3079" max="3079" width="9.625" style="2"/>
    <col min="3080" max="3080" width="10.875" style="2" customWidth="1"/>
    <col min="3081" max="3081" width="9.625" style="2"/>
    <col min="3082" max="3082" width="10.875" style="2" customWidth="1"/>
    <col min="3083" max="3083" width="9.625" style="2"/>
    <col min="3084" max="3084" width="10.875" style="2" customWidth="1"/>
    <col min="3085" max="3328" width="9.625" style="2"/>
    <col min="3329" max="3329" width="13.375" style="2" customWidth="1"/>
    <col min="3330" max="3330" width="30.875" style="2" customWidth="1"/>
    <col min="3331" max="3331" width="10.875" style="2" customWidth="1"/>
    <col min="3332" max="3333" width="9.625" style="2"/>
    <col min="3334" max="3334" width="10.875" style="2" customWidth="1"/>
    <col min="3335" max="3335" width="9.625" style="2"/>
    <col min="3336" max="3336" width="10.875" style="2" customWidth="1"/>
    <col min="3337" max="3337" width="9.625" style="2"/>
    <col min="3338" max="3338" width="10.875" style="2" customWidth="1"/>
    <col min="3339" max="3339" width="9.625" style="2"/>
    <col min="3340" max="3340" width="10.875" style="2" customWidth="1"/>
    <col min="3341" max="3584" width="9.625" style="2"/>
    <col min="3585" max="3585" width="13.375" style="2" customWidth="1"/>
    <col min="3586" max="3586" width="30.875" style="2" customWidth="1"/>
    <col min="3587" max="3587" width="10.875" style="2" customWidth="1"/>
    <col min="3588" max="3589" width="9.625" style="2"/>
    <col min="3590" max="3590" width="10.875" style="2" customWidth="1"/>
    <col min="3591" max="3591" width="9.625" style="2"/>
    <col min="3592" max="3592" width="10.875" style="2" customWidth="1"/>
    <col min="3593" max="3593" width="9.625" style="2"/>
    <col min="3594" max="3594" width="10.875" style="2" customWidth="1"/>
    <col min="3595" max="3595" width="9.625" style="2"/>
    <col min="3596" max="3596" width="10.875" style="2" customWidth="1"/>
    <col min="3597" max="3840" width="9.625" style="2"/>
    <col min="3841" max="3841" width="13.375" style="2" customWidth="1"/>
    <col min="3842" max="3842" width="30.875" style="2" customWidth="1"/>
    <col min="3843" max="3843" width="10.875" style="2" customWidth="1"/>
    <col min="3844" max="3845" width="9.625" style="2"/>
    <col min="3846" max="3846" width="10.875" style="2" customWidth="1"/>
    <col min="3847" max="3847" width="9.625" style="2"/>
    <col min="3848" max="3848" width="10.875" style="2" customWidth="1"/>
    <col min="3849" max="3849" width="9.625" style="2"/>
    <col min="3850" max="3850" width="10.875" style="2" customWidth="1"/>
    <col min="3851" max="3851" width="9.625" style="2"/>
    <col min="3852" max="3852" width="10.875" style="2" customWidth="1"/>
    <col min="3853" max="4096" width="9.625" style="2"/>
    <col min="4097" max="4097" width="13.375" style="2" customWidth="1"/>
    <col min="4098" max="4098" width="30.875" style="2" customWidth="1"/>
    <col min="4099" max="4099" width="10.875" style="2" customWidth="1"/>
    <col min="4100" max="4101" width="9.625" style="2"/>
    <col min="4102" max="4102" width="10.875" style="2" customWidth="1"/>
    <col min="4103" max="4103" width="9.625" style="2"/>
    <col min="4104" max="4104" width="10.875" style="2" customWidth="1"/>
    <col min="4105" max="4105" width="9.625" style="2"/>
    <col min="4106" max="4106" width="10.875" style="2" customWidth="1"/>
    <col min="4107" max="4107" width="9.625" style="2"/>
    <col min="4108" max="4108" width="10.875" style="2" customWidth="1"/>
    <col min="4109" max="4352" width="9.625" style="2"/>
    <col min="4353" max="4353" width="13.375" style="2" customWidth="1"/>
    <col min="4354" max="4354" width="30.875" style="2" customWidth="1"/>
    <col min="4355" max="4355" width="10.875" style="2" customWidth="1"/>
    <col min="4356" max="4357" width="9.625" style="2"/>
    <col min="4358" max="4358" width="10.875" style="2" customWidth="1"/>
    <col min="4359" max="4359" width="9.625" style="2"/>
    <col min="4360" max="4360" width="10.875" style="2" customWidth="1"/>
    <col min="4361" max="4361" width="9.625" style="2"/>
    <col min="4362" max="4362" width="10.875" style="2" customWidth="1"/>
    <col min="4363" max="4363" width="9.625" style="2"/>
    <col min="4364" max="4364" width="10.875" style="2" customWidth="1"/>
    <col min="4365" max="4608" width="9.625" style="2"/>
    <col min="4609" max="4609" width="13.375" style="2" customWidth="1"/>
    <col min="4610" max="4610" width="30.875" style="2" customWidth="1"/>
    <col min="4611" max="4611" width="10.875" style="2" customWidth="1"/>
    <col min="4612" max="4613" width="9.625" style="2"/>
    <col min="4614" max="4614" width="10.875" style="2" customWidth="1"/>
    <col min="4615" max="4615" width="9.625" style="2"/>
    <col min="4616" max="4616" width="10.875" style="2" customWidth="1"/>
    <col min="4617" max="4617" width="9.625" style="2"/>
    <col min="4618" max="4618" width="10.875" style="2" customWidth="1"/>
    <col min="4619" max="4619" width="9.625" style="2"/>
    <col min="4620" max="4620" width="10.875" style="2" customWidth="1"/>
    <col min="4621" max="4864" width="9.625" style="2"/>
    <col min="4865" max="4865" width="13.375" style="2" customWidth="1"/>
    <col min="4866" max="4866" width="30.875" style="2" customWidth="1"/>
    <col min="4867" max="4867" width="10.875" style="2" customWidth="1"/>
    <col min="4868" max="4869" width="9.625" style="2"/>
    <col min="4870" max="4870" width="10.875" style="2" customWidth="1"/>
    <col min="4871" max="4871" width="9.625" style="2"/>
    <col min="4872" max="4872" width="10.875" style="2" customWidth="1"/>
    <col min="4873" max="4873" width="9.625" style="2"/>
    <col min="4874" max="4874" width="10.875" style="2" customWidth="1"/>
    <col min="4875" max="4875" width="9.625" style="2"/>
    <col min="4876" max="4876" width="10.875" style="2" customWidth="1"/>
    <col min="4877" max="5120" width="9.625" style="2"/>
    <col min="5121" max="5121" width="13.375" style="2" customWidth="1"/>
    <col min="5122" max="5122" width="30.875" style="2" customWidth="1"/>
    <col min="5123" max="5123" width="10.875" style="2" customWidth="1"/>
    <col min="5124" max="5125" width="9.625" style="2"/>
    <col min="5126" max="5126" width="10.875" style="2" customWidth="1"/>
    <col min="5127" max="5127" width="9.625" style="2"/>
    <col min="5128" max="5128" width="10.875" style="2" customWidth="1"/>
    <col min="5129" max="5129" width="9.625" style="2"/>
    <col min="5130" max="5130" width="10.875" style="2" customWidth="1"/>
    <col min="5131" max="5131" width="9.625" style="2"/>
    <col min="5132" max="5132" width="10.875" style="2" customWidth="1"/>
    <col min="5133" max="5376" width="9.625" style="2"/>
    <col min="5377" max="5377" width="13.375" style="2" customWidth="1"/>
    <col min="5378" max="5378" width="30.875" style="2" customWidth="1"/>
    <col min="5379" max="5379" width="10.875" style="2" customWidth="1"/>
    <col min="5380" max="5381" width="9.625" style="2"/>
    <col min="5382" max="5382" width="10.875" style="2" customWidth="1"/>
    <col min="5383" max="5383" width="9.625" style="2"/>
    <col min="5384" max="5384" width="10.875" style="2" customWidth="1"/>
    <col min="5385" max="5385" width="9.625" style="2"/>
    <col min="5386" max="5386" width="10.875" style="2" customWidth="1"/>
    <col min="5387" max="5387" width="9.625" style="2"/>
    <col min="5388" max="5388" width="10.875" style="2" customWidth="1"/>
    <col min="5389" max="5632" width="9.625" style="2"/>
    <col min="5633" max="5633" width="13.375" style="2" customWidth="1"/>
    <col min="5634" max="5634" width="30.875" style="2" customWidth="1"/>
    <col min="5635" max="5635" width="10.875" style="2" customWidth="1"/>
    <col min="5636" max="5637" width="9.625" style="2"/>
    <col min="5638" max="5638" width="10.875" style="2" customWidth="1"/>
    <col min="5639" max="5639" width="9.625" style="2"/>
    <col min="5640" max="5640" width="10.875" style="2" customWidth="1"/>
    <col min="5641" max="5641" width="9.625" style="2"/>
    <col min="5642" max="5642" width="10.875" style="2" customWidth="1"/>
    <col min="5643" max="5643" width="9.625" style="2"/>
    <col min="5644" max="5644" width="10.875" style="2" customWidth="1"/>
    <col min="5645" max="5888" width="9.625" style="2"/>
    <col min="5889" max="5889" width="13.375" style="2" customWidth="1"/>
    <col min="5890" max="5890" width="30.875" style="2" customWidth="1"/>
    <col min="5891" max="5891" width="10.875" style="2" customWidth="1"/>
    <col min="5892" max="5893" width="9.625" style="2"/>
    <col min="5894" max="5894" width="10.875" style="2" customWidth="1"/>
    <col min="5895" max="5895" width="9.625" style="2"/>
    <col min="5896" max="5896" width="10.875" style="2" customWidth="1"/>
    <col min="5897" max="5897" width="9.625" style="2"/>
    <col min="5898" max="5898" width="10.875" style="2" customWidth="1"/>
    <col min="5899" max="5899" width="9.625" style="2"/>
    <col min="5900" max="5900" width="10.875" style="2" customWidth="1"/>
    <col min="5901" max="6144" width="9.625" style="2"/>
    <col min="6145" max="6145" width="13.375" style="2" customWidth="1"/>
    <col min="6146" max="6146" width="30.875" style="2" customWidth="1"/>
    <col min="6147" max="6147" width="10.875" style="2" customWidth="1"/>
    <col min="6148" max="6149" width="9.625" style="2"/>
    <col min="6150" max="6150" width="10.875" style="2" customWidth="1"/>
    <col min="6151" max="6151" width="9.625" style="2"/>
    <col min="6152" max="6152" width="10.875" style="2" customWidth="1"/>
    <col min="6153" max="6153" width="9.625" style="2"/>
    <col min="6154" max="6154" width="10.875" style="2" customWidth="1"/>
    <col min="6155" max="6155" width="9.625" style="2"/>
    <col min="6156" max="6156" width="10.875" style="2" customWidth="1"/>
    <col min="6157" max="6400" width="9.625" style="2"/>
    <col min="6401" max="6401" width="13.375" style="2" customWidth="1"/>
    <col min="6402" max="6402" width="30.875" style="2" customWidth="1"/>
    <col min="6403" max="6403" width="10.875" style="2" customWidth="1"/>
    <col min="6404" max="6405" width="9.625" style="2"/>
    <col min="6406" max="6406" width="10.875" style="2" customWidth="1"/>
    <col min="6407" max="6407" width="9.625" style="2"/>
    <col min="6408" max="6408" width="10.875" style="2" customWidth="1"/>
    <col min="6409" max="6409" width="9.625" style="2"/>
    <col min="6410" max="6410" width="10.875" style="2" customWidth="1"/>
    <col min="6411" max="6411" width="9.625" style="2"/>
    <col min="6412" max="6412" width="10.875" style="2" customWidth="1"/>
    <col min="6413" max="6656" width="9.625" style="2"/>
    <col min="6657" max="6657" width="13.375" style="2" customWidth="1"/>
    <col min="6658" max="6658" width="30.875" style="2" customWidth="1"/>
    <col min="6659" max="6659" width="10.875" style="2" customWidth="1"/>
    <col min="6660" max="6661" width="9.625" style="2"/>
    <col min="6662" max="6662" width="10.875" style="2" customWidth="1"/>
    <col min="6663" max="6663" width="9.625" style="2"/>
    <col min="6664" max="6664" width="10.875" style="2" customWidth="1"/>
    <col min="6665" max="6665" width="9.625" style="2"/>
    <col min="6666" max="6666" width="10.875" style="2" customWidth="1"/>
    <col min="6667" max="6667" width="9.625" style="2"/>
    <col min="6668" max="6668" width="10.875" style="2" customWidth="1"/>
    <col min="6669" max="6912" width="9.625" style="2"/>
    <col min="6913" max="6913" width="13.375" style="2" customWidth="1"/>
    <col min="6914" max="6914" width="30.875" style="2" customWidth="1"/>
    <col min="6915" max="6915" width="10.875" style="2" customWidth="1"/>
    <col min="6916" max="6917" width="9.625" style="2"/>
    <col min="6918" max="6918" width="10.875" style="2" customWidth="1"/>
    <col min="6919" max="6919" width="9.625" style="2"/>
    <col min="6920" max="6920" width="10.875" style="2" customWidth="1"/>
    <col min="6921" max="6921" width="9.625" style="2"/>
    <col min="6922" max="6922" width="10.875" style="2" customWidth="1"/>
    <col min="6923" max="6923" width="9.625" style="2"/>
    <col min="6924" max="6924" width="10.875" style="2" customWidth="1"/>
    <col min="6925" max="7168" width="9.625" style="2"/>
    <col min="7169" max="7169" width="13.375" style="2" customWidth="1"/>
    <col min="7170" max="7170" width="30.875" style="2" customWidth="1"/>
    <col min="7171" max="7171" width="10.875" style="2" customWidth="1"/>
    <col min="7172" max="7173" width="9.625" style="2"/>
    <col min="7174" max="7174" width="10.875" style="2" customWidth="1"/>
    <col min="7175" max="7175" width="9.625" style="2"/>
    <col min="7176" max="7176" width="10.875" style="2" customWidth="1"/>
    <col min="7177" max="7177" width="9.625" style="2"/>
    <col min="7178" max="7178" width="10.875" style="2" customWidth="1"/>
    <col min="7179" max="7179" width="9.625" style="2"/>
    <col min="7180" max="7180" width="10.875" style="2" customWidth="1"/>
    <col min="7181" max="7424" width="9.625" style="2"/>
    <col min="7425" max="7425" width="13.375" style="2" customWidth="1"/>
    <col min="7426" max="7426" width="30.875" style="2" customWidth="1"/>
    <col min="7427" max="7427" width="10.875" style="2" customWidth="1"/>
    <col min="7428" max="7429" width="9.625" style="2"/>
    <col min="7430" max="7430" width="10.875" style="2" customWidth="1"/>
    <col min="7431" max="7431" width="9.625" style="2"/>
    <col min="7432" max="7432" width="10.875" style="2" customWidth="1"/>
    <col min="7433" max="7433" width="9.625" style="2"/>
    <col min="7434" max="7434" width="10.875" style="2" customWidth="1"/>
    <col min="7435" max="7435" width="9.625" style="2"/>
    <col min="7436" max="7436" width="10.875" style="2" customWidth="1"/>
    <col min="7437" max="7680" width="9.625" style="2"/>
    <col min="7681" max="7681" width="13.375" style="2" customWidth="1"/>
    <col min="7682" max="7682" width="30.875" style="2" customWidth="1"/>
    <col min="7683" max="7683" width="10.875" style="2" customWidth="1"/>
    <col min="7684" max="7685" width="9.625" style="2"/>
    <col min="7686" max="7686" width="10.875" style="2" customWidth="1"/>
    <col min="7687" max="7687" width="9.625" style="2"/>
    <col min="7688" max="7688" width="10.875" style="2" customWidth="1"/>
    <col min="7689" max="7689" width="9.625" style="2"/>
    <col min="7690" max="7690" width="10.875" style="2" customWidth="1"/>
    <col min="7691" max="7691" width="9.625" style="2"/>
    <col min="7692" max="7692" width="10.875" style="2" customWidth="1"/>
    <col min="7693" max="7936" width="9.625" style="2"/>
    <col min="7937" max="7937" width="13.375" style="2" customWidth="1"/>
    <col min="7938" max="7938" width="30.875" style="2" customWidth="1"/>
    <col min="7939" max="7939" width="10.875" style="2" customWidth="1"/>
    <col min="7940" max="7941" width="9.625" style="2"/>
    <col min="7942" max="7942" width="10.875" style="2" customWidth="1"/>
    <col min="7943" max="7943" width="9.625" style="2"/>
    <col min="7944" max="7944" width="10.875" style="2" customWidth="1"/>
    <col min="7945" max="7945" width="9.625" style="2"/>
    <col min="7946" max="7946" width="10.875" style="2" customWidth="1"/>
    <col min="7947" max="7947" width="9.625" style="2"/>
    <col min="7948" max="7948" width="10.875" style="2" customWidth="1"/>
    <col min="7949" max="8192" width="9.625" style="2"/>
    <col min="8193" max="8193" width="13.375" style="2" customWidth="1"/>
    <col min="8194" max="8194" width="30.875" style="2" customWidth="1"/>
    <col min="8195" max="8195" width="10.875" style="2" customWidth="1"/>
    <col min="8196" max="8197" width="9.625" style="2"/>
    <col min="8198" max="8198" width="10.875" style="2" customWidth="1"/>
    <col min="8199" max="8199" width="9.625" style="2"/>
    <col min="8200" max="8200" width="10.875" style="2" customWidth="1"/>
    <col min="8201" max="8201" width="9.625" style="2"/>
    <col min="8202" max="8202" width="10.875" style="2" customWidth="1"/>
    <col min="8203" max="8203" width="9.625" style="2"/>
    <col min="8204" max="8204" width="10.875" style="2" customWidth="1"/>
    <col min="8205" max="8448" width="9.625" style="2"/>
    <col min="8449" max="8449" width="13.375" style="2" customWidth="1"/>
    <col min="8450" max="8450" width="30.875" style="2" customWidth="1"/>
    <col min="8451" max="8451" width="10.875" style="2" customWidth="1"/>
    <col min="8452" max="8453" width="9.625" style="2"/>
    <col min="8454" max="8454" width="10.875" style="2" customWidth="1"/>
    <col min="8455" max="8455" width="9.625" style="2"/>
    <col min="8456" max="8456" width="10.875" style="2" customWidth="1"/>
    <col min="8457" max="8457" width="9.625" style="2"/>
    <col min="8458" max="8458" width="10.875" style="2" customWidth="1"/>
    <col min="8459" max="8459" width="9.625" style="2"/>
    <col min="8460" max="8460" width="10.875" style="2" customWidth="1"/>
    <col min="8461" max="8704" width="9.625" style="2"/>
    <col min="8705" max="8705" width="13.375" style="2" customWidth="1"/>
    <col min="8706" max="8706" width="30.875" style="2" customWidth="1"/>
    <col min="8707" max="8707" width="10.875" style="2" customWidth="1"/>
    <col min="8708" max="8709" width="9.625" style="2"/>
    <col min="8710" max="8710" width="10.875" style="2" customWidth="1"/>
    <col min="8711" max="8711" width="9.625" style="2"/>
    <col min="8712" max="8712" width="10.875" style="2" customWidth="1"/>
    <col min="8713" max="8713" width="9.625" style="2"/>
    <col min="8714" max="8714" width="10.875" style="2" customWidth="1"/>
    <col min="8715" max="8715" width="9.625" style="2"/>
    <col min="8716" max="8716" width="10.875" style="2" customWidth="1"/>
    <col min="8717" max="8960" width="9.625" style="2"/>
    <col min="8961" max="8961" width="13.375" style="2" customWidth="1"/>
    <col min="8962" max="8962" width="30.875" style="2" customWidth="1"/>
    <col min="8963" max="8963" width="10.875" style="2" customWidth="1"/>
    <col min="8964" max="8965" width="9.625" style="2"/>
    <col min="8966" max="8966" width="10.875" style="2" customWidth="1"/>
    <col min="8967" max="8967" width="9.625" style="2"/>
    <col min="8968" max="8968" width="10.875" style="2" customWidth="1"/>
    <col min="8969" max="8969" width="9.625" style="2"/>
    <col min="8970" max="8970" width="10.875" style="2" customWidth="1"/>
    <col min="8971" max="8971" width="9.625" style="2"/>
    <col min="8972" max="8972" width="10.875" style="2" customWidth="1"/>
    <col min="8973" max="9216" width="9.625" style="2"/>
    <col min="9217" max="9217" width="13.375" style="2" customWidth="1"/>
    <col min="9218" max="9218" width="30.875" style="2" customWidth="1"/>
    <col min="9219" max="9219" width="10.875" style="2" customWidth="1"/>
    <col min="9220" max="9221" width="9.625" style="2"/>
    <col min="9222" max="9222" width="10.875" style="2" customWidth="1"/>
    <col min="9223" max="9223" width="9.625" style="2"/>
    <col min="9224" max="9224" width="10.875" style="2" customWidth="1"/>
    <col min="9225" max="9225" width="9.625" style="2"/>
    <col min="9226" max="9226" width="10.875" style="2" customWidth="1"/>
    <col min="9227" max="9227" width="9.625" style="2"/>
    <col min="9228" max="9228" width="10.875" style="2" customWidth="1"/>
    <col min="9229" max="9472" width="9.625" style="2"/>
    <col min="9473" max="9473" width="13.375" style="2" customWidth="1"/>
    <col min="9474" max="9474" width="30.875" style="2" customWidth="1"/>
    <col min="9475" max="9475" width="10.875" style="2" customWidth="1"/>
    <col min="9476" max="9477" width="9.625" style="2"/>
    <col min="9478" max="9478" width="10.875" style="2" customWidth="1"/>
    <col min="9479" max="9479" width="9.625" style="2"/>
    <col min="9480" max="9480" width="10.875" style="2" customWidth="1"/>
    <col min="9481" max="9481" width="9.625" style="2"/>
    <col min="9482" max="9482" width="10.875" style="2" customWidth="1"/>
    <col min="9483" max="9483" width="9.625" style="2"/>
    <col min="9484" max="9484" width="10.875" style="2" customWidth="1"/>
    <col min="9485" max="9728" width="9.625" style="2"/>
    <col min="9729" max="9729" width="13.375" style="2" customWidth="1"/>
    <col min="9730" max="9730" width="30.875" style="2" customWidth="1"/>
    <col min="9731" max="9731" width="10.875" style="2" customWidth="1"/>
    <col min="9732" max="9733" width="9.625" style="2"/>
    <col min="9734" max="9734" width="10.875" style="2" customWidth="1"/>
    <col min="9735" max="9735" width="9.625" style="2"/>
    <col min="9736" max="9736" width="10.875" style="2" customWidth="1"/>
    <col min="9737" max="9737" width="9.625" style="2"/>
    <col min="9738" max="9738" width="10.875" style="2" customWidth="1"/>
    <col min="9739" max="9739" width="9.625" style="2"/>
    <col min="9740" max="9740" width="10.875" style="2" customWidth="1"/>
    <col min="9741" max="9984" width="9.625" style="2"/>
    <col min="9985" max="9985" width="13.375" style="2" customWidth="1"/>
    <col min="9986" max="9986" width="30.875" style="2" customWidth="1"/>
    <col min="9987" max="9987" width="10.875" style="2" customWidth="1"/>
    <col min="9988" max="9989" width="9.625" style="2"/>
    <col min="9990" max="9990" width="10.875" style="2" customWidth="1"/>
    <col min="9991" max="9991" width="9.625" style="2"/>
    <col min="9992" max="9992" width="10.875" style="2" customWidth="1"/>
    <col min="9993" max="9993" width="9.625" style="2"/>
    <col min="9994" max="9994" width="10.875" style="2" customWidth="1"/>
    <col min="9995" max="9995" width="9.625" style="2"/>
    <col min="9996" max="9996" width="10.875" style="2" customWidth="1"/>
    <col min="9997" max="10240" width="9.625" style="2"/>
    <col min="10241" max="10241" width="13.375" style="2" customWidth="1"/>
    <col min="10242" max="10242" width="30.875" style="2" customWidth="1"/>
    <col min="10243" max="10243" width="10.875" style="2" customWidth="1"/>
    <col min="10244" max="10245" width="9.625" style="2"/>
    <col min="10246" max="10246" width="10.875" style="2" customWidth="1"/>
    <col min="10247" max="10247" width="9.625" style="2"/>
    <col min="10248" max="10248" width="10.875" style="2" customWidth="1"/>
    <col min="10249" max="10249" width="9.625" style="2"/>
    <col min="10250" max="10250" width="10.875" style="2" customWidth="1"/>
    <col min="10251" max="10251" width="9.625" style="2"/>
    <col min="10252" max="10252" width="10.875" style="2" customWidth="1"/>
    <col min="10253" max="10496" width="9.625" style="2"/>
    <col min="10497" max="10497" width="13.375" style="2" customWidth="1"/>
    <col min="10498" max="10498" width="30.875" style="2" customWidth="1"/>
    <col min="10499" max="10499" width="10.875" style="2" customWidth="1"/>
    <col min="10500" max="10501" width="9.625" style="2"/>
    <col min="10502" max="10502" width="10.875" style="2" customWidth="1"/>
    <col min="10503" max="10503" width="9.625" style="2"/>
    <col min="10504" max="10504" width="10.875" style="2" customWidth="1"/>
    <col min="10505" max="10505" width="9.625" style="2"/>
    <col min="10506" max="10506" width="10.875" style="2" customWidth="1"/>
    <col min="10507" max="10507" width="9.625" style="2"/>
    <col min="10508" max="10508" width="10.875" style="2" customWidth="1"/>
    <col min="10509" max="10752" width="9.625" style="2"/>
    <col min="10753" max="10753" width="13.375" style="2" customWidth="1"/>
    <col min="10754" max="10754" width="30.875" style="2" customWidth="1"/>
    <col min="10755" max="10755" width="10.875" style="2" customWidth="1"/>
    <col min="10756" max="10757" width="9.625" style="2"/>
    <col min="10758" max="10758" width="10.875" style="2" customWidth="1"/>
    <col min="10759" max="10759" width="9.625" style="2"/>
    <col min="10760" max="10760" width="10.875" style="2" customWidth="1"/>
    <col min="10761" max="10761" width="9.625" style="2"/>
    <col min="10762" max="10762" width="10.875" style="2" customWidth="1"/>
    <col min="10763" max="10763" width="9.625" style="2"/>
    <col min="10764" max="10764" width="10.875" style="2" customWidth="1"/>
    <col min="10765" max="11008" width="9.625" style="2"/>
    <col min="11009" max="11009" width="13.375" style="2" customWidth="1"/>
    <col min="11010" max="11010" width="30.875" style="2" customWidth="1"/>
    <col min="11011" max="11011" width="10.875" style="2" customWidth="1"/>
    <col min="11012" max="11013" width="9.625" style="2"/>
    <col min="11014" max="11014" width="10.875" style="2" customWidth="1"/>
    <col min="11015" max="11015" width="9.625" style="2"/>
    <col min="11016" max="11016" width="10.875" style="2" customWidth="1"/>
    <col min="11017" max="11017" width="9.625" style="2"/>
    <col min="11018" max="11018" width="10.875" style="2" customWidth="1"/>
    <col min="11019" max="11019" width="9.625" style="2"/>
    <col min="11020" max="11020" width="10.875" style="2" customWidth="1"/>
    <col min="11021" max="11264" width="9.625" style="2"/>
    <col min="11265" max="11265" width="13.375" style="2" customWidth="1"/>
    <col min="11266" max="11266" width="30.875" style="2" customWidth="1"/>
    <col min="11267" max="11267" width="10.875" style="2" customWidth="1"/>
    <col min="11268" max="11269" width="9.625" style="2"/>
    <col min="11270" max="11270" width="10.875" style="2" customWidth="1"/>
    <col min="11271" max="11271" width="9.625" style="2"/>
    <col min="11272" max="11272" width="10.875" style="2" customWidth="1"/>
    <col min="11273" max="11273" width="9.625" style="2"/>
    <col min="11274" max="11274" width="10.875" style="2" customWidth="1"/>
    <col min="11275" max="11275" width="9.625" style="2"/>
    <col min="11276" max="11276" width="10.875" style="2" customWidth="1"/>
    <col min="11277" max="11520" width="9.625" style="2"/>
    <col min="11521" max="11521" width="13.375" style="2" customWidth="1"/>
    <col min="11522" max="11522" width="30.875" style="2" customWidth="1"/>
    <col min="11523" max="11523" width="10.875" style="2" customWidth="1"/>
    <col min="11524" max="11525" width="9.625" style="2"/>
    <col min="11526" max="11526" width="10.875" style="2" customWidth="1"/>
    <col min="11527" max="11527" width="9.625" style="2"/>
    <col min="11528" max="11528" width="10.875" style="2" customWidth="1"/>
    <col min="11529" max="11529" width="9.625" style="2"/>
    <col min="11530" max="11530" width="10.875" style="2" customWidth="1"/>
    <col min="11531" max="11531" width="9.625" style="2"/>
    <col min="11532" max="11532" width="10.875" style="2" customWidth="1"/>
    <col min="11533" max="11776" width="9.625" style="2"/>
    <col min="11777" max="11777" width="13.375" style="2" customWidth="1"/>
    <col min="11778" max="11778" width="30.875" style="2" customWidth="1"/>
    <col min="11779" max="11779" width="10.875" style="2" customWidth="1"/>
    <col min="11780" max="11781" width="9.625" style="2"/>
    <col min="11782" max="11782" width="10.875" style="2" customWidth="1"/>
    <col min="11783" max="11783" width="9.625" style="2"/>
    <col min="11784" max="11784" width="10.875" style="2" customWidth="1"/>
    <col min="11785" max="11785" width="9.625" style="2"/>
    <col min="11786" max="11786" width="10.875" style="2" customWidth="1"/>
    <col min="11787" max="11787" width="9.625" style="2"/>
    <col min="11788" max="11788" width="10.875" style="2" customWidth="1"/>
    <col min="11789" max="12032" width="9.625" style="2"/>
    <col min="12033" max="12033" width="13.375" style="2" customWidth="1"/>
    <col min="12034" max="12034" width="30.875" style="2" customWidth="1"/>
    <col min="12035" max="12035" width="10.875" style="2" customWidth="1"/>
    <col min="12036" max="12037" width="9.625" style="2"/>
    <col min="12038" max="12038" width="10.875" style="2" customWidth="1"/>
    <col min="12039" max="12039" width="9.625" style="2"/>
    <col min="12040" max="12040" width="10.875" style="2" customWidth="1"/>
    <col min="12041" max="12041" width="9.625" style="2"/>
    <col min="12042" max="12042" width="10.875" style="2" customWidth="1"/>
    <col min="12043" max="12043" width="9.625" style="2"/>
    <col min="12044" max="12044" width="10.875" style="2" customWidth="1"/>
    <col min="12045" max="12288" width="9.625" style="2"/>
    <col min="12289" max="12289" width="13.375" style="2" customWidth="1"/>
    <col min="12290" max="12290" width="30.875" style="2" customWidth="1"/>
    <col min="12291" max="12291" width="10.875" style="2" customWidth="1"/>
    <col min="12292" max="12293" width="9.625" style="2"/>
    <col min="12294" max="12294" width="10.875" style="2" customWidth="1"/>
    <col min="12295" max="12295" width="9.625" style="2"/>
    <col min="12296" max="12296" width="10.875" style="2" customWidth="1"/>
    <col min="12297" max="12297" width="9.625" style="2"/>
    <col min="12298" max="12298" width="10.875" style="2" customWidth="1"/>
    <col min="12299" max="12299" width="9.625" style="2"/>
    <col min="12300" max="12300" width="10.875" style="2" customWidth="1"/>
    <col min="12301" max="12544" width="9.625" style="2"/>
    <col min="12545" max="12545" width="13.375" style="2" customWidth="1"/>
    <col min="12546" max="12546" width="30.875" style="2" customWidth="1"/>
    <col min="12547" max="12547" width="10.875" style="2" customWidth="1"/>
    <col min="12548" max="12549" width="9.625" style="2"/>
    <col min="12550" max="12550" width="10.875" style="2" customWidth="1"/>
    <col min="12551" max="12551" width="9.625" style="2"/>
    <col min="12552" max="12552" width="10.875" style="2" customWidth="1"/>
    <col min="12553" max="12553" width="9.625" style="2"/>
    <col min="12554" max="12554" width="10.875" style="2" customWidth="1"/>
    <col min="12555" max="12555" width="9.625" style="2"/>
    <col min="12556" max="12556" width="10.875" style="2" customWidth="1"/>
    <col min="12557" max="12800" width="9.625" style="2"/>
    <col min="12801" max="12801" width="13.375" style="2" customWidth="1"/>
    <col min="12802" max="12802" width="30.875" style="2" customWidth="1"/>
    <col min="12803" max="12803" width="10.875" style="2" customWidth="1"/>
    <col min="12804" max="12805" width="9.625" style="2"/>
    <col min="12806" max="12806" width="10.875" style="2" customWidth="1"/>
    <col min="12807" max="12807" width="9.625" style="2"/>
    <col min="12808" max="12808" width="10.875" style="2" customWidth="1"/>
    <col min="12809" max="12809" width="9.625" style="2"/>
    <col min="12810" max="12810" width="10.875" style="2" customWidth="1"/>
    <col min="12811" max="12811" width="9.625" style="2"/>
    <col min="12812" max="12812" width="10.875" style="2" customWidth="1"/>
    <col min="12813" max="13056" width="9.625" style="2"/>
    <col min="13057" max="13057" width="13.375" style="2" customWidth="1"/>
    <col min="13058" max="13058" width="30.875" style="2" customWidth="1"/>
    <col min="13059" max="13059" width="10.875" style="2" customWidth="1"/>
    <col min="13060" max="13061" width="9.625" style="2"/>
    <col min="13062" max="13062" width="10.875" style="2" customWidth="1"/>
    <col min="13063" max="13063" width="9.625" style="2"/>
    <col min="13064" max="13064" width="10.875" style="2" customWidth="1"/>
    <col min="13065" max="13065" width="9.625" style="2"/>
    <col min="13066" max="13066" width="10.875" style="2" customWidth="1"/>
    <col min="13067" max="13067" width="9.625" style="2"/>
    <col min="13068" max="13068" width="10.875" style="2" customWidth="1"/>
    <col min="13069" max="13312" width="9.625" style="2"/>
    <col min="13313" max="13313" width="13.375" style="2" customWidth="1"/>
    <col min="13314" max="13314" width="30.875" style="2" customWidth="1"/>
    <col min="13315" max="13315" width="10.875" style="2" customWidth="1"/>
    <col min="13316" max="13317" width="9.625" style="2"/>
    <col min="13318" max="13318" width="10.875" style="2" customWidth="1"/>
    <col min="13319" max="13319" width="9.625" style="2"/>
    <col min="13320" max="13320" width="10.875" style="2" customWidth="1"/>
    <col min="13321" max="13321" width="9.625" style="2"/>
    <col min="13322" max="13322" width="10.875" style="2" customWidth="1"/>
    <col min="13323" max="13323" width="9.625" style="2"/>
    <col min="13324" max="13324" width="10.875" style="2" customWidth="1"/>
    <col min="13325" max="13568" width="9.625" style="2"/>
    <col min="13569" max="13569" width="13.375" style="2" customWidth="1"/>
    <col min="13570" max="13570" width="30.875" style="2" customWidth="1"/>
    <col min="13571" max="13571" width="10.875" style="2" customWidth="1"/>
    <col min="13572" max="13573" width="9.625" style="2"/>
    <col min="13574" max="13574" width="10.875" style="2" customWidth="1"/>
    <col min="13575" max="13575" width="9.625" style="2"/>
    <col min="13576" max="13576" width="10.875" style="2" customWidth="1"/>
    <col min="13577" max="13577" width="9.625" style="2"/>
    <col min="13578" max="13578" width="10.875" style="2" customWidth="1"/>
    <col min="13579" max="13579" width="9.625" style="2"/>
    <col min="13580" max="13580" width="10.875" style="2" customWidth="1"/>
    <col min="13581" max="13824" width="9.625" style="2"/>
    <col min="13825" max="13825" width="13.375" style="2" customWidth="1"/>
    <col min="13826" max="13826" width="30.875" style="2" customWidth="1"/>
    <col min="13827" max="13827" width="10.875" style="2" customWidth="1"/>
    <col min="13828" max="13829" width="9.625" style="2"/>
    <col min="13830" max="13830" width="10.875" style="2" customWidth="1"/>
    <col min="13831" max="13831" width="9.625" style="2"/>
    <col min="13832" max="13832" width="10.875" style="2" customWidth="1"/>
    <col min="13833" max="13833" width="9.625" style="2"/>
    <col min="13834" max="13834" width="10.875" style="2" customWidth="1"/>
    <col min="13835" max="13835" width="9.625" style="2"/>
    <col min="13836" max="13836" width="10.875" style="2" customWidth="1"/>
    <col min="13837" max="14080" width="9.625" style="2"/>
    <col min="14081" max="14081" width="13.375" style="2" customWidth="1"/>
    <col min="14082" max="14082" width="30.875" style="2" customWidth="1"/>
    <col min="14083" max="14083" width="10.875" style="2" customWidth="1"/>
    <col min="14084" max="14085" width="9.625" style="2"/>
    <col min="14086" max="14086" width="10.875" style="2" customWidth="1"/>
    <col min="14087" max="14087" width="9.625" style="2"/>
    <col min="14088" max="14088" width="10.875" style="2" customWidth="1"/>
    <col min="14089" max="14089" width="9.625" style="2"/>
    <col min="14090" max="14090" width="10.875" style="2" customWidth="1"/>
    <col min="14091" max="14091" width="9.625" style="2"/>
    <col min="14092" max="14092" width="10.875" style="2" customWidth="1"/>
    <col min="14093" max="14336" width="9.625" style="2"/>
    <col min="14337" max="14337" width="13.375" style="2" customWidth="1"/>
    <col min="14338" max="14338" width="30.875" style="2" customWidth="1"/>
    <col min="14339" max="14339" width="10.875" style="2" customWidth="1"/>
    <col min="14340" max="14341" width="9.625" style="2"/>
    <col min="14342" max="14342" width="10.875" style="2" customWidth="1"/>
    <col min="14343" max="14343" width="9.625" style="2"/>
    <col min="14344" max="14344" width="10.875" style="2" customWidth="1"/>
    <col min="14345" max="14345" width="9.625" style="2"/>
    <col min="14346" max="14346" width="10.875" style="2" customWidth="1"/>
    <col min="14347" max="14347" width="9.625" style="2"/>
    <col min="14348" max="14348" width="10.875" style="2" customWidth="1"/>
    <col min="14349" max="14592" width="9.625" style="2"/>
    <col min="14593" max="14593" width="13.375" style="2" customWidth="1"/>
    <col min="14594" max="14594" width="30.875" style="2" customWidth="1"/>
    <col min="14595" max="14595" width="10.875" style="2" customWidth="1"/>
    <col min="14596" max="14597" width="9.625" style="2"/>
    <col min="14598" max="14598" width="10.875" style="2" customWidth="1"/>
    <col min="14599" max="14599" width="9.625" style="2"/>
    <col min="14600" max="14600" width="10.875" style="2" customWidth="1"/>
    <col min="14601" max="14601" width="9.625" style="2"/>
    <col min="14602" max="14602" width="10.875" style="2" customWidth="1"/>
    <col min="14603" max="14603" width="9.625" style="2"/>
    <col min="14604" max="14604" width="10.875" style="2" customWidth="1"/>
    <col min="14605" max="14848" width="9.625" style="2"/>
    <col min="14849" max="14849" width="13.375" style="2" customWidth="1"/>
    <col min="14850" max="14850" width="30.875" style="2" customWidth="1"/>
    <col min="14851" max="14851" width="10.875" style="2" customWidth="1"/>
    <col min="14852" max="14853" width="9.625" style="2"/>
    <col min="14854" max="14854" width="10.875" style="2" customWidth="1"/>
    <col min="14855" max="14855" width="9.625" style="2"/>
    <col min="14856" max="14856" width="10.875" style="2" customWidth="1"/>
    <col min="14857" max="14857" width="9.625" style="2"/>
    <col min="14858" max="14858" width="10.875" style="2" customWidth="1"/>
    <col min="14859" max="14859" width="9.625" style="2"/>
    <col min="14860" max="14860" width="10.875" style="2" customWidth="1"/>
    <col min="14861" max="15104" width="9.625" style="2"/>
    <col min="15105" max="15105" width="13.375" style="2" customWidth="1"/>
    <col min="15106" max="15106" width="30.875" style="2" customWidth="1"/>
    <col min="15107" max="15107" width="10.875" style="2" customWidth="1"/>
    <col min="15108" max="15109" width="9.625" style="2"/>
    <col min="15110" max="15110" width="10.875" style="2" customWidth="1"/>
    <col min="15111" max="15111" width="9.625" style="2"/>
    <col min="15112" max="15112" width="10.875" style="2" customWidth="1"/>
    <col min="15113" max="15113" width="9.625" style="2"/>
    <col min="15114" max="15114" width="10.875" style="2" customWidth="1"/>
    <col min="15115" max="15115" width="9.625" style="2"/>
    <col min="15116" max="15116" width="10.875" style="2" customWidth="1"/>
    <col min="15117" max="15360" width="9.625" style="2"/>
    <col min="15361" max="15361" width="13.375" style="2" customWidth="1"/>
    <col min="15362" max="15362" width="30.875" style="2" customWidth="1"/>
    <col min="15363" max="15363" width="10.875" style="2" customWidth="1"/>
    <col min="15364" max="15365" width="9.625" style="2"/>
    <col min="15366" max="15366" width="10.875" style="2" customWidth="1"/>
    <col min="15367" max="15367" width="9.625" style="2"/>
    <col min="15368" max="15368" width="10.875" style="2" customWidth="1"/>
    <col min="15369" max="15369" width="9.625" style="2"/>
    <col min="15370" max="15370" width="10.875" style="2" customWidth="1"/>
    <col min="15371" max="15371" width="9.625" style="2"/>
    <col min="15372" max="15372" width="10.875" style="2" customWidth="1"/>
    <col min="15373" max="15616" width="9.625" style="2"/>
    <col min="15617" max="15617" width="13.375" style="2" customWidth="1"/>
    <col min="15618" max="15618" width="30.875" style="2" customWidth="1"/>
    <col min="15619" max="15619" width="10.875" style="2" customWidth="1"/>
    <col min="15620" max="15621" width="9.625" style="2"/>
    <col min="15622" max="15622" width="10.875" style="2" customWidth="1"/>
    <col min="15623" max="15623" width="9.625" style="2"/>
    <col min="15624" max="15624" width="10.875" style="2" customWidth="1"/>
    <col min="15625" max="15625" width="9.625" style="2"/>
    <col min="15626" max="15626" width="10.875" style="2" customWidth="1"/>
    <col min="15627" max="15627" width="9.625" style="2"/>
    <col min="15628" max="15628" width="10.875" style="2" customWidth="1"/>
    <col min="15629" max="15872" width="9.625" style="2"/>
    <col min="15873" max="15873" width="13.375" style="2" customWidth="1"/>
    <col min="15874" max="15874" width="30.875" style="2" customWidth="1"/>
    <col min="15875" max="15875" width="10.875" style="2" customWidth="1"/>
    <col min="15876" max="15877" width="9.625" style="2"/>
    <col min="15878" max="15878" width="10.875" style="2" customWidth="1"/>
    <col min="15879" max="15879" width="9.625" style="2"/>
    <col min="15880" max="15880" width="10.875" style="2" customWidth="1"/>
    <col min="15881" max="15881" width="9.625" style="2"/>
    <col min="15882" max="15882" width="10.875" style="2" customWidth="1"/>
    <col min="15883" max="15883" width="9.625" style="2"/>
    <col min="15884" max="15884" width="10.875" style="2" customWidth="1"/>
    <col min="15885" max="16128" width="9.625" style="2"/>
    <col min="16129" max="16129" width="13.375" style="2" customWidth="1"/>
    <col min="16130" max="16130" width="30.875" style="2" customWidth="1"/>
    <col min="16131" max="16131" width="10.875" style="2" customWidth="1"/>
    <col min="16132" max="16133" width="9.625" style="2"/>
    <col min="16134" max="16134" width="10.875" style="2" customWidth="1"/>
    <col min="16135" max="16135" width="9.625" style="2"/>
    <col min="16136" max="16136" width="10.875" style="2" customWidth="1"/>
    <col min="16137" max="16137" width="9.625" style="2"/>
    <col min="16138" max="16138" width="10.875" style="2" customWidth="1"/>
    <col min="16139" max="16139" width="9.625" style="2"/>
    <col min="16140" max="16140" width="10.875" style="2" customWidth="1"/>
    <col min="16141" max="16384" width="9.625" style="2"/>
  </cols>
  <sheetData>
    <row r="1" spans="1:12" x14ac:dyDescent="0.2">
      <c r="A1" s="1"/>
    </row>
    <row r="6" spans="1:12" x14ac:dyDescent="0.2">
      <c r="F6" s="3" t="s">
        <v>552</v>
      </c>
    </row>
    <row r="7" spans="1:12" x14ac:dyDescent="0.2">
      <c r="C7" s="3" t="s">
        <v>553</v>
      </c>
    </row>
    <row r="8" spans="1:12" ht="18" thickBot="1" x14ac:dyDescent="0.25">
      <c r="B8" s="73"/>
      <c r="C8" s="4"/>
      <c r="D8" s="5" t="s">
        <v>554</v>
      </c>
      <c r="E8" s="4"/>
      <c r="F8" s="4"/>
      <c r="G8" s="4"/>
      <c r="H8" s="4"/>
      <c r="I8" s="4"/>
      <c r="J8" s="4"/>
      <c r="K8" s="4"/>
      <c r="L8" s="4"/>
    </row>
    <row r="9" spans="1:12" x14ac:dyDescent="0.2">
      <c r="C9" s="6"/>
      <c r="D9" s="7"/>
      <c r="E9" s="7"/>
      <c r="F9" s="74" t="s">
        <v>555</v>
      </c>
      <c r="G9" s="7"/>
      <c r="H9" s="7"/>
      <c r="I9" s="6"/>
      <c r="J9" s="85" t="s">
        <v>556</v>
      </c>
      <c r="K9" s="86"/>
      <c r="L9" s="6"/>
    </row>
    <row r="10" spans="1:12" x14ac:dyDescent="0.2">
      <c r="B10" s="1" t="s">
        <v>557</v>
      </c>
      <c r="C10" s="11" t="s">
        <v>464</v>
      </c>
      <c r="D10" s="6"/>
      <c r="E10" s="6"/>
      <c r="F10" s="6"/>
      <c r="G10" s="6"/>
      <c r="H10" s="6"/>
      <c r="I10" s="12" t="s">
        <v>558</v>
      </c>
      <c r="J10" s="12"/>
      <c r="K10" s="6"/>
      <c r="L10" s="12" t="s">
        <v>559</v>
      </c>
    </row>
    <row r="11" spans="1:12" x14ac:dyDescent="0.2">
      <c r="B11" s="7"/>
      <c r="C11" s="13"/>
      <c r="D11" s="9" t="s">
        <v>560</v>
      </c>
      <c r="E11" s="9" t="s">
        <v>561</v>
      </c>
      <c r="F11" s="9" t="s">
        <v>562</v>
      </c>
      <c r="G11" s="9" t="s">
        <v>563</v>
      </c>
      <c r="H11" s="9" t="s">
        <v>564</v>
      </c>
      <c r="I11" s="14" t="s">
        <v>565</v>
      </c>
      <c r="J11" s="75" t="s">
        <v>566</v>
      </c>
      <c r="K11" s="14" t="s">
        <v>567</v>
      </c>
      <c r="L11" s="13"/>
    </row>
    <row r="12" spans="1:12" x14ac:dyDescent="0.2">
      <c r="C12" s="15" t="s">
        <v>568</v>
      </c>
      <c r="D12" s="16" t="s">
        <v>568</v>
      </c>
      <c r="E12" s="16" t="s">
        <v>568</v>
      </c>
      <c r="F12" s="16" t="s">
        <v>568</v>
      </c>
      <c r="G12" s="16" t="s">
        <v>568</v>
      </c>
      <c r="H12" s="16" t="s">
        <v>568</v>
      </c>
      <c r="I12" s="16" t="s">
        <v>16</v>
      </c>
      <c r="J12" s="16" t="s">
        <v>16</v>
      </c>
      <c r="K12" s="16" t="s">
        <v>16</v>
      </c>
      <c r="L12" s="16" t="s">
        <v>16</v>
      </c>
    </row>
    <row r="13" spans="1:12" x14ac:dyDescent="0.2">
      <c r="B13" s="1" t="s">
        <v>569</v>
      </c>
      <c r="C13" s="17">
        <f>SUM(D13:H13)</f>
        <v>15</v>
      </c>
      <c r="D13" s="29" t="s">
        <v>159</v>
      </c>
      <c r="E13" s="18">
        <v>2</v>
      </c>
      <c r="F13" s="29" t="s">
        <v>159</v>
      </c>
      <c r="G13" s="18">
        <v>13</v>
      </c>
      <c r="H13" s="29" t="s">
        <v>159</v>
      </c>
      <c r="I13" s="18">
        <v>515</v>
      </c>
      <c r="J13" s="18">
        <v>263</v>
      </c>
      <c r="K13" s="18">
        <v>197</v>
      </c>
      <c r="L13" s="18">
        <v>4</v>
      </c>
    </row>
    <row r="14" spans="1:12" x14ac:dyDescent="0.2">
      <c r="B14" s="1" t="s">
        <v>570</v>
      </c>
      <c r="C14" s="17">
        <f>SUM(D14:H14)</f>
        <v>15</v>
      </c>
      <c r="D14" s="29" t="s">
        <v>159</v>
      </c>
      <c r="E14" s="18">
        <v>2</v>
      </c>
      <c r="F14" s="29" t="s">
        <v>159</v>
      </c>
      <c r="G14" s="18">
        <v>13</v>
      </c>
      <c r="H14" s="29" t="s">
        <v>159</v>
      </c>
      <c r="I14" s="18">
        <v>515</v>
      </c>
      <c r="J14" s="18">
        <v>259</v>
      </c>
      <c r="K14" s="18">
        <v>206</v>
      </c>
      <c r="L14" s="18">
        <v>5</v>
      </c>
    </row>
    <row r="15" spans="1:12" x14ac:dyDescent="0.2">
      <c r="B15" s="1" t="s">
        <v>571</v>
      </c>
      <c r="C15" s="17">
        <f>SUM(D15:H15)</f>
        <v>15</v>
      </c>
      <c r="D15" s="29" t="s">
        <v>159</v>
      </c>
      <c r="E15" s="18">
        <v>2</v>
      </c>
      <c r="F15" s="29" t="s">
        <v>159</v>
      </c>
      <c r="G15" s="18">
        <v>13</v>
      </c>
      <c r="H15" s="29" t="s">
        <v>159</v>
      </c>
      <c r="I15" s="18">
        <v>515</v>
      </c>
      <c r="J15" s="18">
        <v>256</v>
      </c>
      <c r="K15" s="18">
        <v>200</v>
      </c>
      <c r="L15" s="18">
        <v>8</v>
      </c>
    </row>
    <row r="16" spans="1:12" x14ac:dyDescent="0.2">
      <c r="B16" s="1" t="s">
        <v>572</v>
      </c>
      <c r="C16" s="17">
        <f>SUM(D16:H16)</f>
        <v>17</v>
      </c>
      <c r="D16" s="16" t="s">
        <v>159</v>
      </c>
      <c r="E16" s="19">
        <v>2</v>
      </c>
      <c r="F16" s="16" t="s">
        <v>159</v>
      </c>
      <c r="G16" s="19">
        <v>15</v>
      </c>
      <c r="H16" s="16" t="s">
        <v>159</v>
      </c>
      <c r="I16" s="19">
        <v>535</v>
      </c>
      <c r="J16" s="19">
        <v>291</v>
      </c>
      <c r="K16" s="19">
        <v>202</v>
      </c>
      <c r="L16" s="19">
        <v>9</v>
      </c>
    </row>
    <row r="17" spans="2:12" x14ac:dyDescent="0.2">
      <c r="B17" s="1" t="s">
        <v>573</v>
      </c>
      <c r="C17" s="17">
        <v>17</v>
      </c>
      <c r="D17" s="16" t="s">
        <v>159</v>
      </c>
      <c r="E17" s="19">
        <v>2</v>
      </c>
      <c r="F17" s="16" t="s">
        <v>159</v>
      </c>
      <c r="G17" s="19">
        <v>15</v>
      </c>
      <c r="H17" s="16" t="s">
        <v>159</v>
      </c>
      <c r="I17" s="19">
        <v>535</v>
      </c>
      <c r="J17" s="19">
        <v>286</v>
      </c>
      <c r="K17" s="19">
        <v>206</v>
      </c>
      <c r="L17" s="19">
        <v>15</v>
      </c>
    </row>
    <row r="18" spans="2:12" x14ac:dyDescent="0.2">
      <c r="B18" s="1" t="s">
        <v>574</v>
      </c>
      <c r="C18" s="17">
        <v>17</v>
      </c>
      <c r="D18" s="29" t="s">
        <v>159</v>
      </c>
      <c r="E18" s="19">
        <v>2</v>
      </c>
      <c r="F18" s="29" t="s">
        <v>159</v>
      </c>
      <c r="G18" s="19">
        <v>15</v>
      </c>
      <c r="H18" s="29" t="s">
        <v>159</v>
      </c>
      <c r="I18" s="19">
        <v>535</v>
      </c>
      <c r="J18" s="19">
        <v>281</v>
      </c>
      <c r="K18" s="19">
        <v>198</v>
      </c>
      <c r="L18" s="19">
        <v>25</v>
      </c>
    </row>
    <row r="19" spans="2:12" x14ac:dyDescent="0.2">
      <c r="B19" s="3" t="s">
        <v>575</v>
      </c>
      <c r="C19" s="21">
        <f t="shared" ref="C19:L19" si="0">SUM(C21:C29)</f>
        <v>17</v>
      </c>
      <c r="D19" s="32" t="s">
        <v>576</v>
      </c>
      <c r="E19" s="20">
        <f t="shared" si="0"/>
        <v>2</v>
      </c>
      <c r="F19" s="32" t="s">
        <v>576</v>
      </c>
      <c r="G19" s="20">
        <f t="shared" si="0"/>
        <v>15</v>
      </c>
      <c r="H19" s="32" t="s">
        <v>576</v>
      </c>
      <c r="I19" s="20">
        <f t="shared" si="0"/>
        <v>535</v>
      </c>
      <c r="J19" s="20">
        <f t="shared" si="0"/>
        <v>281</v>
      </c>
      <c r="K19" s="20">
        <f>SUM(K21:K29)</f>
        <v>194</v>
      </c>
      <c r="L19" s="20">
        <f t="shared" si="0"/>
        <v>27</v>
      </c>
    </row>
    <row r="20" spans="2:12" x14ac:dyDescent="0.2">
      <c r="C20" s="6"/>
      <c r="J20" s="18"/>
    </row>
    <row r="21" spans="2:12" x14ac:dyDescent="0.2">
      <c r="B21" s="1" t="s">
        <v>577</v>
      </c>
      <c r="C21" s="17">
        <v>2</v>
      </c>
      <c r="D21" s="29" t="s">
        <v>576</v>
      </c>
      <c r="E21" s="18">
        <v>1</v>
      </c>
      <c r="F21" s="29" t="s">
        <v>576</v>
      </c>
      <c r="G21" s="29">
        <v>1</v>
      </c>
      <c r="H21" s="29" t="s">
        <v>576</v>
      </c>
      <c r="I21" s="18">
        <v>120</v>
      </c>
      <c r="J21" s="18">
        <v>60</v>
      </c>
      <c r="K21" s="18">
        <v>21</v>
      </c>
      <c r="L21" s="18">
        <v>7</v>
      </c>
    </row>
    <row r="22" spans="2:12" x14ac:dyDescent="0.2">
      <c r="B22" s="1" t="s">
        <v>578</v>
      </c>
      <c r="C22" s="17">
        <v>1</v>
      </c>
      <c r="D22" s="29" t="s">
        <v>576</v>
      </c>
      <c r="E22" s="29" t="s">
        <v>576</v>
      </c>
      <c r="F22" s="29" t="s">
        <v>576</v>
      </c>
      <c r="G22" s="18">
        <v>1</v>
      </c>
      <c r="H22" s="29" t="s">
        <v>576</v>
      </c>
      <c r="I22" s="18">
        <v>30</v>
      </c>
      <c r="J22" s="18">
        <v>20</v>
      </c>
      <c r="K22" s="18">
        <v>10</v>
      </c>
      <c r="L22" s="29" t="s">
        <v>576</v>
      </c>
    </row>
    <row r="23" spans="2:12" x14ac:dyDescent="0.2">
      <c r="B23" s="1" t="s">
        <v>579</v>
      </c>
      <c r="C23" s="17">
        <v>4</v>
      </c>
      <c r="D23" s="29" t="s">
        <v>576</v>
      </c>
      <c r="E23" s="29" t="s">
        <v>576</v>
      </c>
      <c r="F23" s="29" t="s">
        <v>576</v>
      </c>
      <c r="G23" s="18">
        <v>4</v>
      </c>
      <c r="H23" s="29" t="s">
        <v>576</v>
      </c>
      <c r="I23" s="18">
        <v>80</v>
      </c>
      <c r="J23" s="18">
        <v>45</v>
      </c>
      <c r="K23" s="18">
        <v>29</v>
      </c>
      <c r="L23" s="29" t="s">
        <v>576</v>
      </c>
    </row>
    <row r="24" spans="2:12" x14ac:dyDescent="0.2">
      <c r="B24" s="1" t="s">
        <v>580</v>
      </c>
      <c r="C24" s="17">
        <v>2</v>
      </c>
      <c r="D24" s="29" t="s">
        <v>576</v>
      </c>
      <c r="E24" s="29" t="s">
        <v>576</v>
      </c>
      <c r="F24" s="29" t="s">
        <v>576</v>
      </c>
      <c r="G24" s="18">
        <v>2</v>
      </c>
      <c r="H24" s="29" t="s">
        <v>576</v>
      </c>
      <c r="I24" s="18">
        <v>80</v>
      </c>
      <c r="J24" s="18">
        <v>43</v>
      </c>
      <c r="K24" s="18">
        <v>22</v>
      </c>
      <c r="L24" s="29" t="s">
        <v>576</v>
      </c>
    </row>
    <row r="25" spans="2:12" x14ac:dyDescent="0.2">
      <c r="B25" s="1" t="s">
        <v>581</v>
      </c>
      <c r="C25" s="17">
        <v>4</v>
      </c>
      <c r="D25" s="29" t="s">
        <v>576</v>
      </c>
      <c r="E25" s="18">
        <v>1</v>
      </c>
      <c r="F25" s="29" t="s">
        <v>576</v>
      </c>
      <c r="G25" s="18">
        <v>3</v>
      </c>
      <c r="H25" s="29" t="s">
        <v>576</v>
      </c>
      <c r="I25" s="18">
        <v>225</v>
      </c>
      <c r="J25" s="18">
        <v>113</v>
      </c>
      <c r="K25" s="18">
        <v>112</v>
      </c>
      <c r="L25" s="18">
        <v>20</v>
      </c>
    </row>
    <row r="26" spans="2:12" x14ac:dyDescent="0.2">
      <c r="B26" s="1" t="s">
        <v>582</v>
      </c>
      <c r="C26" s="17">
        <v>1</v>
      </c>
      <c r="D26" s="29" t="s">
        <v>576</v>
      </c>
      <c r="E26" s="29" t="s">
        <v>576</v>
      </c>
      <c r="F26" s="29" t="s">
        <v>576</v>
      </c>
      <c r="G26" s="18">
        <v>1</v>
      </c>
      <c r="H26" s="29" t="s">
        <v>576</v>
      </c>
      <c r="I26" s="29" t="s">
        <v>576</v>
      </c>
      <c r="J26" s="29" t="s">
        <v>576</v>
      </c>
      <c r="K26" s="29" t="s">
        <v>576</v>
      </c>
      <c r="L26" s="29" t="s">
        <v>576</v>
      </c>
    </row>
    <row r="27" spans="2:12" x14ac:dyDescent="0.2">
      <c r="B27" s="1" t="s">
        <v>583</v>
      </c>
      <c r="C27" s="17">
        <v>1</v>
      </c>
      <c r="D27" s="29" t="s">
        <v>576</v>
      </c>
      <c r="E27" s="29" t="s">
        <v>576</v>
      </c>
      <c r="F27" s="29" t="s">
        <v>576</v>
      </c>
      <c r="G27" s="18">
        <v>1</v>
      </c>
      <c r="H27" s="29" t="s">
        <v>576</v>
      </c>
      <c r="I27" s="29" t="s">
        <v>576</v>
      </c>
      <c r="J27" s="29" t="s">
        <v>576</v>
      </c>
      <c r="K27" s="29" t="s">
        <v>576</v>
      </c>
      <c r="L27" s="29" t="s">
        <v>576</v>
      </c>
    </row>
    <row r="28" spans="2:12" x14ac:dyDescent="0.2">
      <c r="B28" s="1" t="s">
        <v>584</v>
      </c>
      <c r="C28" s="17">
        <v>1</v>
      </c>
      <c r="D28" s="29" t="s">
        <v>576</v>
      </c>
      <c r="E28" s="29" t="s">
        <v>576</v>
      </c>
      <c r="F28" s="29" t="s">
        <v>576</v>
      </c>
      <c r="G28" s="18">
        <v>1</v>
      </c>
      <c r="H28" s="29" t="s">
        <v>576</v>
      </c>
      <c r="I28" s="29" t="s">
        <v>576</v>
      </c>
      <c r="J28" s="29" t="s">
        <v>576</v>
      </c>
      <c r="K28" s="29" t="s">
        <v>576</v>
      </c>
      <c r="L28" s="29" t="s">
        <v>576</v>
      </c>
    </row>
    <row r="29" spans="2:12" x14ac:dyDescent="0.2">
      <c r="B29" s="10" t="s">
        <v>585</v>
      </c>
      <c r="C29" s="6">
        <v>1</v>
      </c>
      <c r="D29" s="36" t="s">
        <v>576</v>
      </c>
      <c r="E29" s="36" t="s">
        <v>576</v>
      </c>
      <c r="F29" s="36" t="s">
        <v>576</v>
      </c>
      <c r="G29" s="28">
        <v>1</v>
      </c>
      <c r="H29" s="36" t="s">
        <v>576</v>
      </c>
      <c r="I29" s="36" t="s">
        <v>576</v>
      </c>
      <c r="J29" s="36" t="s">
        <v>576</v>
      </c>
      <c r="K29" s="36" t="s">
        <v>576</v>
      </c>
      <c r="L29" s="36" t="s">
        <v>576</v>
      </c>
    </row>
    <row r="30" spans="2:12" ht="18" thickBot="1" x14ac:dyDescent="0.25">
      <c r="B30" s="76"/>
      <c r="C30" s="4"/>
      <c r="D30" s="77"/>
      <c r="E30" s="77"/>
      <c r="F30" s="77"/>
      <c r="G30" s="42"/>
      <c r="H30" s="77"/>
      <c r="I30" s="77"/>
      <c r="J30" s="77"/>
      <c r="K30" s="77"/>
      <c r="L30" s="77"/>
    </row>
    <row r="31" spans="2:12" x14ac:dyDescent="0.2">
      <c r="C31" s="1" t="s">
        <v>586</v>
      </c>
    </row>
    <row r="33" spans="2:12" ht="18" thickBot="1" x14ac:dyDescent="0.25">
      <c r="B33" s="4"/>
      <c r="C33" s="4"/>
      <c r="D33" s="5" t="s">
        <v>587</v>
      </c>
      <c r="E33" s="4"/>
      <c r="F33" s="4"/>
      <c r="G33" s="4"/>
      <c r="H33" s="4"/>
      <c r="I33" s="4"/>
      <c r="J33" s="4"/>
      <c r="K33" s="4"/>
      <c r="L33" s="4"/>
    </row>
    <row r="34" spans="2:12" x14ac:dyDescent="0.2">
      <c r="C34" s="6"/>
      <c r="D34" s="7"/>
      <c r="E34" s="7"/>
      <c r="F34" s="74" t="s">
        <v>555</v>
      </c>
      <c r="G34" s="7"/>
      <c r="H34" s="7"/>
      <c r="I34" s="6"/>
      <c r="J34" s="12" t="s">
        <v>588</v>
      </c>
      <c r="K34" s="7"/>
      <c r="L34" s="7"/>
    </row>
    <row r="35" spans="2:12" x14ac:dyDescent="0.2">
      <c r="B35" s="1" t="s">
        <v>557</v>
      </c>
      <c r="C35" s="11" t="s">
        <v>464</v>
      </c>
      <c r="D35" s="6"/>
      <c r="E35" s="6"/>
      <c r="F35" s="6"/>
      <c r="G35" s="6"/>
      <c r="H35" s="6"/>
      <c r="I35" s="11" t="s">
        <v>565</v>
      </c>
      <c r="J35" s="12" t="s">
        <v>556</v>
      </c>
      <c r="K35" s="6"/>
      <c r="L35" s="6"/>
    </row>
    <row r="36" spans="2:12" x14ac:dyDescent="0.2">
      <c r="B36" s="7"/>
      <c r="C36" s="13"/>
      <c r="D36" s="9" t="s">
        <v>560</v>
      </c>
      <c r="E36" s="9" t="s">
        <v>561</v>
      </c>
      <c r="F36" s="9" t="s">
        <v>562</v>
      </c>
      <c r="G36" s="9" t="s">
        <v>563</v>
      </c>
      <c r="H36" s="9" t="s">
        <v>564</v>
      </c>
      <c r="I36" s="13"/>
      <c r="J36" s="9" t="s">
        <v>10</v>
      </c>
      <c r="K36" s="9" t="s">
        <v>589</v>
      </c>
      <c r="L36" s="9" t="s">
        <v>590</v>
      </c>
    </row>
    <row r="37" spans="2:12" x14ac:dyDescent="0.2">
      <c r="C37" s="15" t="s">
        <v>568</v>
      </c>
      <c r="D37" s="16" t="s">
        <v>568</v>
      </c>
      <c r="E37" s="16" t="s">
        <v>568</v>
      </c>
      <c r="F37" s="16" t="s">
        <v>568</v>
      </c>
      <c r="G37" s="16" t="s">
        <v>568</v>
      </c>
      <c r="H37" s="16" t="s">
        <v>568</v>
      </c>
      <c r="I37" s="16" t="s">
        <v>16</v>
      </c>
      <c r="J37" s="16" t="s">
        <v>16</v>
      </c>
      <c r="K37" s="16" t="s">
        <v>16</v>
      </c>
      <c r="L37" s="16" t="s">
        <v>16</v>
      </c>
    </row>
    <row r="38" spans="2:12" x14ac:dyDescent="0.2">
      <c r="B38" s="1" t="s">
        <v>569</v>
      </c>
      <c r="C38" s="17">
        <f>SUM(D38:H38)</f>
        <v>12</v>
      </c>
      <c r="D38" s="29" t="s">
        <v>576</v>
      </c>
      <c r="E38" s="18">
        <v>5</v>
      </c>
      <c r="F38" s="29" t="s">
        <v>576</v>
      </c>
      <c r="G38" s="18">
        <v>7</v>
      </c>
      <c r="H38" s="29" t="s">
        <v>576</v>
      </c>
      <c r="I38" s="18">
        <v>515</v>
      </c>
      <c r="J38" s="19">
        <f>K38+L38</f>
        <v>393</v>
      </c>
      <c r="K38" s="18">
        <v>230</v>
      </c>
      <c r="L38" s="18">
        <v>163</v>
      </c>
    </row>
    <row r="39" spans="2:12" x14ac:dyDescent="0.2">
      <c r="B39" s="1" t="s">
        <v>570</v>
      </c>
      <c r="C39" s="17">
        <f>SUM(D39:H39)</f>
        <v>12</v>
      </c>
      <c r="D39" s="29" t="s">
        <v>576</v>
      </c>
      <c r="E39" s="18">
        <v>5</v>
      </c>
      <c r="F39" s="29" t="s">
        <v>576</v>
      </c>
      <c r="G39" s="18">
        <v>7</v>
      </c>
      <c r="H39" s="29" t="s">
        <v>576</v>
      </c>
      <c r="I39" s="18">
        <v>515</v>
      </c>
      <c r="J39" s="19">
        <f>K39+L39</f>
        <v>405</v>
      </c>
      <c r="K39" s="18">
        <v>242</v>
      </c>
      <c r="L39" s="18">
        <v>163</v>
      </c>
    </row>
    <row r="40" spans="2:12" x14ac:dyDescent="0.2">
      <c r="B40" s="1" t="s">
        <v>571</v>
      </c>
      <c r="C40" s="17">
        <f>SUM(D40:H40)</f>
        <v>12</v>
      </c>
      <c r="D40" s="29" t="s">
        <v>576</v>
      </c>
      <c r="E40" s="18">
        <v>5</v>
      </c>
      <c r="F40" s="29" t="s">
        <v>576</v>
      </c>
      <c r="G40" s="18">
        <v>7</v>
      </c>
      <c r="H40" s="29" t="s">
        <v>576</v>
      </c>
      <c r="I40" s="18">
        <v>515</v>
      </c>
      <c r="J40" s="19">
        <f>K40+L40</f>
        <v>403</v>
      </c>
      <c r="K40" s="18">
        <v>232</v>
      </c>
      <c r="L40" s="18">
        <v>171</v>
      </c>
    </row>
    <row r="41" spans="2:12" x14ac:dyDescent="0.2">
      <c r="B41" s="1" t="s">
        <v>572</v>
      </c>
      <c r="C41" s="17">
        <f>SUM(D41:H41)</f>
        <v>12</v>
      </c>
      <c r="D41" s="29" t="s">
        <v>576</v>
      </c>
      <c r="E41" s="19">
        <v>6</v>
      </c>
      <c r="F41" s="29" t="s">
        <v>576</v>
      </c>
      <c r="G41" s="19">
        <v>6</v>
      </c>
      <c r="H41" s="29" t="s">
        <v>576</v>
      </c>
      <c r="I41" s="19">
        <v>515</v>
      </c>
      <c r="J41" s="19">
        <f>K41+L41</f>
        <v>411</v>
      </c>
      <c r="K41" s="19">
        <v>245</v>
      </c>
      <c r="L41" s="19">
        <v>166</v>
      </c>
    </row>
    <row r="42" spans="2:12" x14ac:dyDescent="0.2">
      <c r="B42" s="1" t="s">
        <v>591</v>
      </c>
      <c r="C42" s="17">
        <v>13</v>
      </c>
      <c r="D42" s="29" t="s">
        <v>576</v>
      </c>
      <c r="E42" s="19">
        <v>6</v>
      </c>
      <c r="F42" s="29" t="s">
        <v>576</v>
      </c>
      <c r="G42" s="19">
        <v>7</v>
      </c>
      <c r="H42" s="29" t="s">
        <v>576</v>
      </c>
      <c r="I42" s="19">
        <v>530</v>
      </c>
      <c r="J42" s="19">
        <v>427</v>
      </c>
      <c r="K42" s="19">
        <v>258</v>
      </c>
      <c r="L42" s="19">
        <v>169</v>
      </c>
    </row>
    <row r="43" spans="2:12" x14ac:dyDescent="0.2">
      <c r="B43" s="1" t="s">
        <v>592</v>
      </c>
      <c r="C43" s="17">
        <v>13</v>
      </c>
      <c r="D43" s="29" t="s">
        <v>576</v>
      </c>
      <c r="E43" s="19">
        <v>6</v>
      </c>
      <c r="F43" s="29" t="s">
        <v>576</v>
      </c>
      <c r="G43" s="19">
        <v>7</v>
      </c>
      <c r="H43" s="29" t="s">
        <v>576</v>
      </c>
      <c r="I43" s="19">
        <v>530</v>
      </c>
      <c r="J43" s="19">
        <v>428</v>
      </c>
      <c r="K43" s="19">
        <v>271</v>
      </c>
      <c r="L43" s="19">
        <v>157</v>
      </c>
    </row>
    <row r="44" spans="2:12" x14ac:dyDescent="0.2">
      <c r="B44" s="3" t="s">
        <v>593</v>
      </c>
      <c r="C44" s="78">
        <f>SUM(C46:C52)</f>
        <v>13</v>
      </c>
      <c r="D44" s="32" t="s">
        <v>576</v>
      </c>
      <c r="E44" s="22">
        <f t="shared" ref="E44:L44" si="1">SUM(E46:E52)</f>
        <v>6</v>
      </c>
      <c r="F44" s="32" t="s">
        <v>576</v>
      </c>
      <c r="G44" s="22">
        <f t="shared" si="1"/>
        <v>7</v>
      </c>
      <c r="H44" s="32" t="s">
        <v>576</v>
      </c>
      <c r="I44" s="22">
        <f t="shared" si="1"/>
        <v>530</v>
      </c>
      <c r="J44" s="22">
        <f t="shared" si="1"/>
        <v>357</v>
      </c>
      <c r="K44" s="22">
        <f t="shared" si="1"/>
        <v>223</v>
      </c>
      <c r="L44" s="22">
        <f t="shared" si="1"/>
        <v>134</v>
      </c>
    </row>
    <row r="45" spans="2:12" x14ac:dyDescent="0.2">
      <c r="B45" s="3"/>
      <c r="C45" s="6"/>
      <c r="D45" s="18"/>
      <c r="E45" s="18"/>
      <c r="F45" s="18"/>
      <c r="G45" s="18"/>
      <c r="H45" s="18"/>
      <c r="I45" s="18"/>
      <c r="J45" s="18"/>
      <c r="K45" s="18"/>
      <c r="L45" s="18"/>
    </row>
    <row r="46" spans="2:12" x14ac:dyDescent="0.2">
      <c r="B46" s="1" t="s">
        <v>594</v>
      </c>
      <c r="C46" s="17">
        <v>2</v>
      </c>
      <c r="D46" s="29" t="s">
        <v>576</v>
      </c>
      <c r="E46" s="18">
        <v>2</v>
      </c>
      <c r="F46" s="29" t="s">
        <v>576</v>
      </c>
      <c r="G46" s="29" t="s">
        <v>576</v>
      </c>
      <c r="H46" s="29" t="s">
        <v>576</v>
      </c>
      <c r="I46" s="18">
        <v>130</v>
      </c>
      <c r="J46" s="19">
        <v>70</v>
      </c>
      <c r="K46" s="18">
        <v>47</v>
      </c>
      <c r="L46" s="18">
        <v>23</v>
      </c>
    </row>
    <row r="47" spans="2:12" x14ac:dyDescent="0.2">
      <c r="B47" s="1" t="s">
        <v>595</v>
      </c>
      <c r="C47" s="17">
        <v>3</v>
      </c>
      <c r="D47" s="29" t="s">
        <v>576</v>
      </c>
      <c r="E47" s="29" t="s">
        <v>576</v>
      </c>
      <c r="F47" s="29" t="s">
        <v>576</v>
      </c>
      <c r="G47" s="18">
        <v>3</v>
      </c>
      <c r="H47" s="29" t="s">
        <v>576</v>
      </c>
      <c r="I47" s="18">
        <v>95</v>
      </c>
      <c r="J47" s="19">
        <v>90</v>
      </c>
      <c r="K47" s="18">
        <v>68</v>
      </c>
      <c r="L47" s="18">
        <v>22</v>
      </c>
    </row>
    <row r="48" spans="2:12" x14ac:dyDescent="0.2">
      <c r="B48" s="1" t="s">
        <v>596</v>
      </c>
      <c r="C48" s="17">
        <v>1</v>
      </c>
      <c r="D48" s="29" t="s">
        <v>576</v>
      </c>
      <c r="E48" s="29">
        <v>1</v>
      </c>
      <c r="F48" s="29" t="s">
        <v>576</v>
      </c>
      <c r="G48" s="29" t="s">
        <v>576</v>
      </c>
      <c r="H48" s="29" t="s">
        <v>576</v>
      </c>
      <c r="I48" s="18">
        <v>10</v>
      </c>
      <c r="J48" s="29" t="s">
        <v>576</v>
      </c>
      <c r="K48" s="29" t="s">
        <v>576</v>
      </c>
      <c r="L48" s="29" t="s">
        <v>576</v>
      </c>
    </row>
    <row r="49" spans="2:12" x14ac:dyDescent="0.2">
      <c r="B49" s="1" t="s">
        <v>597</v>
      </c>
      <c r="C49" s="17">
        <v>1</v>
      </c>
      <c r="D49" s="29" t="s">
        <v>576</v>
      </c>
      <c r="E49" s="29">
        <v>1</v>
      </c>
      <c r="F49" s="29" t="s">
        <v>576</v>
      </c>
      <c r="G49" s="29" t="s">
        <v>576</v>
      </c>
      <c r="H49" s="29" t="s">
        <v>576</v>
      </c>
      <c r="I49" s="18">
        <v>10</v>
      </c>
      <c r="J49" s="29" t="s">
        <v>576</v>
      </c>
      <c r="K49" s="29" t="s">
        <v>576</v>
      </c>
      <c r="L49" s="29" t="s">
        <v>576</v>
      </c>
    </row>
    <row r="50" spans="2:12" x14ac:dyDescent="0.2">
      <c r="B50" s="1" t="s">
        <v>598</v>
      </c>
      <c r="C50" s="17">
        <v>1</v>
      </c>
      <c r="D50" s="29" t="s">
        <v>576</v>
      </c>
      <c r="E50" s="29" t="s">
        <v>576</v>
      </c>
      <c r="F50" s="29" t="s">
        <v>576</v>
      </c>
      <c r="G50" s="18">
        <v>1</v>
      </c>
      <c r="H50" s="29" t="s">
        <v>576</v>
      </c>
      <c r="I50" s="18">
        <v>25</v>
      </c>
      <c r="J50" s="19">
        <v>10</v>
      </c>
      <c r="K50" s="18">
        <v>7</v>
      </c>
      <c r="L50" s="18">
        <v>3</v>
      </c>
    </row>
    <row r="51" spans="2:12" x14ac:dyDescent="0.2">
      <c r="B51" s="1" t="s">
        <v>599</v>
      </c>
      <c r="C51" s="17">
        <v>1</v>
      </c>
      <c r="D51" s="29" t="s">
        <v>576</v>
      </c>
      <c r="E51" s="18">
        <v>1</v>
      </c>
      <c r="F51" s="29" t="s">
        <v>576</v>
      </c>
      <c r="G51" s="29" t="s">
        <v>576</v>
      </c>
      <c r="H51" s="29" t="s">
        <v>576</v>
      </c>
      <c r="I51" s="18">
        <v>40</v>
      </c>
      <c r="J51" s="19">
        <v>37</v>
      </c>
      <c r="K51" s="18">
        <v>27</v>
      </c>
      <c r="L51" s="18">
        <v>10</v>
      </c>
    </row>
    <row r="52" spans="2:12" x14ac:dyDescent="0.2">
      <c r="B52" s="1" t="s">
        <v>600</v>
      </c>
      <c r="C52" s="17">
        <v>4</v>
      </c>
      <c r="D52" s="29" t="s">
        <v>576</v>
      </c>
      <c r="E52" s="18">
        <v>1</v>
      </c>
      <c r="F52" s="29" t="s">
        <v>576</v>
      </c>
      <c r="G52" s="18">
        <v>3</v>
      </c>
      <c r="H52" s="29" t="s">
        <v>576</v>
      </c>
      <c r="I52" s="18">
        <v>220</v>
      </c>
      <c r="J52" s="29">
        <v>150</v>
      </c>
      <c r="K52" s="18">
        <v>74</v>
      </c>
      <c r="L52" s="18">
        <v>76</v>
      </c>
    </row>
    <row r="53" spans="2:12" ht="18" thickBot="1" x14ac:dyDescent="0.25">
      <c r="B53" s="4"/>
      <c r="C53" s="24"/>
      <c r="D53" s="42"/>
      <c r="E53" s="42"/>
      <c r="F53" s="42"/>
      <c r="G53" s="42"/>
      <c r="H53" s="42"/>
      <c r="I53" s="4"/>
      <c r="J53" s="4"/>
      <c r="K53" s="42"/>
      <c r="L53" s="42"/>
    </row>
    <row r="54" spans="2:12" x14ac:dyDescent="0.2">
      <c r="C54" s="1" t="s">
        <v>586</v>
      </c>
      <c r="H54" s="1" t="s">
        <v>601</v>
      </c>
    </row>
    <row r="56" spans="2:12" ht="18" thickBot="1" x14ac:dyDescent="0.25">
      <c r="B56" s="4"/>
      <c r="C56" s="4"/>
      <c r="D56" s="5" t="s">
        <v>602</v>
      </c>
      <c r="E56" s="4"/>
      <c r="F56" s="4"/>
      <c r="G56" s="4"/>
      <c r="H56" s="4"/>
      <c r="I56" s="4"/>
      <c r="J56" s="4"/>
      <c r="K56" s="4"/>
      <c r="L56" s="4"/>
    </row>
    <row r="57" spans="2:12" x14ac:dyDescent="0.2">
      <c r="C57" s="6"/>
      <c r="D57" s="7"/>
      <c r="E57" s="7"/>
      <c r="F57" s="74" t="s">
        <v>555</v>
      </c>
      <c r="G57" s="7"/>
      <c r="H57" s="7"/>
      <c r="I57" s="6"/>
      <c r="J57" s="6"/>
      <c r="K57" s="26"/>
      <c r="L57" s="7"/>
    </row>
    <row r="58" spans="2:12" x14ac:dyDescent="0.2">
      <c r="B58" s="1" t="s">
        <v>557</v>
      </c>
      <c r="C58" s="11" t="s">
        <v>464</v>
      </c>
      <c r="D58" s="6"/>
      <c r="E58" s="6"/>
      <c r="F58" s="6"/>
      <c r="G58" s="6"/>
      <c r="H58" s="6"/>
      <c r="I58" s="11" t="s">
        <v>565</v>
      </c>
      <c r="J58" s="12" t="s">
        <v>556</v>
      </c>
      <c r="K58" s="6"/>
      <c r="L58" s="6"/>
    </row>
    <row r="59" spans="2:12" x14ac:dyDescent="0.2">
      <c r="B59" s="7"/>
      <c r="C59" s="13"/>
      <c r="D59" s="9" t="s">
        <v>560</v>
      </c>
      <c r="E59" s="9" t="s">
        <v>561</v>
      </c>
      <c r="F59" s="9" t="s">
        <v>562</v>
      </c>
      <c r="G59" s="9" t="s">
        <v>563</v>
      </c>
      <c r="H59" s="9" t="s">
        <v>564</v>
      </c>
      <c r="I59" s="13"/>
      <c r="J59" s="14" t="s">
        <v>10</v>
      </c>
      <c r="K59" s="9" t="s">
        <v>589</v>
      </c>
      <c r="L59" s="9" t="s">
        <v>590</v>
      </c>
    </row>
    <row r="60" spans="2:12" x14ac:dyDescent="0.2">
      <c r="C60" s="15" t="s">
        <v>568</v>
      </c>
      <c r="D60" s="16" t="s">
        <v>568</v>
      </c>
      <c r="E60" s="16" t="s">
        <v>568</v>
      </c>
      <c r="F60" s="16" t="s">
        <v>568</v>
      </c>
      <c r="G60" s="16" t="s">
        <v>568</v>
      </c>
      <c r="H60" s="16" t="s">
        <v>568</v>
      </c>
      <c r="I60" s="16" t="s">
        <v>16</v>
      </c>
      <c r="J60" s="16" t="s">
        <v>16</v>
      </c>
      <c r="K60" s="16" t="s">
        <v>16</v>
      </c>
      <c r="L60" s="16" t="s">
        <v>16</v>
      </c>
    </row>
    <row r="61" spans="2:12" x14ac:dyDescent="0.2">
      <c r="B61" s="1" t="s">
        <v>569</v>
      </c>
      <c r="C61" s="17">
        <f>SUM(D61:H61)</f>
        <v>27</v>
      </c>
      <c r="D61" s="29" t="s">
        <v>576</v>
      </c>
      <c r="E61" s="18">
        <v>4</v>
      </c>
      <c r="F61" s="29" t="s">
        <v>576</v>
      </c>
      <c r="G61" s="18">
        <v>23</v>
      </c>
      <c r="H61" s="29" t="s">
        <v>576</v>
      </c>
      <c r="I61" s="18">
        <v>1261</v>
      </c>
      <c r="J61" s="19">
        <f>K61+L61</f>
        <v>1243</v>
      </c>
      <c r="K61" s="18">
        <v>754</v>
      </c>
      <c r="L61" s="18">
        <v>489</v>
      </c>
    </row>
    <row r="62" spans="2:12" x14ac:dyDescent="0.2">
      <c r="B62" s="1" t="s">
        <v>570</v>
      </c>
      <c r="C62" s="17">
        <f>SUM(D62:H62)</f>
        <v>28</v>
      </c>
      <c r="D62" s="29" t="s">
        <v>576</v>
      </c>
      <c r="E62" s="18">
        <v>4</v>
      </c>
      <c r="F62" s="29" t="s">
        <v>576</v>
      </c>
      <c r="G62" s="18">
        <v>24</v>
      </c>
      <c r="H62" s="29" t="s">
        <v>576</v>
      </c>
      <c r="I62" s="18">
        <v>1291</v>
      </c>
      <c r="J62" s="19">
        <f>K62+L62</f>
        <v>1277</v>
      </c>
      <c r="K62" s="18">
        <v>769</v>
      </c>
      <c r="L62" s="18">
        <v>508</v>
      </c>
    </row>
    <row r="63" spans="2:12" x14ac:dyDescent="0.2">
      <c r="B63" s="1" t="s">
        <v>571</v>
      </c>
      <c r="C63" s="17">
        <f>SUM(D63:H63)</f>
        <v>30</v>
      </c>
      <c r="D63" s="29" t="s">
        <v>576</v>
      </c>
      <c r="E63" s="18">
        <v>4</v>
      </c>
      <c r="F63" s="29" t="s">
        <v>576</v>
      </c>
      <c r="G63" s="18">
        <v>26</v>
      </c>
      <c r="H63" s="29" t="s">
        <v>576</v>
      </c>
      <c r="I63" s="18">
        <v>1336</v>
      </c>
      <c r="J63" s="19">
        <f>K63+L63</f>
        <v>1317</v>
      </c>
      <c r="K63" s="18">
        <v>787</v>
      </c>
      <c r="L63" s="18">
        <v>530</v>
      </c>
    </row>
    <row r="64" spans="2:12" x14ac:dyDescent="0.2">
      <c r="B64" s="1" t="s">
        <v>572</v>
      </c>
      <c r="C64" s="17">
        <f>SUM(D64:H64)</f>
        <v>32</v>
      </c>
      <c r="D64" s="29" t="s">
        <v>576</v>
      </c>
      <c r="E64" s="19">
        <v>4</v>
      </c>
      <c r="F64" s="29" t="s">
        <v>576</v>
      </c>
      <c r="G64" s="19">
        <v>28</v>
      </c>
      <c r="H64" s="29" t="s">
        <v>576</v>
      </c>
      <c r="I64" s="19">
        <v>1406</v>
      </c>
      <c r="J64" s="19">
        <f>K64+L64</f>
        <v>1370</v>
      </c>
      <c r="K64" s="19">
        <v>818</v>
      </c>
      <c r="L64" s="19">
        <v>552</v>
      </c>
    </row>
    <row r="65" spans="1:12" x14ac:dyDescent="0.2">
      <c r="B65" s="1" t="s">
        <v>591</v>
      </c>
      <c r="C65" s="17">
        <v>34</v>
      </c>
      <c r="D65" s="29" t="s">
        <v>576</v>
      </c>
      <c r="E65" s="19">
        <f>E69+E70</f>
        <v>4</v>
      </c>
      <c r="F65" s="29" t="s">
        <v>576</v>
      </c>
      <c r="G65" s="19">
        <v>30</v>
      </c>
      <c r="H65" s="29" t="s">
        <v>576</v>
      </c>
      <c r="I65" s="19">
        <v>1473</v>
      </c>
      <c r="J65" s="19">
        <v>1398</v>
      </c>
      <c r="K65" s="19">
        <v>830</v>
      </c>
      <c r="L65" s="19">
        <v>568</v>
      </c>
    </row>
    <row r="66" spans="1:12" x14ac:dyDescent="0.2">
      <c r="B66" s="1" t="s">
        <v>592</v>
      </c>
      <c r="C66" s="17">
        <v>37</v>
      </c>
      <c r="D66" s="29" t="s">
        <v>576</v>
      </c>
      <c r="E66" s="10">
        <v>4</v>
      </c>
      <c r="F66" s="29" t="s">
        <v>576</v>
      </c>
      <c r="G66" s="10">
        <v>33</v>
      </c>
      <c r="H66" s="29" t="s">
        <v>576</v>
      </c>
      <c r="I66" s="10">
        <v>1586</v>
      </c>
      <c r="J66" s="10">
        <v>1527</v>
      </c>
      <c r="K66" s="10">
        <v>906</v>
      </c>
      <c r="L66" s="10">
        <v>621</v>
      </c>
    </row>
    <row r="67" spans="1:12" x14ac:dyDescent="0.2">
      <c r="B67" s="3" t="s">
        <v>593</v>
      </c>
      <c r="C67" s="78">
        <f>SUM(C69:C70)</f>
        <v>42</v>
      </c>
      <c r="D67" s="32" t="s">
        <v>576</v>
      </c>
      <c r="E67" s="22">
        <f t="shared" ref="E67:L67" si="2">SUM(E69:E70)</f>
        <v>4</v>
      </c>
      <c r="F67" s="32" t="s">
        <v>576</v>
      </c>
      <c r="G67" s="22">
        <f t="shared" si="2"/>
        <v>38</v>
      </c>
      <c r="H67" s="32" t="s">
        <v>576</v>
      </c>
      <c r="I67" s="22">
        <f t="shared" si="2"/>
        <v>1790</v>
      </c>
      <c r="J67" s="23">
        <f t="shared" si="2"/>
        <v>1693</v>
      </c>
      <c r="K67" s="22">
        <f t="shared" si="2"/>
        <v>1015</v>
      </c>
      <c r="L67" s="22">
        <f t="shared" si="2"/>
        <v>678</v>
      </c>
    </row>
    <row r="68" spans="1:12" x14ac:dyDescent="0.2">
      <c r="B68" s="3"/>
      <c r="C68" s="6"/>
      <c r="D68" s="18"/>
      <c r="E68" s="18"/>
      <c r="F68" s="18"/>
      <c r="G68" s="18"/>
      <c r="H68" s="18"/>
      <c r="I68" s="18"/>
      <c r="K68" s="18"/>
      <c r="L68" s="18"/>
    </row>
    <row r="69" spans="1:12" x14ac:dyDescent="0.2">
      <c r="B69" s="1" t="s">
        <v>603</v>
      </c>
      <c r="C69" s="17">
        <v>18</v>
      </c>
      <c r="D69" s="29" t="s">
        <v>576</v>
      </c>
      <c r="E69" s="18">
        <v>3</v>
      </c>
      <c r="F69" s="29" t="s">
        <v>576</v>
      </c>
      <c r="G69" s="18">
        <v>15</v>
      </c>
      <c r="H69" s="29" t="s">
        <v>576</v>
      </c>
      <c r="I69" s="18">
        <v>797</v>
      </c>
      <c r="J69" s="29">
        <v>739</v>
      </c>
      <c r="K69" s="18">
        <v>426</v>
      </c>
      <c r="L69" s="18">
        <v>313</v>
      </c>
    </row>
    <row r="70" spans="1:12" x14ac:dyDescent="0.2">
      <c r="B70" s="1" t="s">
        <v>604</v>
      </c>
      <c r="C70" s="17">
        <v>24</v>
      </c>
      <c r="D70" s="29" t="s">
        <v>576</v>
      </c>
      <c r="E70" s="18">
        <v>1</v>
      </c>
      <c r="F70" s="29" t="s">
        <v>576</v>
      </c>
      <c r="G70" s="18">
        <v>23</v>
      </c>
      <c r="H70" s="29" t="s">
        <v>576</v>
      </c>
      <c r="I70" s="18">
        <v>993</v>
      </c>
      <c r="J70" s="29">
        <v>954</v>
      </c>
      <c r="K70" s="18">
        <v>589</v>
      </c>
      <c r="L70" s="18">
        <v>365</v>
      </c>
    </row>
    <row r="71" spans="1:12" ht="18" thickBot="1" x14ac:dyDescent="0.25">
      <c r="B71" s="4"/>
      <c r="C71" s="2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586</v>
      </c>
    </row>
    <row r="73" spans="1:12" x14ac:dyDescent="0.2">
      <c r="A73" s="1"/>
    </row>
  </sheetData>
  <mergeCells count="1">
    <mergeCell ref="J9:K9"/>
  </mergeCells>
  <phoneticPr fontId="2"/>
  <pageMargins left="0.4" right="0.37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5"/>
  <sheetViews>
    <sheetView showGridLines="0" zoomScale="75" workbookViewId="0">
      <selection activeCell="B4" sqref="B4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605</v>
      </c>
    </row>
    <row r="7" spans="1:12" ht="18" thickBot="1" x14ac:dyDescent="0.25">
      <c r="B7" s="4"/>
      <c r="C7" s="5" t="s">
        <v>606</v>
      </c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6"/>
      <c r="D8" s="7"/>
      <c r="E8" s="7"/>
      <c r="F8" s="26" t="s">
        <v>607</v>
      </c>
      <c r="G8" s="7"/>
      <c r="H8" s="7"/>
      <c r="I8" s="6"/>
      <c r="J8" s="6"/>
      <c r="K8" s="7"/>
      <c r="L8" s="7"/>
    </row>
    <row r="9" spans="1:12" x14ac:dyDescent="0.2">
      <c r="B9" s="1" t="s">
        <v>557</v>
      </c>
      <c r="C9" s="11" t="s">
        <v>608</v>
      </c>
      <c r="D9" s="6"/>
      <c r="E9" s="6"/>
      <c r="F9" s="6"/>
      <c r="G9" s="6"/>
      <c r="H9" s="6"/>
      <c r="I9" s="11" t="s">
        <v>609</v>
      </c>
      <c r="J9" s="11" t="s">
        <v>556</v>
      </c>
      <c r="K9" s="6"/>
      <c r="L9" s="6"/>
    </row>
    <row r="10" spans="1:12" x14ac:dyDescent="0.2">
      <c r="B10" s="7"/>
      <c r="C10" s="13"/>
      <c r="D10" s="9" t="s">
        <v>560</v>
      </c>
      <c r="E10" s="9" t="s">
        <v>561</v>
      </c>
      <c r="F10" s="9" t="s">
        <v>562</v>
      </c>
      <c r="G10" s="9" t="s">
        <v>563</v>
      </c>
      <c r="H10" s="14" t="s">
        <v>415</v>
      </c>
      <c r="I10" s="13"/>
      <c r="J10" s="14" t="s">
        <v>10</v>
      </c>
      <c r="K10" s="9" t="s">
        <v>589</v>
      </c>
      <c r="L10" s="9" t="s">
        <v>590</v>
      </c>
    </row>
    <row r="11" spans="1:12" x14ac:dyDescent="0.2">
      <c r="C11" s="15" t="s">
        <v>568</v>
      </c>
      <c r="D11" s="16" t="s">
        <v>568</v>
      </c>
      <c r="E11" s="16" t="s">
        <v>568</v>
      </c>
      <c r="F11" s="16" t="s">
        <v>568</v>
      </c>
      <c r="G11" s="16" t="s">
        <v>568</v>
      </c>
      <c r="H11" s="16" t="s">
        <v>568</v>
      </c>
      <c r="I11" s="16" t="s">
        <v>16</v>
      </c>
      <c r="J11" s="16" t="s">
        <v>16</v>
      </c>
      <c r="K11" s="16" t="s">
        <v>16</v>
      </c>
      <c r="L11" s="16" t="s">
        <v>16</v>
      </c>
    </row>
    <row r="12" spans="1:12" x14ac:dyDescent="0.2">
      <c r="B12" s="1" t="s">
        <v>610</v>
      </c>
      <c r="C12" s="17">
        <v>67</v>
      </c>
      <c r="D12" s="29" t="s">
        <v>159</v>
      </c>
      <c r="E12" s="18">
        <v>1</v>
      </c>
      <c r="F12" s="18">
        <v>21</v>
      </c>
      <c r="G12" s="18">
        <v>44</v>
      </c>
      <c r="H12" s="18">
        <v>1</v>
      </c>
      <c r="I12" s="18">
        <v>4276</v>
      </c>
      <c r="J12" s="19">
        <f>K12+L12</f>
        <v>4106</v>
      </c>
      <c r="K12" s="18">
        <v>893</v>
      </c>
      <c r="L12" s="18">
        <v>3213</v>
      </c>
    </row>
    <row r="13" spans="1:12" x14ac:dyDescent="0.2">
      <c r="B13" s="1" t="s">
        <v>611</v>
      </c>
      <c r="C13" s="17">
        <v>74</v>
      </c>
      <c r="D13" s="29" t="s">
        <v>159</v>
      </c>
      <c r="E13" s="18">
        <v>1</v>
      </c>
      <c r="F13" s="18">
        <v>22</v>
      </c>
      <c r="G13" s="18">
        <v>50</v>
      </c>
      <c r="H13" s="18">
        <v>1</v>
      </c>
      <c r="I13" s="18">
        <v>4597</v>
      </c>
      <c r="J13" s="19">
        <f>K13+L13</f>
        <v>4325</v>
      </c>
      <c r="K13" s="18">
        <v>937</v>
      </c>
      <c r="L13" s="18">
        <v>3388</v>
      </c>
    </row>
    <row r="14" spans="1:12" x14ac:dyDescent="0.2">
      <c r="B14" s="1" t="s">
        <v>612</v>
      </c>
      <c r="C14" s="17">
        <v>77</v>
      </c>
      <c r="D14" s="29" t="s">
        <v>159</v>
      </c>
      <c r="E14" s="18">
        <v>1</v>
      </c>
      <c r="F14" s="18">
        <v>23</v>
      </c>
      <c r="G14" s="18">
        <v>52</v>
      </c>
      <c r="H14" s="18">
        <v>1</v>
      </c>
      <c r="I14" s="18">
        <v>4757</v>
      </c>
      <c r="J14" s="19">
        <f>K14+L14</f>
        <v>4420</v>
      </c>
      <c r="K14" s="18">
        <v>927</v>
      </c>
      <c r="L14" s="18">
        <v>3493</v>
      </c>
    </row>
    <row r="15" spans="1:12" x14ac:dyDescent="0.2">
      <c r="B15" s="1" t="s">
        <v>613</v>
      </c>
      <c r="C15" s="17">
        <v>79</v>
      </c>
      <c r="D15" s="29" t="s">
        <v>159</v>
      </c>
      <c r="E15" s="19">
        <v>1</v>
      </c>
      <c r="F15" s="19">
        <v>23</v>
      </c>
      <c r="G15" s="19">
        <v>54</v>
      </c>
      <c r="H15" s="19">
        <v>1</v>
      </c>
      <c r="I15" s="19">
        <v>4847</v>
      </c>
      <c r="J15" s="19">
        <f>K15+L15</f>
        <v>4612</v>
      </c>
      <c r="K15" s="19">
        <v>973</v>
      </c>
      <c r="L15" s="19">
        <v>3639</v>
      </c>
    </row>
    <row r="16" spans="1:12" x14ac:dyDescent="0.2">
      <c r="B16" s="1" t="s">
        <v>614</v>
      </c>
      <c r="C16" s="17">
        <v>80</v>
      </c>
      <c r="D16" s="29" t="s">
        <v>159</v>
      </c>
      <c r="E16" s="19">
        <f>E20+E21+E22+E23</f>
        <v>1</v>
      </c>
      <c r="F16" s="19">
        <f>F20+F21+F22+F23</f>
        <v>23</v>
      </c>
      <c r="G16" s="19">
        <v>55</v>
      </c>
      <c r="H16" s="19">
        <v>1</v>
      </c>
      <c r="I16" s="19">
        <v>4897</v>
      </c>
      <c r="J16" s="19">
        <v>4711</v>
      </c>
      <c r="K16" s="19">
        <v>974</v>
      </c>
      <c r="L16" s="19">
        <v>3737</v>
      </c>
    </row>
    <row r="17" spans="2:12" x14ac:dyDescent="0.2">
      <c r="B17" s="1" t="s">
        <v>615</v>
      </c>
      <c r="C17" s="17">
        <v>82</v>
      </c>
      <c r="D17" s="29" t="s">
        <v>159</v>
      </c>
      <c r="E17" s="18">
        <v>1</v>
      </c>
      <c r="F17" s="18">
        <v>23</v>
      </c>
      <c r="G17" s="18">
        <v>58</v>
      </c>
      <c r="H17" s="29" t="s">
        <v>159</v>
      </c>
      <c r="I17" s="19">
        <v>4982</v>
      </c>
      <c r="J17" s="19">
        <v>4863</v>
      </c>
      <c r="K17" s="19">
        <v>998</v>
      </c>
      <c r="L17" s="19">
        <v>3865</v>
      </c>
    </row>
    <row r="18" spans="2:12" x14ac:dyDescent="0.2">
      <c r="B18" s="3" t="s">
        <v>616</v>
      </c>
      <c r="C18" s="21">
        <f>SUM(C20:C23)</f>
        <v>89</v>
      </c>
      <c r="D18" s="32" t="s">
        <v>159</v>
      </c>
      <c r="E18" s="22">
        <f>SUM(E20:E23)</f>
        <v>1</v>
      </c>
      <c r="F18" s="22">
        <f>SUM(F20:F23)</f>
        <v>23</v>
      </c>
      <c r="G18" s="22">
        <f>SUM(G20:G23)</f>
        <v>65</v>
      </c>
      <c r="H18" s="32" t="s">
        <v>159</v>
      </c>
      <c r="I18" s="20">
        <f>SUM(I20:I23)</f>
        <v>5306</v>
      </c>
      <c r="J18" s="20">
        <f>SUM(J20:J23)</f>
        <v>5155</v>
      </c>
      <c r="K18" s="20">
        <f>SUM(K20:K23)</f>
        <v>1074</v>
      </c>
      <c r="L18" s="20">
        <f>SUM(L20:L23)</f>
        <v>4081</v>
      </c>
    </row>
    <row r="19" spans="2:12" x14ac:dyDescent="0.2">
      <c r="C19" s="6"/>
      <c r="D19" s="18"/>
      <c r="E19" s="18"/>
      <c r="F19" s="18"/>
      <c r="G19" s="18"/>
      <c r="H19" s="18"/>
      <c r="I19" s="18"/>
      <c r="K19" s="18"/>
      <c r="L19" s="18"/>
    </row>
    <row r="20" spans="2:12" x14ac:dyDescent="0.2">
      <c r="B20" s="1" t="s">
        <v>617</v>
      </c>
      <c r="C20" s="17">
        <f>SUM(D20:H20)</f>
        <v>14</v>
      </c>
      <c r="D20" s="29" t="s">
        <v>159</v>
      </c>
      <c r="E20" s="29" t="s">
        <v>159</v>
      </c>
      <c r="F20" s="18">
        <v>11</v>
      </c>
      <c r="G20" s="18">
        <v>3</v>
      </c>
      <c r="H20" s="29" t="s">
        <v>159</v>
      </c>
      <c r="I20" s="18">
        <v>986</v>
      </c>
      <c r="J20" s="19">
        <v>918</v>
      </c>
      <c r="K20" s="18">
        <v>282</v>
      </c>
      <c r="L20" s="18">
        <v>636</v>
      </c>
    </row>
    <row r="21" spans="2:12" x14ac:dyDescent="0.2">
      <c r="B21" s="1" t="s">
        <v>618</v>
      </c>
      <c r="C21" s="17">
        <v>63</v>
      </c>
      <c r="D21" s="29" t="s">
        <v>159</v>
      </c>
      <c r="E21" s="29" t="s">
        <v>159</v>
      </c>
      <c r="F21" s="18">
        <v>11</v>
      </c>
      <c r="G21" s="18">
        <v>52</v>
      </c>
      <c r="H21" s="29" t="s">
        <v>159</v>
      </c>
      <c r="I21" s="18">
        <v>3867</v>
      </c>
      <c r="J21" s="19">
        <v>3870</v>
      </c>
      <c r="K21" s="18">
        <v>700</v>
      </c>
      <c r="L21" s="18">
        <v>3170</v>
      </c>
    </row>
    <row r="22" spans="2:12" x14ac:dyDescent="0.2">
      <c r="B22" s="1" t="s">
        <v>619</v>
      </c>
      <c r="C22" s="17">
        <v>12</v>
      </c>
      <c r="D22" s="29" t="s">
        <v>159</v>
      </c>
      <c r="E22" s="18">
        <v>1</v>
      </c>
      <c r="F22" s="18">
        <v>1</v>
      </c>
      <c r="G22" s="18">
        <v>10</v>
      </c>
      <c r="H22" s="29" t="s">
        <v>159</v>
      </c>
      <c r="I22" s="18">
        <v>453</v>
      </c>
      <c r="J22" s="19">
        <v>367</v>
      </c>
      <c r="K22" s="18">
        <v>92</v>
      </c>
      <c r="L22" s="18">
        <v>275</v>
      </c>
    </row>
    <row r="23" spans="2:12" x14ac:dyDescent="0.2">
      <c r="B23" s="79" t="s">
        <v>620</v>
      </c>
      <c r="C23" s="80" t="s">
        <v>159</v>
      </c>
      <c r="D23" s="80" t="s">
        <v>159</v>
      </c>
      <c r="E23" s="80" t="s">
        <v>159</v>
      </c>
      <c r="F23" s="80" t="s">
        <v>159</v>
      </c>
      <c r="G23" s="80" t="s">
        <v>159</v>
      </c>
      <c r="H23" s="29" t="s">
        <v>159</v>
      </c>
      <c r="I23" s="29" t="s">
        <v>159</v>
      </c>
      <c r="J23" s="80" t="s">
        <v>159</v>
      </c>
      <c r="K23" s="80" t="s">
        <v>159</v>
      </c>
      <c r="L23" s="80" t="s">
        <v>159</v>
      </c>
    </row>
    <row r="24" spans="2:12" ht="18" thickBot="1" x14ac:dyDescent="0.25">
      <c r="B24" s="4"/>
      <c r="C24" s="24"/>
      <c r="D24" s="42"/>
      <c r="E24" s="42"/>
      <c r="F24" s="42"/>
      <c r="G24" s="42"/>
      <c r="H24" s="42"/>
      <c r="I24" s="42"/>
      <c r="J24" s="42"/>
      <c r="K24" s="42"/>
      <c r="L24" s="42"/>
    </row>
    <row r="25" spans="2:12" x14ac:dyDescent="0.2">
      <c r="C25" s="1" t="s">
        <v>621</v>
      </c>
    </row>
  </sheetData>
  <phoneticPr fontId="2"/>
  <pageMargins left="0.4" right="0.54" top="0.56999999999999995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3"/>
  <sheetViews>
    <sheetView showGridLines="0" zoomScale="75" workbookViewId="0">
      <selection activeCell="B2" sqref="B2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ht="18" thickBot="1" x14ac:dyDescent="0.25">
      <c r="B6" s="4"/>
      <c r="C6" s="5" t="s">
        <v>622</v>
      </c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C7" s="6"/>
      <c r="D7" s="7"/>
      <c r="E7" s="7"/>
      <c r="F7" s="26" t="s">
        <v>607</v>
      </c>
      <c r="G7" s="7"/>
      <c r="H7" s="7"/>
      <c r="I7" s="11"/>
      <c r="J7" s="11"/>
      <c r="K7" s="7"/>
      <c r="L7" s="7"/>
    </row>
    <row r="8" spans="1:12" x14ac:dyDescent="0.2">
      <c r="B8" s="1" t="s">
        <v>557</v>
      </c>
      <c r="C8" s="11" t="s">
        <v>608</v>
      </c>
      <c r="D8" s="6"/>
      <c r="E8" s="6"/>
      <c r="F8" s="6"/>
      <c r="G8" s="6"/>
      <c r="H8" s="6"/>
      <c r="I8" s="11" t="s">
        <v>609</v>
      </c>
      <c r="J8" s="11" t="s">
        <v>623</v>
      </c>
      <c r="K8" s="6"/>
      <c r="L8" s="6"/>
    </row>
    <row r="9" spans="1:12" x14ac:dyDescent="0.2">
      <c r="B9" s="7"/>
      <c r="C9" s="13"/>
      <c r="D9" s="9" t="s">
        <v>560</v>
      </c>
      <c r="E9" s="9" t="s">
        <v>561</v>
      </c>
      <c r="F9" s="14" t="s">
        <v>624</v>
      </c>
      <c r="G9" s="14" t="s">
        <v>625</v>
      </c>
      <c r="H9" s="14" t="s">
        <v>415</v>
      </c>
      <c r="I9" s="13"/>
      <c r="J9" s="14" t="s">
        <v>626</v>
      </c>
      <c r="K9" s="9" t="s">
        <v>589</v>
      </c>
      <c r="L9" s="9" t="s">
        <v>590</v>
      </c>
    </row>
    <row r="10" spans="1:12" x14ac:dyDescent="0.2">
      <c r="C10" s="15" t="s">
        <v>568</v>
      </c>
      <c r="D10" s="16" t="s">
        <v>568</v>
      </c>
      <c r="E10" s="16" t="s">
        <v>568</v>
      </c>
      <c r="F10" s="16" t="s">
        <v>568</v>
      </c>
      <c r="G10" s="16" t="s">
        <v>568</v>
      </c>
      <c r="H10" s="16" t="s">
        <v>568</v>
      </c>
      <c r="I10" s="16" t="s">
        <v>16</v>
      </c>
      <c r="J10" s="16" t="s">
        <v>16</v>
      </c>
      <c r="K10" s="16" t="s">
        <v>16</v>
      </c>
      <c r="L10" s="16" t="s">
        <v>16</v>
      </c>
    </row>
    <row r="11" spans="1:12" x14ac:dyDescent="0.2">
      <c r="B11" s="1" t="s">
        <v>610</v>
      </c>
      <c r="C11" s="17">
        <v>433</v>
      </c>
      <c r="D11" s="29" t="s">
        <v>159</v>
      </c>
      <c r="E11" s="18">
        <v>3</v>
      </c>
      <c r="F11" s="18">
        <v>361</v>
      </c>
      <c r="G11" s="18">
        <v>59</v>
      </c>
      <c r="H11" s="18">
        <v>10</v>
      </c>
      <c r="I11" s="18">
        <v>25371</v>
      </c>
      <c r="J11" s="18">
        <v>19746</v>
      </c>
      <c r="K11" s="29" t="s">
        <v>52</v>
      </c>
      <c r="L11" s="29" t="s">
        <v>52</v>
      </c>
    </row>
    <row r="12" spans="1:12" x14ac:dyDescent="0.2">
      <c r="B12" s="1" t="s">
        <v>611</v>
      </c>
      <c r="C12" s="17">
        <v>419</v>
      </c>
      <c r="D12" s="29" t="s">
        <v>159</v>
      </c>
      <c r="E12" s="18">
        <v>3</v>
      </c>
      <c r="F12" s="18">
        <v>347</v>
      </c>
      <c r="G12" s="18">
        <v>59</v>
      </c>
      <c r="H12" s="18">
        <v>10</v>
      </c>
      <c r="I12" s="18">
        <v>25136</v>
      </c>
      <c r="J12" s="18">
        <v>19292</v>
      </c>
      <c r="K12" s="29" t="s">
        <v>52</v>
      </c>
      <c r="L12" s="29" t="s">
        <v>52</v>
      </c>
    </row>
    <row r="13" spans="1:12" x14ac:dyDescent="0.2">
      <c r="B13" s="1" t="s">
        <v>612</v>
      </c>
      <c r="C13" s="17">
        <v>419</v>
      </c>
      <c r="D13" s="29" t="s">
        <v>159</v>
      </c>
      <c r="E13" s="18">
        <v>3</v>
      </c>
      <c r="F13" s="18">
        <v>344</v>
      </c>
      <c r="G13" s="18">
        <v>61</v>
      </c>
      <c r="H13" s="18">
        <v>11</v>
      </c>
      <c r="I13" s="18">
        <v>25281</v>
      </c>
      <c r="J13" s="18">
        <v>20015</v>
      </c>
      <c r="K13" s="29" t="s">
        <v>52</v>
      </c>
      <c r="L13" s="29" t="s">
        <v>52</v>
      </c>
    </row>
    <row r="14" spans="1:12" x14ac:dyDescent="0.2">
      <c r="B14" s="1" t="s">
        <v>613</v>
      </c>
      <c r="C14" s="17">
        <v>428</v>
      </c>
      <c r="D14" s="16" t="s">
        <v>159</v>
      </c>
      <c r="E14" s="19">
        <v>3</v>
      </c>
      <c r="F14" s="19">
        <v>348</v>
      </c>
      <c r="G14" s="19">
        <v>67</v>
      </c>
      <c r="H14" s="19">
        <v>10</v>
      </c>
      <c r="I14" s="19">
        <v>25176</v>
      </c>
      <c r="J14" s="19">
        <v>18197</v>
      </c>
      <c r="K14" s="16" t="s">
        <v>627</v>
      </c>
      <c r="L14" s="16" t="s">
        <v>627</v>
      </c>
    </row>
    <row r="15" spans="1:12" x14ac:dyDescent="0.2">
      <c r="B15" s="1" t="s">
        <v>614</v>
      </c>
      <c r="C15" s="17">
        <v>424</v>
      </c>
      <c r="D15" s="16" t="s">
        <v>159</v>
      </c>
      <c r="E15" s="19">
        <f>SUM(E19:E29)</f>
        <v>3</v>
      </c>
      <c r="F15" s="19">
        <v>345</v>
      </c>
      <c r="G15" s="19">
        <f>SUM(G19:G29)</f>
        <v>68</v>
      </c>
      <c r="H15" s="19">
        <f>SUM(H19:H29)</f>
        <v>5</v>
      </c>
      <c r="I15" s="19">
        <v>25159</v>
      </c>
      <c r="J15" s="19">
        <v>19136</v>
      </c>
      <c r="K15" s="16" t="s">
        <v>628</v>
      </c>
      <c r="L15" s="16" t="s">
        <v>628</v>
      </c>
    </row>
    <row r="16" spans="1:12" x14ac:dyDescent="0.2">
      <c r="B16" s="1" t="s">
        <v>629</v>
      </c>
      <c r="C16" s="17">
        <v>408</v>
      </c>
      <c r="D16" s="27" t="s">
        <v>630</v>
      </c>
      <c r="E16" s="30">
        <v>3</v>
      </c>
      <c r="F16" s="30">
        <v>329</v>
      </c>
      <c r="G16" s="30">
        <v>67</v>
      </c>
      <c r="H16" s="30">
        <v>9</v>
      </c>
      <c r="I16" s="30">
        <v>24234</v>
      </c>
      <c r="J16" s="30">
        <v>19612</v>
      </c>
      <c r="K16" s="16" t="s">
        <v>628</v>
      </c>
      <c r="L16" s="16" t="s">
        <v>628</v>
      </c>
    </row>
    <row r="17" spans="2:12" x14ac:dyDescent="0.2">
      <c r="B17" s="3" t="s">
        <v>631</v>
      </c>
      <c r="C17" s="21">
        <f>SUM(C19:C29)</f>
        <v>418</v>
      </c>
      <c r="D17" s="32" t="s">
        <v>630</v>
      </c>
      <c r="E17" s="40">
        <f t="shared" ref="E17:L17" si="0">SUM(E19:E29)</f>
        <v>3</v>
      </c>
      <c r="F17" s="40">
        <f t="shared" si="0"/>
        <v>342</v>
      </c>
      <c r="G17" s="40">
        <f t="shared" si="0"/>
        <v>68</v>
      </c>
      <c r="H17" s="40">
        <f t="shared" si="0"/>
        <v>5</v>
      </c>
      <c r="I17" s="40">
        <f t="shared" si="0"/>
        <v>24352</v>
      </c>
      <c r="J17" s="40">
        <f t="shared" si="0"/>
        <v>19643</v>
      </c>
      <c r="K17" s="81">
        <f t="shared" si="0"/>
        <v>189</v>
      </c>
      <c r="L17" s="81">
        <f t="shared" si="0"/>
        <v>165</v>
      </c>
    </row>
    <row r="18" spans="2:12" x14ac:dyDescent="0.2">
      <c r="C18" s="6"/>
      <c r="D18" s="18"/>
      <c r="E18" s="18"/>
      <c r="F18" s="18"/>
      <c r="G18" s="18"/>
      <c r="H18" s="18"/>
      <c r="I18" s="18"/>
      <c r="K18" s="18"/>
      <c r="L18" s="18"/>
    </row>
    <row r="19" spans="2:12" x14ac:dyDescent="0.2">
      <c r="B19" s="1" t="s">
        <v>632</v>
      </c>
      <c r="C19" s="17">
        <f t="shared" ref="C19:C25" si="1">SUM(D19:H19)</f>
        <v>9</v>
      </c>
      <c r="D19" s="29" t="s">
        <v>159</v>
      </c>
      <c r="E19" s="29" t="s">
        <v>159</v>
      </c>
      <c r="F19" s="82">
        <v>6</v>
      </c>
      <c r="G19" s="29">
        <v>1</v>
      </c>
      <c r="H19" s="82">
        <v>2</v>
      </c>
      <c r="I19" s="82">
        <v>79</v>
      </c>
      <c r="J19" s="29" t="s">
        <v>159</v>
      </c>
      <c r="K19" s="29" t="s">
        <v>159</v>
      </c>
      <c r="L19" s="29" t="s">
        <v>159</v>
      </c>
    </row>
    <row r="20" spans="2:12" x14ac:dyDescent="0.2">
      <c r="B20" s="1" t="s">
        <v>633</v>
      </c>
      <c r="C20" s="17">
        <f t="shared" si="1"/>
        <v>1</v>
      </c>
      <c r="D20" s="29" t="s">
        <v>159</v>
      </c>
      <c r="E20" s="29" t="s">
        <v>159</v>
      </c>
      <c r="F20" s="29" t="s">
        <v>159</v>
      </c>
      <c r="G20" s="82">
        <v>1</v>
      </c>
      <c r="H20" s="29" t="s">
        <v>159</v>
      </c>
      <c r="I20" s="82">
        <v>40</v>
      </c>
      <c r="J20" s="82">
        <v>26</v>
      </c>
      <c r="K20" s="82">
        <v>12</v>
      </c>
      <c r="L20" s="82">
        <v>14</v>
      </c>
    </row>
    <row r="21" spans="2:12" x14ac:dyDescent="0.2">
      <c r="B21" s="1" t="s">
        <v>634</v>
      </c>
      <c r="C21" s="17">
        <f t="shared" si="1"/>
        <v>5</v>
      </c>
      <c r="D21" s="29" t="s">
        <v>159</v>
      </c>
      <c r="E21" s="82">
        <v>2</v>
      </c>
      <c r="F21" s="82">
        <v>3</v>
      </c>
      <c r="G21" s="29" t="s">
        <v>159</v>
      </c>
      <c r="H21" s="29" t="s">
        <v>159</v>
      </c>
      <c r="I21" s="82">
        <v>98</v>
      </c>
      <c r="J21" s="29" t="s">
        <v>159</v>
      </c>
      <c r="K21" s="29" t="s">
        <v>159</v>
      </c>
      <c r="L21" s="29" t="s">
        <v>159</v>
      </c>
    </row>
    <row r="22" spans="2:12" x14ac:dyDescent="0.2">
      <c r="B22" s="69" t="s">
        <v>635</v>
      </c>
      <c r="C22" s="17"/>
      <c r="D22" s="29"/>
      <c r="E22" s="82"/>
      <c r="F22" s="82"/>
      <c r="G22" s="29"/>
      <c r="H22" s="82"/>
      <c r="I22" s="82"/>
      <c r="J22" s="82"/>
      <c r="K22" s="29"/>
      <c r="L22" s="29"/>
    </row>
    <row r="23" spans="2:12" x14ac:dyDescent="0.2">
      <c r="B23" s="1" t="s">
        <v>636</v>
      </c>
      <c r="C23" s="17">
        <v>277</v>
      </c>
      <c r="D23" s="29" t="s">
        <v>159</v>
      </c>
      <c r="E23" s="29" t="s">
        <v>159</v>
      </c>
      <c r="F23" s="82">
        <v>213</v>
      </c>
      <c r="G23" s="82">
        <v>61</v>
      </c>
      <c r="H23" s="82">
        <v>3</v>
      </c>
      <c r="I23" s="82">
        <v>23715</v>
      </c>
      <c r="J23" s="82">
        <v>19289</v>
      </c>
      <c r="K23" s="16" t="s">
        <v>627</v>
      </c>
      <c r="L23" s="16" t="s">
        <v>627</v>
      </c>
    </row>
    <row r="24" spans="2:12" x14ac:dyDescent="0.2">
      <c r="B24" s="1" t="s">
        <v>637</v>
      </c>
      <c r="C24" s="17">
        <f t="shared" si="1"/>
        <v>7</v>
      </c>
      <c r="D24" s="29" t="s">
        <v>159</v>
      </c>
      <c r="E24" s="29" t="s">
        <v>159</v>
      </c>
      <c r="F24" s="82">
        <v>2</v>
      </c>
      <c r="G24" s="82">
        <v>5</v>
      </c>
      <c r="H24" s="29" t="s">
        <v>159</v>
      </c>
      <c r="I24" s="82">
        <v>370</v>
      </c>
      <c r="J24" s="82">
        <v>318</v>
      </c>
      <c r="K24" s="82">
        <v>172</v>
      </c>
      <c r="L24" s="82">
        <v>146</v>
      </c>
    </row>
    <row r="25" spans="2:12" x14ac:dyDescent="0.2">
      <c r="B25" s="1" t="s">
        <v>638</v>
      </c>
      <c r="C25" s="17">
        <f t="shared" si="1"/>
        <v>1</v>
      </c>
      <c r="D25" s="16" t="s">
        <v>159</v>
      </c>
      <c r="E25" s="82">
        <v>1</v>
      </c>
      <c r="F25" s="29" t="s">
        <v>159</v>
      </c>
      <c r="G25" s="29" t="s">
        <v>159</v>
      </c>
      <c r="H25" s="29" t="s">
        <v>159</v>
      </c>
      <c r="I25" s="82">
        <v>50</v>
      </c>
      <c r="J25" s="82">
        <v>10</v>
      </c>
      <c r="K25" s="82">
        <v>5</v>
      </c>
      <c r="L25" s="82">
        <v>5</v>
      </c>
    </row>
    <row r="26" spans="2:12" x14ac:dyDescent="0.2">
      <c r="B26" s="1" t="s">
        <v>639</v>
      </c>
      <c r="C26" s="17">
        <v>118</v>
      </c>
      <c r="D26" s="29" t="s">
        <v>159</v>
      </c>
      <c r="E26" s="29" t="s">
        <v>159</v>
      </c>
      <c r="F26" s="82">
        <v>118</v>
      </c>
      <c r="G26" s="29" t="s">
        <v>159</v>
      </c>
      <c r="H26" s="29" t="s">
        <v>159</v>
      </c>
      <c r="I26" s="29" t="s">
        <v>159</v>
      </c>
      <c r="J26" s="29" t="s">
        <v>159</v>
      </c>
      <c r="K26" s="29" t="s">
        <v>159</v>
      </c>
      <c r="L26" s="29" t="s">
        <v>159</v>
      </c>
    </row>
    <row r="27" spans="2:12" x14ac:dyDescent="0.2">
      <c r="B27" s="1" t="s">
        <v>640</v>
      </c>
      <c r="C27" s="15" t="s">
        <v>159</v>
      </c>
      <c r="D27" s="29" t="s">
        <v>159</v>
      </c>
      <c r="E27" s="29" t="s">
        <v>159</v>
      </c>
      <c r="F27" s="29" t="s">
        <v>159</v>
      </c>
      <c r="G27" s="29" t="s">
        <v>159</v>
      </c>
      <c r="H27" s="29" t="s">
        <v>159</v>
      </c>
      <c r="I27" s="29" t="s">
        <v>159</v>
      </c>
      <c r="J27" s="29" t="s">
        <v>159</v>
      </c>
      <c r="K27" s="29" t="s">
        <v>159</v>
      </c>
      <c r="L27" s="29" t="s">
        <v>159</v>
      </c>
    </row>
    <row r="28" spans="2:12" x14ac:dyDescent="0.2">
      <c r="B28" s="1" t="s">
        <v>641</v>
      </c>
      <c r="C28" s="15" t="s">
        <v>159</v>
      </c>
      <c r="D28" s="29" t="s">
        <v>159</v>
      </c>
      <c r="E28" s="29" t="s">
        <v>159</v>
      </c>
      <c r="F28" s="29" t="s">
        <v>159</v>
      </c>
      <c r="G28" s="29" t="s">
        <v>159</v>
      </c>
      <c r="H28" s="29" t="s">
        <v>159</v>
      </c>
      <c r="I28" s="29" t="s">
        <v>159</v>
      </c>
      <c r="J28" s="29" t="s">
        <v>159</v>
      </c>
      <c r="K28" s="29" t="s">
        <v>159</v>
      </c>
      <c r="L28" s="29" t="s">
        <v>159</v>
      </c>
    </row>
    <row r="29" spans="2:12" x14ac:dyDescent="0.2">
      <c r="B29" s="1" t="s">
        <v>642</v>
      </c>
      <c r="C29" s="15" t="s">
        <v>159</v>
      </c>
      <c r="D29" s="16" t="s">
        <v>159</v>
      </c>
      <c r="E29" s="16" t="s">
        <v>159</v>
      </c>
      <c r="F29" s="16" t="s">
        <v>159</v>
      </c>
      <c r="G29" s="16" t="s">
        <v>159</v>
      </c>
      <c r="H29" s="16" t="s">
        <v>159</v>
      </c>
      <c r="I29" s="16" t="s">
        <v>159</v>
      </c>
      <c r="J29" s="16" t="s">
        <v>159</v>
      </c>
      <c r="K29" s="16" t="s">
        <v>159</v>
      </c>
      <c r="L29" s="16" t="s">
        <v>159</v>
      </c>
    </row>
    <row r="30" spans="2:12" ht="18" thickBot="1" x14ac:dyDescent="0.25">
      <c r="B30" s="4"/>
      <c r="C30" s="24"/>
      <c r="D30" s="42"/>
      <c r="E30" s="42"/>
      <c r="F30" s="42"/>
      <c r="G30" s="42"/>
      <c r="H30" s="42"/>
      <c r="I30" s="42"/>
      <c r="J30" s="42"/>
      <c r="K30" s="42"/>
      <c r="L30" s="42"/>
    </row>
    <row r="31" spans="2:12" x14ac:dyDescent="0.2">
      <c r="B31" s="1" t="s">
        <v>643</v>
      </c>
      <c r="D31" s="1" t="s">
        <v>644</v>
      </c>
    </row>
    <row r="32" spans="2:12" x14ac:dyDescent="0.2">
      <c r="D32" s="1" t="s">
        <v>645</v>
      </c>
    </row>
    <row r="33" spans="4:4" x14ac:dyDescent="0.2">
      <c r="D33" s="1"/>
    </row>
  </sheetData>
  <phoneticPr fontId="2"/>
  <pageMargins left="0.4" right="0.54" top="0.56999999999999995" bottom="0.59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4"/>
  <sheetViews>
    <sheetView showGridLines="0" zoomScale="75" workbookViewId="0">
      <selection activeCell="B4" sqref="B4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ht="18" thickBot="1" x14ac:dyDescent="0.25">
      <c r="B6" s="4"/>
      <c r="C6" s="5" t="s">
        <v>646</v>
      </c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C7" s="6"/>
      <c r="D7" s="7"/>
      <c r="E7" s="7"/>
      <c r="F7" s="26" t="s">
        <v>607</v>
      </c>
      <c r="G7" s="7"/>
      <c r="H7" s="7"/>
      <c r="I7" s="6"/>
      <c r="J7" s="6"/>
      <c r="K7" s="7"/>
      <c r="L7" s="7"/>
    </row>
    <row r="8" spans="1:12" x14ac:dyDescent="0.2">
      <c r="B8" s="1" t="s">
        <v>557</v>
      </c>
      <c r="C8" s="11" t="s">
        <v>647</v>
      </c>
      <c r="D8" s="6"/>
      <c r="E8" s="6"/>
      <c r="F8" s="6"/>
      <c r="G8" s="6"/>
      <c r="H8" s="6"/>
      <c r="I8" s="11" t="s">
        <v>648</v>
      </c>
      <c r="J8" s="11" t="s">
        <v>649</v>
      </c>
      <c r="K8" s="6"/>
      <c r="L8" s="6"/>
    </row>
    <row r="9" spans="1:12" x14ac:dyDescent="0.2">
      <c r="B9" s="7"/>
      <c r="C9" s="13"/>
      <c r="D9" s="9" t="s">
        <v>560</v>
      </c>
      <c r="E9" s="9" t="s">
        <v>561</v>
      </c>
      <c r="F9" s="9" t="s">
        <v>562</v>
      </c>
      <c r="G9" s="9" t="s">
        <v>563</v>
      </c>
      <c r="H9" s="14" t="s">
        <v>650</v>
      </c>
      <c r="I9" s="13"/>
      <c r="J9" s="14" t="s">
        <v>651</v>
      </c>
      <c r="K9" s="9" t="s">
        <v>589</v>
      </c>
      <c r="L9" s="9" t="s">
        <v>590</v>
      </c>
    </row>
    <row r="10" spans="1:12" x14ac:dyDescent="0.2">
      <c r="C10" s="15" t="s">
        <v>568</v>
      </c>
      <c r="D10" s="16" t="s">
        <v>568</v>
      </c>
      <c r="E10" s="16" t="s">
        <v>568</v>
      </c>
      <c r="F10" s="16" t="s">
        <v>568</v>
      </c>
      <c r="G10" s="16" t="s">
        <v>568</v>
      </c>
      <c r="H10" s="16" t="s">
        <v>568</v>
      </c>
      <c r="I10" s="16" t="s">
        <v>652</v>
      </c>
      <c r="J10" s="16" t="s">
        <v>16</v>
      </c>
      <c r="K10" s="16" t="s">
        <v>16</v>
      </c>
      <c r="L10" s="16" t="s">
        <v>16</v>
      </c>
    </row>
    <row r="11" spans="1:12" x14ac:dyDescent="0.2">
      <c r="B11" s="1" t="s">
        <v>653</v>
      </c>
      <c r="C11" s="17">
        <v>4</v>
      </c>
      <c r="D11" s="29" t="s">
        <v>53</v>
      </c>
      <c r="E11" s="29" t="s">
        <v>53</v>
      </c>
      <c r="F11" s="18">
        <v>1</v>
      </c>
      <c r="G11" s="18">
        <v>3</v>
      </c>
      <c r="H11" s="29" t="s">
        <v>53</v>
      </c>
      <c r="I11" s="18">
        <v>600</v>
      </c>
      <c r="J11" s="19">
        <f>K11+L11</f>
        <v>246</v>
      </c>
      <c r="K11" s="18">
        <v>135</v>
      </c>
      <c r="L11" s="18">
        <v>111</v>
      </c>
    </row>
    <row r="12" spans="1:12" x14ac:dyDescent="0.2">
      <c r="B12" s="1" t="s">
        <v>611</v>
      </c>
      <c r="C12" s="17">
        <v>4</v>
      </c>
      <c r="D12" s="29" t="s">
        <v>53</v>
      </c>
      <c r="E12" s="29" t="s">
        <v>53</v>
      </c>
      <c r="F12" s="18">
        <v>1</v>
      </c>
      <c r="G12" s="18">
        <v>3</v>
      </c>
      <c r="H12" s="29" t="s">
        <v>53</v>
      </c>
      <c r="I12" s="18">
        <v>600</v>
      </c>
      <c r="J12" s="19">
        <f>K12+L12</f>
        <v>241</v>
      </c>
      <c r="K12" s="18">
        <v>132</v>
      </c>
      <c r="L12" s="18">
        <v>109</v>
      </c>
    </row>
    <row r="13" spans="1:12" x14ac:dyDescent="0.2">
      <c r="B13" s="1" t="s">
        <v>612</v>
      </c>
      <c r="C13" s="17">
        <v>4</v>
      </c>
      <c r="D13" s="29" t="s">
        <v>53</v>
      </c>
      <c r="E13" s="29" t="s">
        <v>53</v>
      </c>
      <c r="F13" s="18">
        <v>1</v>
      </c>
      <c r="G13" s="18">
        <v>3</v>
      </c>
      <c r="H13" s="29" t="s">
        <v>53</v>
      </c>
      <c r="I13" s="18">
        <v>600</v>
      </c>
      <c r="J13" s="19">
        <f>K13+L13</f>
        <v>239</v>
      </c>
      <c r="K13" s="18">
        <v>132</v>
      </c>
      <c r="L13" s="18">
        <v>107</v>
      </c>
    </row>
    <row r="14" spans="1:12" x14ac:dyDescent="0.2">
      <c r="B14" s="1" t="s">
        <v>613</v>
      </c>
      <c r="C14" s="17">
        <v>4</v>
      </c>
      <c r="D14" s="29" t="s">
        <v>53</v>
      </c>
      <c r="E14" s="29" t="s">
        <v>53</v>
      </c>
      <c r="F14" s="19">
        <v>1</v>
      </c>
      <c r="G14" s="19">
        <v>3</v>
      </c>
      <c r="H14" s="29" t="s">
        <v>53</v>
      </c>
      <c r="I14" s="19">
        <v>600</v>
      </c>
      <c r="J14" s="19">
        <v>237</v>
      </c>
      <c r="K14" s="19">
        <v>133</v>
      </c>
      <c r="L14" s="19">
        <v>104</v>
      </c>
    </row>
    <row r="15" spans="1:12" x14ac:dyDescent="0.2">
      <c r="B15" s="1" t="s">
        <v>654</v>
      </c>
      <c r="C15" s="17">
        <v>4</v>
      </c>
      <c r="D15" s="29" t="s">
        <v>53</v>
      </c>
      <c r="E15" s="29" t="s">
        <v>53</v>
      </c>
      <c r="F15" s="19">
        <v>1</v>
      </c>
      <c r="G15" s="19">
        <v>3</v>
      </c>
      <c r="H15" s="29" t="s">
        <v>53</v>
      </c>
      <c r="I15" s="19">
        <v>600</v>
      </c>
      <c r="J15" s="19">
        <v>238</v>
      </c>
      <c r="K15" s="19">
        <v>134</v>
      </c>
      <c r="L15" s="19">
        <v>104</v>
      </c>
    </row>
    <row r="16" spans="1:12" x14ac:dyDescent="0.2">
      <c r="B16" s="1" t="s">
        <v>655</v>
      </c>
      <c r="C16" s="17">
        <v>4</v>
      </c>
      <c r="D16" s="29" t="s">
        <v>53</v>
      </c>
      <c r="E16" s="29" t="s">
        <v>53</v>
      </c>
      <c r="F16" s="19">
        <v>1</v>
      </c>
      <c r="G16" s="19">
        <v>3</v>
      </c>
      <c r="H16" s="29" t="s">
        <v>53</v>
      </c>
      <c r="I16" s="19">
        <v>600</v>
      </c>
      <c r="J16" s="19">
        <v>238</v>
      </c>
      <c r="K16" s="19">
        <v>135</v>
      </c>
      <c r="L16" s="19">
        <v>103</v>
      </c>
    </row>
    <row r="17" spans="1:12" x14ac:dyDescent="0.2">
      <c r="B17" s="3" t="s">
        <v>656</v>
      </c>
      <c r="C17" s="21">
        <v>4</v>
      </c>
      <c r="D17" s="32" t="s">
        <v>53</v>
      </c>
      <c r="E17" s="32" t="s">
        <v>53</v>
      </c>
      <c r="F17" s="20">
        <v>1</v>
      </c>
      <c r="G17" s="20">
        <v>3</v>
      </c>
      <c r="H17" s="32" t="s">
        <v>53</v>
      </c>
      <c r="I17" s="20">
        <v>600</v>
      </c>
      <c r="J17" s="20">
        <v>234</v>
      </c>
      <c r="K17" s="20">
        <v>136</v>
      </c>
      <c r="L17" s="20">
        <v>98</v>
      </c>
    </row>
    <row r="18" spans="1:12" x14ac:dyDescent="0.2">
      <c r="C18" s="6"/>
      <c r="D18" s="18"/>
      <c r="E18" s="18"/>
      <c r="F18" s="18"/>
      <c r="G18" s="18"/>
      <c r="H18" s="18"/>
      <c r="I18" s="18"/>
      <c r="K18" s="18"/>
      <c r="L18" s="18"/>
    </row>
    <row r="19" spans="1:12" x14ac:dyDescent="0.2">
      <c r="B19" s="1" t="s">
        <v>657</v>
      </c>
      <c r="C19" s="17">
        <f>SUM(D19:H19)</f>
        <v>2</v>
      </c>
      <c r="D19" s="29" t="s">
        <v>159</v>
      </c>
      <c r="E19" s="29" t="s">
        <v>159</v>
      </c>
      <c r="F19" s="29">
        <v>1</v>
      </c>
      <c r="G19" s="29">
        <v>1</v>
      </c>
      <c r="H19" s="29" t="s">
        <v>159</v>
      </c>
      <c r="I19" s="18">
        <v>250</v>
      </c>
      <c r="J19" s="19">
        <f>K19+L19</f>
        <v>234</v>
      </c>
      <c r="K19" s="18">
        <v>136</v>
      </c>
      <c r="L19" s="18">
        <v>98</v>
      </c>
    </row>
    <row r="20" spans="1:12" x14ac:dyDescent="0.2">
      <c r="B20" s="1" t="s">
        <v>658</v>
      </c>
      <c r="C20" s="17">
        <f>SUM(D20:H20)</f>
        <v>2</v>
      </c>
      <c r="D20" s="29" t="s">
        <v>159</v>
      </c>
      <c r="E20" s="29" t="s">
        <v>159</v>
      </c>
      <c r="F20" s="29" t="s">
        <v>159</v>
      </c>
      <c r="G20" s="29">
        <v>2</v>
      </c>
      <c r="H20" s="29" t="s">
        <v>159</v>
      </c>
      <c r="I20" s="18">
        <v>350</v>
      </c>
      <c r="J20" s="29" t="s">
        <v>159</v>
      </c>
      <c r="K20" s="29" t="s">
        <v>159</v>
      </c>
      <c r="L20" s="29" t="s">
        <v>159</v>
      </c>
    </row>
    <row r="21" spans="1:12" ht="18" thickBot="1" x14ac:dyDescent="0.25">
      <c r="B21" s="39"/>
      <c r="C21" s="24"/>
      <c r="D21" s="39"/>
      <c r="E21" s="39"/>
      <c r="F21" s="4"/>
      <c r="G21" s="39"/>
      <c r="H21" s="39"/>
      <c r="I21" s="39"/>
      <c r="J21" s="39"/>
      <c r="K21" s="39"/>
      <c r="L21" s="39"/>
    </row>
    <row r="22" spans="1:12" x14ac:dyDescent="0.2">
      <c r="B22" s="20"/>
      <c r="C22" s="1" t="s">
        <v>551</v>
      </c>
      <c r="D22" s="20"/>
      <c r="E22" s="20"/>
      <c r="F22" s="1" t="s">
        <v>659</v>
      </c>
      <c r="G22" s="20"/>
      <c r="H22" s="20"/>
      <c r="I22" s="20"/>
      <c r="J22" s="20"/>
      <c r="K22" s="20"/>
      <c r="L22" s="20"/>
    </row>
    <row r="23" spans="1:12" x14ac:dyDescent="0.2">
      <c r="A23" s="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</sheetData>
  <phoneticPr fontId="2"/>
  <pageMargins left="0.4" right="0.54" top="0.56999999999999995" bottom="0.59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L37"/>
  <sheetViews>
    <sheetView showGridLines="0" topLeftCell="A19" zoomScale="75" zoomScaleNormal="75" workbookViewId="0">
      <selection activeCell="B4" sqref="B4"/>
    </sheetView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660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3" t="s">
        <v>661</v>
      </c>
    </row>
    <row r="8" spans="1:12" x14ac:dyDescent="0.2">
      <c r="E8" s="6"/>
      <c r="F8" s="7"/>
      <c r="G8" s="7"/>
      <c r="H8" s="7"/>
      <c r="I8" s="7"/>
      <c r="J8" s="7"/>
      <c r="K8" s="7"/>
    </row>
    <row r="9" spans="1:12" x14ac:dyDescent="0.2">
      <c r="B9" s="1" t="s">
        <v>662</v>
      </c>
      <c r="E9" s="12" t="s">
        <v>663</v>
      </c>
      <c r="F9" s="6"/>
      <c r="G9" s="6"/>
      <c r="H9" s="6"/>
      <c r="I9" s="6"/>
      <c r="J9" s="6"/>
      <c r="K9" s="6"/>
      <c r="L9" s="10"/>
    </row>
    <row r="10" spans="1:12" x14ac:dyDescent="0.2">
      <c r="B10" s="7"/>
      <c r="C10" s="7"/>
      <c r="D10" s="7"/>
      <c r="E10" s="13"/>
      <c r="F10" s="14" t="s">
        <v>664</v>
      </c>
      <c r="G10" s="14" t="s">
        <v>665</v>
      </c>
      <c r="H10" s="14" t="s">
        <v>666</v>
      </c>
      <c r="I10" s="14" t="s">
        <v>667</v>
      </c>
      <c r="J10" s="14" t="s">
        <v>668</v>
      </c>
      <c r="K10" s="14" t="s">
        <v>669</v>
      </c>
      <c r="L10" s="10"/>
    </row>
    <row r="11" spans="1:12" x14ac:dyDescent="0.2">
      <c r="E11" s="6"/>
    </row>
    <row r="12" spans="1:12" x14ac:dyDescent="0.2">
      <c r="B12" s="1" t="s">
        <v>670</v>
      </c>
      <c r="E12" s="17">
        <f>SUM(F12:K12)</f>
        <v>41444</v>
      </c>
      <c r="F12" s="18">
        <v>7519</v>
      </c>
      <c r="G12" s="18">
        <v>9024</v>
      </c>
      <c r="H12" s="18">
        <v>7219</v>
      </c>
      <c r="I12" s="18">
        <v>8081</v>
      </c>
      <c r="J12" s="18">
        <v>5455</v>
      </c>
      <c r="K12" s="18">
        <v>4146</v>
      </c>
    </row>
    <row r="13" spans="1:12" x14ac:dyDescent="0.2">
      <c r="B13" s="1" t="s">
        <v>671</v>
      </c>
      <c r="E13" s="17">
        <f>SUM(F13:K13)</f>
        <v>42360</v>
      </c>
      <c r="F13" s="18">
        <v>7927</v>
      </c>
      <c r="G13" s="18">
        <v>9173</v>
      </c>
      <c r="H13" s="18">
        <v>7342</v>
      </c>
      <c r="I13" s="18">
        <v>8349</v>
      </c>
      <c r="J13" s="18">
        <v>5451</v>
      </c>
      <c r="K13" s="18">
        <v>4118</v>
      </c>
    </row>
    <row r="14" spans="1:12" x14ac:dyDescent="0.2">
      <c r="B14" s="1" t="s">
        <v>672</v>
      </c>
      <c r="E14" s="17">
        <f>SUM(F14:K14)</f>
        <v>43323</v>
      </c>
      <c r="F14" s="18">
        <v>8259</v>
      </c>
      <c r="G14" s="18">
        <v>9308</v>
      </c>
      <c r="H14" s="18">
        <v>7534</v>
      </c>
      <c r="I14" s="18">
        <v>8628</v>
      </c>
      <c r="J14" s="18">
        <v>5481</v>
      </c>
      <c r="K14" s="18">
        <v>4113</v>
      </c>
    </row>
    <row r="15" spans="1:12" x14ac:dyDescent="0.2">
      <c r="B15" s="1"/>
      <c r="E15" s="17"/>
      <c r="F15" s="18"/>
      <c r="G15" s="18"/>
      <c r="H15" s="18"/>
      <c r="I15" s="18"/>
      <c r="J15" s="18"/>
      <c r="K15" s="18"/>
    </row>
    <row r="16" spans="1:12" x14ac:dyDescent="0.2">
      <c r="B16" s="1" t="s">
        <v>673</v>
      </c>
      <c r="E16" s="17">
        <f>SUM(F16:K16)</f>
        <v>42614</v>
      </c>
      <c r="F16" s="18">
        <v>8261</v>
      </c>
      <c r="G16" s="18">
        <v>9143</v>
      </c>
      <c r="H16" s="18">
        <v>7410</v>
      </c>
      <c r="I16" s="18">
        <v>8459</v>
      </c>
      <c r="J16" s="18">
        <v>5297</v>
      </c>
      <c r="K16" s="18">
        <v>4044</v>
      </c>
    </row>
    <row r="17" spans="2:11" x14ac:dyDescent="0.2">
      <c r="B17" s="1" t="s">
        <v>674</v>
      </c>
      <c r="E17" s="17">
        <f>SUM(F17:K17)</f>
        <v>43406</v>
      </c>
      <c r="F17" s="18">
        <v>8558</v>
      </c>
      <c r="G17" s="18">
        <v>9333</v>
      </c>
      <c r="H17" s="18">
        <v>7533</v>
      </c>
      <c r="I17" s="18">
        <v>8647</v>
      </c>
      <c r="J17" s="18">
        <v>5250</v>
      </c>
      <c r="K17" s="18">
        <v>4085</v>
      </c>
    </row>
    <row r="18" spans="2:11" x14ac:dyDescent="0.2">
      <c r="B18" s="1" t="s">
        <v>675</v>
      </c>
      <c r="E18" s="17">
        <f>SUM(F18:K18)</f>
        <v>44326</v>
      </c>
      <c r="F18" s="18">
        <v>8869</v>
      </c>
      <c r="G18" s="18">
        <v>9418</v>
      </c>
      <c r="H18" s="18">
        <v>7642</v>
      </c>
      <c r="I18" s="18">
        <v>8934</v>
      </c>
      <c r="J18" s="18">
        <v>5281</v>
      </c>
      <c r="K18" s="18">
        <v>4182</v>
      </c>
    </row>
    <row r="19" spans="2:11" x14ac:dyDescent="0.2">
      <c r="B19" s="1" t="s">
        <v>676</v>
      </c>
      <c r="E19" s="17">
        <f>SUM(F19:K19)</f>
        <v>45504</v>
      </c>
      <c r="F19" s="18">
        <v>10254</v>
      </c>
      <c r="G19" s="18">
        <v>9290</v>
      </c>
      <c r="H19" s="18">
        <v>7398</v>
      </c>
      <c r="I19" s="18">
        <v>9333</v>
      </c>
      <c r="J19" s="18">
        <v>5061</v>
      </c>
      <c r="K19" s="18">
        <v>4168</v>
      </c>
    </row>
    <row r="20" spans="2:11" x14ac:dyDescent="0.2">
      <c r="B20" s="1"/>
      <c r="E20" s="17"/>
      <c r="F20" s="18"/>
      <c r="G20" s="18"/>
      <c r="H20" s="18"/>
      <c r="I20" s="18"/>
      <c r="J20" s="18"/>
      <c r="K20" s="18"/>
    </row>
    <row r="21" spans="2:11" x14ac:dyDescent="0.2">
      <c r="B21" s="1" t="s">
        <v>677</v>
      </c>
      <c r="E21" s="17">
        <f>SUM(F21:K21)</f>
        <v>46340</v>
      </c>
      <c r="F21" s="18">
        <v>10629</v>
      </c>
      <c r="G21" s="18">
        <v>9390</v>
      </c>
      <c r="H21" s="18">
        <v>7458</v>
      </c>
      <c r="I21" s="18">
        <v>9604</v>
      </c>
      <c r="J21" s="18">
        <v>5008</v>
      </c>
      <c r="K21" s="18">
        <v>4251</v>
      </c>
    </row>
    <row r="22" spans="2:11" x14ac:dyDescent="0.2">
      <c r="B22" s="1" t="s">
        <v>678</v>
      </c>
      <c r="E22" s="17">
        <f>SUM(F22:K22)</f>
        <v>48228</v>
      </c>
      <c r="F22" s="18">
        <v>11610</v>
      </c>
      <c r="G22" s="18">
        <v>9536</v>
      </c>
      <c r="H22" s="18">
        <v>7814</v>
      </c>
      <c r="I22" s="18">
        <v>9965</v>
      </c>
      <c r="J22" s="18">
        <v>4940</v>
      </c>
      <c r="K22" s="18">
        <v>4363</v>
      </c>
    </row>
    <row r="23" spans="2:11" x14ac:dyDescent="0.2">
      <c r="B23" s="1" t="s">
        <v>679</v>
      </c>
      <c r="E23" s="17">
        <f>SUM(F23:K23)</f>
        <v>50041</v>
      </c>
      <c r="F23" s="18">
        <v>12190</v>
      </c>
      <c r="G23" s="18">
        <v>9907</v>
      </c>
      <c r="H23" s="18">
        <v>8123</v>
      </c>
      <c r="I23" s="18">
        <v>10334</v>
      </c>
      <c r="J23" s="18">
        <v>4996</v>
      </c>
      <c r="K23" s="18">
        <v>4491</v>
      </c>
    </row>
    <row r="24" spans="2:11" x14ac:dyDescent="0.2">
      <c r="B24" s="1"/>
      <c r="E24" s="17"/>
      <c r="F24" s="18"/>
      <c r="G24" s="18"/>
      <c r="H24" s="18"/>
      <c r="I24" s="18"/>
      <c r="J24" s="18"/>
      <c r="K24" s="18"/>
    </row>
    <row r="25" spans="2:11" x14ac:dyDescent="0.2">
      <c r="B25" s="1" t="s">
        <v>680</v>
      </c>
      <c r="C25" s="19"/>
      <c r="D25" s="19"/>
      <c r="E25" s="17">
        <f>SUM(F25:K25)</f>
        <v>51939</v>
      </c>
      <c r="F25" s="19">
        <v>12852</v>
      </c>
      <c r="G25" s="19">
        <v>10291</v>
      </c>
      <c r="H25" s="19">
        <v>8461</v>
      </c>
      <c r="I25" s="19">
        <v>10759</v>
      </c>
      <c r="J25" s="19">
        <v>4969</v>
      </c>
      <c r="K25" s="19">
        <v>4607</v>
      </c>
    </row>
    <row r="26" spans="2:11" x14ac:dyDescent="0.2">
      <c r="B26" s="1" t="s">
        <v>681</v>
      </c>
      <c r="C26" s="19"/>
      <c r="D26" s="19"/>
      <c r="E26" s="17">
        <f>SUM(F26:K26)</f>
        <v>53952</v>
      </c>
      <c r="F26" s="19">
        <v>13501</v>
      </c>
      <c r="G26" s="19">
        <v>10598</v>
      </c>
      <c r="H26" s="19">
        <v>8823</v>
      </c>
      <c r="I26" s="19">
        <v>11225</v>
      </c>
      <c r="J26" s="19">
        <v>5069</v>
      </c>
      <c r="K26" s="19">
        <v>4736</v>
      </c>
    </row>
    <row r="27" spans="2:11" x14ac:dyDescent="0.2">
      <c r="B27" s="1" t="s">
        <v>682</v>
      </c>
      <c r="C27" s="19"/>
      <c r="D27" s="19"/>
      <c r="E27" s="17">
        <f>SUM(F27:K27)</f>
        <v>55656</v>
      </c>
      <c r="F27" s="19">
        <v>13984</v>
      </c>
      <c r="G27" s="19">
        <v>10833</v>
      </c>
      <c r="H27" s="19">
        <v>9129</v>
      </c>
      <c r="I27" s="19">
        <v>11680</v>
      </c>
      <c r="J27" s="19">
        <v>5159</v>
      </c>
      <c r="K27" s="19">
        <v>4871</v>
      </c>
    </row>
    <row r="28" spans="2:11" s="23" customFormat="1" x14ac:dyDescent="0.2">
      <c r="B28" s="3" t="s">
        <v>683</v>
      </c>
      <c r="C28" s="20"/>
      <c r="D28" s="20"/>
      <c r="E28" s="21">
        <f t="shared" ref="E28:K28" si="0">SUM(E30:E35)</f>
        <v>47844</v>
      </c>
      <c r="F28" s="20">
        <f t="shared" si="0"/>
        <v>12365</v>
      </c>
      <c r="G28" s="20">
        <f t="shared" si="0"/>
        <v>9228</v>
      </c>
      <c r="H28" s="20">
        <f t="shared" si="0"/>
        <v>7977</v>
      </c>
      <c r="I28" s="20">
        <f t="shared" si="0"/>
        <v>9923</v>
      </c>
      <c r="J28" s="20">
        <f t="shared" si="0"/>
        <v>4181</v>
      </c>
      <c r="K28" s="20">
        <f t="shared" si="0"/>
        <v>4170</v>
      </c>
    </row>
    <row r="29" spans="2:11" x14ac:dyDescent="0.2">
      <c r="E29" s="6"/>
    </row>
    <row r="30" spans="2:11" x14ac:dyDescent="0.2">
      <c r="B30" s="1" t="s">
        <v>684</v>
      </c>
      <c r="E30" s="17">
        <f>SUM(F30:K30)</f>
        <v>4068</v>
      </c>
      <c r="F30" s="18">
        <v>1490</v>
      </c>
      <c r="G30" s="18">
        <v>1029</v>
      </c>
      <c r="H30" s="18">
        <v>301</v>
      </c>
      <c r="I30" s="18">
        <v>341</v>
      </c>
      <c r="J30" s="18">
        <v>436</v>
      </c>
      <c r="K30" s="18">
        <v>471</v>
      </c>
    </row>
    <row r="31" spans="2:11" x14ac:dyDescent="0.2">
      <c r="B31" s="1" t="s">
        <v>685</v>
      </c>
      <c r="E31" s="17">
        <f>SUM(F31:K31)</f>
        <v>5559</v>
      </c>
      <c r="F31" s="18">
        <v>520</v>
      </c>
      <c r="G31" s="18">
        <v>1211</v>
      </c>
      <c r="H31" s="18">
        <v>690</v>
      </c>
      <c r="I31" s="18">
        <v>849</v>
      </c>
      <c r="J31" s="18">
        <v>44</v>
      </c>
      <c r="K31" s="18">
        <v>2245</v>
      </c>
    </row>
    <row r="32" spans="2:11" x14ac:dyDescent="0.2">
      <c r="B32" s="1" t="s">
        <v>686</v>
      </c>
      <c r="E32" s="17">
        <f>SUM(F32:K32)</f>
        <v>650</v>
      </c>
      <c r="F32" s="18">
        <v>8</v>
      </c>
      <c r="G32" s="18">
        <v>36</v>
      </c>
      <c r="H32" s="18">
        <v>438</v>
      </c>
      <c r="I32" s="18">
        <v>168</v>
      </c>
      <c r="J32" s="29" t="s">
        <v>109</v>
      </c>
      <c r="K32" s="29" t="s">
        <v>109</v>
      </c>
    </row>
    <row r="33" spans="2:11" x14ac:dyDescent="0.2">
      <c r="E33" s="6"/>
    </row>
    <row r="34" spans="2:11" x14ac:dyDescent="0.2">
      <c r="B34" s="1" t="s">
        <v>687</v>
      </c>
      <c r="E34" s="17">
        <f>SUM(F34:K34)</f>
        <v>27684</v>
      </c>
      <c r="F34" s="18">
        <v>5283</v>
      </c>
      <c r="G34" s="18">
        <v>6871</v>
      </c>
      <c r="H34" s="18">
        <v>4507</v>
      </c>
      <c r="I34" s="18">
        <v>5868</v>
      </c>
      <c r="J34" s="18">
        <v>3701</v>
      </c>
      <c r="K34" s="18">
        <v>1454</v>
      </c>
    </row>
    <row r="35" spans="2:11" x14ac:dyDescent="0.2">
      <c r="B35" s="1" t="s">
        <v>688</v>
      </c>
      <c r="E35" s="17">
        <f>SUM(F35:K35)</f>
        <v>9883</v>
      </c>
      <c r="F35" s="18">
        <v>5064</v>
      </c>
      <c r="G35" s="18">
        <v>81</v>
      </c>
      <c r="H35" s="18">
        <v>2041</v>
      </c>
      <c r="I35" s="18">
        <v>2697</v>
      </c>
      <c r="J35" s="29" t="s">
        <v>109</v>
      </c>
      <c r="K35" s="29" t="s">
        <v>109</v>
      </c>
    </row>
    <row r="36" spans="2:11" ht="18" thickBot="1" x14ac:dyDescent="0.25">
      <c r="B36" s="4"/>
      <c r="C36" s="4"/>
      <c r="D36" s="4"/>
      <c r="E36" s="24"/>
      <c r="F36" s="4"/>
      <c r="G36" s="4"/>
      <c r="H36" s="4"/>
      <c r="I36" s="4"/>
      <c r="J36" s="4"/>
      <c r="K36" s="4"/>
    </row>
    <row r="37" spans="2:11" x14ac:dyDescent="0.2">
      <c r="E37" s="1" t="s">
        <v>586</v>
      </c>
    </row>
  </sheetData>
  <phoneticPr fontId="2"/>
  <pageMargins left="0.4" right="0.43" top="0.6" bottom="0.6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zoomScaleNormal="75" workbookViewId="0">
      <selection activeCell="B3" sqref="B3"/>
    </sheetView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0</v>
      </c>
    </row>
    <row r="7" spans="1:12" x14ac:dyDescent="0.2">
      <c r="D7" s="1" t="s">
        <v>1</v>
      </c>
    </row>
    <row r="8" spans="1:12" x14ac:dyDescent="0.2">
      <c r="D8" s="1" t="s">
        <v>2</v>
      </c>
    </row>
    <row r="9" spans="1:12" x14ac:dyDescent="0.2">
      <c r="D9" s="1" t="s">
        <v>3</v>
      </c>
    </row>
    <row r="10" spans="1:12" x14ac:dyDescent="0.2">
      <c r="D10" s="1" t="s">
        <v>4</v>
      </c>
    </row>
    <row r="12" spans="1:12" ht="18" thickBot="1" x14ac:dyDescent="0.25">
      <c r="B12" s="4"/>
      <c r="C12" s="4"/>
      <c r="D12" s="5" t="s">
        <v>5</v>
      </c>
      <c r="E12" s="4"/>
      <c r="F12" s="4"/>
      <c r="G12" s="4"/>
      <c r="H12" s="4"/>
      <c r="I12" s="4"/>
      <c r="J12" s="4"/>
      <c r="K12" s="4"/>
    </row>
    <row r="13" spans="1:12" x14ac:dyDescent="0.2">
      <c r="D13" s="6"/>
      <c r="E13" s="7"/>
      <c r="F13" s="7"/>
      <c r="G13" s="6"/>
      <c r="H13" s="8" t="s">
        <v>6</v>
      </c>
      <c r="I13" s="7"/>
      <c r="J13" s="9" t="s">
        <v>7</v>
      </c>
      <c r="K13" s="7"/>
      <c r="L13" s="10"/>
    </row>
    <row r="14" spans="1:12" x14ac:dyDescent="0.2">
      <c r="B14" s="1"/>
      <c r="D14" s="11" t="s">
        <v>8</v>
      </c>
      <c r="E14" s="6"/>
      <c r="F14" s="12" t="s">
        <v>9</v>
      </c>
      <c r="G14" s="11" t="s">
        <v>10</v>
      </c>
      <c r="H14" s="6"/>
      <c r="I14" s="6"/>
      <c r="J14" s="6"/>
      <c r="K14" s="6"/>
      <c r="L14" s="10"/>
    </row>
    <row r="15" spans="1:12" x14ac:dyDescent="0.2">
      <c r="B15" s="7"/>
      <c r="C15" s="7"/>
      <c r="D15" s="13"/>
      <c r="E15" s="14" t="s">
        <v>11</v>
      </c>
      <c r="F15" s="14" t="s">
        <v>12</v>
      </c>
      <c r="G15" s="13"/>
      <c r="H15" s="14" t="s">
        <v>13</v>
      </c>
      <c r="I15" s="14" t="s">
        <v>14</v>
      </c>
      <c r="J15" s="14" t="s">
        <v>13</v>
      </c>
      <c r="K15" s="14" t="s">
        <v>14</v>
      </c>
      <c r="L15" s="10"/>
    </row>
    <row r="16" spans="1:12" x14ac:dyDescent="0.2">
      <c r="D16" s="15" t="s">
        <v>15</v>
      </c>
      <c r="E16" s="16" t="s">
        <v>15</v>
      </c>
      <c r="F16" s="16" t="s">
        <v>15</v>
      </c>
      <c r="G16" s="16" t="s">
        <v>16</v>
      </c>
      <c r="H16" s="16" t="s">
        <v>16</v>
      </c>
      <c r="I16" s="16" t="s">
        <v>16</v>
      </c>
      <c r="J16" s="16" t="s">
        <v>17</v>
      </c>
      <c r="K16" s="16" t="s">
        <v>17</v>
      </c>
    </row>
    <row r="17" spans="2:12" x14ac:dyDescent="0.2">
      <c r="B17" s="1" t="s">
        <v>18</v>
      </c>
      <c r="D17" s="17">
        <f>E17+F17</f>
        <v>5127</v>
      </c>
      <c r="E17" s="18">
        <v>4217</v>
      </c>
      <c r="F17" s="18">
        <v>910</v>
      </c>
      <c r="G17" s="19">
        <f>H17+I17</f>
        <v>104139</v>
      </c>
      <c r="H17" s="18">
        <v>66256</v>
      </c>
      <c r="I17" s="18">
        <v>37883</v>
      </c>
      <c r="J17" s="18">
        <v>31028</v>
      </c>
      <c r="K17" s="18">
        <v>16388</v>
      </c>
    </row>
    <row r="18" spans="2:12" x14ac:dyDescent="0.2">
      <c r="B18" s="1" t="s">
        <v>19</v>
      </c>
      <c r="D18" s="17">
        <f>E18+F18</f>
        <v>6459</v>
      </c>
      <c r="E18" s="18">
        <v>4988</v>
      </c>
      <c r="F18" s="18">
        <v>1471</v>
      </c>
      <c r="G18" s="19">
        <f>H18+I18</f>
        <v>122201</v>
      </c>
      <c r="H18" s="18">
        <v>76942</v>
      </c>
      <c r="I18" s="18">
        <v>45259</v>
      </c>
      <c r="J18" s="18">
        <v>58864</v>
      </c>
      <c r="K18" s="18">
        <v>30129</v>
      </c>
    </row>
    <row r="19" spans="2:12" x14ac:dyDescent="0.2">
      <c r="B19" s="1" t="s">
        <v>20</v>
      </c>
      <c r="D19" s="17">
        <f>E19+F19</f>
        <v>7275</v>
      </c>
      <c r="E19" s="18">
        <v>5351</v>
      </c>
      <c r="F19" s="18">
        <v>1924</v>
      </c>
      <c r="G19" s="19">
        <f>H19+I19</f>
        <v>118722</v>
      </c>
      <c r="H19" s="18">
        <v>77055</v>
      </c>
      <c r="I19" s="18">
        <v>41667</v>
      </c>
      <c r="J19" s="18">
        <v>127084</v>
      </c>
      <c r="K19" s="18">
        <v>72447</v>
      </c>
    </row>
    <row r="20" spans="2:12" x14ac:dyDescent="0.2">
      <c r="D20" s="6"/>
    </row>
    <row r="21" spans="2:12" x14ac:dyDescent="0.2">
      <c r="B21" s="1" t="s">
        <v>21</v>
      </c>
      <c r="D21" s="17">
        <f>E21+F21</f>
        <v>8173</v>
      </c>
      <c r="E21" s="18">
        <v>5753</v>
      </c>
      <c r="F21" s="18">
        <v>2420</v>
      </c>
      <c r="G21" s="19">
        <f>H21+I21</f>
        <v>120631</v>
      </c>
      <c r="H21" s="18">
        <v>78990</v>
      </c>
      <c r="I21" s="18">
        <v>41641</v>
      </c>
      <c r="J21" s="18">
        <v>191542</v>
      </c>
      <c r="K21" s="18">
        <v>110012</v>
      </c>
    </row>
    <row r="22" spans="2:12" x14ac:dyDescent="0.2">
      <c r="B22" s="1" t="s">
        <v>22</v>
      </c>
      <c r="D22" s="17">
        <f>E22+F22</f>
        <v>8457</v>
      </c>
      <c r="E22" s="18">
        <v>5687</v>
      </c>
      <c r="F22" s="18">
        <v>2770</v>
      </c>
      <c r="G22" s="19">
        <f>H22+I22</f>
        <v>122191</v>
      </c>
      <c r="H22" s="18">
        <v>80468</v>
      </c>
      <c r="I22" s="18">
        <v>41723</v>
      </c>
      <c r="J22" s="18">
        <v>241374</v>
      </c>
      <c r="K22" s="18">
        <v>141723</v>
      </c>
    </row>
    <row r="23" spans="2:12" x14ac:dyDescent="0.2">
      <c r="B23" s="1" t="s">
        <v>23</v>
      </c>
      <c r="D23" s="17">
        <f>E23+F23</f>
        <v>10934</v>
      </c>
      <c r="E23" s="18">
        <v>9553</v>
      </c>
      <c r="F23" s="18">
        <v>1381</v>
      </c>
      <c r="G23" s="19">
        <f>H23+I23</f>
        <v>141296</v>
      </c>
      <c r="H23" s="18">
        <v>91696</v>
      </c>
      <c r="I23" s="18">
        <v>49600</v>
      </c>
      <c r="J23" s="18">
        <v>279655</v>
      </c>
      <c r="K23" s="18">
        <v>167849</v>
      </c>
    </row>
    <row r="24" spans="2:12" x14ac:dyDescent="0.2">
      <c r="D24" s="6"/>
      <c r="E24" s="18"/>
      <c r="F24" s="18"/>
      <c r="H24" s="18"/>
      <c r="I24" s="18"/>
      <c r="J24" s="18"/>
      <c r="K24" s="18"/>
    </row>
    <row r="25" spans="2:12" x14ac:dyDescent="0.2">
      <c r="B25" s="1" t="s">
        <v>24</v>
      </c>
      <c r="D25" s="17">
        <f>E25+F25</f>
        <v>13311</v>
      </c>
      <c r="E25" s="18">
        <v>11306</v>
      </c>
      <c r="F25" s="18">
        <v>2005</v>
      </c>
      <c r="G25" s="19">
        <f>H25+I25</f>
        <v>160034</v>
      </c>
      <c r="H25" s="18">
        <v>103093</v>
      </c>
      <c r="I25" s="18">
        <v>56941</v>
      </c>
      <c r="J25" s="18">
        <v>321793</v>
      </c>
      <c r="K25" s="18">
        <v>199639</v>
      </c>
    </row>
    <row r="26" spans="2:12" x14ac:dyDescent="0.2">
      <c r="B26" s="1" t="s">
        <v>25</v>
      </c>
      <c r="D26" s="17">
        <f>E26+F26</f>
        <v>13556</v>
      </c>
      <c r="E26" s="18">
        <v>11473</v>
      </c>
      <c r="F26" s="18">
        <v>2083</v>
      </c>
      <c r="G26" s="19">
        <f>H26+I26</f>
        <v>162118</v>
      </c>
      <c r="H26" s="18">
        <v>104166</v>
      </c>
      <c r="I26" s="18">
        <v>57952</v>
      </c>
      <c r="J26" s="18">
        <v>325787</v>
      </c>
      <c r="K26" s="18">
        <v>202843</v>
      </c>
    </row>
    <row r="27" spans="2:12" x14ac:dyDescent="0.2">
      <c r="B27" s="1" t="s">
        <v>26</v>
      </c>
      <c r="D27" s="17">
        <f>E27+F27</f>
        <v>13817</v>
      </c>
      <c r="E27" s="18">
        <v>11681</v>
      </c>
      <c r="F27" s="18">
        <v>2136</v>
      </c>
      <c r="G27" s="19">
        <f>H27+I27</f>
        <v>161551</v>
      </c>
      <c r="H27" s="18">
        <v>103986</v>
      </c>
      <c r="I27" s="18">
        <v>57565</v>
      </c>
      <c r="J27" s="18">
        <v>330105</v>
      </c>
      <c r="K27" s="18">
        <v>206418</v>
      </c>
    </row>
    <row r="28" spans="2:12" x14ac:dyDescent="0.2">
      <c r="B28" s="1"/>
      <c r="D28" s="17"/>
      <c r="E28" s="18"/>
      <c r="F28" s="18"/>
      <c r="G28" s="19"/>
      <c r="H28" s="18"/>
      <c r="I28" s="18"/>
      <c r="J28" s="18"/>
      <c r="K28" s="18"/>
    </row>
    <row r="29" spans="2:12" x14ac:dyDescent="0.2">
      <c r="B29" s="1" t="s">
        <v>27</v>
      </c>
      <c r="C29" s="19"/>
      <c r="D29" s="17">
        <f>E29+F29</f>
        <v>13823</v>
      </c>
      <c r="E29" s="19">
        <v>11723</v>
      </c>
      <c r="F29" s="19">
        <v>2100</v>
      </c>
      <c r="G29" s="19">
        <f>H29+I29</f>
        <v>159147</v>
      </c>
      <c r="H29" s="19">
        <v>102512</v>
      </c>
      <c r="I29" s="19">
        <v>56635</v>
      </c>
      <c r="J29" s="19">
        <v>328550</v>
      </c>
      <c r="K29" s="19">
        <v>208075</v>
      </c>
    </row>
    <row r="30" spans="2:12" x14ac:dyDescent="0.2">
      <c r="B30" s="1" t="s">
        <v>28</v>
      </c>
      <c r="C30" s="19"/>
      <c r="D30" s="17">
        <v>13858</v>
      </c>
      <c r="E30" s="19">
        <v>11800</v>
      </c>
      <c r="F30" s="19">
        <v>2058</v>
      </c>
      <c r="G30" s="19">
        <v>157547</v>
      </c>
      <c r="H30" s="19">
        <v>101446</v>
      </c>
      <c r="I30" s="19">
        <v>56101</v>
      </c>
      <c r="J30" s="19">
        <v>325383</v>
      </c>
      <c r="K30" s="19">
        <v>209215</v>
      </c>
    </row>
    <row r="31" spans="2:12" x14ac:dyDescent="0.2">
      <c r="B31" s="1" t="s">
        <v>29</v>
      </c>
      <c r="C31" s="19"/>
      <c r="D31" s="17">
        <v>13785</v>
      </c>
      <c r="E31" s="18">
        <v>11805</v>
      </c>
      <c r="F31" s="18">
        <v>1980</v>
      </c>
      <c r="G31" s="19">
        <v>155407</v>
      </c>
      <c r="H31" s="19">
        <v>99651</v>
      </c>
      <c r="I31" s="18">
        <v>55756</v>
      </c>
      <c r="J31" s="18">
        <v>324062</v>
      </c>
      <c r="K31" s="18">
        <v>209635</v>
      </c>
    </row>
    <row r="32" spans="2:12" s="23" customFormat="1" x14ac:dyDescent="0.2">
      <c r="B32" s="3" t="s">
        <v>30</v>
      </c>
      <c r="C32" s="20"/>
      <c r="D32" s="21">
        <f>E32+F32</f>
        <v>13586</v>
      </c>
      <c r="E32" s="22">
        <f>SUM(E34:E36)</f>
        <v>11686</v>
      </c>
      <c r="F32" s="22">
        <f>SUM(F34:F36)</f>
        <v>1900</v>
      </c>
      <c r="G32" s="22">
        <f>SUM(G34:G36)</f>
        <v>151965</v>
      </c>
      <c r="H32" s="22">
        <f>SUM(H34:H36)</f>
        <v>97327</v>
      </c>
      <c r="I32" s="22">
        <f>SUM(I34:I36)</f>
        <v>54638</v>
      </c>
      <c r="J32" s="22">
        <v>320669</v>
      </c>
      <c r="K32" s="22">
        <v>210450</v>
      </c>
      <c r="L32" s="22"/>
    </row>
    <row r="33" spans="1:12" x14ac:dyDescent="0.2">
      <c r="D33" s="6"/>
      <c r="E33" s="18"/>
      <c r="F33" s="18"/>
      <c r="H33" s="18"/>
      <c r="I33" s="18"/>
      <c r="J33" s="18"/>
      <c r="K33" s="18"/>
    </row>
    <row r="34" spans="1:12" x14ac:dyDescent="0.2">
      <c r="B34" s="1" t="s">
        <v>31</v>
      </c>
      <c r="D34" s="17">
        <f>E34+F34</f>
        <v>5674</v>
      </c>
      <c r="E34" s="18">
        <v>4928</v>
      </c>
      <c r="F34" s="18">
        <v>746</v>
      </c>
      <c r="G34" s="19">
        <f>H34+I34</f>
        <v>66476</v>
      </c>
      <c r="H34" s="18">
        <v>43619</v>
      </c>
      <c r="I34" s="18">
        <v>22857</v>
      </c>
      <c r="J34" s="18">
        <v>321897</v>
      </c>
      <c r="K34" s="18">
        <v>213480</v>
      </c>
    </row>
    <row r="35" spans="1:12" x14ac:dyDescent="0.2">
      <c r="B35" s="1" t="s">
        <v>32</v>
      </c>
      <c r="D35" s="17">
        <f>E35+F35</f>
        <v>4294</v>
      </c>
      <c r="E35" s="18">
        <v>3680</v>
      </c>
      <c r="F35" s="18">
        <v>614</v>
      </c>
      <c r="G35" s="19">
        <f>H35+I35</f>
        <v>47926</v>
      </c>
      <c r="H35" s="18">
        <v>30647</v>
      </c>
      <c r="I35" s="18">
        <v>17279</v>
      </c>
      <c r="J35" s="18">
        <v>328807</v>
      </c>
      <c r="K35" s="18">
        <v>215125</v>
      </c>
    </row>
    <row r="36" spans="1:12" x14ac:dyDescent="0.2">
      <c r="B36" s="1" t="s">
        <v>33</v>
      </c>
      <c r="D36" s="17">
        <f>E36+F36</f>
        <v>3618</v>
      </c>
      <c r="E36" s="18">
        <v>3078</v>
      </c>
      <c r="F36" s="18">
        <v>540</v>
      </c>
      <c r="G36" s="19">
        <f>H36+I36</f>
        <v>37563</v>
      </c>
      <c r="H36" s="18">
        <v>23061</v>
      </c>
      <c r="I36" s="18">
        <v>14502</v>
      </c>
      <c r="J36" s="18">
        <v>307531</v>
      </c>
      <c r="K36" s="18">
        <v>200104</v>
      </c>
    </row>
    <row r="37" spans="1:12" ht="18" thickBot="1" x14ac:dyDescent="0.25">
      <c r="B37" s="4"/>
      <c r="C37" s="4"/>
      <c r="D37" s="24"/>
      <c r="E37" s="4"/>
      <c r="F37" s="4"/>
      <c r="G37" s="4"/>
      <c r="H37" s="4"/>
      <c r="I37" s="4"/>
      <c r="J37" s="4"/>
      <c r="K37" s="4"/>
    </row>
    <row r="38" spans="1:12" x14ac:dyDescent="0.2">
      <c r="B38" s="10"/>
      <c r="C38" s="10"/>
      <c r="D38" s="25" t="s">
        <v>34</v>
      </c>
      <c r="E38" s="10"/>
      <c r="F38" s="10"/>
      <c r="G38" s="10"/>
      <c r="H38" s="10"/>
      <c r="I38" s="10"/>
      <c r="J38" s="10"/>
      <c r="K38" s="10"/>
    </row>
    <row r="39" spans="1:12" x14ac:dyDescent="0.2">
      <c r="A39" s="1"/>
      <c r="L39" s="10"/>
    </row>
  </sheetData>
  <phoneticPr fontId="2"/>
  <pageMargins left="0.4" right="0.43" top="0.6" bottom="0.6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42</vt:i4>
      </vt:variant>
    </vt:vector>
  </HeadingPairs>
  <TitlesOfParts>
    <vt:vector size="63" baseType="lpstr">
      <vt:lpstr>S01生保</vt:lpstr>
      <vt:lpstr>S02生保</vt:lpstr>
      <vt:lpstr>S03町村</vt:lpstr>
      <vt:lpstr>S04A施設</vt:lpstr>
      <vt:lpstr>S04B施設</vt:lpstr>
      <vt:lpstr>S04C施設</vt:lpstr>
      <vt:lpstr>S04D施設</vt:lpstr>
      <vt:lpstr>S05手帳</vt:lpstr>
      <vt:lpstr>S06A手帳</vt:lpstr>
      <vt:lpstr>S06B給付</vt:lpstr>
      <vt:lpstr>S06Ｃ徴収</vt:lpstr>
      <vt:lpstr>S07-国民</vt:lpstr>
      <vt:lpstr>S08厚生</vt:lpstr>
      <vt:lpstr>S09厚生</vt:lpstr>
      <vt:lpstr>S10雇用</vt:lpstr>
      <vt:lpstr>S11船員</vt:lpstr>
      <vt:lpstr>S12船員</vt:lpstr>
      <vt:lpstr>S13船員</vt:lpstr>
      <vt:lpstr>S14町村</vt:lpstr>
      <vt:lpstr>S15厚生</vt:lpstr>
      <vt:lpstr>S16国保</vt:lpstr>
      <vt:lpstr>S01生保!Print_Area</vt:lpstr>
      <vt:lpstr>S02生保!Print_Area</vt:lpstr>
      <vt:lpstr>S03町村!Print_Area</vt:lpstr>
      <vt:lpstr>S04A施設!Print_Area</vt:lpstr>
      <vt:lpstr>S04B施設!Print_Area</vt:lpstr>
      <vt:lpstr>S04C施設!Print_Area</vt:lpstr>
      <vt:lpstr>S04D施設!Print_Area</vt:lpstr>
      <vt:lpstr>S05手帳!Print_Area</vt:lpstr>
      <vt:lpstr>S06A手帳!Print_Area</vt:lpstr>
      <vt:lpstr>S06B給付!Print_Area</vt:lpstr>
      <vt:lpstr>S06Ｃ徴収!Print_Area</vt:lpstr>
      <vt:lpstr>'S07-国民'!Print_Area</vt:lpstr>
      <vt:lpstr>S08厚生!Print_Area</vt:lpstr>
      <vt:lpstr>S09厚生!Print_Area</vt:lpstr>
      <vt:lpstr>S10雇用!Print_Area</vt:lpstr>
      <vt:lpstr>S11船員!Print_Area</vt:lpstr>
      <vt:lpstr>S12船員!Print_Area</vt:lpstr>
      <vt:lpstr>S13船員!Print_Area</vt:lpstr>
      <vt:lpstr>S14町村!Print_Area</vt:lpstr>
      <vt:lpstr>S15厚生!Print_Area</vt:lpstr>
      <vt:lpstr>S16国保!Print_Area</vt:lpstr>
      <vt:lpstr>S01生保!Print_Area_MI</vt:lpstr>
      <vt:lpstr>S02生保!Print_Area_MI</vt:lpstr>
      <vt:lpstr>S03町村!Print_Area_MI</vt:lpstr>
      <vt:lpstr>S04A施設!Print_Area_MI</vt:lpstr>
      <vt:lpstr>S04B施設!Print_Area_MI</vt:lpstr>
      <vt:lpstr>S04C施設!Print_Area_MI</vt:lpstr>
      <vt:lpstr>S04D施設!Print_Area_MI</vt:lpstr>
      <vt:lpstr>S05手帳!Print_Area_MI</vt:lpstr>
      <vt:lpstr>S06A手帳!Print_Area_MI</vt:lpstr>
      <vt:lpstr>S06B給付!Print_Area_MI</vt:lpstr>
      <vt:lpstr>S06Ｃ徴収!Print_Area_MI</vt:lpstr>
      <vt:lpstr>'S07-国民'!Print_Area_MI</vt:lpstr>
      <vt:lpstr>S08厚生!Print_Area_MI</vt:lpstr>
      <vt:lpstr>S09厚生!Print_Area_MI</vt:lpstr>
      <vt:lpstr>S10雇用!Print_Area_MI</vt:lpstr>
      <vt:lpstr>S11船員!Print_Area_MI</vt:lpstr>
      <vt:lpstr>S12船員!Print_Area_MI</vt:lpstr>
      <vt:lpstr>S13船員!Print_Area_MI</vt:lpstr>
      <vt:lpstr>S14町村!Print_Area_MI</vt:lpstr>
      <vt:lpstr>S15厚生!Print_Area_MI</vt:lpstr>
      <vt:lpstr>S16国保!Print_Area_MI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2018-06-15T02:25:14Z</dcterms:created>
  <dcterms:modified xsi:type="dcterms:W3CDTF">2018-06-15T02:29:50Z</dcterms:modified>
</cp:coreProperties>
</file>