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K01発電" sheetId="11" r:id="rId1"/>
    <sheet name="K02発電" sheetId="12" r:id="rId2"/>
    <sheet name="K03電力" sheetId="4" r:id="rId3"/>
    <sheet name="K04電力" sheetId="5" r:id="rId4"/>
    <sheet name="K05ガス" sheetId="6" r:id="rId5"/>
    <sheet name="K06ガス" sheetId="7" r:id="rId6"/>
    <sheet name="K07水道" sheetId="8" r:id="rId7"/>
    <sheet name="K08工水" sheetId="9" r:id="rId8"/>
    <sheet name="K09町村" sheetId="10" r:id="rId9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xlnm.Print_Area" localSheetId="0">K01発電!$A$1:$I$74</definedName>
    <definedName name="_xlnm.Print_Area" localSheetId="1">K02発電!$A$1:$I$36</definedName>
    <definedName name="_xlnm.Print_Area" localSheetId="2">K03電力!$A$1:$I$73</definedName>
    <definedName name="_xlnm.Print_Area" localSheetId="3">K04電力!$A$1:$I$48</definedName>
    <definedName name="_xlnm.Print_Area" localSheetId="4">K05ガス!$A$1:$I$73</definedName>
    <definedName name="_xlnm.Print_Area" localSheetId="5">K06ガス!$A$1:$I$72</definedName>
    <definedName name="_xlnm.Print_Area" localSheetId="7">K08工水!$A$1:$K$73</definedName>
    <definedName name="_xlnm.Print_Area" localSheetId="8">K09町村!$A$1:$K$146</definedName>
    <definedName name="Print_Area_MI" localSheetId="0">K01発電!$A$1:$I$74</definedName>
    <definedName name="Print_Area_MI" localSheetId="1">K02発電!$A$1:$I$36</definedName>
    <definedName name="Print_Area_MI" localSheetId="2">K03電力!$A$1:$I$73</definedName>
    <definedName name="Print_Area_MI" localSheetId="3">K04電力!$A$1:$I$48</definedName>
    <definedName name="Print_Area_MI" localSheetId="4">K05ガス!$A$1:$I$73</definedName>
    <definedName name="Print_Area_MI" localSheetId="5">K06ガス!$A$1:$I$72</definedName>
    <definedName name="Print_Area_MI" localSheetId="6">K07水道!$A$1:$K$146</definedName>
    <definedName name="Print_Area_MI" localSheetId="7">K08工水!$A$1:$K$73</definedName>
    <definedName name="Print_Area_MI" localSheetId="8">K09町村!$A$1:$K$146</definedName>
  </definedNames>
  <calcPr calcId="145621"/>
</workbook>
</file>

<file path=xl/calcChain.xml><?xml version="1.0" encoding="utf-8"?>
<calcChain xmlns="http://schemas.openxmlformats.org/spreadsheetml/2006/main">
  <c r="E28" i="12" l="1"/>
  <c r="I24" i="12"/>
  <c r="F24" i="12"/>
  <c r="E24" i="12"/>
  <c r="D24" i="12"/>
  <c r="C24" i="12"/>
  <c r="G14" i="12"/>
  <c r="F14" i="12"/>
  <c r="E14" i="12"/>
  <c r="D14" i="12"/>
  <c r="C14" i="12"/>
  <c r="I12" i="12"/>
  <c r="H12" i="12"/>
  <c r="G12" i="12"/>
  <c r="F12" i="12"/>
  <c r="E12" i="12"/>
  <c r="D12" i="12"/>
  <c r="C12" i="12"/>
  <c r="E40" i="11"/>
  <c r="D40" i="11"/>
  <c r="C40" i="11" s="1"/>
  <c r="E39" i="11"/>
  <c r="D39" i="11"/>
  <c r="C39" i="11"/>
  <c r="E38" i="11"/>
  <c r="D38" i="11"/>
  <c r="C38" i="11"/>
  <c r="E37" i="11"/>
  <c r="D37" i="11"/>
  <c r="C37" i="11"/>
  <c r="E35" i="11"/>
  <c r="D35" i="11"/>
  <c r="C35" i="11"/>
  <c r="E34" i="11"/>
  <c r="D34" i="11"/>
  <c r="C34" i="11"/>
  <c r="E33" i="11"/>
  <c r="D33" i="11"/>
  <c r="C33" i="11"/>
  <c r="E31" i="11"/>
  <c r="C31" i="11" s="1"/>
  <c r="D31" i="11"/>
  <c r="E30" i="11"/>
  <c r="D30" i="11"/>
  <c r="C30" i="11"/>
  <c r="E29" i="11"/>
  <c r="D29" i="11"/>
  <c r="C29" i="11"/>
  <c r="E28" i="11"/>
  <c r="D28" i="11"/>
  <c r="C28" i="11"/>
  <c r="E25" i="11"/>
  <c r="D25" i="11"/>
  <c r="C25" i="11"/>
  <c r="E24" i="11"/>
  <c r="D24" i="11"/>
  <c r="C24" i="11"/>
  <c r="E23" i="11"/>
  <c r="D23" i="11"/>
  <c r="C23" i="11"/>
  <c r="E22" i="11"/>
  <c r="D22" i="11"/>
  <c r="C22" i="11" s="1"/>
  <c r="E20" i="11"/>
  <c r="C20" i="11" s="1"/>
  <c r="D20" i="11"/>
  <c r="E19" i="11"/>
  <c r="D19" i="11"/>
  <c r="C19" i="11"/>
  <c r="E18" i="11"/>
  <c r="D18" i="11"/>
  <c r="C18" i="11"/>
  <c r="E16" i="11"/>
  <c r="D16" i="11"/>
  <c r="C16" i="11"/>
  <c r="E15" i="11"/>
  <c r="D15" i="11"/>
  <c r="C15" i="11"/>
  <c r="E14" i="11"/>
  <c r="D14" i="11"/>
  <c r="C14" i="11"/>
  <c r="E13" i="11"/>
  <c r="D13" i="11"/>
  <c r="C13" i="11"/>
  <c r="C138" i="10"/>
  <c r="C135" i="10"/>
  <c r="C134" i="10"/>
  <c r="C133" i="10"/>
  <c r="C132" i="10"/>
  <c r="C129" i="10"/>
  <c r="C127" i="10"/>
  <c r="C126" i="10"/>
  <c r="C125" i="10"/>
  <c r="C124" i="10"/>
  <c r="C123" i="10"/>
  <c r="C121" i="10"/>
  <c r="C120" i="10"/>
  <c r="C116" i="10"/>
  <c r="C114" i="10"/>
  <c r="C113" i="10"/>
  <c r="C112" i="10"/>
  <c r="C106" i="10"/>
  <c r="C104" i="10"/>
  <c r="C103" i="10"/>
  <c r="C102" i="10"/>
  <c r="C101" i="10"/>
  <c r="C100" i="10"/>
  <c r="C99" i="10"/>
  <c r="C96" i="10"/>
  <c r="C94" i="10"/>
  <c r="C93" i="10"/>
  <c r="C92" i="10"/>
  <c r="C91" i="10"/>
  <c r="C90" i="10"/>
  <c r="C89" i="10"/>
  <c r="C88" i="10"/>
  <c r="J86" i="10"/>
  <c r="I86" i="10"/>
  <c r="H86" i="10"/>
  <c r="G86" i="10"/>
  <c r="F86" i="10"/>
  <c r="E86" i="10"/>
  <c r="D86" i="10"/>
  <c r="H85" i="10"/>
  <c r="D60" i="10"/>
  <c r="D59" i="10"/>
  <c r="D54" i="10"/>
  <c r="D53" i="10"/>
  <c r="D52" i="10"/>
  <c r="D51" i="10"/>
  <c r="D48" i="10"/>
  <c r="D47" i="10"/>
  <c r="D41" i="10"/>
  <c r="D39" i="10"/>
  <c r="D33" i="10"/>
  <c r="D31" i="10"/>
  <c r="D30" i="10"/>
  <c r="D29" i="10"/>
  <c r="D28" i="10"/>
  <c r="D27" i="10"/>
  <c r="D26" i="10"/>
  <c r="D23" i="10"/>
  <c r="D21" i="10"/>
  <c r="D20" i="10"/>
  <c r="D19" i="10"/>
  <c r="D18" i="10"/>
  <c r="D17" i="10"/>
  <c r="D16" i="10"/>
  <c r="D15" i="10"/>
  <c r="K13" i="10"/>
  <c r="J13" i="10"/>
  <c r="I13" i="10"/>
  <c r="H13" i="10"/>
  <c r="G13" i="10"/>
  <c r="F13" i="10"/>
  <c r="E13" i="10"/>
  <c r="D13" i="10" s="1"/>
  <c r="C13" i="10"/>
  <c r="I12" i="10"/>
  <c r="D12" i="10"/>
  <c r="C70" i="9"/>
  <c r="C69" i="9"/>
  <c r="C67" i="9"/>
  <c r="C66" i="9"/>
  <c r="C65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J47" i="9"/>
  <c r="I47" i="9"/>
  <c r="C47" i="9" s="1"/>
  <c r="H47" i="9"/>
  <c r="G47" i="9"/>
  <c r="F47" i="9"/>
  <c r="E47" i="9"/>
  <c r="D47" i="9"/>
  <c r="D37" i="9"/>
  <c r="D36" i="9"/>
  <c r="D34" i="9"/>
  <c r="D33" i="9"/>
  <c r="D32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K14" i="9"/>
  <c r="J14" i="9"/>
  <c r="I14" i="9"/>
  <c r="H14" i="9"/>
  <c r="G14" i="9"/>
  <c r="F14" i="9"/>
  <c r="E14" i="9"/>
  <c r="D14" i="9"/>
  <c r="C14" i="9"/>
  <c r="D13" i="9"/>
  <c r="K86" i="8"/>
  <c r="J86" i="8"/>
  <c r="G86" i="8"/>
  <c r="F86" i="8"/>
  <c r="E86" i="8"/>
  <c r="D86" i="8"/>
  <c r="C86" i="8"/>
  <c r="K13" i="8"/>
  <c r="J13" i="8"/>
  <c r="I13" i="8"/>
  <c r="H13" i="8"/>
  <c r="G13" i="8"/>
  <c r="F13" i="8"/>
  <c r="E13" i="8"/>
  <c r="D13" i="8"/>
  <c r="C13" i="8"/>
  <c r="I32" i="7"/>
  <c r="H32" i="7"/>
  <c r="G32" i="7"/>
  <c r="F32" i="7"/>
  <c r="E32" i="7"/>
  <c r="C32" i="7"/>
  <c r="C31" i="7"/>
  <c r="C30" i="7"/>
  <c r="C24" i="7"/>
  <c r="C23" i="7"/>
  <c r="C22" i="7"/>
  <c r="C20" i="7"/>
  <c r="C19" i="7"/>
  <c r="C18" i="7"/>
  <c r="C17" i="7"/>
  <c r="C15" i="7"/>
  <c r="H13" i="7"/>
  <c r="C13" i="7"/>
  <c r="C12" i="7"/>
  <c r="C11" i="7"/>
  <c r="H18" i="5"/>
  <c r="G18" i="5"/>
  <c r="F18" i="5"/>
  <c r="E18" i="5"/>
  <c r="H17" i="5"/>
  <c r="G17" i="5"/>
  <c r="F17" i="5"/>
  <c r="E17" i="5"/>
  <c r="H16" i="5"/>
  <c r="G16" i="5"/>
  <c r="F16" i="5"/>
  <c r="E16" i="5"/>
  <c r="H15" i="5"/>
  <c r="G15" i="5"/>
  <c r="F15" i="5"/>
  <c r="E15" i="5"/>
  <c r="H13" i="5"/>
  <c r="G13" i="5"/>
  <c r="F13" i="5"/>
  <c r="E13" i="5"/>
  <c r="H12" i="5"/>
  <c r="G12" i="5"/>
  <c r="F12" i="5"/>
  <c r="E12" i="5"/>
  <c r="I11" i="5"/>
  <c r="H11" i="5"/>
  <c r="G11" i="5"/>
  <c r="F11" i="5"/>
  <c r="E11" i="5"/>
  <c r="C27" i="4"/>
  <c r="C26" i="4"/>
  <c r="C25" i="4"/>
  <c r="C24" i="4"/>
  <c r="C22" i="4"/>
  <c r="C21" i="4"/>
  <c r="C20" i="4"/>
  <c r="C19" i="4"/>
  <c r="C17" i="4"/>
  <c r="C16" i="4"/>
  <c r="C15" i="4"/>
  <c r="C14" i="4"/>
  <c r="C13" i="4"/>
  <c r="C12" i="4"/>
</calcChain>
</file>

<file path=xl/sharedStrings.xml><?xml version="1.0" encoding="utf-8"?>
<sst xmlns="http://schemas.openxmlformats.org/spreadsheetml/2006/main" count="1816" uniqueCount="338">
  <si>
    <t>Ｋ-03 産業別使用電力量</t>
  </si>
  <si>
    <t xml:space="preserve">           単位：百万kwh</t>
    <phoneticPr fontId="4"/>
  </si>
  <si>
    <t xml:space="preserve"> 電気事業用</t>
  </si>
  <si>
    <t xml:space="preserve"> 和歌山</t>
  </si>
  <si>
    <t xml:space="preserve"> 関西電力㈱</t>
  </si>
  <si>
    <t xml:space="preserve">        500KW以上</t>
  </si>
  <si>
    <t xml:space="preserve"> 共同火力㈱</t>
  </si>
  <si>
    <t>計</t>
  </si>
  <si>
    <t xml:space="preserve"> 500KW未満</t>
  </si>
  <si>
    <t xml:space="preserve"> 建設業</t>
  </si>
  <si>
    <t xml:space="preserve"> 製造業</t>
  </si>
  <si>
    <t xml:space="preserve"> 公益事業</t>
  </si>
  <si>
    <t xml:space="preserve"> その他産業</t>
  </si>
  <si>
    <t xml:space="preserve"> (製造業)</t>
  </si>
  <si>
    <t>昭和40年度 1965</t>
  </si>
  <si>
    <t xml:space="preserve">    45     1970</t>
    <phoneticPr fontId="4"/>
  </si>
  <si>
    <t>－</t>
    <phoneticPr fontId="4"/>
  </si>
  <si>
    <t xml:space="preserve">    50     1975</t>
  </si>
  <si>
    <t xml:space="preserve">    55     1980</t>
  </si>
  <si>
    <t xml:space="preserve">    60     1985</t>
  </si>
  <si>
    <t>平成 2     1990</t>
  </si>
  <si>
    <t>　－</t>
  </si>
  <si>
    <t xml:space="preserve">     5     1993</t>
  </si>
  <si>
    <t xml:space="preserve">     6     1994</t>
  </si>
  <si>
    <t xml:space="preserve">     7     1995</t>
  </si>
  <si>
    <t xml:space="preserve">     8     1996</t>
  </si>
  <si>
    <r>
      <t xml:space="preserve">     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4"/>
        <rFont val="ＭＳ 明朝"/>
        <family val="1"/>
        <charset val="128"/>
      </rPr>
      <t xml:space="preserve">     </t>
    </r>
    <r>
      <rPr>
        <sz val="11"/>
        <color theme="1"/>
        <rFont val="ＭＳ Ｐゴシック"/>
        <family val="2"/>
        <charset val="128"/>
        <scheme val="minor"/>
      </rPr>
      <t>1997</t>
    </r>
    <phoneticPr fontId="4"/>
  </si>
  <si>
    <t xml:space="preserve">    10     1998</t>
  </si>
  <si>
    <r>
      <t xml:space="preserve">    1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 xml:space="preserve">     199</t>
    </r>
    <r>
      <rPr>
        <sz val="11"/>
        <color theme="1"/>
        <rFont val="ＭＳ Ｐゴシック"/>
        <family val="2"/>
        <charset val="128"/>
        <scheme val="minor"/>
      </rPr>
      <t>9</t>
    </r>
    <phoneticPr fontId="4"/>
  </si>
  <si>
    <t xml:space="preserve">   12     2000</t>
    <phoneticPr fontId="4"/>
  </si>
  <si>
    <t>資料：関西電力㈱ 和歌山支店，和歌山共同火力㈱</t>
  </si>
  <si>
    <t>Ｋ-04 全国及び近畿府県の使用電力量</t>
  </si>
  <si>
    <t xml:space="preserve">            単位：百万kwh</t>
    <phoneticPr fontId="4"/>
  </si>
  <si>
    <t>1995</t>
  </si>
  <si>
    <t>1997</t>
  </si>
  <si>
    <t>1998</t>
  </si>
  <si>
    <t>1999</t>
  </si>
  <si>
    <t>平成 2年度</t>
    <rPh sb="0" eb="2">
      <t>ヘイセイ</t>
    </rPh>
    <rPh sb="4" eb="6">
      <t>ネンド</t>
    </rPh>
    <phoneticPr fontId="4"/>
  </si>
  <si>
    <t xml:space="preserve"> 平成 7年度</t>
  </si>
  <si>
    <t xml:space="preserve"> 平成 9年度</t>
  </si>
  <si>
    <t xml:space="preserve"> 平成10年度</t>
  </si>
  <si>
    <t xml:space="preserve"> 平成11年度</t>
  </si>
  <si>
    <t xml:space="preserve"> 平成12年度</t>
    <phoneticPr fontId="4"/>
  </si>
  <si>
    <t xml:space="preserve">  電気事業用計</t>
  </si>
  <si>
    <t xml:space="preserve"> 全  国</t>
  </si>
  <si>
    <t xml:space="preserve"> 滋賀県</t>
  </si>
  <si>
    <t xml:space="preserve"> 京都府</t>
  </si>
  <si>
    <t xml:space="preserve"> 大阪府</t>
  </si>
  <si>
    <t xml:space="preserve"> 兵庫県</t>
  </si>
  <si>
    <t xml:space="preserve"> 奈良県</t>
  </si>
  <si>
    <t xml:space="preserve"> 和歌山県</t>
  </si>
  <si>
    <t>　　　┌──────────-</t>
    <phoneticPr fontId="4"/>
  </si>
  <si>
    <t>　　　│ 電灯</t>
    <phoneticPr fontId="4"/>
  </si>
  <si>
    <t>　　　│</t>
    <phoneticPr fontId="4"/>
  </si>
  <si>
    <t>　　　├──────────-</t>
    <phoneticPr fontId="4"/>
  </si>
  <si>
    <t>　　　│ 電力</t>
    <rPh sb="6" eb="7">
      <t>チカラ</t>
    </rPh>
    <phoneticPr fontId="4"/>
  </si>
  <si>
    <t>　　　│　┌────────-</t>
    <phoneticPr fontId="4"/>
  </si>
  <si>
    <t>　　  │　│大</t>
    <phoneticPr fontId="4"/>
  </si>
  <si>
    <t>･･･</t>
  </si>
  <si>
    <t>　　  │　│口</t>
    <rPh sb="7" eb="8">
      <t>クチ</t>
    </rPh>
    <phoneticPr fontId="4"/>
  </si>
  <si>
    <t>　　  │　│電</t>
    <rPh sb="7" eb="8">
      <t>デン</t>
    </rPh>
    <phoneticPr fontId="4"/>
  </si>
  <si>
    <t>　　  │　│力</t>
    <rPh sb="7" eb="8">
      <t>チカラ</t>
    </rPh>
    <phoneticPr fontId="4"/>
  </si>
  <si>
    <t>　　  │　│</t>
    <phoneticPr fontId="4"/>
  </si>
  <si>
    <t>資料：資源エネルギ－庁「電気事業便覧」</t>
  </si>
  <si>
    <t>Ｋ-05 一般ガス事業ガス生産量及び普及状況</t>
  </si>
  <si>
    <t xml:space="preserve">        注）供給区域内世帯数は年末。</t>
  </si>
  <si>
    <t xml:space="preserve">    大阪ガス（株）</t>
  </si>
  <si>
    <t>和歌山市</t>
  </si>
  <si>
    <t>海南市</t>
  </si>
  <si>
    <t>県内ｶﾞｽ管</t>
  </si>
  <si>
    <t>供給区域内</t>
  </si>
  <si>
    <t>総延長</t>
  </si>
  <si>
    <t>取付ﾒ-ﾀ-個数</t>
  </si>
  <si>
    <t>販売量</t>
  </si>
  <si>
    <t>世帯数（注</t>
  </si>
  <si>
    <t>ｍ</t>
  </si>
  <si>
    <t>千ｍ3</t>
  </si>
  <si>
    <t>世帯</t>
  </si>
  <si>
    <t>平成 9年度1997</t>
    <phoneticPr fontId="4"/>
  </si>
  <si>
    <t xml:space="preserve">    10    1998</t>
  </si>
  <si>
    <t xml:space="preserve">    11    1999</t>
    <phoneticPr fontId="4"/>
  </si>
  <si>
    <t xml:space="preserve">   12    2000</t>
    <phoneticPr fontId="4"/>
  </si>
  <si>
    <t xml:space="preserve"> 大阪ガス（株）</t>
  </si>
  <si>
    <t xml:space="preserve">      新宮ガス（株）</t>
  </si>
  <si>
    <t>岩出町</t>
  </si>
  <si>
    <t>新宮市</t>
  </si>
  <si>
    <t>資料：大阪ガス㈱和歌山支社，新宮ガス(株)</t>
  </si>
  <si>
    <t>Ｋ-06 一般ガス事業ガス販売量</t>
  </si>
  <si>
    <t xml:space="preserve"> 単位：千ｍ3</t>
    <phoneticPr fontId="4"/>
  </si>
  <si>
    <t>都市ガス（天然ガス13Ａ）販売量</t>
  </si>
  <si>
    <t>総数</t>
  </si>
  <si>
    <t xml:space="preserve"> 工業用</t>
  </si>
  <si>
    <t xml:space="preserve"> 商業用</t>
  </si>
  <si>
    <t xml:space="preserve"> 医療用</t>
  </si>
  <si>
    <t xml:space="preserve"> 家庭用</t>
  </si>
  <si>
    <t xml:space="preserve"> 公  用</t>
  </si>
  <si>
    <t xml:space="preserve"> 自家消費量</t>
  </si>
  <si>
    <t>大阪ガス（株）</t>
  </si>
  <si>
    <t>平成 10年度1998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</si>
  <si>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11    1999</t>
    </r>
    <phoneticPr fontId="4"/>
  </si>
  <si>
    <t xml:space="preserve">    12    2000</t>
    <phoneticPr fontId="4"/>
  </si>
  <si>
    <t xml:space="preserve">  2000年  4月</t>
    <phoneticPr fontId="4"/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</si>
  <si>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</si>
  <si>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</si>
  <si>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</si>
  <si>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</si>
  <si>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</si>
  <si>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</si>
  <si>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 xml:space="preserve">         11</t>
  </si>
  <si>
    <t xml:space="preserve">         12</t>
  </si>
  <si>
    <t xml:space="preserve">  2001年  1月</t>
    <phoneticPr fontId="4"/>
  </si>
  <si>
    <t xml:space="preserve">          2</t>
  </si>
  <si>
    <t xml:space="preserve">          3</t>
  </si>
  <si>
    <t>新宮ガス（株）</t>
  </si>
  <si>
    <t>－</t>
    <phoneticPr fontId="4"/>
  </si>
  <si>
    <t>Ｋ-07 市町村別上水道等の現況（年度末）</t>
  </si>
  <si>
    <t xml:space="preserve">  上水道</t>
  </si>
  <si>
    <t xml:space="preserve">     簡易水道</t>
  </si>
  <si>
    <t xml:space="preserve">  計画</t>
  </si>
  <si>
    <t xml:space="preserve"> 現在</t>
  </si>
  <si>
    <t xml:space="preserve"> 年間総</t>
  </si>
  <si>
    <t>日最大</t>
  </si>
  <si>
    <t xml:space="preserve"> 計画</t>
  </si>
  <si>
    <t>事業数</t>
  </si>
  <si>
    <t xml:space="preserve"> 給水人口</t>
  </si>
  <si>
    <t xml:space="preserve"> 管路延長</t>
  </si>
  <si>
    <t>配水量</t>
  </si>
  <si>
    <t xml:space="preserve"> 有収水量</t>
  </si>
  <si>
    <t xml:space="preserve"> 事業数</t>
  </si>
  <si>
    <t>人</t>
  </si>
  <si>
    <t>千ｍ</t>
  </si>
  <si>
    <t>ｍ3</t>
  </si>
  <si>
    <t>平成11年度</t>
    <phoneticPr fontId="4"/>
  </si>
  <si>
    <t xml:space="preserve">    12</t>
    <phoneticPr fontId="4"/>
  </si>
  <si>
    <t xml:space="preserve"> 和歌山市</t>
  </si>
  <si>
    <t>－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</si>
  <si>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</si>
  <si>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</si>
  <si>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</si>
  <si>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</si>
  <si>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</si>
  <si>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</si>
  <si>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</si>
  <si>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</si>
  <si>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</si>
  <si>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</si>
  <si>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</si>
  <si>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</si>
  <si>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</si>
  <si>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</si>
  <si>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</si>
  <si>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</si>
  <si>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</si>
  <si>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</si>
  <si>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</si>
  <si>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</si>
  <si>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</si>
  <si>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町(注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</si>
  <si>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</si>
  <si>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</si>
  <si>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</si>
  <si>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</si>
  <si>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</si>
  <si>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</si>
  <si>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</si>
  <si>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</si>
  <si>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</si>
  <si>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</si>
  <si>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</si>
  <si>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</si>
  <si>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町(注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</si>
  <si>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</si>
  <si>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</si>
  <si>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</si>
  <si>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</si>
  <si>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</si>
  <si>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</si>
  <si>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</si>
  <si>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</si>
  <si>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</si>
  <si>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</si>
  <si>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古座川町(注</t>
  </si>
  <si>
    <t xml:space="preserve"> 熊野川町</t>
  </si>
  <si>
    <t xml:space="preserve"> 本 宮 町</t>
  </si>
  <si>
    <t xml:space="preserve"> 北 山 村</t>
  </si>
  <si>
    <t>資料：県生活衛生課</t>
  </si>
  <si>
    <t>注)広川町は湯浅町から,印南町は南部町から,古座川町は古座町から給水。</t>
  </si>
  <si>
    <t>Ｋ-07 市町村別上水道等の現況（年度末）－続き－</t>
  </si>
  <si>
    <t xml:space="preserve">      簡易水道</t>
  </si>
  <si>
    <t>　　   専用水道（自己水源のみ）</t>
  </si>
  <si>
    <t xml:space="preserve">  注）</t>
  </si>
  <si>
    <t xml:space="preserve">  飲料水供給施設</t>
  </si>
  <si>
    <t xml:space="preserve"> 実績年間</t>
  </si>
  <si>
    <t xml:space="preserve"> 確認時</t>
  </si>
  <si>
    <t xml:space="preserve">  普及率</t>
  </si>
  <si>
    <t>給水人口</t>
  </si>
  <si>
    <t xml:space="preserve"> 給水量</t>
  </si>
  <si>
    <t>％</t>
  </si>
  <si>
    <t>平成11年度</t>
    <phoneticPr fontId="4"/>
  </si>
  <si>
    <t xml:space="preserve">    12</t>
    <phoneticPr fontId="4"/>
  </si>
  <si>
    <t>－</t>
    <phoneticPr fontId="4"/>
  </si>
  <si>
    <t xml:space="preserve"> 広 川 町</t>
  </si>
  <si>
    <t xml:space="preserve"> 印 南 町</t>
  </si>
  <si>
    <t xml:space="preserve"> 古座川町</t>
  </si>
  <si>
    <t xml:space="preserve">   注)上水道,簡易水道,専用水道現在給水人口／住民基本台帳人口</t>
  </si>
  <si>
    <t xml:space="preserve">  Ｋ-08 産業中分類別１日当り工業用水量</t>
  </si>
  <si>
    <t>Ａ．水源別 １日当りの工業用水量（年間総使用水量／操業日数）</t>
  </si>
  <si>
    <t>（従業者30人以上の製造業事業所）</t>
  </si>
  <si>
    <t xml:space="preserve">   　単位:千ｍ3／日</t>
    <phoneticPr fontId="4"/>
  </si>
  <si>
    <t>　　</t>
    <phoneticPr fontId="4"/>
  </si>
  <si>
    <t>事業所数</t>
    <phoneticPr fontId="4"/>
  </si>
  <si>
    <t xml:space="preserve">  淡水計</t>
  </si>
  <si>
    <t xml:space="preserve"> 工業</t>
  </si>
  <si>
    <t xml:space="preserve"> 地表水･</t>
  </si>
  <si>
    <t>海 水</t>
    <phoneticPr fontId="4"/>
  </si>
  <si>
    <t xml:space="preserve"> 用水道</t>
  </si>
  <si>
    <t>上水道</t>
    <phoneticPr fontId="4"/>
  </si>
  <si>
    <t xml:space="preserve"> 伏流水</t>
  </si>
  <si>
    <t xml:space="preserve"> 井戸水</t>
  </si>
  <si>
    <t xml:space="preserve"> その他</t>
  </si>
  <si>
    <t>回収水</t>
    <phoneticPr fontId="4"/>
  </si>
  <si>
    <r>
      <t xml:space="preserve">  平成 1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199</t>
    </r>
    <r>
      <rPr>
        <sz val="11"/>
        <color theme="1"/>
        <rFont val="ＭＳ Ｐゴシック"/>
        <family val="2"/>
        <charset val="128"/>
        <scheme val="minor"/>
      </rPr>
      <t>9</t>
    </r>
    <phoneticPr fontId="4"/>
  </si>
  <si>
    <t xml:space="preserve">      12 　2000</t>
    <phoneticPr fontId="4"/>
  </si>
  <si>
    <t>食料品</t>
  </si>
  <si>
    <t>飲料･飼料･たばこ</t>
  </si>
  <si>
    <t>繊維工業</t>
  </si>
  <si>
    <t>衣服･その他繊維製品</t>
  </si>
  <si>
    <t>木材･木製品</t>
  </si>
  <si>
    <t>家具･装備品</t>
  </si>
  <si>
    <t>パルプ･紙･紙加工品</t>
  </si>
  <si>
    <t>出版･印刷･同関連産業</t>
  </si>
  <si>
    <t>化学工業</t>
  </si>
  <si>
    <t>石油製品･石炭製品</t>
  </si>
  <si>
    <t>ﾌﾟﾗｽﾁｯｸ製品</t>
  </si>
  <si>
    <t>ゴム製品</t>
  </si>
  <si>
    <t>なめし革･同製品･毛皮</t>
  </si>
  <si>
    <t>窯業･土石製品</t>
  </si>
  <si>
    <t>鉄鋼業</t>
  </si>
  <si>
    <t>非鉄金属</t>
  </si>
  <si>
    <t>金属製品</t>
  </si>
  <si>
    <t>一般機械器具</t>
  </si>
  <si>
    <t>電気機械器具</t>
  </si>
  <si>
    <t>輸送用機械器具</t>
  </si>
  <si>
    <t>精密機械器具</t>
  </si>
  <si>
    <t>その他の製造</t>
  </si>
  <si>
    <t>Ｂ．用途別 １日当りの工業用水量（年間総使用水量／操業日数）</t>
  </si>
  <si>
    <t xml:space="preserve">   　単位:千ｍ3／日</t>
  </si>
  <si>
    <t xml:space="preserve">      海  水</t>
  </si>
  <si>
    <t>淡水計</t>
    <phoneticPr fontId="4"/>
  </si>
  <si>
    <t xml:space="preserve">  ボイラ</t>
  </si>
  <si>
    <t xml:space="preserve"> 製造品</t>
  </si>
  <si>
    <t xml:space="preserve">  －用水</t>
  </si>
  <si>
    <t xml:space="preserve"> 原料用水</t>
  </si>
  <si>
    <t xml:space="preserve"> 処理用水</t>
  </si>
  <si>
    <t>冷却用水</t>
    <phoneticPr fontId="4"/>
  </si>
  <si>
    <t>温調用水</t>
  </si>
  <si>
    <t>その他</t>
  </si>
  <si>
    <t>資料：県統計課「和歌山県の工業」</t>
  </si>
  <si>
    <t xml:space="preserve">     Ｋ-09 市町村別工業用水量</t>
  </si>
  <si>
    <t>＝従業者30人以上の製造業事業所＝</t>
  </si>
  <si>
    <t>Ａ．水源別１日当りの工業用水量</t>
  </si>
  <si>
    <t>（年間総使用水量÷操業日数）</t>
  </si>
  <si>
    <t xml:space="preserve">     単位:千ｍ3／日</t>
    <phoneticPr fontId="4"/>
  </si>
  <si>
    <t xml:space="preserve"> 事業所数</t>
  </si>
  <si>
    <t xml:space="preserve">  工業</t>
  </si>
  <si>
    <t xml:space="preserve">  海 水</t>
  </si>
  <si>
    <t xml:space="preserve">  用水道</t>
  </si>
  <si>
    <t xml:space="preserve"> 地表水等</t>
  </si>
  <si>
    <t xml:space="preserve">  井戸水</t>
  </si>
  <si>
    <t xml:space="preserve">  その他</t>
  </si>
  <si>
    <t xml:space="preserve">  回収水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</si>
  <si>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199</t>
    </r>
    <r>
      <rPr>
        <sz val="11"/>
        <color theme="1"/>
        <rFont val="ＭＳ Ｐゴシック"/>
        <family val="2"/>
        <charset val="128"/>
        <scheme val="minor"/>
      </rPr>
      <t>9</t>
    </r>
    <phoneticPr fontId="4"/>
  </si>
  <si>
    <t xml:space="preserve">    12  2000</t>
    <phoneticPr fontId="4"/>
  </si>
  <si>
    <t>X</t>
  </si>
  <si>
    <t>資料：県統計課 「和歌山県の工業」</t>
  </si>
  <si>
    <t>Ｂ．用途別１日当りの工業用水量</t>
  </si>
  <si>
    <t xml:space="preserve">       海  水</t>
  </si>
  <si>
    <t xml:space="preserve"> 製品</t>
  </si>
  <si>
    <t>原料用水</t>
  </si>
  <si>
    <t xml:space="preserve"> 冷却用水</t>
  </si>
  <si>
    <t xml:space="preserve"> 温調用水</t>
  </si>
  <si>
    <t>X</t>
    <phoneticPr fontId="4"/>
  </si>
  <si>
    <t>Ｋ　エネルギ－・水</t>
  </si>
  <si>
    <t>Ｋ-01 発電所数及び発電電力量</t>
  </si>
  <si>
    <t xml:space="preserve">      関西電力㈱</t>
  </si>
  <si>
    <t xml:space="preserve">  和歌山</t>
  </si>
  <si>
    <t>県内計</t>
  </si>
  <si>
    <t>共同火力(株)</t>
  </si>
  <si>
    <t xml:space="preserve"> 和歌山県営</t>
  </si>
  <si>
    <t>[水力]</t>
  </si>
  <si>
    <t>[火力]</t>
  </si>
  <si>
    <t xml:space="preserve">  発電所数</t>
  </si>
  <si>
    <t xml:space="preserve"> 昭和40年末1965</t>
  </si>
  <si>
    <t xml:space="preserve"> －</t>
  </si>
  <si>
    <t xml:space="preserve">     45    1970</t>
  </si>
  <si>
    <t xml:space="preserve">     50    1975</t>
  </si>
  <si>
    <t xml:space="preserve">     55    1980</t>
  </si>
  <si>
    <t xml:space="preserve">     60    1985</t>
  </si>
  <si>
    <t xml:space="preserve"> 平成 2    1990</t>
  </si>
  <si>
    <t xml:space="preserve">      7    1995</t>
  </si>
  <si>
    <t xml:space="preserve">      9    1997</t>
  </si>
  <si>
    <t xml:space="preserve">     10    1998</t>
  </si>
  <si>
    <t xml:space="preserve">     11    1999</t>
  </si>
  <si>
    <t xml:space="preserve"> 発電電力量</t>
  </si>
  <si>
    <t>(百万kwh)</t>
  </si>
  <si>
    <t xml:space="preserve"> 昭和40年  1965</t>
  </si>
  <si>
    <t>資料：関西電力㈱ 和歌山支店，和歌山共同火力㈱，県企業局 企業課</t>
  </si>
  <si>
    <t>Ｋ-02 電灯及び電力需要</t>
  </si>
  <si>
    <t xml:space="preserve">      使用電力量</t>
  </si>
  <si>
    <t xml:space="preserve">      平成12年度末</t>
    <phoneticPr fontId="4"/>
  </si>
  <si>
    <t xml:space="preserve"> 用途別</t>
  </si>
  <si>
    <t xml:space="preserve">    1996</t>
  </si>
  <si>
    <t xml:space="preserve">    1997</t>
  </si>
  <si>
    <t xml:space="preserve">    1998</t>
  </si>
  <si>
    <t xml:space="preserve">    1999</t>
  </si>
  <si>
    <t xml:space="preserve"> 平成 8年度</t>
  </si>
  <si>
    <t>　契約口数</t>
  </si>
  <si>
    <t xml:space="preserve">  契約kw数</t>
  </si>
  <si>
    <t xml:space="preserve"> (百万kwh)</t>
  </si>
  <si>
    <t xml:space="preserve">         口</t>
  </si>
  <si>
    <t xml:space="preserve">     千kw</t>
  </si>
  <si>
    <t>電気事業用計</t>
  </si>
  <si>
    <t>　電灯需要</t>
  </si>
  <si>
    <t xml:space="preserve">    定額電灯</t>
  </si>
  <si>
    <t xml:space="preserve">      (公衆街路灯含む)</t>
    <rPh sb="7" eb="9">
      <t>コウシュウ</t>
    </rPh>
    <rPh sb="9" eb="12">
      <t>ガイロトウ</t>
    </rPh>
    <rPh sb="12" eb="13">
      <t>フク</t>
    </rPh>
    <phoneticPr fontId="4"/>
  </si>
  <si>
    <t xml:space="preserve">    従量電灯(Ａ)</t>
  </si>
  <si>
    <t xml:space="preserve">    従量電灯(Ｂ)</t>
  </si>
  <si>
    <t xml:space="preserve">    臨時電灯</t>
  </si>
  <si>
    <t xml:space="preserve">    時間帯別電灯</t>
  </si>
  <si>
    <t>　　季節別時間帯</t>
    <rPh sb="2" eb="5">
      <t>キセツベツ</t>
    </rPh>
    <rPh sb="5" eb="7">
      <t>ジカン</t>
    </rPh>
    <rPh sb="7" eb="8">
      <t>タイ</t>
    </rPh>
    <phoneticPr fontId="4"/>
  </si>
  <si>
    <t xml:space="preserve">    別電灯</t>
    <phoneticPr fontId="4"/>
  </si>
  <si>
    <t>　電力需要</t>
  </si>
  <si>
    <t>　　業務用電力</t>
  </si>
  <si>
    <t>　　小口電力</t>
  </si>
  <si>
    <t>　　大口電力</t>
  </si>
  <si>
    <t xml:space="preserve">    臨時電力</t>
  </si>
  <si>
    <t>　　その他電力</t>
  </si>
  <si>
    <t>自己発自己消費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</si>
</sst>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#,##0.000;\-#,##0.000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78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37" fontId="1" fillId="0" borderId="3" xfId="1" applyFont="1" applyBorder="1"/>
    <xf numFmtId="37" fontId="1" fillId="0" borderId="2" xfId="1" applyFont="1" applyBorder="1"/>
    <xf numFmtId="37" fontId="1" fillId="0" borderId="4" xfId="1" applyFont="1" applyBorder="1"/>
    <xf numFmtId="37" fontId="1" fillId="0" borderId="3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Protection="1"/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3" fillId="0" borderId="2" xfId="1" applyFont="1" applyBorder="1" applyProtection="1"/>
    <xf numFmtId="37" fontId="3" fillId="0" borderId="0" xfId="1" applyFont="1" applyProtection="1">
      <protection locked="0"/>
    </xf>
    <xf numFmtId="37" fontId="1" fillId="0" borderId="5" xfId="1" applyFont="1" applyBorder="1"/>
    <xf numFmtId="37" fontId="3" fillId="0" borderId="0" xfId="1" applyFont="1" applyProtection="1"/>
    <xf numFmtId="37" fontId="1" fillId="0" borderId="0" xfId="1" applyFont="1" applyBorder="1"/>
    <xf numFmtId="49" fontId="1" fillId="0" borderId="6" xfId="1" applyNumberFormat="1" applyFont="1" applyBorder="1" applyAlignment="1">
      <alignment horizontal="center"/>
    </xf>
    <xf numFmtId="49" fontId="1" fillId="0" borderId="2" xfId="1" applyNumberFormat="1" applyFont="1" applyBorder="1" applyAlignment="1" applyProtection="1">
      <alignment horizontal="center"/>
    </xf>
    <xf numFmtId="37" fontId="1" fillId="0" borderId="7" xfId="1" applyFont="1" applyBorder="1" applyAlignment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8" xfId="1" applyFont="1" applyBorder="1"/>
    <xf numFmtId="37" fontId="1" fillId="0" borderId="9" xfId="1" applyFont="1" applyBorder="1"/>
    <xf numFmtId="37" fontId="1" fillId="0" borderId="10" xfId="1" applyFont="1" applyBorder="1"/>
    <xf numFmtId="37" fontId="1" fillId="0" borderId="11" xfId="1" applyFont="1" applyBorder="1" applyAlignment="1" applyProtection="1">
      <alignment horizontal="left"/>
    </xf>
    <xf numFmtId="37" fontId="1" fillId="0" borderId="0" xfId="1" applyFont="1" applyBorder="1" applyProtection="1"/>
    <xf numFmtId="37" fontId="1" fillId="0" borderId="0" xfId="1" applyFont="1" applyProtection="1"/>
    <xf numFmtId="37" fontId="1" fillId="0" borderId="11" xfId="1" applyFont="1" applyBorder="1"/>
    <xf numFmtId="37" fontId="1" fillId="0" borderId="0" xfId="1" applyFont="1" applyBorder="1" applyProtection="1">
      <protection locked="0"/>
    </xf>
    <xf numFmtId="37" fontId="1" fillId="0" borderId="2" xfId="1" applyFont="1" applyBorder="1" applyAlignment="1" applyProtection="1">
      <alignment horizontal="right"/>
    </xf>
    <xf numFmtId="37" fontId="1" fillId="0" borderId="2" xfId="1" applyFont="1" applyBorder="1" applyAlignment="1">
      <alignment horizontal="right"/>
    </xf>
    <xf numFmtId="37" fontId="3" fillId="0" borderId="12" xfId="1" applyFont="1" applyBorder="1" applyProtection="1"/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1" fillId="0" borderId="3" xfId="1" applyFont="1" applyBorder="1" applyAlignment="1" applyProtection="1">
      <alignment horizontal="left"/>
    </xf>
    <xf numFmtId="37" fontId="1" fillId="0" borderId="0" xfId="1" applyFont="1" applyAlignment="1" applyProtection="1">
      <alignment horizontal="right"/>
    </xf>
    <xf numFmtId="37" fontId="1" fillId="0" borderId="2" xfId="1" applyFont="1" applyBorder="1" applyProtection="1">
      <protection locked="0"/>
    </xf>
    <xf numFmtId="37" fontId="3" fillId="0" borderId="2" xfId="1" applyFont="1" applyBorder="1" applyProtection="1">
      <protection locked="0"/>
    </xf>
    <xf numFmtId="37" fontId="3" fillId="0" borderId="0" xfId="1" applyFont="1" applyBorder="1" applyProtection="1">
      <protection locked="0"/>
    </xf>
    <xf numFmtId="37" fontId="1" fillId="0" borderId="4" xfId="1" applyFont="1" applyBorder="1" applyProtection="1">
      <protection locked="0"/>
    </xf>
    <xf numFmtId="37" fontId="1" fillId="0" borderId="3" xfId="1" applyFont="1" applyBorder="1" applyProtection="1">
      <protection locked="0"/>
    </xf>
    <xf numFmtId="37" fontId="1" fillId="0" borderId="0" xfId="1" applyNumberFormat="1" applyFont="1" applyProtection="1">
      <protection locked="0"/>
    </xf>
    <xf numFmtId="37" fontId="1" fillId="0" borderId="0" xfId="1" applyNumberFormat="1" applyFont="1"/>
    <xf numFmtId="37" fontId="3" fillId="0" borderId="0" xfId="1" applyFont="1" applyAlignment="1" applyProtection="1">
      <alignment horizontal="right"/>
      <protection locked="0"/>
    </xf>
    <xf numFmtId="37" fontId="1" fillId="0" borderId="10" xfId="1" applyFont="1" applyBorder="1" applyAlignment="1" applyProtection="1">
      <alignment horizontal="right"/>
    </xf>
    <xf numFmtId="49" fontId="3" fillId="0" borderId="0" xfId="1" applyNumberFormat="1" applyFont="1" applyAlignment="1" applyProtection="1">
      <alignment horizontal="left"/>
    </xf>
    <xf numFmtId="37" fontId="3" fillId="0" borderId="0" xfId="1" applyFont="1" applyBorder="1" applyProtection="1"/>
    <xf numFmtId="37" fontId="1" fillId="0" borderId="0" xfId="1" applyFont="1" applyBorder="1" applyAlignment="1" applyProtection="1">
      <alignment horizontal="left"/>
    </xf>
    <xf numFmtId="37" fontId="1" fillId="0" borderId="0" xfId="1" applyFont="1" applyFill="1" applyBorder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3" fillId="0" borderId="0" xfId="1" applyFont="1" applyBorder="1" applyAlignment="1" applyProtection="1">
      <alignment horizontal="left"/>
    </xf>
    <xf numFmtId="37" fontId="1" fillId="0" borderId="9" xfId="1" applyFont="1" applyBorder="1" applyAlignment="1" applyProtection="1">
      <alignment horizontal="right"/>
    </xf>
    <xf numFmtId="176" fontId="1" fillId="0" borderId="0" xfId="1" applyNumberFormat="1" applyFont="1" applyBorder="1" applyProtection="1">
      <protection locked="0"/>
    </xf>
    <xf numFmtId="37" fontId="3" fillId="0" borderId="0" xfId="1" applyFont="1" applyBorder="1" applyAlignment="1" applyProtection="1">
      <alignment horizontal="right"/>
      <protection locked="0"/>
    </xf>
    <xf numFmtId="176" fontId="3" fillId="0" borderId="0" xfId="1" applyNumberFormat="1" applyFont="1" applyBorder="1" applyProtection="1">
      <protection locked="0"/>
    </xf>
    <xf numFmtId="37" fontId="1" fillId="0" borderId="0" xfId="1" applyFont="1" applyBorder="1" applyAlignment="1">
      <alignment horizontal="right"/>
    </xf>
    <xf numFmtId="37" fontId="1" fillId="0" borderId="2" xfId="1" applyNumberFormat="1" applyFont="1" applyBorder="1" applyProtection="1">
      <protection locked="0"/>
    </xf>
    <xf numFmtId="37" fontId="1" fillId="0" borderId="0" xfId="1" applyNumberFormat="1" applyFont="1" applyBorder="1" applyProtection="1">
      <protection locked="0"/>
    </xf>
    <xf numFmtId="37" fontId="1" fillId="0" borderId="0" xfId="1" applyFont="1" applyFill="1" applyBorder="1"/>
    <xf numFmtId="37" fontId="1" fillId="0" borderId="2" xfId="1" applyNumberFormat="1" applyFont="1" applyBorder="1" applyAlignment="1" applyProtection="1">
      <alignment horizontal="right"/>
      <protection locked="0"/>
    </xf>
    <xf numFmtId="37" fontId="1" fillId="0" borderId="0" xfId="1" applyNumberFormat="1" applyFont="1" applyBorder="1" applyAlignment="1" applyProtection="1">
      <alignment horizontal="right"/>
      <protection locked="0"/>
    </xf>
    <xf numFmtId="176" fontId="1" fillId="0" borderId="1" xfId="1" applyNumberFormat="1" applyFont="1" applyBorder="1" applyProtection="1"/>
    <xf numFmtId="177" fontId="1" fillId="0" borderId="0" xfId="1" applyNumberFormat="1" applyFont="1" applyProtection="1">
      <protection locked="0"/>
    </xf>
    <xf numFmtId="37" fontId="1" fillId="0" borderId="0" xfId="1" applyFont="1" applyFill="1" applyBorder="1" applyProtection="1"/>
    <xf numFmtId="37" fontId="3" fillId="0" borderId="1" xfId="1" applyFont="1" applyBorder="1" applyAlignment="1" applyProtection="1">
      <alignment horizontal="left"/>
    </xf>
    <xf numFmtId="37" fontId="1" fillId="0" borderId="0" xfId="1" applyNumberFormat="1" applyFont="1" applyProtection="1"/>
    <xf numFmtId="37" fontId="5" fillId="0" borderId="0" xfId="1" applyFont="1" applyAlignment="1" applyProtection="1">
      <alignment horizontal="left"/>
    </xf>
    <xf numFmtId="37" fontId="1" fillId="0" borderId="4" xfId="1" applyFont="1" applyBorder="1" applyAlignment="1" applyProtection="1">
      <alignment horizontal="left"/>
      <protection locked="0"/>
    </xf>
    <xf numFmtId="37" fontId="1" fillId="0" borderId="0" xfId="1" applyFont="1" applyAlignment="1" applyProtection="1">
      <alignment horizontal="center"/>
    </xf>
    <xf numFmtId="37" fontId="1" fillId="0" borderId="0" xfId="1" applyFont="1" applyAlignment="1">
      <alignment horizontal="right"/>
    </xf>
    <xf numFmtId="37" fontId="6" fillId="0" borderId="0" xfId="1" applyFont="1"/>
    <xf numFmtId="37" fontId="3" fillId="0" borderId="5" xfId="1" applyFont="1" applyBorder="1" applyProtection="1"/>
    <xf numFmtId="37" fontId="3" fillId="0" borderId="1" xfId="1" applyFont="1" applyBorder="1" applyProtection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85"/>
  <sheetViews>
    <sheetView showGridLines="0" tabSelected="1" zoomScale="75" workbookViewId="0">
      <selection activeCell="B41" sqref="B41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9" width="15.8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5" width="15.8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1" width="15.8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7" width="15.8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3" width="15.8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9" width="15.8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5" width="15.8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1" width="15.8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7" width="15.8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3" width="15.8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9" width="15.8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5" width="15.8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1" width="15.8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7" width="15.8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3" width="15.8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9" width="15.8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5" width="15.8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1" width="15.8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7" width="15.8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3" width="15.8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9" width="15.8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5" width="15.8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1" width="15.8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7" width="15.8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3" width="15.8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9" width="15.8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5" width="15.8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1" width="15.8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7" width="15.8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3" width="15.8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9" width="15.8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5" width="15.8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1" width="15.8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7" width="15.8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3" width="15.8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9" width="15.8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5" width="15.8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1" width="15.8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7" width="15.8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3" width="15.8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9" width="15.8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5" width="15.8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1" width="15.8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7" width="15.8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3" width="15.8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9" width="15.8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5" width="15.8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1" width="15.8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7" width="15.8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3" width="15.8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9" width="15.8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5" width="15.8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1" width="15.8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7" width="15.8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3" width="15.8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9" width="15.8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5" width="15.8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1" width="15.8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7" width="15.8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3" width="15.8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9" width="15.8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5" width="15.8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1" width="15.8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7" width="15.875" style="2" customWidth="1"/>
    <col min="16138" max="16384" width="14.625" style="2"/>
  </cols>
  <sheetData>
    <row r="1" spans="1:10" x14ac:dyDescent="0.2">
      <c r="A1" s="1"/>
    </row>
    <row r="5" spans="1:10" x14ac:dyDescent="0.2">
      <c r="B5" s="70"/>
    </row>
    <row r="6" spans="1:10" ht="28.5" x14ac:dyDescent="0.3">
      <c r="D6" s="71" t="s">
        <v>282</v>
      </c>
    </row>
    <row r="7" spans="1:10" x14ac:dyDescent="0.2">
      <c r="D7" s="3" t="s">
        <v>283</v>
      </c>
    </row>
    <row r="8" spans="1:10" ht="18" thickBot="1" x14ac:dyDescent="0.25">
      <c r="B8" s="4"/>
      <c r="C8" s="4"/>
      <c r="D8" s="4"/>
      <c r="E8" s="4"/>
      <c r="F8" s="4"/>
      <c r="G8" s="4"/>
      <c r="H8" s="4"/>
      <c r="I8" s="4"/>
    </row>
    <row r="9" spans="1:10" x14ac:dyDescent="0.2">
      <c r="C9" s="8"/>
      <c r="D9" s="7"/>
      <c r="E9" s="7"/>
      <c r="F9" s="24" t="s">
        <v>284</v>
      </c>
      <c r="G9" s="7"/>
      <c r="H9" s="6" t="s">
        <v>285</v>
      </c>
      <c r="I9" s="8"/>
      <c r="J9" s="20"/>
    </row>
    <row r="10" spans="1:10" x14ac:dyDescent="0.2">
      <c r="C10" s="11" t="s">
        <v>286</v>
      </c>
      <c r="D10" s="8"/>
      <c r="E10" s="8"/>
      <c r="F10" s="8"/>
      <c r="G10" s="8"/>
      <c r="H10" s="6" t="s">
        <v>287</v>
      </c>
      <c r="I10" s="11" t="s">
        <v>288</v>
      </c>
      <c r="J10" s="20"/>
    </row>
    <row r="11" spans="1:10" x14ac:dyDescent="0.2">
      <c r="B11" s="7"/>
      <c r="C11" s="9"/>
      <c r="D11" s="12" t="s">
        <v>289</v>
      </c>
      <c r="E11" s="12" t="s">
        <v>290</v>
      </c>
      <c r="F11" s="12" t="s">
        <v>289</v>
      </c>
      <c r="G11" s="12" t="s">
        <v>290</v>
      </c>
      <c r="H11" s="12" t="s">
        <v>290</v>
      </c>
      <c r="I11" s="12" t="s">
        <v>289</v>
      </c>
      <c r="J11" s="20"/>
    </row>
    <row r="12" spans="1:10" x14ac:dyDescent="0.2">
      <c r="C12" s="8"/>
      <c r="E12" s="3" t="s">
        <v>291</v>
      </c>
    </row>
    <row r="13" spans="1:10" x14ac:dyDescent="0.2">
      <c r="B13" s="1" t="s">
        <v>292</v>
      </c>
      <c r="C13" s="13">
        <f>D13+E13</f>
        <v>15</v>
      </c>
      <c r="D13" s="30">
        <f>F13+I13</f>
        <v>14</v>
      </c>
      <c r="E13" s="30">
        <f>G13+H13</f>
        <v>1</v>
      </c>
      <c r="F13" s="14">
        <v>13</v>
      </c>
      <c r="G13" s="15" t="s">
        <v>293</v>
      </c>
      <c r="H13" s="14">
        <v>1</v>
      </c>
      <c r="I13" s="14">
        <v>1</v>
      </c>
    </row>
    <row r="14" spans="1:10" x14ac:dyDescent="0.2">
      <c r="B14" s="1" t="s">
        <v>294</v>
      </c>
      <c r="C14" s="13">
        <f>D14+E14</f>
        <v>17</v>
      </c>
      <c r="D14" s="30">
        <f>F14+I14</f>
        <v>15</v>
      </c>
      <c r="E14" s="30">
        <f>G14+H14</f>
        <v>2</v>
      </c>
      <c r="F14" s="14">
        <v>13</v>
      </c>
      <c r="G14" s="14">
        <v>1</v>
      </c>
      <c r="H14" s="14">
        <v>1</v>
      </c>
      <c r="I14" s="14">
        <v>2</v>
      </c>
    </row>
    <row r="15" spans="1:10" x14ac:dyDescent="0.2">
      <c r="B15" s="1" t="s">
        <v>295</v>
      </c>
      <c r="C15" s="13">
        <f>D15+E15</f>
        <v>17</v>
      </c>
      <c r="D15" s="30">
        <f>F15+I15</f>
        <v>15</v>
      </c>
      <c r="E15" s="30">
        <f>G15+H15</f>
        <v>2</v>
      </c>
      <c r="F15" s="14">
        <v>13</v>
      </c>
      <c r="G15" s="14">
        <v>1</v>
      </c>
      <c r="H15" s="14">
        <v>1</v>
      </c>
      <c r="I15" s="14">
        <v>2</v>
      </c>
    </row>
    <row r="16" spans="1:10" x14ac:dyDescent="0.2">
      <c r="B16" s="1" t="s">
        <v>296</v>
      </c>
      <c r="C16" s="13">
        <f>D16+E16</f>
        <v>16</v>
      </c>
      <c r="D16" s="30">
        <f>F16+I16</f>
        <v>14</v>
      </c>
      <c r="E16" s="30">
        <f>G16+H16</f>
        <v>2</v>
      </c>
      <c r="F16" s="14">
        <v>12</v>
      </c>
      <c r="G16" s="14">
        <v>1</v>
      </c>
      <c r="H16" s="14">
        <v>1</v>
      </c>
      <c r="I16" s="14">
        <v>2</v>
      </c>
    </row>
    <row r="17" spans="2:9" x14ac:dyDescent="0.2">
      <c r="C17" s="8"/>
    </row>
    <row r="18" spans="2:9" x14ac:dyDescent="0.2">
      <c r="B18" s="1" t="s">
        <v>297</v>
      </c>
      <c r="C18" s="13">
        <f>D18+E18</f>
        <v>18</v>
      </c>
      <c r="D18" s="30">
        <f>F18+I18</f>
        <v>15</v>
      </c>
      <c r="E18" s="30">
        <f>G18+H18</f>
        <v>3</v>
      </c>
      <c r="F18" s="14">
        <v>13</v>
      </c>
      <c r="G18" s="14">
        <v>2</v>
      </c>
      <c r="H18" s="14">
        <v>1</v>
      </c>
      <c r="I18" s="14">
        <v>2</v>
      </c>
    </row>
    <row r="19" spans="2:9" x14ac:dyDescent="0.2">
      <c r="B19" s="1" t="s">
        <v>298</v>
      </c>
      <c r="C19" s="13">
        <f>D19+E19</f>
        <v>18</v>
      </c>
      <c r="D19" s="30">
        <f>F19+I19</f>
        <v>15</v>
      </c>
      <c r="E19" s="30">
        <f>G19+H19</f>
        <v>3</v>
      </c>
      <c r="F19" s="14">
        <v>12</v>
      </c>
      <c r="G19" s="14">
        <v>2</v>
      </c>
      <c r="H19" s="14">
        <v>1</v>
      </c>
      <c r="I19" s="14">
        <v>3</v>
      </c>
    </row>
    <row r="20" spans="2:9" x14ac:dyDescent="0.2">
      <c r="B20" s="1" t="s">
        <v>299</v>
      </c>
      <c r="C20" s="13">
        <f>D20+E20</f>
        <v>18</v>
      </c>
      <c r="D20" s="30">
        <f>F20+I20</f>
        <v>15</v>
      </c>
      <c r="E20" s="30">
        <f>G20+H20</f>
        <v>3</v>
      </c>
      <c r="F20" s="14">
        <v>12</v>
      </c>
      <c r="G20" s="14">
        <v>2</v>
      </c>
      <c r="H20" s="14">
        <v>1</v>
      </c>
      <c r="I20" s="14">
        <v>3</v>
      </c>
    </row>
    <row r="21" spans="2:9" x14ac:dyDescent="0.2">
      <c r="C21" s="8"/>
    </row>
    <row r="22" spans="2:9" x14ac:dyDescent="0.2">
      <c r="B22" s="1" t="s">
        <v>300</v>
      </c>
      <c r="C22" s="13">
        <f>D22+E22</f>
        <v>17</v>
      </c>
      <c r="D22" s="30">
        <f>F22+I22</f>
        <v>14</v>
      </c>
      <c r="E22" s="30">
        <f>G22+H22</f>
        <v>3</v>
      </c>
      <c r="F22" s="14">
        <v>11</v>
      </c>
      <c r="G22" s="14">
        <v>2</v>
      </c>
      <c r="H22" s="14">
        <v>1</v>
      </c>
      <c r="I22" s="14">
        <v>3</v>
      </c>
    </row>
    <row r="23" spans="2:9" x14ac:dyDescent="0.2">
      <c r="B23" s="1" t="s">
        <v>301</v>
      </c>
      <c r="C23" s="13">
        <f>D23+E23</f>
        <v>17</v>
      </c>
      <c r="D23" s="30">
        <f>F23+I23</f>
        <v>14</v>
      </c>
      <c r="E23" s="30">
        <f>G23+H23</f>
        <v>3</v>
      </c>
      <c r="F23" s="14">
        <v>11</v>
      </c>
      <c r="G23" s="14">
        <v>2</v>
      </c>
      <c r="H23" s="14">
        <v>1</v>
      </c>
      <c r="I23" s="14">
        <v>3</v>
      </c>
    </row>
    <row r="24" spans="2:9" x14ac:dyDescent="0.2">
      <c r="B24" s="1" t="s">
        <v>302</v>
      </c>
      <c r="C24" s="13">
        <f>D24+E24</f>
        <v>17</v>
      </c>
      <c r="D24" s="30">
        <f>F24+I24</f>
        <v>14</v>
      </c>
      <c r="E24" s="30">
        <f>G24+H24</f>
        <v>3</v>
      </c>
      <c r="F24" s="14">
        <v>11</v>
      </c>
      <c r="G24" s="14">
        <v>2</v>
      </c>
      <c r="H24" s="14">
        <v>1</v>
      </c>
      <c r="I24" s="32">
        <v>3</v>
      </c>
    </row>
    <row r="25" spans="2:9" x14ac:dyDescent="0.2">
      <c r="B25" s="3" t="s">
        <v>100</v>
      </c>
      <c r="C25" s="16">
        <f>D25+E25</f>
        <v>17</v>
      </c>
      <c r="D25" s="19">
        <f>F25+I25</f>
        <v>14</v>
      </c>
      <c r="E25" s="19">
        <f>G25+H25</f>
        <v>3</v>
      </c>
      <c r="F25" s="17">
        <v>11</v>
      </c>
      <c r="G25" s="17">
        <v>2</v>
      </c>
      <c r="H25" s="17">
        <v>1</v>
      </c>
      <c r="I25" s="42">
        <v>3</v>
      </c>
    </row>
    <row r="26" spans="2:9" x14ac:dyDescent="0.2">
      <c r="B26" s="7"/>
      <c r="C26" s="9"/>
      <c r="D26" s="7"/>
      <c r="E26" s="7"/>
      <c r="F26" s="7"/>
      <c r="G26" s="7"/>
      <c r="H26" s="7"/>
      <c r="I26" s="7"/>
    </row>
    <row r="27" spans="2:9" x14ac:dyDescent="0.2">
      <c r="C27" s="8"/>
      <c r="E27" s="3" t="s">
        <v>303</v>
      </c>
      <c r="F27" s="1" t="s">
        <v>304</v>
      </c>
    </row>
    <row r="28" spans="2:9" x14ac:dyDescent="0.2">
      <c r="B28" s="1" t="s">
        <v>305</v>
      </c>
      <c r="C28" s="13">
        <f>D28+E28</f>
        <v>1194</v>
      </c>
      <c r="D28" s="30">
        <f>F28+I28</f>
        <v>199</v>
      </c>
      <c r="E28" s="30">
        <f>G28+H28</f>
        <v>995</v>
      </c>
      <c r="F28" s="14">
        <v>174</v>
      </c>
      <c r="G28" s="15" t="s">
        <v>293</v>
      </c>
      <c r="H28" s="14">
        <v>995</v>
      </c>
      <c r="I28" s="14">
        <v>25</v>
      </c>
    </row>
    <row r="29" spans="2:9" x14ac:dyDescent="0.2">
      <c r="B29" s="1" t="s">
        <v>294</v>
      </c>
      <c r="C29" s="13">
        <f>D29+E29</f>
        <v>8295.6</v>
      </c>
      <c r="D29" s="30">
        <f>F29+I29</f>
        <v>265.60000000000002</v>
      </c>
      <c r="E29" s="30">
        <f>G29+H29</f>
        <v>8030</v>
      </c>
      <c r="F29" s="14">
        <v>193.4</v>
      </c>
      <c r="G29" s="14">
        <v>6105</v>
      </c>
      <c r="H29" s="14">
        <v>1925</v>
      </c>
      <c r="I29" s="14">
        <v>72.2</v>
      </c>
    </row>
    <row r="30" spans="2:9" x14ac:dyDescent="0.2">
      <c r="B30" s="1" t="s">
        <v>295</v>
      </c>
      <c r="C30" s="13">
        <f>D30+E30</f>
        <v>12489</v>
      </c>
      <c r="D30" s="30">
        <f>F30+I30</f>
        <v>268</v>
      </c>
      <c r="E30" s="30">
        <f>G30+H30</f>
        <v>12221</v>
      </c>
      <c r="F30" s="14">
        <v>177</v>
      </c>
      <c r="G30" s="14">
        <v>10144</v>
      </c>
      <c r="H30" s="14">
        <v>2077</v>
      </c>
      <c r="I30" s="14">
        <v>91</v>
      </c>
    </row>
    <row r="31" spans="2:9" x14ac:dyDescent="0.2">
      <c r="B31" s="1" t="s">
        <v>296</v>
      </c>
      <c r="C31" s="13">
        <f>D31+E31</f>
        <v>9263</v>
      </c>
      <c r="D31" s="30">
        <f>F31+I31</f>
        <v>254</v>
      </c>
      <c r="E31" s="30">
        <f>G31+H31</f>
        <v>9009</v>
      </c>
      <c r="F31" s="14">
        <v>165</v>
      </c>
      <c r="G31" s="14">
        <v>7051</v>
      </c>
      <c r="H31" s="14">
        <v>1958</v>
      </c>
      <c r="I31" s="14">
        <v>89</v>
      </c>
    </row>
    <row r="32" spans="2:9" x14ac:dyDescent="0.2">
      <c r="C32" s="8"/>
    </row>
    <row r="33" spans="2:9" x14ac:dyDescent="0.2">
      <c r="B33" s="1" t="s">
        <v>297</v>
      </c>
      <c r="C33" s="13">
        <f>D33+E33</f>
        <v>11681</v>
      </c>
      <c r="D33" s="30">
        <f>F33+I33</f>
        <v>207</v>
      </c>
      <c r="E33" s="30">
        <f>G33+H33</f>
        <v>11474</v>
      </c>
      <c r="F33" s="14">
        <v>154</v>
      </c>
      <c r="G33" s="14">
        <v>9543</v>
      </c>
      <c r="H33" s="14">
        <v>1931</v>
      </c>
      <c r="I33" s="14">
        <v>53</v>
      </c>
    </row>
    <row r="34" spans="2:9" x14ac:dyDescent="0.2">
      <c r="B34" s="1" t="s">
        <v>298</v>
      </c>
      <c r="C34" s="13">
        <f>D34+E34</f>
        <v>18075</v>
      </c>
      <c r="D34" s="30">
        <f>F34+I34</f>
        <v>264</v>
      </c>
      <c r="E34" s="30">
        <f>G34+H34</f>
        <v>17811</v>
      </c>
      <c r="F34" s="14">
        <v>155</v>
      </c>
      <c r="G34" s="14">
        <v>15884</v>
      </c>
      <c r="H34" s="14">
        <v>1927</v>
      </c>
      <c r="I34" s="14">
        <v>109</v>
      </c>
    </row>
    <row r="35" spans="2:9" x14ac:dyDescent="0.2">
      <c r="B35" s="1" t="s">
        <v>299</v>
      </c>
      <c r="C35" s="13">
        <f>D35+E35</f>
        <v>15475</v>
      </c>
      <c r="D35" s="30">
        <f>F35+I35</f>
        <v>192</v>
      </c>
      <c r="E35" s="30">
        <f>G35+H35</f>
        <v>15283</v>
      </c>
      <c r="F35" s="14">
        <v>115</v>
      </c>
      <c r="G35" s="14">
        <v>13336</v>
      </c>
      <c r="H35" s="14">
        <v>1947</v>
      </c>
      <c r="I35" s="14">
        <v>77</v>
      </c>
    </row>
    <row r="36" spans="2:9" x14ac:dyDescent="0.2">
      <c r="C36" s="8"/>
    </row>
    <row r="37" spans="2:9" x14ac:dyDescent="0.2">
      <c r="B37" s="1" t="s">
        <v>300</v>
      </c>
      <c r="C37" s="13">
        <f>D37+E37</f>
        <v>10408</v>
      </c>
      <c r="D37" s="30">
        <f>F37+I37</f>
        <v>225</v>
      </c>
      <c r="E37" s="30">
        <f>G37+H37</f>
        <v>10183</v>
      </c>
      <c r="F37" s="45">
        <v>122</v>
      </c>
      <c r="G37" s="14">
        <v>8253</v>
      </c>
      <c r="H37" s="14">
        <v>1930</v>
      </c>
      <c r="I37" s="14">
        <v>103</v>
      </c>
    </row>
    <row r="38" spans="2:9" x14ac:dyDescent="0.2">
      <c r="B38" s="1" t="s">
        <v>301</v>
      </c>
      <c r="C38" s="13">
        <f>D38+E38</f>
        <v>7669</v>
      </c>
      <c r="D38" s="30">
        <f>F38+I38</f>
        <v>219</v>
      </c>
      <c r="E38" s="30">
        <f>G38+H38</f>
        <v>7450</v>
      </c>
      <c r="F38" s="45">
        <v>119</v>
      </c>
      <c r="G38" s="14">
        <v>5529</v>
      </c>
      <c r="H38" s="14">
        <v>1921</v>
      </c>
      <c r="I38" s="14">
        <v>100</v>
      </c>
    </row>
    <row r="39" spans="2:9" x14ac:dyDescent="0.2">
      <c r="B39" s="1" t="s">
        <v>302</v>
      </c>
      <c r="C39" s="13">
        <f>D39+E39</f>
        <v>8494</v>
      </c>
      <c r="D39" s="30">
        <f>F39+I39</f>
        <v>223</v>
      </c>
      <c r="E39" s="30">
        <f>G39+H39</f>
        <v>8271</v>
      </c>
      <c r="F39" s="14">
        <v>134</v>
      </c>
      <c r="G39" s="14">
        <v>6371</v>
      </c>
      <c r="H39" s="14">
        <v>1900</v>
      </c>
      <c r="I39" s="32">
        <v>89</v>
      </c>
    </row>
    <row r="40" spans="2:9" x14ac:dyDescent="0.2">
      <c r="B40" s="3" t="s">
        <v>100</v>
      </c>
      <c r="C40" s="16">
        <f>D40+E40</f>
        <v>6672</v>
      </c>
      <c r="D40" s="19">
        <f>F40+I40</f>
        <v>280</v>
      </c>
      <c r="E40" s="19">
        <f>G40+H40</f>
        <v>6392</v>
      </c>
      <c r="F40" s="17">
        <v>189</v>
      </c>
      <c r="G40" s="17">
        <v>4739</v>
      </c>
      <c r="H40" s="17">
        <v>1653</v>
      </c>
      <c r="I40" s="42">
        <v>91</v>
      </c>
    </row>
    <row r="41" spans="2:9" ht="18" thickBot="1" x14ac:dyDescent="0.25">
      <c r="B41" s="4"/>
      <c r="C41" s="18"/>
      <c r="D41" s="4"/>
      <c r="E41" s="4"/>
      <c r="F41" s="4"/>
      <c r="G41" s="4"/>
      <c r="H41" s="4"/>
      <c r="I41" s="4"/>
    </row>
    <row r="42" spans="2:9" x14ac:dyDescent="0.2">
      <c r="C42" s="1" t="s">
        <v>306</v>
      </c>
    </row>
    <row r="74" spans="1:1" x14ac:dyDescent="0.2">
      <c r="A74" s="1"/>
    </row>
    <row r="85" spans="1:1" x14ac:dyDescent="0.2">
      <c r="A85" s="2">
        <v>0</v>
      </c>
    </row>
  </sheetData>
  <phoneticPr fontId="2"/>
  <pageMargins left="0.4" right="0.4" top="0.56999999999999995" bottom="0.56000000000000005" header="0.51200000000000001" footer="0.51200000000000001"/>
  <pageSetup paperSize="12" scale="75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8" transitionEvaluation="1"/>
  <dimension ref="A4:J47"/>
  <sheetViews>
    <sheetView showGridLines="0" topLeftCell="A28" zoomScale="75" workbookViewId="0">
      <selection activeCell="A6" sqref="A6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9" width="15.8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5" width="15.8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1" width="15.8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7" width="15.8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3" width="15.8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9" width="15.8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5" width="15.8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1" width="15.8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7" width="15.8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3" width="15.8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9" width="15.8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5" width="15.8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1" width="15.8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7" width="15.8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3" width="15.8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9" width="15.8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5" width="15.8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1" width="15.8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7" width="15.8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3" width="15.8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9" width="15.8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5" width="15.8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1" width="15.8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7" width="15.8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3" width="15.8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9" width="15.8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5" width="15.8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1" width="15.8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7" width="15.8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3" width="15.8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9" width="15.8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5" width="15.8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1" width="15.8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7" width="15.8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3" width="15.8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9" width="15.8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5" width="15.8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1" width="15.8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7" width="15.8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3" width="15.8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9" width="15.8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5" width="15.8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1" width="15.8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7" width="15.8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3" width="15.8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9" width="15.8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5" width="15.8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1" width="15.8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7" width="15.8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3" width="15.8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9" width="15.8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5" width="15.8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1" width="15.8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7" width="15.8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3" width="15.8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9" width="15.8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5" width="15.8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1" width="15.8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7" width="15.8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3" width="15.8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9" width="15.8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5" width="15.8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1" width="15.8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7" width="15.875" style="2" customWidth="1"/>
    <col min="16138" max="16384" width="14.625" style="2"/>
  </cols>
  <sheetData>
    <row r="4" spans="2:10" x14ac:dyDescent="0.2">
      <c r="B4" s="70"/>
    </row>
    <row r="6" spans="2:10" x14ac:dyDescent="0.2">
      <c r="B6" s="20"/>
      <c r="D6" s="3" t="s">
        <v>307</v>
      </c>
    </row>
    <row r="7" spans="2:10" ht="18" thickBot="1" x14ac:dyDescent="0.25">
      <c r="B7" s="4"/>
      <c r="C7" s="4"/>
      <c r="D7" s="4"/>
      <c r="E7" s="4"/>
      <c r="F7" s="4"/>
      <c r="G7" s="4"/>
      <c r="H7" s="4"/>
      <c r="I7" s="4"/>
    </row>
    <row r="8" spans="2:10" x14ac:dyDescent="0.2">
      <c r="C8" s="9"/>
      <c r="D8" s="38" t="s">
        <v>308</v>
      </c>
      <c r="E8" s="7"/>
      <c r="F8" s="7"/>
      <c r="G8" s="7"/>
      <c r="H8" s="72" t="s">
        <v>309</v>
      </c>
      <c r="I8" s="7"/>
      <c r="J8" s="20"/>
    </row>
    <row r="9" spans="2:10" x14ac:dyDescent="0.2">
      <c r="B9" s="73" t="s">
        <v>310</v>
      </c>
      <c r="C9" s="6" t="s">
        <v>311</v>
      </c>
      <c r="D9" s="6" t="s">
        <v>312</v>
      </c>
      <c r="E9" s="6" t="s">
        <v>313</v>
      </c>
      <c r="F9" s="6" t="s">
        <v>314</v>
      </c>
      <c r="G9" s="22">
        <v>2000</v>
      </c>
      <c r="H9" s="8"/>
      <c r="I9" s="8"/>
      <c r="J9" s="20"/>
    </row>
    <row r="10" spans="2:10" x14ac:dyDescent="0.2">
      <c r="B10" s="7"/>
      <c r="C10" s="24" t="s">
        <v>315</v>
      </c>
      <c r="D10" s="24" t="s">
        <v>39</v>
      </c>
      <c r="E10" s="24" t="s">
        <v>40</v>
      </c>
      <c r="F10" s="24" t="s">
        <v>41</v>
      </c>
      <c r="G10" s="24" t="s">
        <v>42</v>
      </c>
      <c r="H10" s="24" t="s">
        <v>316</v>
      </c>
      <c r="I10" s="24" t="s">
        <v>317</v>
      </c>
      <c r="J10" s="20"/>
    </row>
    <row r="11" spans="2:10" x14ac:dyDescent="0.2">
      <c r="C11" s="26"/>
      <c r="D11" s="73"/>
      <c r="E11" s="73" t="s">
        <v>318</v>
      </c>
      <c r="H11" s="6" t="s">
        <v>319</v>
      </c>
      <c r="I11" s="39" t="s">
        <v>320</v>
      </c>
    </row>
    <row r="12" spans="2:10" x14ac:dyDescent="0.2">
      <c r="B12" s="3" t="s">
        <v>321</v>
      </c>
      <c r="C12" s="16">
        <f>C14+C24+1</f>
        <v>6035.8</v>
      </c>
      <c r="D12" s="19">
        <f t="shared" ref="D12:I12" si="0">D14+D24</f>
        <v>6172.5</v>
      </c>
      <c r="E12" s="19">
        <f t="shared" si="0"/>
        <v>6236</v>
      </c>
      <c r="F12" s="19">
        <f t="shared" si="0"/>
        <v>6351</v>
      </c>
      <c r="G12" s="19">
        <f t="shared" si="0"/>
        <v>6403</v>
      </c>
      <c r="H12" s="16">
        <f t="shared" si="0"/>
        <v>761280</v>
      </c>
      <c r="I12" s="50">
        <f t="shared" si="0"/>
        <v>1902</v>
      </c>
    </row>
    <row r="13" spans="2:10" x14ac:dyDescent="0.2">
      <c r="C13" s="8"/>
      <c r="H13" s="8"/>
      <c r="I13" s="74"/>
    </row>
    <row r="14" spans="2:10" x14ac:dyDescent="0.2">
      <c r="B14" s="1" t="s">
        <v>322</v>
      </c>
      <c r="C14" s="13">
        <f>SUM(C15:C20)</f>
        <v>2169</v>
      </c>
      <c r="D14" s="30">
        <f>SUM(D15:D20)-1</f>
        <v>2171.5</v>
      </c>
      <c r="E14" s="30">
        <f>SUM(E15:E20)</f>
        <v>2285</v>
      </c>
      <c r="F14" s="30">
        <f>SUM(F15:F20)+2</f>
        <v>2336</v>
      </c>
      <c r="G14" s="30">
        <f>SUM(G15:G21)</f>
        <v>2354</v>
      </c>
      <c r="H14" s="40">
        <v>657509</v>
      </c>
      <c r="I14" s="15" t="s">
        <v>293</v>
      </c>
    </row>
    <row r="15" spans="2:10" x14ac:dyDescent="0.2">
      <c r="B15" s="1" t="s">
        <v>323</v>
      </c>
      <c r="C15" s="40">
        <v>52.5</v>
      </c>
      <c r="D15" s="14">
        <v>55</v>
      </c>
      <c r="E15" s="14">
        <v>56</v>
      </c>
      <c r="F15" s="14">
        <v>58</v>
      </c>
      <c r="G15" s="14">
        <v>59</v>
      </c>
      <c r="H15" s="40">
        <v>120070</v>
      </c>
      <c r="I15" s="15" t="s">
        <v>293</v>
      </c>
    </row>
    <row r="16" spans="2:10" x14ac:dyDescent="0.2">
      <c r="B16" s="75" t="s">
        <v>324</v>
      </c>
      <c r="C16" s="40"/>
      <c r="D16" s="14"/>
      <c r="E16" s="14"/>
      <c r="F16" s="14"/>
      <c r="G16" s="14"/>
      <c r="H16" s="40"/>
      <c r="I16" s="39"/>
    </row>
    <row r="17" spans="2:9" x14ac:dyDescent="0.2">
      <c r="B17" s="1" t="s">
        <v>325</v>
      </c>
      <c r="C17" s="40">
        <v>1787.5</v>
      </c>
      <c r="D17" s="14">
        <v>1774.5</v>
      </c>
      <c r="E17" s="14">
        <v>1865</v>
      </c>
      <c r="F17" s="14">
        <v>1893</v>
      </c>
      <c r="G17" s="14">
        <v>1893</v>
      </c>
      <c r="H17" s="40">
        <v>510436</v>
      </c>
      <c r="I17" s="15" t="s">
        <v>293</v>
      </c>
    </row>
    <row r="18" spans="2:9" x14ac:dyDescent="0.2">
      <c r="B18" s="1" t="s">
        <v>326</v>
      </c>
      <c r="C18" s="40">
        <v>276</v>
      </c>
      <c r="D18" s="14">
        <v>281</v>
      </c>
      <c r="E18" s="14">
        <v>292</v>
      </c>
      <c r="F18" s="14">
        <v>302</v>
      </c>
      <c r="G18" s="14">
        <v>307</v>
      </c>
      <c r="H18" s="40">
        <v>16413</v>
      </c>
      <c r="I18" s="15" t="s">
        <v>293</v>
      </c>
    </row>
    <row r="19" spans="2:9" x14ac:dyDescent="0.2">
      <c r="B19" s="1" t="s">
        <v>327</v>
      </c>
      <c r="C19" s="40">
        <v>6</v>
      </c>
      <c r="D19" s="14">
        <v>5</v>
      </c>
      <c r="E19" s="14">
        <v>5</v>
      </c>
      <c r="F19" s="14">
        <v>5</v>
      </c>
      <c r="G19" s="14">
        <v>5</v>
      </c>
      <c r="H19" s="40">
        <v>2157</v>
      </c>
      <c r="I19" s="15" t="s">
        <v>293</v>
      </c>
    </row>
    <row r="20" spans="2:9" x14ac:dyDescent="0.2">
      <c r="B20" s="1" t="s">
        <v>328</v>
      </c>
      <c r="C20" s="40">
        <v>47</v>
      </c>
      <c r="D20" s="14">
        <v>57</v>
      </c>
      <c r="E20" s="14">
        <v>67</v>
      </c>
      <c r="F20" s="14">
        <v>76</v>
      </c>
      <c r="G20" s="14">
        <v>77</v>
      </c>
      <c r="H20" s="40">
        <v>6244</v>
      </c>
      <c r="I20" s="15" t="s">
        <v>293</v>
      </c>
    </row>
    <row r="21" spans="2:9" x14ac:dyDescent="0.2">
      <c r="B21" s="1" t="s">
        <v>329</v>
      </c>
      <c r="C21" s="34" t="s">
        <v>114</v>
      </c>
      <c r="D21" s="74" t="s">
        <v>114</v>
      </c>
      <c r="E21" s="74" t="s">
        <v>114</v>
      </c>
      <c r="F21" s="74" t="s">
        <v>114</v>
      </c>
      <c r="G21" s="14">
        <v>13</v>
      </c>
      <c r="H21" s="8">
        <v>2189</v>
      </c>
      <c r="I21" s="15" t="s">
        <v>293</v>
      </c>
    </row>
    <row r="22" spans="2:9" x14ac:dyDescent="0.2">
      <c r="B22" s="1" t="s">
        <v>330</v>
      </c>
      <c r="C22" s="8"/>
      <c r="E22" s="14"/>
      <c r="F22" s="14"/>
      <c r="G22" s="14"/>
      <c r="H22" s="8"/>
    </row>
    <row r="23" spans="2:9" x14ac:dyDescent="0.2">
      <c r="B23" s="1"/>
      <c r="C23" s="8"/>
      <c r="E23" s="14"/>
      <c r="F23" s="14"/>
      <c r="G23" s="14"/>
      <c r="H23" s="8"/>
    </row>
    <row r="24" spans="2:9" x14ac:dyDescent="0.2">
      <c r="B24" s="1" t="s">
        <v>331</v>
      </c>
      <c r="C24" s="13">
        <f>SUM(C25:C30)</f>
        <v>3865.8</v>
      </c>
      <c r="D24" s="30">
        <f>SUM(D25:D30)</f>
        <v>4001</v>
      </c>
      <c r="E24" s="30">
        <f>SUM(E25:E30)-5</f>
        <v>3951</v>
      </c>
      <c r="F24" s="30">
        <f>SUM(F25:F30)</f>
        <v>4015</v>
      </c>
      <c r="G24" s="30">
        <v>4049</v>
      </c>
      <c r="H24" s="13">
        <v>103771</v>
      </c>
      <c r="I24" s="29">
        <f>SUM(I25:I30)</f>
        <v>1902</v>
      </c>
    </row>
    <row r="25" spans="2:9" x14ac:dyDescent="0.2">
      <c r="B25" s="1" t="s">
        <v>332</v>
      </c>
      <c r="C25" s="40">
        <v>1105.4000000000001</v>
      </c>
      <c r="D25" s="14">
        <v>1134.5</v>
      </c>
      <c r="E25" s="14">
        <v>1199</v>
      </c>
      <c r="F25" s="14">
        <v>1234</v>
      </c>
      <c r="G25" s="14">
        <v>1127</v>
      </c>
      <c r="H25" s="40">
        <v>3189</v>
      </c>
      <c r="I25" s="14">
        <v>415</v>
      </c>
    </row>
    <row r="26" spans="2:9" x14ac:dyDescent="0.2">
      <c r="B26" s="1" t="s">
        <v>333</v>
      </c>
      <c r="C26" s="40">
        <v>1077.4000000000001</v>
      </c>
      <c r="D26" s="14">
        <v>1069.5</v>
      </c>
      <c r="E26" s="14">
        <v>1099</v>
      </c>
      <c r="F26" s="14">
        <v>1112</v>
      </c>
      <c r="G26" s="14">
        <v>1112</v>
      </c>
      <c r="H26" s="40">
        <v>70190</v>
      </c>
      <c r="I26" s="14">
        <v>785</v>
      </c>
    </row>
    <row r="27" spans="2:9" x14ac:dyDescent="0.2">
      <c r="C27" s="8"/>
      <c r="E27" s="14"/>
      <c r="F27" s="14"/>
      <c r="G27" s="14"/>
      <c r="H27" s="8"/>
    </row>
    <row r="28" spans="2:9" x14ac:dyDescent="0.2">
      <c r="B28" s="1" t="s">
        <v>334</v>
      </c>
      <c r="C28" s="40">
        <v>1507</v>
      </c>
      <c r="D28" s="14">
        <v>1631</v>
      </c>
      <c r="E28" s="14">
        <f>1491</f>
        <v>1491</v>
      </c>
      <c r="F28" s="14">
        <v>1508</v>
      </c>
      <c r="G28" s="14">
        <v>1653</v>
      </c>
      <c r="H28" s="40">
        <v>179</v>
      </c>
      <c r="I28" s="14">
        <v>557</v>
      </c>
    </row>
    <row r="29" spans="2:9" x14ac:dyDescent="0.2">
      <c r="B29" s="1" t="s">
        <v>335</v>
      </c>
      <c r="C29" s="40">
        <v>4</v>
      </c>
      <c r="D29" s="14">
        <v>5</v>
      </c>
      <c r="E29" s="14">
        <v>5</v>
      </c>
      <c r="F29" s="14">
        <v>7</v>
      </c>
      <c r="G29" s="14">
        <v>6</v>
      </c>
      <c r="H29" s="40">
        <v>240</v>
      </c>
      <c r="I29" s="14">
        <v>5</v>
      </c>
    </row>
    <row r="30" spans="2:9" x14ac:dyDescent="0.2">
      <c r="B30" s="1" t="s">
        <v>336</v>
      </c>
      <c r="C30" s="40">
        <v>172</v>
      </c>
      <c r="D30" s="14">
        <v>161</v>
      </c>
      <c r="E30" s="14">
        <v>162</v>
      </c>
      <c r="F30" s="14">
        <v>154</v>
      </c>
      <c r="G30" s="14">
        <v>151</v>
      </c>
      <c r="H30" s="40">
        <v>29973</v>
      </c>
      <c r="I30" s="14">
        <v>140</v>
      </c>
    </row>
    <row r="31" spans="2:9" x14ac:dyDescent="0.2">
      <c r="B31" s="7"/>
      <c r="C31" s="9"/>
      <c r="D31" s="7"/>
      <c r="E31" s="44"/>
      <c r="F31" s="44"/>
      <c r="G31" s="44"/>
      <c r="H31" s="9"/>
      <c r="I31" s="7"/>
    </row>
    <row r="32" spans="2:9" x14ac:dyDescent="0.2">
      <c r="C32" s="8"/>
      <c r="E32" s="14"/>
      <c r="F32" s="14"/>
      <c r="G32" s="14"/>
      <c r="H32" s="8"/>
    </row>
    <row r="33" spans="1:9" x14ac:dyDescent="0.2">
      <c r="B33" s="1" t="s">
        <v>337</v>
      </c>
      <c r="C33" s="40">
        <v>1228</v>
      </c>
      <c r="D33" s="14">
        <v>1246</v>
      </c>
      <c r="E33" s="14">
        <v>1213</v>
      </c>
      <c r="F33" s="14">
        <v>1218</v>
      </c>
      <c r="G33" s="14">
        <v>1248</v>
      </c>
      <c r="H33" s="40">
        <v>1</v>
      </c>
      <c r="I33" s="14">
        <v>186</v>
      </c>
    </row>
    <row r="34" spans="1:9" ht="18" thickBot="1" x14ac:dyDescent="0.25">
      <c r="B34" s="4"/>
      <c r="C34" s="76"/>
      <c r="D34" s="77"/>
      <c r="E34" s="77"/>
      <c r="F34" s="77"/>
      <c r="G34" s="77"/>
      <c r="H34" s="18"/>
      <c r="I34" s="4"/>
    </row>
    <row r="35" spans="1:9" x14ac:dyDescent="0.2">
      <c r="C35" s="1" t="s">
        <v>30</v>
      </c>
    </row>
    <row r="36" spans="1:9" x14ac:dyDescent="0.2">
      <c r="A36" s="1"/>
    </row>
    <row r="47" spans="1:9" x14ac:dyDescent="0.2">
      <c r="A47" s="2">
        <v>0</v>
      </c>
    </row>
  </sheetData>
  <phoneticPr fontId="2"/>
  <pageMargins left="0.4" right="0.4" top="0.56999999999999995" bottom="0.56000000000000005" header="0.51200000000000001" footer="0.51200000000000001"/>
  <pageSetup paperSize="12" scale="75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workbookViewId="0">
      <selection activeCell="B1" sqref="B1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8" width="15.875" style="2" customWidth="1"/>
    <col min="9" max="256" width="14.625" style="2"/>
    <col min="257" max="257" width="13.375" style="2" customWidth="1"/>
    <col min="258" max="258" width="20.875" style="2" customWidth="1"/>
    <col min="259" max="264" width="15.875" style="2" customWidth="1"/>
    <col min="265" max="512" width="14.625" style="2"/>
    <col min="513" max="513" width="13.375" style="2" customWidth="1"/>
    <col min="514" max="514" width="20.875" style="2" customWidth="1"/>
    <col min="515" max="520" width="15.875" style="2" customWidth="1"/>
    <col min="521" max="768" width="14.625" style="2"/>
    <col min="769" max="769" width="13.375" style="2" customWidth="1"/>
    <col min="770" max="770" width="20.875" style="2" customWidth="1"/>
    <col min="771" max="776" width="15.875" style="2" customWidth="1"/>
    <col min="777" max="1024" width="14.625" style="2"/>
    <col min="1025" max="1025" width="13.375" style="2" customWidth="1"/>
    <col min="1026" max="1026" width="20.875" style="2" customWidth="1"/>
    <col min="1027" max="1032" width="15.875" style="2" customWidth="1"/>
    <col min="1033" max="1280" width="14.625" style="2"/>
    <col min="1281" max="1281" width="13.375" style="2" customWidth="1"/>
    <col min="1282" max="1282" width="20.875" style="2" customWidth="1"/>
    <col min="1283" max="1288" width="15.875" style="2" customWidth="1"/>
    <col min="1289" max="1536" width="14.625" style="2"/>
    <col min="1537" max="1537" width="13.375" style="2" customWidth="1"/>
    <col min="1538" max="1538" width="20.875" style="2" customWidth="1"/>
    <col min="1539" max="1544" width="15.875" style="2" customWidth="1"/>
    <col min="1545" max="1792" width="14.625" style="2"/>
    <col min="1793" max="1793" width="13.375" style="2" customWidth="1"/>
    <col min="1794" max="1794" width="20.875" style="2" customWidth="1"/>
    <col min="1795" max="1800" width="15.875" style="2" customWidth="1"/>
    <col min="1801" max="2048" width="14.625" style="2"/>
    <col min="2049" max="2049" width="13.375" style="2" customWidth="1"/>
    <col min="2050" max="2050" width="20.875" style="2" customWidth="1"/>
    <col min="2051" max="2056" width="15.875" style="2" customWidth="1"/>
    <col min="2057" max="2304" width="14.625" style="2"/>
    <col min="2305" max="2305" width="13.375" style="2" customWidth="1"/>
    <col min="2306" max="2306" width="20.875" style="2" customWidth="1"/>
    <col min="2307" max="2312" width="15.875" style="2" customWidth="1"/>
    <col min="2313" max="2560" width="14.625" style="2"/>
    <col min="2561" max="2561" width="13.375" style="2" customWidth="1"/>
    <col min="2562" max="2562" width="20.875" style="2" customWidth="1"/>
    <col min="2563" max="2568" width="15.875" style="2" customWidth="1"/>
    <col min="2569" max="2816" width="14.625" style="2"/>
    <col min="2817" max="2817" width="13.375" style="2" customWidth="1"/>
    <col min="2818" max="2818" width="20.875" style="2" customWidth="1"/>
    <col min="2819" max="2824" width="15.875" style="2" customWidth="1"/>
    <col min="2825" max="3072" width="14.625" style="2"/>
    <col min="3073" max="3073" width="13.375" style="2" customWidth="1"/>
    <col min="3074" max="3074" width="20.875" style="2" customWidth="1"/>
    <col min="3075" max="3080" width="15.875" style="2" customWidth="1"/>
    <col min="3081" max="3328" width="14.625" style="2"/>
    <col min="3329" max="3329" width="13.375" style="2" customWidth="1"/>
    <col min="3330" max="3330" width="20.875" style="2" customWidth="1"/>
    <col min="3331" max="3336" width="15.875" style="2" customWidth="1"/>
    <col min="3337" max="3584" width="14.625" style="2"/>
    <col min="3585" max="3585" width="13.375" style="2" customWidth="1"/>
    <col min="3586" max="3586" width="20.875" style="2" customWidth="1"/>
    <col min="3587" max="3592" width="15.875" style="2" customWidth="1"/>
    <col min="3593" max="3840" width="14.625" style="2"/>
    <col min="3841" max="3841" width="13.375" style="2" customWidth="1"/>
    <col min="3842" max="3842" width="20.875" style="2" customWidth="1"/>
    <col min="3843" max="3848" width="15.875" style="2" customWidth="1"/>
    <col min="3849" max="4096" width="14.625" style="2"/>
    <col min="4097" max="4097" width="13.375" style="2" customWidth="1"/>
    <col min="4098" max="4098" width="20.875" style="2" customWidth="1"/>
    <col min="4099" max="4104" width="15.875" style="2" customWidth="1"/>
    <col min="4105" max="4352" width="14.625" style="2"/>
    <col min="4353" max="4353" width="13.375" style="2" customWidth="1"/>
    <col min="4354" max="4354" width="20.875" style="2" customWidth="1"/>
    <col min="4355" max="4360" width="15.875" style="2" customWidth="1"/>
    <col min="4361" max="4608" width="14.625" style="2"/>
    <col min="4609" max="4609" width="13.375" style="2" customWidth="1"/>
    <col min="4610" max="4610" width="20.875" style="2" customWidth="1"/>
    <col min="4611" max="4616" width="15.875" style="2" customWidth="1"/>
    <col min="4617" max="4864" width="14.625" style="2"/>
    <col min="4865" max="4865" width="13.375" style="2" customWidth="1"/>
    <col min="4866" max="4866" width="20.875" style="2" customWidth="1"/>
    <col min="4867" max="4872" width="15.875" style="2" customWidth="1"/>
    <col min="4873" max="5120" width="14.625" style="2"/>
    <col min="5121" max="5121" width="13.375" style="2" customWidth="1"/>
    <col min="5122" max="5122" width="20.875" style="2" customWidth="1"/>
    <col min="5123" max="5128" width="15.875" style="2" customWidth="1"/>
    <col min="5129" max="5376" width="14.625" style="2"/>
    <col min="5377" max="5377" width="13.375" style="2" customWidth="1"/>
    <col min="5378" max="5378" width="20.875" style="2" customWidth="1"/>
    <col min="5379" max="5384" width="15.875" style="2" customWidth="1"/>
    <col min="5385" max="5632" width="14.625" style="2"/>
    <col min="5633" max="5633" width="13.375" style="2" customWidth="1"/>
    <col min="5634" max="5634" width="20.875" style="2" customWidth="1"/>
    <col min="5635" max="5640" width="15.875" style="2" customWidth="1"/>
    <col min="5641" max="5888" width="14.625" style="2"/>
    <col min="5889" max="5889" width="13.375" style="2" customWidth="1"/>
    <col min="5890" max="5890" width="20.875" style="2" customWidth="1"/>
    <col min="5891" max="5896" width="15.875" style="2" customWidth="1"/>
    <col min="5897" max="6144" width="14.625" style="2"/>
    <col min="6145" max="6145" width="13.375" style="2" customWidth="1"/>
    <col min="6146" max="6146" width="20.875" style="2" customWidth="1"/>
    <col min="6147" max="6152" width="15.875" style="2" customWidth="1"/>
    <col min="6153" max="6400" width="14.625" style="2"/>
    <col min="6401" max="6401" width="13.375" style="2" customWidth="1"/>
    <col min="6402" max="6402" width="20.875" style="2" customWidth="1"/>
    <col min="6403" max="6408" width="15.875" style="2" customWidth="1"/>
    <col min="6409" max="6656" width="14.625" style="2"/>
    <col min="6657" max="6657" width="13.375" style="2" customWidth="1"/>
    <col min="6658" max="6658" width="20.875" style="2" customWidth="1"/>
    <col min="6659" max="6664" width="15.875" style="2" customWidth="1"/>
    <col min="6665" max="6912" width="14.625" style="2"/>
    <col min="6913" max="6913" width="13.375" style="2" customWidth="1"/>
    <col min="6914" max="6914" width="20.875" style="2" customWidth="1"/>
    <col min="6915" max="6920" width="15.875" style="2" customWidth="1"/>
    <col min="6921" max="7168" width="14.625" style="2"/>
    <col min="7169" max="7169" width="13.375" style="2" customWidth="1"/>
    <col min="7170" max="7170" width="20.875" style="2" customWidth="1"/>
    <col min="7171" max="7176" width="15.875" style="2" customWidth="1"/>
    <col min="7177" max="7424" width="14.625" style="2"/>
    <col min="7425" max="7425" width="13.375" style="2" customWidth="1"/>
    <col min="7426" max="7426" width="20.875" style="2" customWidth="1"/>
    <col min="7427" max="7432" width="15.875" style="2" customWidth="1"/>
    <col min="7433" max="7680" width="14.625" style="2"/>
    <col min="7681" max="7681" width="13.375" style="2" customWidth="1"/>
    <col min="7682" max="7682" width="20.875" style="2" customWidth="1"/>
    <col min="7683" max="7688" width="15.875" style="2" customWidth="1"/>
    <col min="7689" max="7936" width="14.625" style="2"/>
    <col min="7937" max="7937" width="13.375" style="2" customWidth="1"/>
    <col min="7938" max="7938" width="20.875" style="2" customWidth="1"/>
    <col min="7939" max="7944" width="15.875" style="2" customWidth="1"/>
    <col min="7945" max="8192" width="14.625" style="2"/>
    <col min="8193" max="8193" width="13.375" style="2" customWidth="1"/>
    <col min="8194" max="8194" width="20.875" style="2" customWidth="1"/>
    <col min="8195" max="8200" width="15.875" style="2" customWidth="1"/>
    <col min="8201" max="8448" width="14.625" style="2"/>
    <col min="8449" max="8449" width="13.375" style="2" customWidth="1"/>
    <col min="8450" max="8450" width="20.875" style="2" customWidth="1"/>
    <col min="8451" max="8456" width="15.875" style="2" customWidth="1"/>
    <col min="8457" max="8704" width="14.625" style="2"/>
    <col min="8705" max="8705" width="13.375" style="2" customWidth="1"/>
    <col min="8706" max="8706" width="20.875" style="2" customWidth="1"/>
    <col min="8707" max="8712" width="15.875" style="2" customWidth="1"/>
    <col min="8713" max="8960" width="14.625" style="2"/>
    <col min="8961" max="8961" width="13.375" style="2" customWidth="1"/>
    <col min="8962" max="8962" width="20.875" style="2" customWidth="1"/>
    <col min="8963" max="8968" width="15.875" style="2" customWidth="1"/>
    <col min="8969" max="9216" width="14.625" style="2"/>
    <col min="9217" max="9217" width="13.375" style="2" customWidth="1"/>
    <col min="9218" max="9218" width="20.875" style="2" customWidth="1"/>
    <col min="9219" max="9224" width="15.875" style="2" customWidth="1"/>
    <col min="9225" max="9472" width="14.625" style="2"/>
    <col min="9473" max="9473" width="13.375" style="2" customWidth="1"/>
    <col min="9474" max="9474" width="20.875" style="2" customWidth="1"/>
    <col min="9475" max="9480" width="15.875" style="2" customWidth="1"/>
    <col min="9481" max="9728" width="14.625" style="2"/>
    <col min="9729" max="9729" width="13.375" style="2" customWidth="1"/>
    <col min="9730" max="9730" width="20.875" style="2" customWidth="1"/>
    <col min="9731" max="9736" width="15.875" style="2" customWidth="1"/>
    <col min="9737" max="9984" width="14.625" style="2"/>
    <col min="9985" max="9985" width="13.375" style="2" customWidth="1"/>
    <col min="9986" max="9986" width="20.875" style="2" customWidth="1"/>
    <col min="9987" max="9992" width="15.875" style="2" customWidth="1"/>
    <col min="9993" max="10240" width="14.625" style="2"/>
    <col min="10241" max="10241" width="13.375" style="2" customWidth="1"/>
    <col min="10242" max="10242" width="20.875" style="2" customWidth="1"/>
    <col min="10243" max="10248" width="15.875" style="2" customWidth="1"/>
    <col min="10249" max="10496" width="14.625" style="2"/>
    <col min="10497" max="10497" width="13.375" style="2" customWidth="1"/>
    <col min="10498" max="10498" width="20.875" style="2" customWidth="1"/>
    <col min="10499" max="10504" width="15.875" style="2" customWidth="1"/>
    <col min="10505" max="10752" width="14.625" style="2"/>
    <col min="10753" max="10753" width="13.375" style="2" customWidth="1"/>
    <col min="10754" max="10754" width="20.875" style="2" customWidth="1"/>
    <col min="10755" max="10760" width="15.875" style="2" customWidth="1"/>
    <col min="10761" max="11008" width="14.625" style="2"/>
    <col min="11009" max="11009" width="13.375" style="2" customWidth="1"/>
    <col min="11010" max="11010" width="20.875" style="2" customWidth="1"/>
    <col min="11011" max="11016" width="15.875" style="2" customWidth="1"/>
    <col min="11017" max="11264" width="14.625" style="2"/>
    <col min="11265" max="11265" width="13.375" style="2" customWidth="1"/>
    <col min="11266" max="11266" width="20.875" style="2" customWidth="1"/>
    <col min="11267" max="11272" width="15.875" style="2" customWidth="1"/>
    <col min="11273" max="11520" width="14.625" style="2"/>
    <col min="11521" max="11521" width="13.375" style="2" customWidth="1"/>
    <col min="11522" max="11522" width="20.875" style="2" customWidth="1"/>
    <col min="11523" max="11528" width="15.875" style="2" customWidth="1"/>
    <col min="11529" max="11776" width="14.625" style="2"/>
    <col min="11777" max="11777" width="13.375" style="2" customWidth="1"/>
    <col min="11778" max="11778" width="20.875" style="2" customWidth="1"/>
    <col min="11779" max="11784" width="15.875" style="2" customWidth="1"/>
    <col min="11785" max="12032" width="14.625" style="2"/>
    <col min="12033" max="12033" width="13.375" style="2" customWidth="1"/>
    <col min="12034" max="12034" width="20.875" style="2" customWidth="1"/>
    <col min="12035" max="12040" width="15.875" style="2" customWidth="1"/>
    <col min="12041" max="12288" width="14.625" style="2"/>
    <col min="12289" max="12289" width="13.375" style="2" customWidth="1"/>
    <col min="12290" max="12290" width="20.875" style="2" customWidth="1"/>
    <col min="12291" max="12296" width="15.875" style="2" customWidth="1"/>
    <col min="12297" max="12544" width="14.625" style="2"/>
    <col min="12545" max="12545" width="13.375" style="2" customWidth="1"/>
    <col min="12546" max="12546" width="20.875" style="2" customWidth="1"/>
    <col min="12547" max="12552" width="15.875" style="2" customWidth="1"/>
    <col min="12553" max="12800" width="14.625" style="2"/>
    <col min="12801" max="12801" width="13.375" style="2" customWidth="1"/>
    <col min="12802" max="12802" width="20.875" style="2" customWidth="1"/>
    <col min="12803" max="12808" width="15.875" style="2" customWidth="1"/>
    <col min="12809" max="13056" width="14.625" style="2"/>
    <col min="13057" max="13057" width="13.375" style="2" customWidth="1"/>
    <col min="13058" max="13058" width="20.875" style="2" customWidth="1"/>
    <col min="13059" max="13064" width="15.875" style="2" customWidth="1"/>
    <col min="13065" max="13312" width="14.625" style="2"/>
    <col min="13313" max="13313" width="13.375" style="2" customWidth="1"/>
    <col min="13314" max="13314" width="20.875" style="2" customWidth="1"/>
    <col min="13315" max="13320" width="15.875" style="2" customWidth="1"/>
    <col min="13321" max="13568" width="14.625" style="2"/>
    <col min="13569" max="13569" width="13.375" style="2" customWidth="1"/>
    <col min="13570" max="13570" width="20.875" style="2" customWidth="1"/>
    <col min="13571" max="13576" width="15.875" style="2" customWidth="1"/>
    <col min="13577" max="13824" width="14.625" style="2"/>
    <col min="13825" max="13825" width="13.375" style="2" customWidth="1"/>
    <col min="13826" max="13826" width="20.875" style="2" customWidth="1"/>
    <col min="13827" max="13832" width="15.875" style="2" customWidth="1"/>
    <col min="13833" max="14080" width="14.625" style="2"/>
    <col min="14081" max="14081" width="13.375" style="2" customWidth="1"/>
    <col min="14082" max="14082" width="20.875" style="2" customWidth="1"/>
    <col min="14083" max="14088" width="15.875" style="2" customWidth="1"/>
    <col min="14089" max="14336" width="14.625" style="2"/>
    <col min="14337" max="14337" width="13.375" style="2" customWidth="1"/>
    <col min="14338" max="14338" width="20.875" style="2" customWidth="1"/>
    <col min="14339" max="14344" width="15.875" style="2" customWidth="1"/>
    <col min="14345" max="14592" width="14.625" style="2"/>
    <col min="14593" max="14593" width="13.375" style="2" customWidth="1"/>
    <col min="14594" max="14594" width="20.875" style="2" customWidth="1"/>
    <col min="14595" max="14600" width="15.875" style="2" customWidth="1"/>
    <col min="14601" max="14848" width="14.625" style="2"/>
    <col min="14849" max="14849" width="13.375" style="2" customWidth="1"/>
    <col min="14850" max="14850" width="20.875" style="2" customWidth="1"/>
    <col min="14851" max="14856" width="15.875" style="2" customWidth="1"/>
    <col min="14857" max="15104" width="14.625" style="2"/>
    <col min="15105" max="15105" width="13.375" style="2" customWidth="1"/>
    <col min="15106" max="15106" width="20.875" style="2" customWidth="1"/>
    <col min="15107" max="15112" width="15.875" style="2" customWidth="1"/>
    <col min="15113" max="15360" width="14.625" style="2"/>
    <col min="15361" max="15361" width="13.375" style="2" customWidth="1"/>
    <col min="15362" max="15362" width="20.875" style="2" customWidth="1"/>
    <col min="15363" max="15368" width="15.875" style="2" customWidth="1"/>
    <col min="15369" max="15616" width="14.625" style="2"/>
    <col min="15617" max="15617" width="13.375" style="2" customWidth="1"/>
    <col min="15618" max="15618" width="20.875" style="2" customWidth="1"/>
    <col min="15619" max="15624" width="15.875" style="2" customWidth="1"/>
    <col min="15625" max="15872" width="14.625" style="2"/>
    <col min="15873" max="15873" width="13.375" style="2" customWidth="1"/>
    <col min="15874" max="15874" width="20.875" style="2" customWidth="1"/>
    <col min="15875" max="15880" width="15.875" style="2" customWidth="1"/>
    <col min="15881" max="16128" width="14.625" style="2"/>
    <col min="16129" max="16129" width="13.375" style="2" customWidth="1"/>
    <col min="16130" max="16130" width="20.875" style="2" customWidth="1"/>
    <col min="16131" max="16136" width="15.875" style="2" customWidth="1"/>
    <col min="16137" max="16384" width="14.625" style="2"/>
  </cols>
  <sheetData>
    <row r="1" spans="1:9" x14ac:dyDescent="0.2">
      <c r="A1" s="1"/>
    </row>
    <row r="6" spans="1:9" x14ac:dyDescent="0.2">
      <c r="D6" s="3" t="s">
        <v>0</v>
      </c>
    </row>
    <row r="7" spans="1:9" ht="18" thickBot="1" x14ac:dyDescent="0.25">
      <c r="B7" s="4"/>
      <c r="C7" s="4"/>
      <c r="D7" s="4"/>
      <c r="E7" s="4"/>
      <c r="F7" s="4"/>
      <c r="G7" s="4"/>
      <c r="H7" s="5" t="s">
        <v>1</v>
      </c>
      <c r="I7" s="4"/>
    </row>
    <row r="8" spans="1:9" x14ac:dyDescent="0.2">
      <c r="C8" s="6" t="s">
        <v>2</v>
      </c>
      <c r="D8" s="7"/>
      <c r="E8" s="7"/>
      <c r="F8" s="7"/>
      <c r="G8" s="7"/>
      <c r="H8" s="7"/>
      <c r="I8" s="6" t="s">
        <v>3</v>
      </c>
    </row>
    <row r="9" spans="1:9" x14ac:dyDescent="0.2">
      <c r="C9" s="6" t="s">
        <v>4</v>
      </c>
      <c r="D9" s="8"/>
      <c r="E9" s="9"/>
      <c r="F9" s="10" t="s">
        <v>5</v>
      </c>
      <c r="G9" s="7"/>
      <c r="H9" s="7"/>
      <c r="I9" s="11" t="s">
        <v>6</v>
      </c>
    </row>
    <row r="10" spans="1:9" x14ac:dyDescent="0.2">
      <c r="B10" s="7"/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</row>
    <row r="11" spans="1:9" x14ac:dyDescent="0.2">
      <c r="C11" s="8"/>
    </row>
    <row r="12" spans="1:9" x14ac:dyDescent="0.2">
      <c r="B12" s="1" t="s">
        <v>14</v>
      </c>
      <c r="C12" s="13">
        <f t="shared" ref="C12:C17" si="0">SUM(D12:H12)</f>
        <v>1078.2</v>
      </c>
      <c r="D12" s="14">
        <v>319.60000000000002</v>
      </c>
      <c r="E12" s="14">
        <v>3.6</v>
      </c>
      <c r="F12" s="14">
        <v>668</v>
      </c>
      <c r="G12" s="14">
        <v>71</v>
      </c>
      <c r="H12" s="14">
        <v>16</v>
      </c>
      <c r="I12" s="14">
        <v>554</v>
      </c>
    </row>
    <row r="13" spans="1:9" x14ac:dyDescent="0.2">
      <c r="B13" s="1" t="s">
        <v>15</v>
      </c>
      <c r="C13" s="13">
        <f t="shared" si="0"/>
        <v>2252</v>
      </c>
      <c r="D13" s="14">
        <v>533</v>
      </c>
      <c r="E13" s="15" t="s">
        <v>16</v>
      </c>
      <c r="F13" s="14">
        <v>1576</v>
      </c>
      <c r="G13" s="14">
        <v>85</v>
      </c>
      <c r="H13" s="14">
        <v>58</v>
      </c>
      <c r="I13" s="14">
        <v>1137</v>
      </c>
    </row>
    <row r="14" spans="1:9" x14ac:dyDescent="0.2">
      <c r="B14" s="1" t="s">
        <v>17</v>
      </c>
      <c r="C14" s="13">
        <f t="shared" si="0"/>
        <v>2622</v>
      </c>
      <c r="D14" s="14">
        <v>961</v>
      </c>
      <c r="E14" s="15" t="s">
        <v>16</v>
      </c>
      <c r="F14" s="14">
        <v>1488</v>
      </c>
      <c r="G14" s="14">
        <v>102</v>
      </c>
      <c r="H14" s="14">
        <v>71</v>
      </c>
      <c r="I14" s="14">
        <v>1270</v>
      </c>
    </row>
    <row r="15" spans="1:9" x14ac:dyDescent="0.2">
      <c r="B15" s="1" t="s">
        <v>18</v>
      </c>
      <c r="C15" s="13">
        <f t="shared" si="0"/>
        <v>2784.5</v>
      </c>
      <c r="D15" s="14">
        <v>1322</v>
      </c>
      <c r="E15" s="14">
        <v>6.1</v>
      </c>
      <c r="F15" s="14">
        <v>1187</v>
      </c>
      <c r="G15" s="14">
        <v>158.4</v>
      </c>
      <c r="H15" s="14">
        <v>111</v>
      </c>
      <c r="I15" s="14">
        <v>1260</v>
      </c>
    </row>
    <row r="16" spans="1:9" x14ac:dyDescent="0.2">
      <c r="B16" s="1" t="s">
        <v>19</v>
      </c>
      <c r="C16" s="13">
        <f t="shared" si="0"/>
        <v>2834</v>
      </c>
      <c r="D16" s="14">
        <v>1603</v>
      </c>
      <c r="E16" s="14">
        <v>2</v>
      </c>
      <c r="F16" s="14">
        <v>892</v>
      </c>
      <c r="G16" s="14">
        <v>171</v>
      </c>
      <c r="H16" s="14">
        <v>166</v>
      </c>
      <c r="I16" s="14">
        <v>1177</v>
      </c>
    </row>
    <row r="17" spans="2:9" x14ac:dyDescent="0.2">
      <c r="B17" s="1" t="s">
        <v>20</v>
      </c>
      <c r="C17" s="13">
        <f t="shared" si="0"/>
        <v>3487</v>
      </c>
      <c r="D17" s="14">
        <v>1792</v>
      </c>
      <c r="E17" s="15" t="s">
        <v>21</v>
      </c>
      <c r="F17" s="14">
        <v>1215</v>
      </c>
      <c r="G17" s="14">
        <v>208</v>
      </c>
      <c r="H17" s="14">
        <v>272</v>
      </c>
      <c r="I17" s="14">
        <v>1236</v>
      </c>
    </row>
    <row r="18" spans="2:9" x14ac:dyDescent="0.2">
      <c r="C18" s="8"/>
      <c r="D18" s="14"/>
      <c r="E18" s="14"/>
      <c r="F18" s="14"/>
      <c r="G18" s="14"/>
      <c r="H18" s="14"/>
      <c r="I18" s="14"/>
    </row>
    <row r="19" spans="2:9" x14ac:dyDescent="0.2">
      <c r="B19" s="1" t="s">
        <v>22</v>
      </c>
      <c r="C19" s="13">
        <f>SUM(D19:H19)</f>
        <v>3582</v>
      </c>
      <c r="D19" s="14">
        <v>1863</v>
      </c>
      <c r="E19" s="14">
        <v>3</v>
      </c>
      <c r="F19" s="14">
        <v>1213</v>
      </c>
      <c r="G19" s="14">
        <v>209</v>
      </c>
      <c r="H19" s="14">
        <v>294</v>
      </c>
      <c r="I19" s="14">
        <v>1208</v>
      </c>
    </row>
    <row r="20" spans="2:9" x14ac:dyDescent="0.2">
      <c r="B20" s="1" t="s">
        <v>23</v>
      </c>
      <c r="C20" s="13">
        <f>SUM(D20:H20)</f>
        <v>3767</v>
      </c>
      <c r="D20" s="14">
        <v>1982</v>
      </c>
      <c r="E20" s="15" t="s">
        <v>16</v>
      </c>
      <c r="F20" s="14">
        <v>1226</v>
      </c>
      <c r="G20" s="14">
        <v>220</v>
      </c>
      <c r="H20" s="14">
        <v>339</v>
      </c>
      <c r="I20" s="14">
        <v>1208</v>
      </c>
    </row>
    <row r="21" spans="2:9" x14ac:dyDescent="0.2">
      <c r="B21" s="1" t="s">
        <v>24</v>
      </c>
      <c r="C21" s="13">
        <f>SUM(D21:H21)</f>
        <v>3775</v>
      </c>
      <c r="D21" s="14">
        <v>1996</v>
      </c>
      <c r="E21" s="15" t="s">
        <v>16</v>
      </c>
      <c r="F21" s="14">
        <v>1207</v>
      </c>
      <c r="G21" s="14">
        <v>221</v>
      </c>
      <c r="H21" s="14">
        <v>351</v>
      </c>
      <c r="I21" s="14">
        <v>1238</v>
      </c>
    </row>
    <row r="22" spans="2:9" ht="19.5" customHeight="1" x14ac:dyDescent="0.2">
      <c r="B22" s="1" t="s">
        <v>25</v>
      </c>
      <c r="C22" s="13">
        <f>SUM(D22:H22)</f>
        <v>3866</v>
      </c>
      <c r="D22" s="14">
        <v>1929.5</v>
      </c>
      <c r="E22" s="14">
        <v>0.5</v>
      </c>
      <c r="F22" s="14">
        <v>1339</v>
      </c>
      <c r="G22" s="14">
        <v>223</v>
      </c>
      <c r="H22" s="14">
        <v>374</v>
      </c>
      <c r="I22" s="14">
        <v>1228</v>
      </c>
    </row>
    <row r="23" spans="2:9" ht="19.5" customHeight="1" x14ac:dyDescent="0.2">
      <c r="B23" s="1"/>
      <c r="C23" s="13"/>
      <c r="D23" s="14"/>
      <c r="E23" s="14"/>
      <c r="F23" s="14"/>
      <c r="G23" s="14"/>
      <c r="H23" s="14"/>
      <c r="I23" s="14"/>
    </row>
    <row r="24" spans="2:9" x14ac:dyDescent="0.2">
      <c r="B24" s="1" t="s">
        <v>26</v>
      </c>
      <c r="C24" s="13">
        <f>SUM(D24:H24)</f>
        <v>4001</v>
      </c>
      <c r="D24" s="14">
        <v>1931</v>
      </c>
      <c r="E24" s="14">
        <v>1</v>
      </c>
      <c r="F24" s="14">
        <v>1463</v>
      </c>
      <c r="G24" s="14">
        <v>228</v>
      </c>
      <c r="H24" s="14">
        <v>378</v>
      </c>
      <c r="I24" s="14">
        <v>1246</v>
      </c>
    </row>
    <row r="25" spans="2:9" x14ac:dyDescent="0.2">
      <c r="B25" s="1" t="s">
        <v>27</v>
      </c>
      <c r="C25" s="13">
        <f>SUM(D25:H25)</f>
        <v>3951.1</v>
      </c>
      <c r="D25" s="14">
        <v>2096</v>
      </c>
      <c r="E25" s="14">
        <v>0.1</v>
      </c>
      <c r="F25" s="14">
        <v>1233</v>
      </c>
      <c r="G25" s="14">
        <v>223</v>
      </c>
      <c r="H25" s="14">
        <v>399</v>
      </c>
      <c r="I25" s="14">
        <v>1213</v>
      </c>
    </row>
    <row r="26" spans="2:9" x14ac:dyDescent="0.2">
      <c r="B26" s="1" t="s">
        <v>28</v>
      </c>
      <c r="C26" s="13">
        <f>SUM(D26:H26)</f>
        <v>4016.0010000000002</v>
      </c>
      <c r="D26" s="14">
        <v>2119</v>
      </c>
      <c r="E26" s="14">
        <v>1E-3</v>
      </c>
      <c r="F26" s="14">
        <v>1250</v>
      </c>
      <c r="G26" s="14">
        <v>220</v>
      </c>
      <c r="H26" s="14">
        <v>427</v>
      </c>
      <c r="I26" s="14">
        <v>1218</v>
      </c>
    </row>
    <row r="27" spans="2:9" x14ac:dyDescent="0.2">
      <c r="B27" s="3" t="s">
        <v>29</v>
      </c>
      <c r="C27" s="16">
        <f>SUM(D27:H27)</f>
        <v>4049</v>
      </c>
      <c r="D27" s="17">
        <v>2130</v>
      </c>
      <c r="E27" s="17">
        <v>3</v>
      </c>
      <c r="F27" s="17">
        <v>1274</v>
      </c>
      <c r="G27" s="17">
        <v>219</v>
      </c>
      <c r="H27" s="17">
        <v>423</v>
      </c>
      <c r="I27" s="17">
        <v>1248</v>
      </c>
    </row>
    <row r="28" spans="2:9" ht="18" thickBot="1" x14ac:dyDescent="0.25">
      <c r="B28" s="4"/>
      <c r="C28" s="18"/>
      <c r="D28" s="4"/>
      <c r="E28" s="4"/>
      <c r="F28" s="4"/>
      <c r="G28" s="4"/>
      <c r="H28" s="4"/>
      <c r="I28" s="4"/>
    </row>
    <row r="29" spans="2:9" x14ac:dyDescent="0.2">
      <c r="C29" s="1" t="s">
        <v>30</v>
      </c>
    </row>
    <row r="73" spans="1:9" x14ac:dyDescent="0.2">
      <c r="A73" s="1"/>
      <c r="I73" s="19"/>
    </row>
  </sheetData>
  <phoneticPr fontId="2"/>
  <pageMargins left="0.4" right="0.46" top="0.6" bottom="0.59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I48"/>
  <sheetViews>
    <sheetView showGridLines="0" zoomScale="75" workbookViewId="0">
      <selection activeCell="D62" sqref="D62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8" width="15.875" style="2" customWidth="1"/>
    <col min="9" max="256" width="14.625" style="2"/>
    <col min="257" max="257" width="13.375" style="2" customWidth="1"/>
    <col min="258" max="258" width="20.875" style="2" customWidth="1"/>
    <col min="259" max="264" width="15.875" style="2" customWidth="1"/>
    <col min="265" max="512" width="14.625" style="2"/>
    <col min="513" max="513" width="13.375" style="2" customWidth="1"/>
    <col min="514" max="514" width="20.875" style="2" customWidth="1"/>
    <col min="515" max="520" width="15.875" style="2" customWidth="1"/>
    <col min="521" max="768" width="14.625" style="2"/>
    <col min="769" max="769" width="13.375" style="2" customWidth="1"/>
    <col min="770" max="770" width="20.875" style="2" customWidth="1"/>
    <col min="771" max="776" width="15.875" style="2" customWidth="1"/>
    <col min="777" max="1024" width="14.625" style="2"/>
    <col min="1025" max="1025" width="13.375" style="2" customWidth="1"/>
    <col min="1026" max="1026" width="20.875" style="2" customWidth="1"/>
    <col min="1027" max="1032" width="15.875" style="2" customWidth="1"/>
    <col min="1033" max="1280" width="14.625" style="2"/>
    <col min="1281" max="1281" width="13.375" style="2" customWidth="1"/>
    <col min="1282" max="1282" width="20.875" style="2" customWidth="1"/>
    <col min="1283" max="1288" width="15.875" style="2" customWidth="1"/>
    <col min="1289" max="1536" width="14.625" style="2"/>
    <col min="1537" max="1537" width="13.375" style="2" customWidth="1"/>
    <col min="1538" max="1538" width="20.875" style="2" customWidth="1"/>
    <col min="1539" max="1544" width="15.875" style="2" customWidth="1"/>
    <col min="1545" max="1792" width="14.625" style="2"/>
    <col min="1793" max="1793" width="13.375" style="2" customWidth="1"/>
    <col min="1794" max="1794" width="20.875" style="2" customWidth="1"/>
    <col min="1795" max="1800" width="15.875" style="2" customWidth="1"/>
    <col min="1801" max="2048" width="14.625" style="2"/>
    <col min="2049" max="2049" width="13.375" style="2" customWidth="1"/>
    <col min="2050" max="2050" width="20.875" style="2" customWidth="1"/>
    <col min="2051" max="2056" width="15.875" style="2" customWidth="1"/>
    <col min="2057" max="2304" width="14.625" style="2"/>
    <col min="2305" max="2305" width="13.375" style="2" customWidth="1"/>
    <col min="2306" max="2306" width="20.875" style="2" customWidth="1"/>
    <col min="2307" max="2312" width="15.875" style="2" customWidth="1"/>
    <col min="2313" max="2560" width="14.625" style="2"/>
    <col min="2561" max="2561" width="13.375" style="2" customWidth="1"/>
    <col min="2562" max="2562" width="20.875" style="2" customWidth="1"/>
    <col min="2563" max="2568" width="15.875" style="2" customWidth="1"/>
    <col min="2569" max="2816" width="14.625" style="2"/>
    <col min="2817" max="2817" width="13.375" style="2" customWidth="1"/>
    <col min="2818" max="2818" width="20.875" style="2" customWidth="1"/>
    <col min="2819" max="2824" width="15.875" style="2" customWidth="1"/>
    <col min="2825" max="3072" width="14.625" style="2"/>
    <col min="3073" max="3073" width="13.375" style="2" customWidth="1"/>
    <col min="3074" max="3074" width="20.875" style="2" customWidth="1"/>
    <col min="3075" max="3080" width="15.875" style="2" customWidth="1"/>
    <col min="3081" max="3328" width="14.625" style="2"/>
    <col min="3329" max="3329" width="13.375" style="2" customWidth="1"/>
    <col min="3330" max="3330" width="20.875" style="2" customWidth="1"/>
    <col min="3331" max="3336" width="15.875" style="2" customWidth="1"/>
    <col min="3337" max="3584" width="14.625" style="2"/>
    <col min="3585" max="3585" width="13.375" style="2" customWidth="1"/>
    <col min="3586" max="3586" width="20.875" style="2" customWidth="1"/>
    <col min="3587" max="3592" width="15.875" style="2" customWidth="1"/>
    <col min="3593" max="3840" width="14.625" style="2"/>
    <col min="3841" max="3841" width="13.375" style="2" customWidth="1"/>
    <col min="3842" max="3842" width="20.875" style="2" customWidth="1"/>
    <col min="3843" max="3848" width="15.875" style="2" customWidth="1"/>
    <col min="3849" max="4096" width="14.625" style="2"/>
    <col min="4097" max="4097" width="13.375" style="2" customWidth="1"/>
    <col min="4098" max="4098" width="20.875" style="2" customWidth="1"/>
    <col min="4099" max="4104" width="15.875" style="2" customWidth="1"/>
    <col min="4105" max="4352" width="14.625" style="2"/>
    <col min="4353" max="4353" width="13.375" style="2" customWidth="1"/>
    <col min="4354" max="4354" width="20.875" style="2" customWidth="1"/>
    <col min="4355" max="4360" width="15.875" style="2" customWidth="1"/>
    <col min="4361" max="4608" width="14.625" style="2"/>
    <col min="4609" max="4609" width="13.375" style="2" customWidth="1"/>
    <col min="4610" max="4610" width="20.875" style="2" customWidth="1"/>
    <col min="4611" max="4616" width="15.875" style="2" customWidth="1"/>
    <col min="4617" max="4864" width="14.625" style="2"/>
    <col min="4865" max="4865" width="13.375" style="2" customWidth="1"/>
    <col min="4866" max="4866" width="20.875" style="2" customWidth="1"/>
    <col min="4867" max="4872" width="15.875" style="2" customWidth="1"/>
    <col min="4873" max="5120" width="14.625" style="2"/>
    <col min="5121" max="5121" width="13.375" style="2" customWidth="1"/>
    <col min="5122" max="5122" width="20.875" style="2" customWidth="1"/>
    <col min="5123" max="5128" width="15.875" style="2" customWidth="1"/>
    <col min="5129" max="5376" width="14.625" style="2"/>
    <col min="5377" max="5377" width="13.375" style="2" customWidth="1"/>
    <col min="5378" max="5378" width="20.875" style="2" customWidth="1"/>
    <col min="5379" max="5384" width="15.875" style="2" customWidth="1"/>
    <col min="5385" max="5632" width="14.625" style="2"/>
    <col min="5633" max="5633" width="13.375" style="2" customWidth="1"/>
    <col min="5634" max="5634" width="20.875" style="2" customWidth="1"/>
    <col min="5635" max="5640" width="15.875" style="2" customWidth="1"/>
    <col min="5641" max="5888" width="14.625" style="2"/>
    <col min="5889" max="5889" width="13.375" style="2" customWidth="1"/>
    <col min="5890" max="5890" width="20.875" style="2" customWidth="1"/>
    <col min="5891" max="5896" width="15.875" style="2" customWidth="1"/>
    <col min="5897" max="6144" width="14.625" style="2"/>
    <col min="6145" max="6145" width="13.375" style="2" customWidth="1"/>
    <col min="6146" max="6146" width="20.875" style="2" customWidth="1"/>
    <col min="6147" max="6152" width="15.875" style="2" customWidth="1"/>
    <col min="6153" max="6400" width="14.625" style="2"/>
    <col min="6401" max="6401" width="13.375" style="2" customWidth="1"/>
    <col min="6402" max="6402" width="20.875" style="2" customWidth="1"/>
    <col min="6403" max="6408" width="15.875" style="2" customWidth="1"/>
    <col min="6409" max="6656" width="14.625" style="2"/>
    <col min="6657" max="6657" width="13.375" style="2" customWidth="1"/>
    <col min="6658" max="6658" width="20.875" style="2" customWidth="1"/>
    <col min="6659" max="6664" width="15.875" style="2" customWidth="1"/>
    <col min="6665" max="6912" width="14.625" style="2"/>
    <col min="6913" max="6913" width="13.375" style="2" customWidth="1"/>
    <col min="6914" max="6914" width="20.875" style="2" customWidth="1"/>
    <col min="6915" max="6920" width="15.875" style="2" customWidth="1"/>
    <col min="6921" max="7168" width="14.625" style="2"/>
    <col min="7169" max="7169" width="13.375" style="2" customWidth="1"/>
    <col min="7170" max="7170" width="20.875" style="2" customWidth="1"/>
    <col min="7171" max="7176" width="15.875" style="2" customWidth="1"/>
    <col min="7177" max="7424" width="14.625" style="2"/>
    <col min="7425" max="7425" width="13.375" style="2" customWidth="1"/>
    <col min="7426" max="7426" width="20.875" style="2" customWidth="1"/>
    <col min="7427" max="7432" width="15.875" style="2" customWidth="1"/>
    <col min="7433" max="7680" width="14.625" style="2"/>
    <col min="7681" max="7681" width="13.375" style="2" customWidth="1"/>
    <col min="7682" max="7682" width="20.875" style="2" customWidth="1"/>
    <col min="7683" max="7688" width="15.875" style="2" customWidth="1"/>
    <col min="7689" max="7936" width="14.625" style="2"/>
    <col min="7937" max="7937" width="13.375" style="2" customWidth="1"/>
    <col min="7938" max="7938" width="20.875" style="2" customWidth="1"/>
    <col min="7939" max="7944" width="15.875" style="2" customWidth="1"/>
    <col min="7945" max="8192" width="14.625" style="2"/>
    <col min="8193" max="8193" width="13.375" style="2" customWidth="1"/>
    <col min="8194" max="8194" width="20.875" style="2" customWidth="1"/>
    <col min="8195" max="8200" width="15.875" style="2" customWidth="1"/>
    <col min="8201" max="8448" width="14.625" style="2"/>
    <col min="8449" max="8449" width="13.375" style="2" customWidth="1"/>
    <col min="8450" max="8450" width="20.875" style="2" customWidth="1"/>
    <col min="8451" max="8456" width="15.875" style="2" customWidth="1"/>
    <col min="8457" max="8704" width="14.625" style="2"/>
    <col min="8705" max="8705" width="13.375" style="2" customWidth="1"/>
    <col min="8706" max="8706" width="20.875" style="2" customWidth="1"/>
    <col min="8707" max="8712" width="15.875" style="2" customWidth="1"/>
    <col min="8713" max="8960" width="14.625" style="2"/>
    <col min="8961" max="8961" width="13.375" style="2" customWidth="1"/>
    <col min="8962" max="8962" width="20.875" style="2" customWidth="1"/>
    <col min="8963" max="8968" width="15.875" style="2" customWidth="1"/>
    <col min="8969" max="9216" width="14.625" style="2"/>
    <col min="9217" max="9217" width="13.375" style="2" customWidth="1"/>
    <col min="9218" max="9218" width="20.875" style="2" customWidth="1"/>
    <col min="9219" max="9224" width="15.875" style="2" customWidth="1"/>
    <col min="9225" max="9472" width="14.625" style="2"/>
    <col min="9473" max="9473" width="13.375" style="2" customWidth="1"/>
    <col min="9474" max="9474" width="20.875" style="2" customWidth="1"/>
    <col min="9475" max="9480" width="15.875" style="2" customWidth="1"/>
    <col min="9481" max="9728" width="14.625" style="2"/>
    <col min="9729" max="9729" width="13.375" style="2" customWidth="1"/>
    <col min="9730" max="9730" width="20.875" style="2" customWidth="1"/>
    <col min="9731" max="9736" width="15.875" style="2" customWidth="1"/>
    <col min="9737" max="9984" width="14.625" style="2"/>
    <col min="9985" max="9985" width="13.375" style="2" customWidth="1"/>
    <col min="9986" max="9986" width="20.875" style="2" customWidth="1"/>
    <col min="9987" max="9992" width="15.875" style="2" customWidth="1"/>
    <col min="9993" max="10240" width="14.625" style="2"/>
    <col min="10241" max="10241" width="13.375" style="2" customWidth="1"/>
    <col min="10242" max="10242" width="20.875" style="2" customWidth="1"/>
    <col min="10243" max="10248" width="15.875" style="2" customWidth="1"/>
    <col min="10249" max="10496" width="14.625" style="2"/>
    <col min="10497" max="10497" width="13.375" style="2" customWidth="1"/>
    <col min="10498" max="10498" width="20.875" style="2" customWidth="1"/>
    <col min="10499" max="10504" width="15.875" style="2" customWidth="1"/>
    <col min="10505" max="10752" width="14.625" style="2"/>
    <col min="10753" max="10753" width="13.375" style="2" customWidth="1"/>
    <col min="10754" max="10754" width="20.875" style="2" customWidth="1"/>
    <col min="10755" max="10760" width="15.875" style="2" customWidth="1"/>
    <col min="10761" max="11008" width="14.625" style="2"/>
    <col min="11009" max="11009" width="13.375" style="2" customWidth="1"/>
    <col min="11010" max="11010" width="20.875" style="2" customWidth="1"/>
    <col min="11011" max="11016" width="15.875" style="2" customWidth="1"/>
    <col min="11017" max="11264" width="14.625" style="2"/>
    <col min="11265" max="11265" width="13.375" style="2" customWidth="1"/>
    <col min="11266" max="11266" width="20.875" style="2" customWidth="1"/>
    <col min="11267" max="11272" width="15.875" style="2" customWidth="1"/>
    <col min="11273" max="11520" width="14.625" style="2"/>
    <col min="11521" max="11521" width="13.375" style="2" customWidth="1"/>
    <col min="11522" max="11522" width="20.875" style="2" customWidth="1"/>
    <col min="11523" max="11528" width="15.875" style="2" customWidth="1"/>
    <col min="11529" max="11776" width="14.625" style="2"/>
    <col min="11777" max="11777" width="13.375" style="2" customWidth="1"/>
    <col min="11778" max="11778" width="20.875" style="2" customWidth="1"/>
    <col min="11779" max="11784" width="15.875" style="2" customWidth="1"/>
    <col min="11785" max="12032" width="14.625" style="2"/>
    <col min="12033" max="12033" width="13.375" style="2" customWidth="1"/>
    <col min="12034" max="12034" width="20.875" style="2" customWidth="1"/>
    <col min="12035" max="12040" width="15.875" style="2" customWidth="1"/>
    <col min="12041" max="12288" width="14.625" style="2"/>
    <col min="12289" max="12289" width="13.375" style="2" customWidth="1"/>
    <col min="12290" max="12290" width="20.875" style="2" customWidth="1"/>
    <col min="12291" max="12296" width="15.875" style="2" customWidth="1"/>
    <col min="12297" max="12544" width="14.625" style="2"/>
    <col min="12545" max="12545" width="13.375" style="2" customWidth="1"/>
    <col min="12546" max="12546" width="20.875" style="2" customWidth="1"/>
    <col min="12547" max="12552" width="15.875" style="2" customWidth="1"/>
    <col min="12553" max="12800" width="14.625" style="2"/>
    <col min="12801" max="12801" width="13.375" style="2" customWidth="1"/>
    <col min="12802" max="12802" width="20.875" style="2" customWidth="1"/>
    <col min="12803" max="12808" width="15.875" style="2" customWidth="1"/>
    <col min="12809" max="13056" width="14.625" style="2"/>
    <col min="13057" max="13057" width="13.375" style="2" customWidth="1"/>
    <col min="13058" max="13058" width="20.875" style="2" customWidth="1"/>
    <col min="13059" max="13064" width="15.875" style="2" customWidth="1"/>
    <col min="13065" max="13312" width="14.625" style="2"/>
    <col min="13313" max="13313" width="13.375" style="2" customWidth="1"/>
    <col min="13314" max="13314" width="20.875" style="2" customWidth="1"/>
    <col min="13315" max="13320" width="15.875" style="2" customWidth="1"/>
    <col min="13321" max="13568" width="14.625" style="2"/>
    <col min="13569" max="13569" width="13.375" style="2" customWidth="1"/>
    <col min="13570" max="13570" width="20.875" style="2" customWidth="1"/>
    <col min="13571" max="13576" width="15.875" style="2" customWidth="1"/>
    <col min="13577" max="13824" width="14.625" style="2"/>
    <col min="13825" max="13825" width="13.375" style="2" customWidth="1"/>
    <col min="13826" max="13826" width="20.875" style="2" customWidth="1"/>
    <col min="13827" max="13832" width="15.875" style="2" customWidth="1"/>
    <col min="13833" max="14080" width="14.625" style="2"/>
    <col min="14081" max="14081" width="13.375" style="2" customWidth="1"/>
    <col min="14082" max="14082" width="20.875" style="2" customWidth="1"/>
    <col min="14083" max="14088" width="15.875" style="2" customWidth="1"/>
    <col min="14089" max="14336" width="14.625" style="2"/>
    <col min="14337" max="14337" width="13.375" style="2" customWidth="1"/>
    <col min="14338" max="14338" width="20.875" style="2" customWidth="1"/>
    <col min="14339" max="14344" width="15.875" style="2" customWidth="1"/>
    <col min="14345" max="14592" width="14.625" style="2"/>
    <col min="14593" max="14593" width="13.375" style="2" customWidth="1"/>
    <col min="14594" max="14594" width="20.875" style="2" customWidth="1"/>
    <col min="14595" max="14600" width="15.875" style="2" customWidth="1"/>
    <col min="14601" max="14848" width="14.625" style="2"/>
    <col min="14849" max="14849" width="13.375" style="2" customWidth="1"/>
    <col min="14850" max="14850" width="20.875" style="2" customWidth="1"/>
    <col min="14851" max="14856" width="15.875" style="2" customWidth="1"/>
    <col min="14857" max="15104" width="14.625" style="2"/>
    <col min="15105" max="15105" width="13.375" style="2" customWidth="1"/>
    <col min="15106" max="15106" width="20.875" style="2" customWidth="1"/>
    <col min="15107" max="15112" width="15.875" style="2" customWidth="1"/>
    <col min="15113" max="15360" width="14.625" style="2"/>
    <col min="15361" max="15361" width="13.375" style="2" customWidth="1"/>
    <col min="15362" max="15362" width="20.875" style="2" customWidth="1"/>
    <col min="15363" max="15368" width="15.875" style="2" customWidth="1"/>
    <col min="15369" max="15616" width="14.625" style="2"/>
    <col min="15617" max="15617" width="13.375" style="2" customWidth="1"/>
    <col min="15618" max="15618" width="20.875" style="2" customWidth="1"/>
    <col min="15619" max="15624" width="15.875" style="2" customWidth="1"/>
    <col min="15625" max="15872" width="14.625" style="2"/>
    <col min="15873" max="15873" width="13.375" style="2" customWidth="1"/>
    <col min="15874" max="15874" width="20.875" style="2" customWidth="1"/>
    <col min="15875" max="15880" width="15.875" style="2" customWidth="1"/>
    <col min="15881" max="16128" width="14.625" style="2"/>
    <col min="16129" max="16129" width="13.375" style="2" customWidth="1"/>
    <col min="16130" max="16130" width="20.875" style="2" customWidth="1"/>
    <col min="16131" max="16136" width="15.875" style="2" customWidth="1"/>
    <col min="16137" max="16384" width="14.625" style="2"/>
  </cols>
  <sheetData>
    <row r="6" spans="2:9" x14ac:dyDescent="0.2">
      <c r="D6" s="3" t="s">
        <v>31</v>
      </c>
    </row>
    <row r="7" spans="2:9" ht="18" thickBot="1" x14ac:dyDescent="0.25">
      <c r="B7" s="4"/>
      <c r="C7" s="4"/>
      <c r="D7" s="20"/>
      <c r="E7" s="4"/>
      <c r="F7" s="4"/>
      <c r="G7" s="5"/>
      <c r="H7" s="5" t="s">
        <v>32</v>
      </c>
      <c r="I7" s="4"/>
    </row>
    <row r="8" spans="2:9" x14ac:dyDescent="0.2">
      <c r="D8" s="21">
        <v>1990</v>
      </c>
      <c r="E8" s="11" t="s">
        <v>33</v>
      </c>
      <c r="F8" s="11" t="s">
        <v>34</v>
      </c>
      <c r="G8" s="11" t="s">
        <v>35</v>
      </c>
      <c r="H8" s="11" t="s">
        <v>36</v>
      </c>
      <c r="I8" s="22">
        <v>2000</v>
      </c>
    </row>
    <row r="9" spans="2:9" x14ac:dyDescent="0.2">
      <c r="B9" s="7"/>
      <c r="C9" s="7"/>
      <c r="D9" s="23" t="s">
        <v>37</v>
      </c>
      <c r="E9" s="24" t="s">
        <v>38</v>
      </c>
      <c r="F9" s="24" t="s">
        <v>39</v>
      </c>
      <c r="G9" s="24" t="s">
        <v>40</v>
      </c>
      <c r="H9" s="24" t="s">
        <v>41</v>
      </c>
      <c r="I9" s="24" t="s">
        <v>42</v>
      </c>
    </row>
    <row r="10" spans="2:9" x14ac:dyDescent="0.2">
      <c r="C10" s="25"/>
      <c r="D10" s="26"/>
      <c r="E10" s="27"/>
    </row>
    <row r="11" spans="2:9" x14ac:dyDescent="0.2">
      <c r="B11" s="1" t="s">
        <v>43</v>
      </c>
      <c r="C11" s="28" t="s">
        <v>44</v>
      </c>
      <c r="D11" s="29">
        <v>658933</v>
      </c>
      <c r="E11" s="29">
        <f t="shared" ref="E11:F13" si="0">E20+E29</f>
        <v>756975</v>
      </c>
      <c r="F11" s="30">
        <f t="shared" si="0"/>
        <v>791451</v>
      </c>
      <c r="G11" s="30">
        <f>G20+G29-1</f>
        <v>798971</v>
      </c>
      <c r="H11" s="30">
        <f t="shared" ref="H11:I13" si="1">H20+H29</f>
        <v>816920</v>
      </c>
      <c r="I11" s="30">
        <f t="shared" si="1"/>
        <v>837923</v>
      </c>
    </row>
    <row r="12" spans="2:9" x14ac:dyDescent="0.2">
      <c r="C12" s="28" t="s">
        <v>45</v>
      </c>
      <c r="D12" s="29">
        <v>10016</v>
      </c>
      <c r="E12" s="29">
        <f t="shared" si="0"/>
        <v>11447</v>
      </c>
      <c r="F12" s="30">
        <f t="shared" si="0"/>
        <v>11953</v>
      </c>
      <c r="G12" s="30">
        <f>G21+G30</f>
        <v>12120</v>
      </c>
      <c r="H12" s="30">
        <f t="shared" si="1"/>
        <v>12386</v>
      </c>
      <c r="I12" s="30">
        <v>12708</v>
      </c>
    </row>
    <row r="13" spans="2:9" x14ac:dyDescent="0.2">
      <c r="C13" s="28" t="s">
        <v>46</v>
      </c>
      <c r="D13" s="29">
        <v>12897</v>
      </c>
      <c r="E13" s="29">
        <f t="shared" si="0"/>
        <v>14763</v>
      </c>
      <c r="F13" s="30">
        <f t="shared" si="0"/>
        <v>15215</v>
      </c>
      <c r="G13" s="30">
        <f>G22+G31</f>
        <v>15519</v>
      </c>
      <c r="H13" s="30">
        <f t="shared" si="1"/>
        <v>15857</v>
      </c>
      <c r="I13" s="30">
        <v>16231</v>
      </c>
    </row>
    <row r="14" spans="2:9" x14ac:dyDescent="0.2">
      <c r="C14" s="31"/>
      <c r="D14" s="8"/>
      <c r="E14" s="20"/>
    </row>
    <row r="15" spans="2:9" x14ac:dyDescent="0.2">
      <c r="C15" s="28" t="s">
        <v>47</v>
      </c>
      <c r="D15" s="29">
        <v>53025</v>
      </c>
      <c r="E15" s="29">
        <f>E24+E33</f>
        <v>57823</v>
      </c>
      <c r="F15" s="30">
        <f>F24+F33</f>
        <v>58915</v>
      </c>
      <c r="G15" s="30">
        <f>G24+G33-1</f>
        <v>59348</v>
      </c>
      <c r="H15" s="30">
        <f>H24+H33</f>
        <v>59693</v>
      </c>
      <c r="I15" s="30">
        <v>60394</v>
      </c>
    </row>
    <row r="16" spans="2:9" x14ac:dyDescent="0.2">
      <c r="C16" s="28" t="s">
        <v>48</v>
      </c>
      <c r="D16" s="29">
        <v>33130</v>
      </c>
      <c r="E16" s="29">
        <f>E25+E34</f>
        <v>36241</v>
      </c>
      <c r="F16" s="30">
        <f>F25+F34</f>
        <v>37306</v>
      </c>
      <c r="G16" s="30">
        <f>G25+G34</f>
        <v>37560</v>
      </c>
      <c r="H16" s="30">
        <f>H25+H34</f>
        <v>37889</v>
      </c>
      <c r="I16" s="30">
        <v>38724</v>
      </c>
    </row>
    <row r="17" spans="2:9" x14ac:dyDescent="0.2">
      <c r="C17" s="28" t="s">
        <v>49</v>
      </c>
      <c r="D17" s="29">
        <v>5621</v>
      </c>
      <c r="E17" s="29">
        <f>E26+E35</f>
        <v>6922</v>
      </c>
      <c r="F17" s="30">
        <f>F26+F35+1</f>
        <v>7139</v>
      </c>
      <c r="G17" s="30">
        <f>G26+G35+1</f>
        <v>7293</v>
      </c>
      <c r="H17" s="30">
        <f>H26+H35</f>
        <v>7465</v>
      </c>
      <c r="I17" s="30">
        <v>7603</v>
      </c>
    </row>
    <row r="18" spans="2:9" x14ac:dyDescent="0.2">
      <c r="C18" s="28" t="s">
        <v>50</v>
      </c>
      <c r="D18" s="29">
        <v>5204</v>
      </c>
      <c r="E18" s="29">
        <f>E27+E36</f>
        <v>5917</v>
      </c>
      <c r="F18" s="30">
        <f>F27+F36</f>
        <v>6173</v>
      </c>
      <c r="G18" s="30">
        <f>G27+G36</f>
        <v>6236</v>
      </c>
      <c r="H18" s="30">
        <f>H27+H36</f>
        <v>6352</v>
      </c>
      <c r="I18" s="30">
        <v>6403</v>
      </c>
    </row>
    <row r="19" spans="2:9" x14ac:dyDescent="0.2">
      <c r="B19" s="1" t="s">
        <v>51</v>
      </c>
      <c r="C19" s="31"/>
      <c r="D19" s="8"/>
      <c r="E19" s="32"/>
      <c r="F19" s="14"/>
    </row>
    <row r="20" spans="2:9" x14ac:dyDescent="0.2">
      <c r="B20" s="1" t="s">
        <v>52</v>
      </c>
      <c r="C20" s="28" t="s">
        <v>44</v>
      </c>
      <c r="D20" s="33">
        <v>177419</v>
      </c>
      <c r="E20" s="32">
        <v>224650</v>
      </c>
      <c r="F20" s="14">
        <v>232371</v>
      </c>
      <c r="G20" s="14">
        <v>240938</v>
      </c>
      <c r="H20" s="14">
        <v>248234</v>
      </c>
      <c r="I20" s="14">
        <v>254592</v>
      </c>
    </row>
    <row r="21" spans="2:9" ht="19.5" customHeight="1" x14ac:dyDescent="0.2">
      <c r="B21" s="1" t="s">
        <v>53</v>
      </c>
      <c r="C21" s="28" t="s">
        <v>45</v>
      </c>
      <c r="D21" s="33">
        <v>1727</v>
      </c>
      <c r="E21" s="32">
        <v>2310</v>
      </c>
      <c r="F21" s="14">
        <v>2404</v>
      </c>
      <c r="G21" s="14">
        <v>2517</v>
      </c>
      <c r="H21" s="14">
        <v>2615</v>
      </c>
      <c r="I21" s="14">
        <v>2710</v>
      </c>
    </row>
    <row r="22" spans="2:9" ht="19.5" customHeight="1" x14ac:dyDescent="0.2">
      <c r="B22" s="1" t="s">
        <v>53</v>
      </c>
      <c r="C22" s="28" t="s">
        <v>46</v>
      </c>
      <c r="D22" s="33">
        <v>4280</v>
      </c>
      <c r="E22" s="32">
        <v>5272</v>
      </c>
      <c r="F22" s="14">
        <v>5296</v>
      </c>
      <c r="G22" s="14">
        <v>5501</v>
      </c>
      <c r="H22" s="14">
        <v>5655</v>
      </c>
      <c r="I22" s="14">
        <v>5779</v>
      </c>
    </row>
    <row r="23" spans="2:9" x14ac:dyDescent="0.2">
      <c r="B23" s="1" t="s">
        <v>53</v>
      </c>
      <c r="C23" s="31"/>
      <c r="D23" s="34"/>
      <c r="E23" s="20"/>
      <c r="G23" s="14"/>
      <c r="H23" s="14"/>
      <c r="I23" s="14"/>
    </row>
    <row r="24" spans="2:9" x14ac:dyDescent="0.2">
      <c r="B24" s="1" t="s">
        <v>53</v>
      </c>
      <c r="C24" s="28" t="s">
        <v>47</v>
      </c>
      <c r="D24" s="33">
        <v>14456</v>
      </c>
      <c r="E24" s="32">
        <v>17460</v>
      </c>
      <c r="F24" s="14">
        <v>17582</v>
      </c>
      <c r="G24" s="14">
        <v>18337</v>
      </c>
      <c r="H24" s="14">
        <v>18679</v>
      </c>
      <c r="I24" s="14">
        <v>18984</v>
      </c>
    </row>
    <row r="25" spans="2:9" x14ac:dyDescent="0.2">
      <c r="B25" s="1" t="s">
        <v>53</v>
      </c>
      <c r="C25" s="28" t="s">
        <v>48</v>
      </c>
      <c r="D25" s="33">
        <v>8003</v>
      </c>
      <c r="E25" s="32">
        <v>9868</v>
      </c>
      <c r="F25" s="14">
        <v>10284</v>
      </c>
      <c r="G25" s="14">
        <v>10817</v>
      </c>
      <c r="H25" s="14">
        <v>11135</v>
      </c>
      <c r="I25" s="14">
        <v>11377</v>
      </c>
    </row>
    <row r="26" spans="2:9" x14ac:dyDescent="0.2">
      <c r="B26" s="1" t="s">
        <v>53</v>
      </c>
      <c r="C26" s="28" t="s">
        <v>49</v>
      </c>
      <c r="D26" s="33">
        <v>2041</v>
      </c>
      <c r="E26" s="32">
        <v>2614</v>
      </c>
      <c r="F26" s="14">
        <v>2667</v>
      </c>
      <c r="G26" s="14">
        <v>2765</v>
      </c>
      <c r="H26" s="14">
        <v>2854</v>
      </c>
      <c r="I26" s="14">
        <v>2916</v>
      </c>
    </row>
    <row r="27" spans="2:9" x14ac:dyDescent="0.2">
      <c r="B27" s="1" t="s">
        <v>53</v>
      </c>
      <c r="C27" s="28" t="s">
        <v>50</v>
      </c>
      <c r="D27" s="33">
        <v>1711</v>
      </c>
      <c r="E27" s="32">
        <v>2142</v>
      </c>
      <c r="F27" s="14">
        <v>2172</v>
      </c>
      <c r="G27" s="14">
        <v>2285</v>
      </c>
      <c r="H27" s="14">
        <v>2336</v>
      </c>
      <c r="I27" s="14">
        <v>2355</v>
      </c>
    </row>
    <row r="28" spans="2:9" x14ac:dyDescent="0.2">
      <c r="B28" s="1" t="s">
        <v>54</v>
      </c>
      <c r="C28" s="31"/>
      <c r="D28" s="34"/>
      <c r="E28" s="32"/>
      <c r="F28" s="14"/>
      <c r="G28" s="14"/>
      <c r="H28" s="14"/>
      <c r="I28" s="14"/>
    </row>
    <row r="29" spans="2:9" x14ac:dyDescent="0.2">
      <c r="B29" s="1" t="s">
        <v>55</v>
      </c>
      <c r="C29" s="28" t="s">
        <v>44</v>
      </c>
      <c r="D29" s="33">
        <v>481514</v>
      </c>
      <c r="E29" s="32">
        <v>532325</v>
      </c>
      <c r="F29" s="14">
        <v>559080</v>
      </c>
      <c r="G29" s="14">
        <v>558034</v>
      </c>
      <c r="H29" s="14">
        <v>568686</v>
      </c>
      <c r="I29" s="14">
        <v>583331</v>
      </c>
    </row>
    <row r="30" spans="2:9" x14ac:dyDescent="0.2">
      <c r="B30" s="1" t="s">
        <v>53</v>
      </c>
      <c r="C30" s="28" t="s">
        <v>45</v>
      </c>
      <c r="D30" s="33">
        <v>8288</v>
      </c>
      <c r="E30" s="32">
        <v>9137</v>
      </c>
      <c r="F30" s="14">
        <v>9549</v>
      </c>
      <c r="G30" s="14">
        <v>9603</v>
      </c>
      <c r="H30" s="14">
        <v>9771</v>
      </c>
      <c r="I30" s="14">
        <v>9998</v>
      </c>
    </row>
    <row r="31" spans="2:9" x14ac:dyDescent="0.2">
      <c r="B31" s="1" t="s">
        <v>53</v>
      </c>
      <c r="C31" s="28" t="s">
        <v>46</v>
      </c>
      <c r="D31" s="33">
        <v>8617</v>
      </c>
      <c r="E31" s="32">
        <v>9491</v>
      </c>
      <c r="F31" s="14">
        <v>9919</v>
      </c>
      <c r="G31" s="14">
        <v>10018</v>
      </c>
      <c r="H31" s="14">
        <v>10202</v>
      </c>
      <c r="I31" s="14">
        <v>10452</v>
      </c>
    </row>
    <row r="32" spans="2:9" x14ac:dyDescent="0.2">
      <c r="B32" s="1" t="s">
        <v>53</v>
      </c>
      <c r="C32" s="31"/>
      <c r="D32" s="34"/>
      <c r="E32" s="20"/>
      <c r="G32" s="14"/>
      <c r="H32" s="14"/>
      <c r="I32" s="14"/>
    </row>
    <row r="33" spans="1:9" x14ac:dyDescent="0.2">
      <c r="B33" s="1" t="s">
        <v>53</v>
      </c>
      <c r="C33" s="28" t="s">
        <v>47</v>
      </c>
      <c r="D33" s="33">
        <v>38569</v>
      </c>
      <c r="E33" s="32">
        <v>40363</v>
      </c>
      <c r="F33" s="14">
        <v>41333</v>
      </c>
      <c r="G33" s="14">
        <v>41012</v>
      </c>
      <c r="H33" s="14">
        <v>41014</v>
      </c>
      <c r="I33" s="14">
        <v>41410</v>
      </c>
    </row>
    <row r="34" spans="1:9" x14ac:dyDescent="0.2">
      <c r="B34" s="1" t="s">
        <v>53</v>
      </c>
      <c r="C34" s="28" t="s">
        <v>48</v>
      </c>
      <c r="D34" s="33">
        <v>25127</v>
      </c>
      <c r="E34" s="32">
        <v>26373</v>
      </c>
      <c r="F34" s="14">
        <v>27022</v>
      </c>
      <c r="G34" s="14">
        <v>26743</v>
      </c>
      <c r="H34" s="14">
        <v>26754</v>
      </c>
      <c r="I34" s="14">
        <v>27347</v>
      </c>
    </row>
    <row r="35" spans="1:9" x14ac:dyDescent="0.2">
      <c r="B35" s="1" t="s">
        <v>53</v>
      </c>
      <c r="C35" s="28" t="s">
        <v>49</v>
      </c>
      <c r="D35" s="33">
        <v>3580</v>
      </c>
      <c r="E35" s="32">
        <v>4308</v>
      </c>
      <c r="F35" s="14">
        <v>4471</v>
      </c>
      <c r="G35" s="14">
        <v>4527</v>
      </c>
      <c r="H35" s="14">
        <v>4611</v>
      </c>
      <c r="I35" s="14">
        <v>4688</v>
      </c>
    </row>
    <row r="36" spans="1:9" x14ac:dyDescent="0.2">
      <c r="B36" s="1" t="s">
        <v>53</v>
      </c>
      <c r="C36" s="28" t="s">
        <v>50</v>
      </c>
      <c r="D36" s="33">
        <v>3494</v>
      </c>
      <c r="E36" s="32">
        <v>3775</v>
      </c>
      <c r="F36" s="14">
        <v>4001</v>
      </c>
      <c r="G36" s="14">
        <v>3951</v>
      </c>
      <c r="H36" s="14">
        <v>4016</v>
      </c>
      <c r="I36" s="14">
        <v>4048</v>
      </c>
    </row>
    <row r="37" spans="1:9" x14ac:dyDescent="0.2">
      <c r="B37" s="1" t="s">
        <v>56</v>
      </c>
      <c r="C37" s="31"/>
      <c r="D37" s="34"/>
      <c r="E37" s="32"/>
      <c r="F37" s="14"/>
      <c r="G37" s="14"/>
      <c r="H37" s="14"/>
      <c r="I37" s="14"/>
    </row>
    <row r="38" spans="1:9" x14ac:dyDescent="0.2">
      <c r="B38" s="1" t="s">
        <v>57</v>
      </c>
      <c r="C38" s="28" t="s">
        <v>44</v>
      </c>
      <c r="D38" s="33">
        <v>248101</v>
      </c>
      <c r="E38" s="32">
        <v>254737</v>
      </c>
      <c r="F38" s="14">
        <v>265322</v>
      </c>
      <c r="G38" s="14">
        <v>256101</v>
      </c>
      <c r="H38" s="14">
        <v>259730</v>
      </c>
      <c r="I38" s="15" t="s">
        <v>58</v>
      </c>
    </row>
    <row r="39" spans="1:9" x14ac:dyDescent="0.2">
      <c r="B39" s="1" t="s">
        <v>59</v>
      </c>
      <c r="C39" s="28" t="s">
        <v>45</v>
      </c>
      <c r="D39" s="33">
        <v>5837</v>
      </c>
      <c r="E39" s="32">
        <v>6257</v>
      </c>
      <c r="F39" s="14">
        <v>6470</v>
      </c>
      <c r="G39" s="14">
        <v>6451</v>
      </c>
      <c r="H39" s="14">
        <v>6558</v>
      </c>
      <c r="I39" s="15" t="s">
        <v>58</v>
      </c>
    </row>
    <row r="40" spans="1:9" x14ac:dyDescent="0.2">
      <c r="B40" s="1" t="s">
        <v>60</v>
      </c>
      <c r="C40" s="28" t="s">
        <v>46</v>
      </c>
      <c r="D40" s="33">
        <v>3955</v>
      </c>
      <c r="E40" s="32">
        <v>4108</v>
      </c>
      <c r="F40" s="14">
        <v>4423</v>
      </c>
      <c r="G40" s="14">
        <v>4105</v>
      </c>
      <c r="H40" s="14">
        <v>4171</v>
      </c>
      <c r="I40" s="15" t="s">
        <v>58</v>
      </c>
    </row>
    <row r="41" spans="1:9" x14ac:dyDescent="0.2">
      <c r="B41" s="1" t="s">
        <v>61</v>
      </c>
      <c r="C41" s="31"/>
      <c r="D41" s="34"/>
      <c r="E41" s="20"/>
      <c r="G41" s="14"/>
      <c r="H41" s="14"/>
      <c r="I41" s="15"/>
    </row>
    <row r="42" spans="1:9" x14ac:dyDescent="0.2">
      <c r="B42" s="1" t="s">
        <v>62</v>
      </c>
      <c r="C42" s="28" t="s">
        <v>47</v>
      </c>
      <c r="D42" s="33">
        <v>18175</v>
      </c>
      <c r="E42" s="32">
        <v>17487</v>
      </c>
      <c r="F42" s="14">
        <v>17469</v>
      </c>
      <c r="G42" s="14">
        <v>16499</v>
      </c>
      <c r="H42" s="14">
        <v>16331</v>
      </c>
      <c r="I42" s="15" t="s">
        <v>58</v>
      </c>
    </row>
    <row r="43" spans="1:9" x14ac:dyDescent="0.2">
      <c r="B43" s="1" t="s">
        <v>62</v>
      </c>
      <c r="C43" s="28" t="s">
        <v>48</v>
      </c>
      <c r="D43" s="33">
        <v>15584</v>
      </c>
      <c r="E43" s="32">
        <v>15521</v>
      </c>
      <c r="F43" s="14">
        <v>15319</v>
      </c>
      <c r="G43" s="14">
        <v>14536</v>
      </c>
      <c r="H43" s="14">
        <v>14354</v>
      </c>
      <c r="I43" s="15" t="s">
        <v>58</v>
      </c>
    </row>
    <row r="44" spans="1:9" x14ac:dyDescent="0.2">
      <c r="B44" s="1" t="s">
        <v>62</v>
      </c>
      <c r="C44" s="28" t="s">
        <v>49</v>
      </c>
      <c r="D44" s="33">
        <v>1304</v>
      </c>
      <c r="E44" s="32">
        <v>1690</v>
      </c>
      <c r="F44" s="14">
        <v>1721</v>
      </c>
      <c r="G44" s="14">
        <v>1703</v>
      </c>
      <c r="H44" s="14">
        <v>1713</v>
      </c>
      <c r="I44" s="15" t="s">
        <v>58</v>
      </c>
    </row>
    <row r="45" spans="1:9" x14ac:dyDescent="0.2">
      <c r="B45" s="1" t="s">
        <v>62</v>
      </c>
      <c r="C45" s="28" t="s">
        <v>50</v>
      </c>
      <c r="D45" s="33">
        <v>1487</v>
      </c>
      <c r="E45" s="32">
        <v>1463</v>
      </c>
      <c r="F45" s="14">
        <v>1631</v>
      </c>
      <c r="G45" s="14">
        <v>1491</v>
      </c>
      <c r="H45" s="14">
        <v>1508</v>
      </c>
      <c r="I45" s="15" t="s">
        <v>58</v>
      </c>
    </row>
    <row r="46" spans="1:9" ht="18" thickBot="1" x14ac:dyDescent="0.25">
      <c r="B46" s="5" t="s">
        <v>62</v>
      </c>
      <c r="C46" s="35"/>
      <c r="D46" s="36"/>
      <c r="E46" s="37"/>
      <c r="F46" s="37"/>
      <c r="G46" s="4"/>
      <c r="H46" s="4"/>
      <c r="I46" s="4"/>
    </row>
    <row r="47" spans="1:9" x14ac:dyDescent="0.2">
      <c r="D47" s="1" t="s">
        <v>63</v>
      </c>
      <c r="I47" s="19"/>
    </row>
    <row r="48" spans="1:9" x14ac:dyDescent="0.2">
      <c r="A48" s="1"/>
      <c r="I48" s="19"/>
    </row>
  </sheetData>
  <phoneticPr fontId="2"/>
  <pageMargins left="0.4" right="0.46" top="0.6" bottom="0.59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3"/>
  <sheetViews>
    <sheetView showGridLines="0" zoomScale="75" workbookViewId="0">
      <selection activeCell="J5" sqref="J5"/>
    </sheetView>
  </sheetViews>
  <sheetFormatPr defaultColWidth="15.875" defaultRowHeight="17.25" x14ac:dyDescent="0.2"/>
  <cols>
    <col min="1" max="1" width="13.375" style="2" customWidth="1"/>
    <col min="2" max="2" width="19.625" style="2" customWidth="1"/>
    <col min="3" max="256" width="15.875" style="2"/>
    <col min="257" max="257" width="13.375" style="2" customWidth="1"/>
    <col min="258" max="258" width="19.625" style="2" customWidth="1"/>
    <col min="259" max="512" width="15.875" style="2"/>
    <col min="513" max="513" width="13.375" style="2" customWidth="1"/>
    <col min="514" max="514" width="19.625" style="2" customWidth="1"/>
    <col min="515" max="768" width="15.875" style="2"/>
    <col min="769" max="769" width="13.375" style="2" customWidth="1"/>
    <col min="770" max="770" width="19.625" style="2" customWidth="1"/>
    <col min="771" max="1024" width="15.875" style="2"/>
    <col min="1025" max="1025" width="13.375" style="2" customWidth="1"/>
    <col min="1026" max="1026" width="19.625" style="2" customWidth="1"/>
    <col min="1027" max="1280" width="15.875" style="2"/>
    <col min="1281" max="1281" width="13.375" style="2" customWidth="1"/>
    <col min="1282" max="1282" width="19.625" style="2" customWidth="1"/>
    <col min="1283" max="1536" width="15.875" style="2"/>
    <col min="1537" max="1537" width="13.375" style="2" customWidth="1"/>
    <col min="1538" max="1538" width="19.625" style="2" customWidth="1"/>
    <col min="1539" max="1792" width="15.875" style="2"/>
    <col min="1793" max="1793" width="13.375" style="2" customWidth="1"/>
    <col min="1794" max="1794" width="19.625" style="2" customWidth="1"/>
    <col min="1795" max="2048" width="15.875" style="2"/>
    <col min="2049" max="2049" width="13.375" style="2" customWidth="1"/>
    <col min="2050" max="2050" width="19.625" style="2" customWidth="1"/>
    <col min="2051" max="2304" width="15.875" style="2"/>
    <col min="2305" max="2305" width="13.375" style="2" customWidth="1"/>
    <col min="2306" max="2306" width="19.625" style="2" customWidth="1"/>
    <col min="2307" max="2560" width="15.875" style="2"/>
    <col min="2561" max="2561" width="13.375" style="2" customWidth="1"/>
    <col min="2562" max="2562" width="19.625" style="2" customWidth="1"/>
    <col min="2563" max="2816" width="15.875" style="2"/>
    <col min="2817" max="2817" width="13.375" style="2" customWidth="1"/>
    <col min="2818" max="2818" width="19.625" style="2" customWidth="1"/>
    <col min="2819" max="3072" width="15.875" style="2"/>
    <col min="3073" max="3073" width="13.375" style="2" customWidth="1"/>
    <col min="3074" max="3074" width="19.625" style="2" customWidth="1"/>
    <col min="3075" max="3328" width="15.875" style="2"/>
    <col min="3329" max="3329" width="13.375" style="2" customWidth="1"/>
    <col min="3330" max="3330" width="19.625" style="2" customWidth="1"/>
    <col min="3331" max="3584" width="15.875" style="2"/>
    <col min="3585" max="3585" width="13.375" style="2" customWidth="1"/>
    <col min="3586" max="3586" width="19.625" style="2" customWidth="1"/>
    <col min="3587" max="3840" width="15.875" style="2"/>
    <col min="3841" max="3841" width="13.375" style="2" customWidth="1"/>
    <col min="3842" max="3842" width="19.625" style="2" customWidth="1"/>
    <col min="3843" max="4096" width="15.875" style="2"/>
    <col min="4097" max="4097" width="13.375" style="2" customWidth="1"/>
    <col min="4098" max="4098" width="19.625" style="2" customWidth="1"/>
    <col min="4099" max="4352" width="15.875" style="2"/>
    <col min="4353" max="4353" width="13.375" style="2" customWidth="1"/>
    <col min="4354" max="4354" width="19.625" style="2" customWidth="1"/>
    <col min="4355" max="4608" width="15.875" style="2"/>
    <col min="4609" max="4609" width="13.375" style="2" customWidth="1"/>
    <col min="4610" max="4610" width="19.625" style="2" customWidth="1"/>
    <col min="4611" max="4864" width="15.875" style="2"/>
    <col min="4865" max="4865" width="13.375" style="2" customWidth="1"/>
    <col min="4866" max="4866" width="19.625" style="2" customWidth="1"/>
    <col min="4867" max="5120" width="15.875" style="2"/>
    <col min="5121" max="5121" width="13.375" style="2" customWidth="1"/>
    <col min="5122" max="5122" width="19.625" style="2" customWidth="1"/>
    <col min="5123" max="5376" width="15.875" style="2"/>
    <col min="5377" max="5377" width="13.375" style="2" customWidth="1"/>
    <col min="5378" max="5378" width="19.625" style="2" customWidth="1"/>
    <col min="5379" max="5632" width="15.875" style="2"/>
    <col min="5633" max="5633" width="13.375" style="2" customWidth="1"/>
    <col min="5634" max="5634" width="19.625" style="2" customWidth="1"/>
    <col min="5635" max="5888" width="15.875" style="2"/>
    <col min="5889" max="5889" width="13.375" style="2" customWidth="1"/>
    <col min="5890" max="5890" width="19.625" style="2" customWidth="1"/>
    <col min="5891" max="6144" width="15.875" style="2"/>
    <col min="6145" max="6145" width="13.375" style="2" customWidth="1"/>
    <col min="6146" max="6146" width="19.625" style="2" customWidth="1"/>
    <col min="6147" max="6400" width="15.875" style="2"/>
    <col min="6401" max="6401" width="13.375" style="2" customWidth="1"/>
    <col min="6402" max="6402" width="19.625" style="2" customWidth="1"/>
    <col min="6403" max="6656" width="15.875" style="2"/>
    <col min="6657" max="6657" width="13.375" style="2" customWidth="1"/>
    <col min="6658" max="6658" width="19.625" style="2" customWidth="1"/>
    <col min="6659" max="6912" width="15.875" style="2"/>
    <col min="6913" max="6913" width="13.375" style="2" customWidth="1"/>
    <col min="6914" max="6914" width="19.625" style="2" customWidth="1"/>
    <col min="6915" max="7168" width="15.875" style="2"/>
    <col min="7169" max="7169" width="13.375" style="2" customWidth="1"/>
    <col min="7170" max="7170" width="19.625" style="2" customWidth="1"/>
    <col min="7171" max="7424" width="15.875" style="2"/>
    <col min="7425" max="7425" width="13.375" style="2" customWidth="1"/>
    <col min="7426" max="7426" width="19.625" style="2" customWidth="1"/>
    <col min="7427" max="7680" width="15.875" style="2"/>
    <col min="7681" max="7681" width="13.375" style="2" customWidth="1"/>
    <col min="7682" max="7682" width="19.625" style="2" customWidth="1"/>
    <col min="7683" max="7936" width="15.875" style="2"/>
    <col min="7937" max="7937" width="13.375" style="2" customWidth="1"/>
    <col min="7938" max="7938" width="19.625" style="2" customWidth="1"/>
    <col min="7939" max="8192" width="15.875" style="2"/>
    <col min="8193" max="8193" width="13.375" style="2" customWidth="1"/>
    <col min="8194" max="8194" width="19.625" style="2" customWidth="1"/>
    <col min="8195" max="8448" width="15.875" style="2"/>
    <col min="8449" max="8449" width="13.375" style="2" customWidth="1"/>
    <col min="8450" max="8450" width="19.625" style="2" customWidth="1"/>
    <col min="8451" max="8704" width="15.875" style="2"/>
    <col min="8705" max="8705" width="13.375" style="2" customWidth="1"/>
    <col min="8706" max="8706" width="19.625" style="2" customWidth="1"/>
    <col min="8707" max="8960" width="15.875" style="2"/>
    <col min="8961" max="8961" width="13.375" style="2" customWidth="1"/>
    <col min="8962" max="8962" width="19.625" style="2" customWidth="1"/>
    <col min="8963" max="9216" width="15.875" style="2"/>
    <col min="9217" max="9217" width="13.375" style="2" customWidth="1"/>
    <col min="9218" max="9218" width="19.625" style="2" customWidth="1"/>
    <col min="9219" max="9472" width="15.875" style="2"/>
    <col min="9473" max="9473" width="13.375" style="2" customWidth="1"/>
    <col min="9474" max="9474" width="19.625" style="2" customWidth="1"/>
    <col min="9475" max="9728" width="15.875" style="2"/>
    <col min="9729" max="9729" width="13.375" style="2" customWidth="1"/>
    <col min="9730" max="9730" width="19.625" style="2" customWidth="1"/>
    <col min="9731" max="9984" width="15.875" style="2"/>
    <col min="9985" max="9985" width="13.375" style="2" customWidth="1"/>
    <col min="9986" max="9986" width="19.625" style="2" customWidth="1"/>
    <col min="9987" max="10240" width="15.875" style="2"/>
    <col min="10241" max="10241" width="13.375" style="2" customWidth="1"/>
    <col min="10242" max="10242" width="19.625" style="2" customWidth="1"/>
    <col min="10243" max="10496" width="15.875" style="2"/>
    <col min="10497" max="10497" width="13.375" style="2" customWidth="1"/>
    <col min="10498" max="10498" width="19.625" style="2" customWidth="1"/>
    <col min="10499" max="10752" width="15.875" style="2"/>
    <col min="10753" max="10753" width="13.375" style="2" customWidth="1"/>
    <col min="10754" max="10754" width="19.625" style="2" customWidth="1"/>
    <col min="10755" max="11008" width="15.875" style="2"/>
    <col min="11009" max="11009" width="13.375" style="2" customWidth="1"/>
    <col min="11010" max="11010" width="19.625" style="2" customWidth="1"/>
    <col min="11011" max="11264" width="15.875" style="2"/>
    <col min="11265" max="11265" width="13.375" style="2" customWidth="1"/>
    <col min="11266" max="11266" width="19.625" style="2" customWidth="1"/>
    <col min="11267" max="11520" width="15.875" style="2"/>
    <col min="11521" max="11521" width="13.375" style="2" customWidth="1"/>
    <col min="11522" max="11522" width="19.625" style="2" customWidth="1"/>
    <col min="11523" max="11776" width="15.875" style="2"/>
    <col min="11777" max="11777" width="13.375" style="2" customWidth="1"/>
    <col min="11778" max="11778" width="19.625" style="2" customWidth="1"/>
    <col min="11779" max="12032" width="15.875" style="2"/>
    <col min="12033" max="12033" width="13.375" style="2" customWidth="1"/>
    <col min="12034" max="12034" width="19.625" style="2" customWidth="1"/>
    <col min="12035" max="12288" width="15.875" style="2"/>
    <col min="12289" max="12289" width="13.375" style="2" customWidth="1"/>
    <col min="12290" max="12290" width="19.625" style="2" customWidth="1"/>
    <col min="12291" max="12544" width="15.875" style="2"/>
    <col min="12545" max="12545" width="13.375" style="2" customWidth="1"/>
    <col min="12546" max="12546" width="19.625" style="2" customWidth="1"/>
    <col min="12547" max="12800" width="15.875" style="2"/>
    <col min="12801" max="12801" width="13.375" style="2" customWidth="1"/>
    <col min="12802" max="12802" width="19.625" style="2" customWidth="1"/>
    <col min="12803" max="13056" width="15.875" style="2"/>
    <col min="13057" max="13057" width="13.375" style="2" customWidth="1"/>
    <col min="13058" max="13058" width="19.625" style="2" customWidth="1"/>
    <col min="13059" max="13312" width="15.875" style="2"/>
    <col min="13313" max="13313" width="13.375" style="2" customWidth="1"/>
    <col min="13314" max="13314" width="19.625" style="2" customWidth="1"/>
    <col min="13315" max="13568" width="15.875" style="2"/>
    <col min="13569" max="13569" width="13.375" style="2" customWidth="1"/>
    <col min="13570" max="13570" width="19.625" style="2" customWidth="1"/>
    <col min="13571" max="13824" width="15.875" style="2"/>
    <col min="13825" max="13825" width="13.375" style="2" customWidth="1"/>
    <col min="13826" max="13826" width="19.625" style="2" customWidth="1"/>
    <col min="13827" max="14080" width="15.875" style="2"/>
    <col min="14081" max="14081" width="13.375" style="2" customWidth="1"/>
    <col min="14082" max="14082" width="19.625" style="2" customWidth="1"/>
    <col min="14083" max="14336" width="15.875" style="2"/>
    <col min="14337" max="14337" width="13.375" style="2" customWidth="1"/>
    <col min="14338" max="14338" width="19.625" style="2" customWidth="1"/>
    <col min="14339" max="14592" width="15.875" style="2"/>
    <col min="14593" max="14593" width="13.375" style="2" customWidth="1"/>
    <col min="14594" max="14594" width="19.625" style="2" customWidth="1"/>
    <col min="14595" max="14848" width="15.875" style="2"/>
    <col min="14849" max="14849" width="13.375" style="2" customWidth="1"/>
    <col min="14850" max="14850" width="19.625" style="2" customWidth="1"/>
    <col min="14851" max="15104" width="15.875" style="2"/>
    <col min="15105" max="15105" width="13.375" style="2" customWidth="1"/>
    <col min="15106" max="15106" width="19.625" style="2" customWidth="1"/>
    <col min="15107" max="15360" width="15.875" style="2"/>
    <col min="15361" max="15361" width="13.375" style="2" customWidth="1"/>
    <col min="15362" max="15362" width="19.625" style="2" customWidth="1"/>
    <col min="15363" max="15616" width="15.875" style="2"/>
    <col min="15617" max="15617" width="13.375" style="2" customWidth="1"/>
    <col min="15618" max="15618" width="19.625" style="2" customWidth="1"/>
    <col min="15619" max="15872" width="15.875" style="2"/>
    <col min="15873" max="15873" width="13.375" style="2" customWidth="1"/>
    <col min="15874" max="15874" width="19.625" style="2" customWidth="1"/>
    <col min="15875" max="16128" width="15.875" style="2"/>
    <col min="16129" max="16129" width="13.375" style="2" customWidth="1"/>
    <col min="16130" max="16130" width="19.625" style="2" customWidth="1"/>
    <col min="16131" max="16384" width="15.875" style="2"/>
  </cols>
  <sheetData>
    <row r="1" spans="1:9" x14ac:dyDescent="0.2">
      <c r="A1" s="1"/>
    </row>
    <row r="6" spans="1:9" x14ac:dyDescent="0.2">
      <c r="D6" s="3" t="s">
        <v>64</v>
      </c>
    </row>
    <row r="7" spans="1:9" ht="18" thickBot="1" x14ac:dyDescent="0.25">
      <c r="B7" s="4"/>
      <c r="C7" s="4"/>
      <c r="D7" s="4"/>
      <c r="E7" s="4"/>
      <c r="F7" s="4"/>
      <c r="G7" s="5" t="s">
        <v>65</v>
      </c>
      <c r="H7" s="4"/>
      <c r="I7" s="4"/>
    </row>
    <row r="8" spans="1:9" x14ac:dyDescent="0.2">
      <c r="C8" s="9"/>
      <c r="D8" s="7"/>
      <c r="E8" s="7"/>
      <c r="F8" s="38" t="s">
        <v>66</v>
      </c>
      <c r="G8" s="7"/>
      <c r="H8" s="7"/>
      <c r="I8" s="7"/>
    </row>
    <row r="9" spans="1:9" x14ac:dyDescent="0.2">
      <c r="C9" s="8"/>
      <c r="D9" s="9"/>
      <c r="E9" s="10" t="s">
        <v>67</v>
      </c>
      <c r="F9" s="7"/>
      <c r="G9" s="9"/>
      <c r="H9" s="10" t="s">
        <v>68</v>
      </c>
      <c r="I9" s="7"/>
    </row>
    <row r="10" spans="1:9" x14ac:dyDescent="0.2">
      <c r="C10" s="11" t="s">
        <v>69</v>
      </c>
      <c r="D10" s="8"/>
      <c r="E10" s="8"/>
      <c r="F10" s="11" t="s">
        <v>70</v>
      </c>
      <c r="G10" s="8"/>
      <c r="H10" s="8"/>
      <c r="I10" s="11" t="s">
        <v>70</v>
      </c>
    </row>
    <row r="11" spans="1:9" x14ac:dyDescent="0.2">
      <c r="B11" s="7"/>
      <c r="C11" s="12" t="s">
        <v>71</v>
      </c>
      <c r="D11" s="12" t="s">
        <v>72</v>
      </c>
      <c r="E11" s="12" t="s">
        <v>73</v>
      </c>
      <c r="F11" s="12" t="s">
        <v>74</v>
      </c>
      <c r="G11" s="12" t="s">
        <v>72</v>
      </c>
      <c r="H11" s="12" t="s">
        <v>73</v>
      </c>
      <c r="I11" s="12" t="s">
        <v>74</v>
      </c>
    </row>
    <row r="12" spans="1:9" x14ac:dyDescent="0.2">
      <c r="C12" s="33" t="s">
        <v>75</v>
      </c>
      <c r="E12" s="39" t="s">
        <v>76</v>
      </c>
      <c r="F12" s="39" t="s">
        <v>77</v>
      </c>
      <c r="G12" s="20"/>
      <c r="H12" s="39" t="s">
        <v>76</v>
      </c>
      <c r="I12" s="39" t="s">
        <v>77</v>
      </c>
    </row>
    <row r="13" spans="1:9" x14ac:dyDescent="0.2">
      <c r="B13" s="1" t="s">
        <v>78</v>
      </c>
      <c r="C13" s="40">
        <v>704084</v>
      </c>
      <c r="D13" s="14">
        <v>51849</v>
      </c>
      <c r="E13" s="14">
        <v>85598</v>
      </c>
      <c r="F13" s="14">
        <v>105637</v>
      </c>
      <c r="G13" s="32">
        <v>4201</v>
      </c>
      <c r="H13" s="14">
        <v>2185</v>
      </c>
      <c r="I13" s="14">
        <v>10012</v>
      </c>
    </row>
    <row r="14" spans="1:9" x14ac:dyDescent="0.2">
      <c r="B14" s="1" t="s">
        <v>79</v>
      </c>
      <c r="C14" s="40">
        <v>727923</v>
      </c>
      <c r="D14" s="14">
        <v>52435</v>
      </c>
      <c r="E14" s="14">
        <v>88622</v>
      </c>
      <c r="F14" s="14">
        <v>106340</v>
      </c>
      <c r="G14" s="32">
        <v>4219</v>
      </c>
      <c r="H14" s="14">
        <v>15869</v>
      </c>
      <c r="I14" s="14">
        <v>10005</v>
      </c>
    </row>
    <row r="15" spans="1:9" x14ac:dyDescent="0.2">
      <c r="B15" s="1" t="s">
        <v>80</v>
      </c>
      <c r="C15" s="40">
        <v>745447</v>
      </c>
      <c r="D15" s="14">
        <v>52888</v>
      </c>
      <c r="E15" s="14">
        <v>99797</v>
      </c>
      <c r="F15" s="14">
        <v>106975</v>
      </c>
      <c r="G15" s="32">
        <v>4278</v>
      </c>
      <c r="H15" s="14">
        <v>46637</v>
      </c>
      <c r="I15" s="14">
        <v>9979</v>
      </c>
    </row>
    <row r="16" spans="1:9" x14ac:dyDescent="0.2">
      <c r="B16" s="3" t="s">
        <v>81</v>
      </c>
      <c r="C16" s="41">
        <v>758654</v>
      </c>
      <c r="D16" s="17">
        <v>53513</v>
      </c>
      <c r="E16" s="17">
        <v>130980</v>
      </c>
      <c r="F16" s="17">
        <v>104708</v>
      </c>
      <c r="G16" s="42">
        <v>4346</v>
      </c>
      <c r="H16" s="17">
        <v>62068</v>
      </c>
      <c r="I16" s="17">
        <v>9902</v>
      </c>
    </row>
    <row r="17" spans="2:9" ht="18" thickBot="1" x14ac:dyDescent="0.25">
      <c r="B17" s="4"/>
      <c r="C17" s="36"/>
      <c r="D17" s="37"/>
      <c r="E17" s="37"/>
      <c r="F17" s="37"/>
      <c r="G17" s="37"/>
      <c r="H17" s="37"/>
      <c r="I17" s="37"/>
    </row>
    <row r="18" spans="2:9" x14ac:dyDescent="0.2">
      <c r="B18" s="20"/>
      <c r="C18" s="43"/>
      <c r="D18" s="38" t="s">
        <v>82</v>
      </c>
      <c r="E18" s="44"/>
      <c r="F18" s="9"/>
      <c r="G18" s="38" t="s">
        <v>83</v>
      </c>
      <c r="H18" s="7"/>
      <c r="I18" s="7"/>
    </row>
    <row r="19" spans="2:9" x14ac:dyDescent="0.2">
      <c r="C19" s="9"/>
      <c r="D19" s="10" t="s">
        <v>84</v>
      </c>
      <c r="E19" s="7"/>
      <c r="F19" s="8"/>
      <c r="G19" s="9"/>
      <c r="H19" s="10" t="s">
        <v>85</v>
      </c>
      <c r="I19" s="7"/>
    </row>
    <row r="20" spans="2:9" x14ac:dyDescent="0.2">
      <c r="C20" s="8"/>
      <c r="D20" s="8"/>
      <c r="E20" s="11" t="s">
        <v>70</v>
      </c>
      <c r="F20" s="11" t="s">
        <v>69</v>
      </c>
      <c r="G20" s="8"/>
      <c r="H20" s="8"/>
      <c r="I20" s="11" t="s">
        <v>70</v>
      </c>
    </row>
    <row r="21" spans="2:9" x14ac:dyDescent="0.2">
      <c r="B21" s="7"/>
      <c r="C21" s="12" t="s">
        <v>72</v>
      </c>
      <c r="D21" s="12" t="s">
        <v>73</v>
      </c>
      <c r="E21" s="12" t="s">
        <v>74</v>
      </c>
      <c r="F21" s="12" t="s">
        <v>71</v>
      </c>
      <c r="G21" s="12" t="s">
        <v>72</v>
      </c>
      <c r="H21" s="12" t="s">
        <v>73</v>
      </c>
      <c r="I21" s="12" t="s">
        <v>74</v>
      </c>
    </row>
    <row r="22" spans="2:9" x14ac:dyDescent="0.2">
      <c r="C22" s="8"/>
      <c r="D22" s="39" t="s">
        <v>76</v>
      </c>
      <c r="E22" s="39" t="s">
        <v>77</v>
      </c>
      <c r="F22" s="33" t="s">
        <v>75</v>
      </c>
      <c r="G22" s="20"/>
      <c r="H22" s="39" t="s">
        <v>76</v>
      </c>
      <c r="I22" s="39" t="s">
        <v>77</v>
      </c>
    </row>
    <row r="23" spans="2:9" x14ac:dyDescent="0.2">
      <c r="B23" s="1" t="s">
        <v>78</v>
      </c>
      <c r="C23" s="40">
        <v>393</v>
      </c>
      <c r="D23" s="14">
        <v>58</v>
      </c>
      <c r="E23" s="14">
        <v>6806</v>
      </c>
      <c r="F23" s="40">
        <v>51663</v>
      </c>
      <c r="G23" s="32">
        <v>4583</v>
      </c>
      <c r="H23" s="14">
        <v>1779</v>
      </c>
      <c r="I23" s="14">
        <v>8666</v>
      </c>
    </row>
    <row r="24" spans="2:9" x14ac:dyDescent="0.2">
      <c r="B24" s="1" t="s">
        <v>79</v>
      </c>
      <c r="C24" s="40">
        <v>605</v>
      </c>
      <c r="D24" s="14">
        <v>275</v>
      </c>
      <c r="E24" s="14">
        <v>7375</v>
      </c>
      <c r="F24" s="40">
        <v>52769</v>
      </c>
      <c r="G24" s="32">
        <v>4613</v>
      </c>
      <c r="H24" s="14">
        <v>1760</v>
      </c>
      <c r="I24" s="14">
        <v>8980</v>
      </c>
    </row>
    <row r="25" spans="2:9" x14ac:dyDescent="0.2">
      <c r="B25" s="1" t="s">
        <v>80</v>
      </c>
      <c r="C25" s="40">
        <v>906</v>
      </c>
      <c r="D25" s="14">
        <v>532</v>
      </c>
      <c r="E25" s="14">
        <v>7792</v>
      </c>
      <c r="F25" s="40">
        <v>53704</v>
      </c>
      <c r="G25" s="32">
        <v>4532</v>
      </c>
      <c r="H25" s="14">
        <v>1789</v>
      </c>
      <c r="I25" s="14">
        <v>8974</v>
      </c>
    </row>
    <row r="26" spans="2:9" x14ac:dyDescent="0.2">
      <c r="B26" s="3" t="s">
        <v>81</v>
      </c>
      <c r="C26" s="41">
        <v>1151</v>
      </c>
      <c r="D26" s="17">
        <v>910</v>
      </c>
      <c r="E26" s="17">
        <v>8066</v>
      </c>
      <c r="F26" s="41">
        <v>54220</v>
      </c>
      <c r="G26" s="42">
        <v>4415</v>
      </c>
      <c r="H26" s="17">
        <v>1753</v>
      </c>
      <c r="I26" s="17">
        <v>8969</v>
      </c>
    </row>
    <row r="27" spans="2:9" ht="18" thickBot="1" x14ac:dyDescent="0.25">
      <c r="B27" s="4"/>
      <c r="C27" s="18"/>
      <c r="D27" s="4"/>
      <c r="E27" s="4"/>
      <c r="F27" s="18"/>
      <c r="G27" s="4"/>
      <c r="H27" s="4"/>
      <c r="I27" s="4"/>
    </row>
    <row r="28" spans="2:9" x14ac:dyDescent="0.2">
      <c r="C28" s="1" t="s">
        <v>86</v>
      </c>
    </row>
    <row r="73" spans="1:1" x14ac:dyDescent="0.2">
      <c r="A73" s="1"/>
    </row>
  </sheetData>
  <phoneticPr fontId="2"/>
  <pageMargins left="0.37" right="0.46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I72"/>
  <sheetViews>
    <sheetView showGridLines="0" zoomScale="75" workbookViewId="0">
      <selection activeCell="B56" sqref="B56"/>
    </sheetView>
  </sheetViews>
  <sheetFormatPr defaultColWidth="15.875" defaultRowHeight="17.25" x14ac:dyDescent="0.2"/>
  <cols>
    <col min="1" max="1" width="13.375" style="2" customWidth="1"/>
    <col min="2" max="2" width="19.625" style="2" customWidth="1"/>
    <col min="3" max="256" width="15.875" style="2"/>
    <col min="257" max="257" width="13.375" style="2" customWidth="1"/>
    <col min="258" max="258" width="19.625" style="2" customWidth="1"/>
    <col min="259" max="512" width="15.875" style="2"/>
    <col min="513" max="513" width="13.375" style="2" customWidth="1"/>
    <col min="514" max="514" width="19.625" style="2" customWidth="1"/>
    <col min="515" max="768" width="15.875" style="2"/>
    <col min="769" max="769" width="13.375" style="2" customWidth="1"/>
    <col min="770" max="770" width="19.625" style="2" customWidth="1"/>
    <col min="771" max="1024" width="15.875" style="2"/>
    <col min="1025" max="1025" width="13.375" style="2" customWidth="1"/>
    <col min="1026" max="1026" width="19.625" style="2" customWidth="1"/>
    <col min="1027" max="1280" width="15.875" style="2"/>
    <col min="1281" max="1281" width="13.375" style="2" customWidth="1"/>
    <col min="1282" max="1282" width="19.625" style="2" customWidth="1"/>
    <col min="1283" max="1536" width="15.875" style="2"/>
    <col min="1537" max="1537" width="13.375" style="2" customWidth="1"/>
    <col min="1538" max="1538" width="19.625" style="2" customWidth="1"/>
    <col min="1539" max="1792" width="15.875" style="2"/>
    <col min="1793" max="1793" width="13.375" style="2" customWidth="1"/>
    <col min="1794" max="1794" width="19.625" style="2" customWidth="1"/>
    <col min="1795" max="2048" width="15.875" style="2"/>
    <col min="2049" max="2049" width="13.375" style="2" customWidth="1"/>
    <col min="2050" max="2050" width="19.625" style="2" customWidth="1"/>
    <col min="2051" max="2304" width="15.875" style="2"/>
    <col min="2305" max="2305" width="13.375" style="2" customWidth="1"/>
    <col min="2306" max="2306" width="19.625" style="2" customWidth="1"/>
    <col min="2307" max="2560" width="15.875" style="2"/>
    <col min="2561" max="2561" width="13.375" style="2" customWidth="1"/>
    <col min="2562" max="2562" width="19.625" style="2" customWidth="1"/>
    <col min="2563" max="2816" width="15.875" style="2"/>
    <col min="2817" max="2817" width="13.375" style="2" customWidth="1"/>
    <col min="2818" max="2818" width="19.625" style="2" customWidth="1"/>
    <col min="2819" max="3072" width="15.875" style="2"/>
    <col min="3073" max="3073" width="13.375" style="2" customWidth="1"/>
    <col min="3074" max="3074" width="19.625" style="2" customWidth="1"/>
    <col min="3075" max="3328" width="15.875" style="2"/>
    <col min="3329" max="3329" width="13.375" style="2" customWidth="1"/>
    <col min="3330" max="3330" width="19.625" style="2" customWidth="1"/>
    <col min="3331" max="3584" width="15.875" style="2"/>
    <col min="3585" max="3585" width="13.375" style="2" customWidth="1"/>
    <col min="3586" max="3586" width="19.625" style="2" customWidth="1"/>
    <col min="3587" max="3840" width="15.875" style="2"/>
    <col min="3841" max="3841" width="13.375" style="2" customWidth="1"/>
    <col min="3842" max="3842" width="19.625" style="2" customWidth="1"/>
    <col min="3843" max="4096" width="15.875" style="2"/>
    <col min="4097" max="4097" width="13.375" style="2" customWidth="1"/>
    <col min="4098" max="4098" width="19.625" style="2" customWidth="1"/>
    <col min="4099" max="4352" width="15.875" style="2"/>
    <col min="4353" max="4353" width="13.375" style="2" customWidth="1"/>
    <col min="4354" max="4354" width="19.625" style="2" customWidth="1"/>
    <col min="4355" max="4608" width="15.875" style="2"/>
    <col min="4609" max="4609" width="13.375" style="2" customWidth="1"/>
    <col min="4610" max="4610" width="19.625" style="2" customWidth="1"/>
    <col min="4611" max="4864" width="15.875" style="2"/>
    <col min="4865" max="4865" width="13.375" style="2" customWidth="1"/>
    <col min="4866" max="4866" width="19.625" style="2" customWidth="1"/>
    <col min="4867" max="5120" width="15.875" style="2"/>
    <col min="5121" max="5121" width="13.375" style="2" customWidth="1"/>
    <col min="5122" max="5122" width="19.625" style="2" customWidth="1"/>
    <col min="5123" max="5376" width="15.875" style="2"/>
    <col min="5377" max="5377" width="13.375" style="2" customWidth="1"/>
    <col min="5378" max="5378" width="19.625" style="2" customWidth="1"/>
    <col min="5379" max="5632" width="15.875" style="2"/>
    <col min="5633" max="5633" width="13.375" style="2" customWidth="1"/>
    <col min="5634" max="5634" width="19.625" style="2" customWidth="1"/>
    <col min="5635" max="5888" width="15.875" style="2"/>
    <col min="5889" max="5889" width="13.375" style="2" customWidth="1"/>
    <col min="5890" max="5890" width="19.625" style="2" customWidth="1"/>
    <col min="5891" max="6144" width="15.875" style="2"/>
    <col min="6145" max="6145" width="13.375" style="2" customWidth="1"/>
    <col min="6146" max="6146" width="19.625" style="2" customWidth="1"/>
    <col min="6147" max="6400" width="15.875" style="2"/>
    <col min="6401" max="6401" width="13.375" style="2" customWidth="1"/>
    <col min="6402" max="6402" width="19.625" style="2" customWidth="1"/>
    <col min="6403" max="6656" width="15.875" style="2"/>
    <col min="6657" max="6657" width="13.375" style="2" customWidth="1"/>
    <col min="6658" max="6658" width="19.625" style="2" customWidth="1"/>
    <col min="6659" max="6912" width="15.875" style="2"/>
    <col min="6913" max="6913" width="13.375" style="2" customWidth="1"/>
    <col min="6914" max="6914" width="19.625" style="2" customWidth="1"/>
    <col min="6915" max="7168" width="15.875" style="2"/>
    <col min="7169" max="7169" width="13.375" style="2" customWidth="1"/>
    <col min="7170" max="7170" width="19.625" style="2" customWidth="1"/>
    <col min="7171" max="7424" width="15.875" style="2"/>
    <col min="7425" max="7425" width="13.375" style="2" customWidth="1"/>
    <col min="7426" max="7426" width="19.625" style="2" customWidth="1"/>
    <col min="7427" max="7680" width="15.875" style="2"/>
    <col min="7681" max="7681" width="13.375" style="2" customWidth="1"/>
    <col min="7682" max="7682" width="19.625" style="2" customWidth="1"/>
    <col min="7683" max="7936" width="15.875" style="2"/>
    <col min="7937" max="7937" width="13.375" style="2" customWidth="1"/>
    <col min="7938" max="7938" width="19.625" style="2" customWidth="1"/>
    <col min="7939" max="8192" width="15.875" style="2"/>
    <col min="8193" max="8193" width="13.375" style="2" customWidth="1"/>
    <col min="8194" max="8194" width="19.625" style="2" customWidth="1"/>
    <col min="8195" max="8448" width="15.875" style="2"/>
    <col min="8449" max="8449" width="13.375" style="2" customWidth="1"/>
    <col min="8450" max="8450" width="19.625" style="2" customWidth="1"/>
    <col min="8451" max="8704" width="15.875" style="2"/>
    <col min="8705" max="8705" width="13.375" style="2" customWidth="1"/>
    <col min="8706" max="8706" width="19.625" style="2" customWidth="1"/>
    <col min="8707" max="8960" width="15.875" style="2"/>
    <col min="8961" max="8961" width="13.375" style="2" customWidth="1"/>
    <col min="8962" max="8962" width="19.625" style="2" customWidth="1"/>
    <col min="8963" max="9216" width="15.875" style="2"/>
    <col min="9217" max="9217" width="13.375" style="2" customWidth="1"/>
    <col min="9218" max="9218" width="19.625" style="2" customWidth="1"/>
    <col min="9219" max="9472" width="15.875" style="2"/>
    <col min="9473" max="9473" width="13.375" style="2" customWidth="1"/>
    <col min="9474" max="9474" width="19.625" style="2" customWidth="1"/>
    <col min="9475" max="9728" width="15.875" style="2"/>
    <col min="9729" max="9729" width="13.375" style="2" customWidth="1"/>
    <col min="9730" max="9730" width="19.625" style="2" customWidth="1"/>
    <col min="9731" max="9984" width="15.875" style="2"/>
    <col min="9985" max="9985" width="13.375" style="2" customWidth="1"/>
    <col min="9986" max="9986" width="19.625" style="2" customWidth="1"/>
    <col min="9987" max="10240" width="15.875" style="2"/>
    <col min="10241" max="10241" width="13.375" style="2" customWidth="1"/>
    <col min="10242" max="10242" width="19.625" style="2" customWidth="1"/>
    <col min="10243" max="10496" width="15.875" style="2"/>
    <col min="10497" max="10497" width="13.375" style="2" customWidth="1"/>
    <col min="10498" max="10498" width="19.625" style="2" customWidth="1"/>
    <col min="10499" max="10752" width="15.875" style="2"/>
    <col min="10753" max="10753" width="13.375" style="2" customWidth="1"/>
    <col min="10754" max="10754" width="19.625" style="2" customWidth="1"/>
    <col min="10755" max="11008" width="15.875" style="2"/>
    <col min="11009" max="11009" width="13.375" style="2" customWidth="1"/>
    <col min="11010" max="11010" width="19.625" style="2" customWidth="1"/>
    <col min="11011" max="11264" width="15.875" style="2"/>
    <col min="11265" max="11265" width="13.375" style="2" customWidth="1"/>
    <col min="11266" max="11266" width="19.625" style="2" customWidth="1"/>
    <col min="11267" max="11520" width="15.875" style="2"/>
    <col min="11521" max="11521" width="13.375" style="2" customWidth="1"/>
    <col min="11522" max="11522" width="19.625" style="2" customWidth="1"/>
    <col min="11523" max="11776" width="15.875" style="2"/>
    <col min="11777" max="11777" width="13.375" style="2" customWidth="1"/>
    <col min="11778" max="11778" width="19.625" style="2" customWidth="1"/>
    <col min="11779" max="12032" width="15.875" style="2"/>
    <col min="12033" max="12033" width="13.375" style="2" customWidth="1"/>
    <col min="12034" max="12034" width="19.625" style="2" customWidth="1"/>
    <col min="12035" max="12288" width="15.875" style="2"/>
    <col min="12289" max="12289" width="13.375" style="2" customWidth="1"/>
    <col min="12290" max="12290" width="19.625" style="2" customWidth="1"/>
    <col min="12291" max="12544" width="15.875" style="2"/>
    <col min="12545" max="12545" width="13.375" style="2" customWidth="1"/>
    <col min="12546" max="12546" width="19.625" style="2" customWidth="1"/>
    <col min="12547" max="12800" width="15.875" style="2"/>
    <col min="12801" max="12801" width="13.375" style="2" customWidth="1"/>
    <col min="12802" max="12802" width="19.625" style="2" customWidth="1"/>
    <col min="12803" max="13056" width="15.875" style="2"/>
    <col min="13057" max="13057" width="13.375" style="2" customWidth="1"/>
    <col min="13058" max="13058" width="19.625" style="2" customWidth="1"/>
    <col min="13059" max="13312" width="15.875" style="2"/>
    <col min="13313" max="13313" width="13.375" style="2" customWidth="1"/>
    <col min="13314" max="13314" width="19.625" style="2" customWidth="1"/>
    <col min="13315" max="13568" width="15.875" style="2"/>
    <col min="13569" max="13569" width="13.375" style="2" customWidth="1"/>
    <col min="13570" max="13570" width="19.625" style="2" customWidth="1"/>
    <col min="13571" max="13824" width="15.875" style="2"/>
    <col min="13825" max="13825" width="13.375" style="2" customWidth="1"/>
    <col min="13826" max="13826" width="19.625" style="2" customWidth="1"/>
    <col min="13827" max="14080" width="15.875" style="2"/>
    <col min="14081" max="14081" width="13.375" style="2" customWidth="1"/>
    <col min="14082" max="14082" width="19.625" style="2" customWidth="1"/>
    <col min="14083" max="14336" width="15.875" style="2"/>
    <col min="14337" max="14337" width="13.375" style="2" customWidth="1"/>
    <col min="14338" max="14338" width="19.625" style="2" customWidth="1"/>
    <col min="14339" max="14592" width="15.875" style="2"/>
    <col min="14593" max="14593" width="13.375" style="2" customWidth="1"/>
    <col min="14594" max="14594" width="19.625" style="2" customWidth="1"/>
    <col min="14595" max="14848" width="15.875" style="2"/>
    <col min="14849" max="14849" width="13.375" style="2" customWidth="1"/>
    <col min="14850" max="14850" width="19.625" style="2" customWidth="1"/>
    <col min="14851" max="15104" width="15.875" style="2"/>
    <col min="15105" max="15105" width="13.375" style="2" customWidth="1"/>
    <col min="15106" max="15106" width="19.625" style="2" customWidth="1"/>
    <col min="15107" max="15360" width="15.875" style="2"/>
    <col min="15361" max="15361" width="13.375" style="2" customWidth="1"/>
    <col min="15362" max="15362" width="19.625" style="2" customWidth="1"/>
    <col min="15363" max="15616" width="15.875" style="2"/>
    <col min="15617" max="15617" width="13.375" style="2" customWidth="1"/>
    <col min="15618" max="15618" width="19.625" style="2" customWidth="1"/>
    <col min="15619" max="15872" width="15.875" style="2"/>
    <col min="15873" max="15873" width="13.375" style="2" customWidth="1"/>
    <col min="15874" max="15874" width="19.625" style="2" customWidth="1"/>
    <col min="15875" max="16128" width="15.875" style="2"/>
    <col min="16129" max="16129" width="13.375" style="2" customWidth="1"/>
    <col min="16130" max="16130" width="19.625" style="2" customWidth="1"/>
    <col min="16131" max="16384" width="15.875" style="2"/>
  </cols>
  <sheetData>
    <row r="6" spans="2:9" x14ac:dyDescent="0.2">
      <c r="D6" s="3" t="s">
        <v>87</v>
      </c>
    </row>
    <row r="7" spans="2:9" ht="18" thickBot="1" x14ac:dyDescent="0.25">
      <c r="B7" s="4"/>
      <c r="C7" s="4"/>
      <c r="D7" s="4"/>
      <c r="E7" s="4"/>
      <c r="F7" s="4"/>
      <c r="G7" s="4"/>
      <c r="H7" s="4"/>
      <c r="I7" s="5" t="s">
        <v>88</v>
      </c>
    </row>
    <row r="8" spans="2:9" x14ac:dyDescent="0.2">
      <c r="C8" s="8"/>
      <c r="D8" s="7"/>
      <c r="E8" s="38" t="s">
        <v>89</v>
      </c>
      <c r="F8" s="7"/>
      <c r="G8" s="7"/>
      <c r="H8" s="7"/>
      <c r="I8" s="8"/>
    </row>
    <row r="9" spans="2:9" x14ac:dyDescent="0.2">
      <c r="B9" s="7"/>
      <c r="C9" s="12" t="s">
        <v>90</v>
      </c>
      <c r="D9" s="12" t="s">
        <v>91</v>
      </c>
      <c r="E9" s="12" t="s">
        <v>92</v>
      </c>
      <c r="F9" s="12" t="s">
        <v>93</v>
      </c>
      <c r="G9" s="12" t="s">
        <v>94</v>
      </c>
      <c r="H9" s="12" t="s">
        <v>95</v>
      </c>
      <c r="I9" s="12" t="s">
        <v>96</v>
      </c>
    </row>
    <row r="10" spans="2:9" x14ac:dyDescent="0.2">
      <c r="C10" s="8"/>
      <c r="F10" s="1" t="s">
        <v>97</v>
      </c>
    </row>
    <row r="11" spans="2:9" x14ac:dyDescent="0.2">
      <c r="B11" s="1" t="s">
        <v>98</v>
      </c>
      <c r="C11" s="13">
        <f>SUM(D11:H11)</f>
        <v>104765</v>
      </c>
      <c r="D11" s="14">
        <v>70354</v>
      </c>
      <c r="E11" s="14">
        <v>11496</v>
      </c>
      <c r="F11" s="14">
        <v>3917</v>
      </c>
      <c r="G11" s="14">
        <v>16571</v>
      </c>
      <c r="H11" s="14">
        <v>2427</v>
      </c>
      <c r="I11" s="14">
        <v>74</v>
      </c>
    </row>
    <row r="12" spans="2:9" x14ac:dyDescent="0.2">
      <c r="B12" s="1" t="s">
        <v>99</v>
      </c>
      <c r="C12" s="13">
        <f>SUM(D12:H12)</f>
        <v>146966.39999999999</v>
      </c>
      <c r="D12" s="30">
        <v>102818.6</v>
      </c>
      <c r="E12" s="30">
        <v>12009.8</v>
      </c>
      <c r="F12" s="30">
        <v>12173.2</v>
      </c>
      <c r="G12" s="30">
        <v>17497</v>
      </c>
      <c r="H12" s="30">
        <v>2467.8000000000002</v>
      </c>
      <c r="I12" s="30">
        <v>67.400000000000006</v>
      </c>
    </row>
    <row r="13" spans="2:9" x14ac:dyDescent="0.2">
      <c r="B13" s="3" t="s">
        <v>100</v>
      </c>
      <c r="C13" s="16">
        <f>SUM(C15:C27)</f>
        <v>193958</v>
      </c>
      <c r="D13" s="19">
        <v>148304</v>
      </c>
      <c r="E13" s="19">
        <v>13183</v>
      </c>
      <c r="F13" s="19">
        <v>11801</v>
      </c>
      <c r="G13" s="19">
        <v>17733</v>
      </c>
      <c r="H13" s="19">
        <f>SUM(H15:H27)</f>
        <v>2937</v>
      </c>
      <c r="I13" s="19">
        <v>67</v>
      </c>
    </row>
    <row r="14" spans="2:9" x14ac:dyDescent="0.2">
      <c r="C14" s="8"/>
      <c r="D14" s="14"/>
      <c r="E14" s="14"/>
      <c r="F14" s="14"/>
      <c r="G14" s="14"/>
      <c r="H14" s="14"/>
      <c r="I14" s="14"/>
    </row>
    <row r="15" spans="2:9" x14ac:dyDescent="0.2">
      <c r="B15" s="1" t="s">
        <v>101</v>
      </c>
      <c r="C15" s="13">
        <f t="shared" ref="C15:C20" si="0">SUM(D15:H15)</f>
        <v>13980</v>
      </c>
      <c r="D15" s="45">
        <v>10034</v>
      </c>
      <c r="E15" s="14">
        <v>918</v>
      </c>
      <c r="F15" s="14">
        <v>813</v>
      </c>
      <c r="G15" s="14">
        <v>1974</v>
      </c>
      <c r="H15" s="14">
        <v>241</v>
      </c>
      <c r="I15" s="14">
        <v>2</v>
      </c>
    </row>
    <row r="16" spans="2:9" x14ac:dyDescent="0.2">
      <c r="B16" s="1" t="s">
        <v>102</v>
      </c>
      <c r="C16" s="13">
        <v>13660</v>
      </c>
      <c r="D16" s="45">
        <v>10456</v>
      </c>
      <c r="E16" s="14">
        <v>849</v>
      </c>
      <c r="F16" s="14">
        <v>760</v>
      </c>
      <c r="G16" s="14">
        <v>1470</v>
      </c>
      <c r="H16" s="14">
        <v>124</v>
      </c>
      <c r="I16" s="14">
        <v>1</v>
      </c>
    </row>
    <row r="17" spans="2:9" x14ac:dyDescent="0.2">
      <c r="B17" s="1" t="s">
        <v>103</v>
      </c>
      <c r="C17" s="13">
        <f t="shared" si="0"/>
        <v>15809</v>
      </c>
      <c r="D17" s="45">
        <v>12499</v>
      </c>
      <c r="E17" s="14">
        <v>1192</v>
      </c>
      <c r="F17" s="14">
        <v>934</v>
      </c>
      <c r="G17" s="14">
        <v>1042</v>
      </c>
      <c r="H17" s="14">
        <v>142</v>
      </c>
      <c r="I17" s="14">
        <v>5</v>
      </c>
    </row>
    <row r="18" spans="2:9" x14ac:dyDescent="0.2">
      <c r="B18" s="1" t="s">
        <v>104</v>
      </c>
      <c r="C18" s="13">
        <f t="shared" si="0"/>
        <v>16465</v>
      </c>
      <c r="D18" s="45">
        <v>12855</v>
      </c>
      <c r="E18" s="14">
        <v>1234</v>
      </c>
      <c r="F18" s="14">
        <v>1195</v>
      </c>
      <c r="G18" s="14">
        <v>910</v>
      </c>
      <c r="H18" s="14">
        <v>271</v>
      </c>
      <c r="I18" s="14">
        <v>8</v>
      </c>
    </row>
    <row r="19" spans="2:9" x14ac:dyDescent="0.2">
      <c r="B19" s="1" t="s">
        <v>105</v>
      </c>
      <c r="C19" s="13">
        <f t="shared" si="0"/>
        <v>14118</v>
      </c>
      <c r="D19" s="45">
        <v>10225</v>
      </c>
      <c r="E19" s="14">
        <v>1420</v>
      </c>
      <c r="F19" s="14">
        <v>1402</v>
      </c>
      <c r="G19" s="14">
        <v>738</v>
      </c>
      <c r="H19" s="14">
        <v>333</v>
      </c>
      <c r="I19" s="14">
        <v>10</v>
      </c>
    </row>
    <row r="20" spans="2:9" x14ac:dyDescent="0.2">
      <c r="B20" s="1" t="s">
        <v>106</v>
      </c>
      <c r="C20" s="13">
        <f t="shared" si="0"/>
        <v>16095</v>
      </c>
      <c r="D20" s="45">
        <v>12304</v>
      </c>
      <c r="E20" s="14">
        <v>1432</v>
      </c>
      <c r="F20" s="14">
        <v>1234</v>
      </c>
      <c r="G20" s="14">
        <v>766</v>
      </c>
      <c r="H20" s="14">
        <v>359</v>
      </c>
      <c r="I20" s="14">
        <v>9</v>
      </c>
    </row>
    <row r="21" spans="2:9" x14ac:dyDescent="0.2">
      <c r="C21" s="8"/>
      <c r="D21" s="46"/>
    </row>
    <row r="22" spans="2:9" x14ac:dyDescent="0.2">
      <c r="B22" s="1" t="s">
        <v>107</v>
      </c>
      <c r="C22" s="13">
        <f>SUM(D22:H22)</f>
        <v>17126</v>
      </c>
      <c r="D22" s="45">
        <v>13857</v>
      </c>
      <c r="E22" s="14">
        <v>1180</v>
      </c>
      <c r="F22" s="14">
        <v>855</v>
      </c>
      <c r="G22" s="14">
        <v>944</v>
      </c>
      <c r="H22" s="14">
        <v>290</v>
      </c>
      <c r="I22" s="14">
        <v>6</v>
      </c>
    </row>
    <row r="23" spans="2:9" x14ac:dyDescent="0.2">
      <c r="B23" s="1" t="s">
        <v>108</v>
      </c>
      <c r="C23" s="13">
        <f>SUM(D23:H23)</f>
        <v>17333</v>
      </c>
      <c r="D23" s="45">
        <v>14216</v>
      </c>
      <c r="E23" s="14">
        <v>883</v>
      </c>
      <c r="F23" s="14">
        <v>786</v>
      </c>
      <c r="G23" s="14">
        <v>1304</v>
      </c>
      <c r="H23" s="14">
        <v>144</v>
      </c>
      <c r="I23" s="14">
        <v>4</v>
      </c>
    </row>
    <row r="24" spans="2:9" x14ac:dyDescent="0.2">
      <c r="B24" s="1" t="s">
        <v>109</v>
      </c>
      <c r="C24" s="13">
        <f>SUM(D24:H24)</f>
        <v>16589</v>
      </c>
      <c r="D24" s="45">
        <v>13060</v>
      </c>
      <c r="E24" s="14">
        <v>838</v>
      </c>
      <c r="F24" s="14">
        <v>788</v>
      </c>
      <c r="G24" s="14">
        <v>1744</v>
      </c>
      <c r="H24" s="14">
        <v>159</v>
      </c>
      <c r="I24" s="14">
        <v>4</v>
      </c>
    </row>
    <row r="25" spans="2:9" x14ac:dyDescent="0.2">
      <c r="B25" s="1" t="s">
        <v>110</v>
      </c>
      <c r="C25" s="13">
        <v>15518</v>
      </c>
      <c r="D25" s="45">
        <v>10675</v>
      </c>
      <c r="E25" s="14">
        <v>1059</v>
      </c>
      <c r="F25" s="14">
        <v>1029</v>
      </c>
      <c r="G25" s="14">
        <v>2508</v>
      </c>
      <c r="H25" s="14">
        <v>246</v>
      </c>
      <c r="I25" s="14">
        <v>6</v>
      </c>
    </row>
    <row r="26" spans="2:9" x14ac:dyDescent="0.2">
      <c r="B26" s="1" t="s">
        <v>111</v>
      </c>
      <c r="C26" s="13">
        <v>17476</v>
      </c>
      <c r="D26" s="45">
        <v>12635</v>
      </c>
      <c r="E26" s="14">
        <v>1170</v>
      </c>
      <c r="F26" s="14">
        <v>1114</v>
      </c>
      <c r="G26" s="14">
        <v>2211</v>
      </c>
      <c r="H26" s="14">
        <v>345</v>
      </c>
      <c r="I26" s="14">
        <v>6</v>
      </c>
    </row>
    <row r="27" spans="2:9" x14ac:dyDescent="0.2">
      <c r="B27" s="1" t="s">
        <v>112</v>
      </c>
      <c r="C27" s="13">
        <v>19789</v>
      </c>
      <c r="D27" s="45">
        <v>15487</v>
      </c>
      <c r="E27" s="14">
        <v>1009</v>
      </c>
      <c r="F27" s="14">
        <v>890</v>
      </c>
      <c r="G27" s="14">
        <v>2121</v>
      </c>
      <c r="H27" s="14">
        <v>283</v>
      </c>
      <c r="I27" s="14">
        <v>5</v>
      </c>
    </row>
    <row r="28" spans="2:9" x14ac:dyDescent="0.2">
      <c r="B28" s="7"/>
      <c r="C28" s="9"/>
      <c r="D28" s="7"/>
      <c r="E28" s="7"/>
      <c r="F28" s="7"/>
      <c r="G28" s="7"/>
      <c r="H28" s="7"/>
      <c r="I28" s="7"/>
    </row>
    <row r="29" spans="2:9" x14ac:dyDescent="0.2">
      <c r="C29" s="8"/>
      <c r="F29" s="1" t="s">
        <v>113</v>
      </c>
    </row>
    <row r="30" spans="2:9" x14ac:dyDescent="0.2">
      <c r="B30" s="1" t="s">
        <v>98</v>
      </c>
      <c r="C30" s="13">
        <f>SUM(D30:H30)</f>
        <v>1760</v>
      </c>
      <c r="D30" s="15" t="s">
        <v>114</v>
      </c>
      <c r="E30" s="14">
        <v>499</v>
      </c>
      <c r="F30" s="14">
        <v>78</v>
      </c>
      <c r="G30" s="14">
        <v>1134</v>
      </c>
      <c r="H30" s="14">
        <v>49</v>
      </c>
      <c r="I30" s="14">
        <v>2.0099999999999998</v>
      </c>
    </row>
    <row r="31" spans="2:9" x14ac:dyDescent="0.2">
      <c r="B31" s="1" t="s">
        <v>99</v>
      </c>
      <c r="C31" s="13">
        <f>SUM(D31:H31)</f>
        <v>1789</v>
      </c>
      <c r="D31" s="15" t="s">
        <v>114</v>
      </c>
      <c r="E31" s="30">
        <v>534</v>
      </c>
      <c r="F31" s="30">
        <v>77</v>
      </c>
      <c r="G31" s="30">
        <v>1131</v>
      </c>
      <c r="H31" s="30">
        <v>47</v>
      </c>
      <c r="I31" s="30">
        <v>3.0179999999999998</v>
      </c>
    </row>
    <row r="32" spans="2:9" x14ac:dyDescent="0.2">
      <c r="B32" s="3" t="s">
        <v>100</v>
      </c>
      <c r="C32" s="16">
        <f>SUM(C34:C46)</f>
        <v>1753</v>
      </c>
      <c r="D32" s="47" t="s">
        <v>114</v>
      </c>
      <c r="E32" s="19">
        <f>SUM(E34:E46)</f>
        <v>522</v>
      </c>
      <c r="F32" s="19">
        <f>SUM(F34:F46)</f>
        <v>74</v>
      </c>
      <c r="G32" s="19">
        <f>SUM(G34:G46)</f>
        <v>1109</v>
      </c>
      <c r="H32" s="19">
        <f>SUM(H34:H46)</f>
        <v>48</v>
      </c>
      <c r="I32" s="19">
        <f>SUM(I34:I46)</f>
        <v>2</v>
      </c>
    </row>
    <row r="33" spans="2:9" x14ac:dyDescent="0.2">
      <c r="C33" s="8"/>
      <c r="D33" s="14"/>
      <c r="E33" s="14"/>
      <c r="F33" s="14"/>
      <c r="G33" s="14"/>
      <c r="H33" s="14"/>
      <c r="I33" s="14"/>
    </row>
    <row r="34" spans="2:9" x14ac:dyDescent="0.2">
      <c r="B34" s="1" t="s">
        <v>101</v>
      </c>
      <c r="C34" s="13">
        <v>160</v>
      </c>
      <c r="D34" s="47" t="s">
        <v>114</v>
      </c>
      <c r="E34" s="14">
        <v>43</v>
      </c>
      <c r="F34" s="14">
        <v>7</v>
      </c>
      <c r="G34" s="14">
        <v>108</v>
      </c>
      <c r="H34" s="14">
        <v>2</v>
      </c>
      <c r="I34" s="14">
        <v>0</v>
      </c>
    </row>
    <row r="35" spans="2:9" x14ac:dyDescent="0.2">
      <c r="B35" s="1" t="s">
        <v>102</v>
      </c>
      <c r="C35" s="13">
        <v>142</v>
      </c>
      <c r="D35" s="47" t="s">
        <v>114</v>
      </c>
      <c r="E35" s="14">
        <v>41</v>
      </c>
      <c r="F35" s="14">
        <v>6</v>
      </c>
      <c r="G35" s="14">
        <v>91</v>
      </c>
      <c r="H35" s="14">
        <v>4</v>
      </c>
      <c r="I35" s="14">
        <v>0</v>
      </c>
    </row>
    <row r="36" spans="2:9" x14ac:dyDescent="0.2">
      <c r="B36" s="1" t="s">
        <v>103</v>
      </c>
      <c r="C36" s="13">
        <v>130</v>
      </c>
      <c r="D36" s="47" t="s">
        <v>114</v>
      </c>
      <c r="E36" s="14">
        <v>41</v>
      </c>
      <c r="F36" s="14">
        <v>5</v>
      </c>
      <c r="G36" s="14">
        <v>79</v>
      </c>
      <c r="H36" s="14">
        <v>5</v>
      </c>
      <c r="I36" s="14">
        <v>0</v>
      </c>
    </row>
    <row r="37" spans="2:9" x14ac:dyDescent="0.2">
      <c r="B37" s="1" t="s">
        <v>104</v>
      </c>
      <c r="C37" s="13">
        <v>118</v>
      </c>
      <c r="D37" s="47" t="s">
        <v>114</v>
      </c>
      <c r="E37" s="14">
        <v>43</v>
      </c>
      <c r="F37" s="14">
        <v>5</v>
      </c>
      <c r="G37" s="14">
        <v>66</v>
      </c>
      <c r="H37" s="14">
        <v>4</v>
      </c>
      <c r="I37" s="14">
        <v>0</v>
      </c>
    </row>
    <row r="38" spans="2:9" x14ac:dyDescent="0.2">
      <c r="B38" s="1" t="s">
        <v>105</v>
      </c>
      <c r="C38" s="13">
        <v>110</v>
      </c>
      <c r="D38" s="47" t="s">
        <v>114</v>
      </c>
      <c r="E38" s="14">
        <v>47</v>
      </c>
      <c r="F38" s="14">
        <v>4</v>
      </c>
      <c r="G38" s="14">
        <v>58</v>
      </c>
      <c r="H38" s="14">
        <v>1</v>
      </c>
      <c r="I38" s="14">
        <v>0</v>
      </c>
    </row>
    <row r="39" spans="2:9" x14ac:dyDescent="0.2">
      <c r="B39" s="1" t="s">
        <v>106</v>
      </c>
      <c r="C39" s="13">
        <v>103</v>
      </c>
      <c r="D39" s="47" t="s">
        <v>114</v>
      </c>
      <c r="E39" s="14">
        <v>40</v>
      </c>
      <c r="F39" s="14">
        <v>5</v>
      </c>
      <c r="G39" s="14">
        <v>55</v>
      </c>
      <c r="H39" s="14">
        <v>3</v>
      </c>
      <c r="I39" s="14">
        <v>0</v>
      </c>
    </row>
    <row r="40" spans="2:9" x14ac:dyDescent="0.2">
      <c r="C40" s="8"/>
      <c r="D40" s="15"/>
      <c r="I40" s="14"/>
    </row>
    <row r="41" spans="2:9" x14ac:dyDescent="0.2">
      <c r="B41" s="1" t="s">
        <v>107</v>
      </c>
      <c r="C41" s="13">
        <v>114</v>
      </c>
      <c r="D41" s="47" t="s">
        <v>114</v>
      </c>
      <c r="E41" s="14">
        <v>37</v>
      </c>
      <c r="F41" s="14">
        <v>5</v>
      </c>
      <c r="G41" s="14">
        <v>68</v>
      </c>
      <c r="H41" s="14">
        <v>4</v>
      </c>
      <c r="I41" s="14">
        <v>0</v>
      </c>
    </row>
    <row r="42" spans="2:9" x14ac:dyDescent="0.2">
      <c r="B42" s="1" t="s">
        <v>108</v>
      </c>
      <c r="C42" s="13">
        <v>138</v>
      </c>
      <c r="D42" s="47" t="s">
        <v>114</v>
      </c>
      <c r="E42" s="14">
        <v>38</v>
      </c>
      <c r="F42" s="14">
        <v>6</v>
      </c>
      <c r="G42" s="14">
        <v>89</v>
      </c>
      <c r="H42" s="14">
        <v>5</v>
      </c>
      <c r="I42" s="14">
        <v>0</v>
      </c>
    </row>
    <row r="43" spans="2:9" x14ac:dyDescent="0.2">
      <c r="B43" s="1" t="s">
        <v>109</v>
      </c>
      <c r="C43" s="13">
        <v>159</v>
      </c>
      <c r="D43" s="47" t="s">
        <v>114</v>
      </c>
      <c r="E43" s="14">
        <v>42</v>
      </c>
      <c r="F43" s="14">
        <v>7</v>
      </c>
      <c r="G43" s="14">
        <v>105</v>
      </c>
      <c r="H43" s="14">
        <v>5</v>
      </c>
      <c r="I43" s="14">
        <v>0</v>
      </c>
    </row>
    <row r="44" spans="2:9" x14ac:dyDescent="0.2">
      <c r="B44" s="1" t="s">
        <v>110</v>
      </c>
      <c r="C44" s="13">
        <v>206</v>
      </c>
      <c r="D44" s="47" t="s">
        <v>114</v>
      </c>
      <c r="E44" s="14">
        <v>54</v>
      </c>
      <c r="F44" s="14">
        <v>8</v>
      </c>
      <c r="G44" s="14">
        <v>141</v>
      </c>
      <c r="H44" s="14">
        <v>3</v>
      </c>
      <c r="I44" s="14">
        <v>1</v>
      </c>
    </row>
    <row r="45" spans="2:9" x14ac:dyDescent="0.2">
      <c r="B45" s="1" t="s">
        <v>111</v>
      </c>
      <c r="C45" s="13">
        <v>198</v>
      </c>
      <c r="D45" s="47" t="s">
        <v>114</v>
      </c>
      <c r="E45" s="14">
        <v>51</v>
      </c>
      <c r="F45" s="14">
        <v>8</v>
      </c>
      <c r="G45" s="14">
        <v>133</v>
      </c>
      <c r="H45" s="14">
        <v>6</v>
      </c>
      <c r="I45" s="14">
        <v>1</v>
      </c>
    </row>
    <row r="46" spans="2:9" x14ac:dyDescent="0.2">
      <c r="B46" s="1" t="s">
        <v>112</v>
      </c>
      <c r="C46" s="13">
        <v>175</v>
      </c>
      <c r="D46" s="47" t="s">
        <v>114</v>
      </c>
      <c r="E46" s="14">
        <v>45</v>
      </c>
      <c r="F46" s="14">
        <v>8</v>
      </c>
      <c r="G46" s="14">
        <v>116</v>
      </c>
      <c r="H46" s="14">
        <v>6</v>
      </c>
      <c r="I46" s="14">
        <v>0</v>
      </c>
    </row>
    <row r="47" spans="2:9" ht="18" thickBot="1" x14ac:dyDescent="0.25">
      <c r="B47" s="4"/>
      <c r="C47" s="18"/>
      <c r="D47" s="37"/>
      <c r="E47" s="37"/>
      <c r="F47" s="37"/>
      <c r="G47" s="37"/>
      <c r="H47" s="37"/>
      <c r="I47" s="37"/>
    </row>
    <row r="48" spans="2:9" x14ac:dyDescent="0.2">
      <c r="C48" s="1" t="s">
        <v>86</v>
      </c>
    </row>
    <row r="72" spans="1:1" x14ac:dyDescent="0.2">
      <c r="A72" s="1"/>
    </row>
  </sheetData>
  <phoneticPr fontId="2"/>
  <pageMargins left="0.37" right="0.46" top="0.6" bottom="0.56000000000000005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146"/>
  <sheetViews>
    <sheetView showGridLines="0" zoomScale="75" zoomScaleNormal="75" workbookViewId="0">
      <selection activeCell="A75" sqref="A75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6" width="13.375" style="2" customWidth="1"/>
    <col min="7" max="7" width="12.125" style="2"/>
    <col min="8" max="9" width="13.375" style="2" customWidth="1"/>
    <col min="10" max="10" width="10.875" style="2" customWidth="1"/>
    <col min="11" max="11" width="14.625" style="2" customWidth="1"/>
    <col min="12" max="256" width="12.125" style="2"/>
    <col min="257" max="257" width="13.375" style="2" customWidth="1"/>
    <col min="258" max="258" width="15.875" style="2" customWidth="1"/>
    <col min="259" max="262" width="13.375" style="2" customWidth="1"/>
    <col min="263" max="263" width="12.125" style="2"/>
    <col min="264" max="265" width="13.375" style="2" customWidth="1"/>
    <col min="266" max="266" width="10.875" style="2" customWidth="1"/>
    <col min="267" max="267" width="14.625" style="2" customWidth="1"/>
    <col min="268" max="512" width="12.125" style="2"/>
    <col min="513" max="513" width="13.375" style="2" customWidth="1"/>
    <col min="514" max="514" width="15.875" style="2" customWidth="1"/>
    <col min="515" max="518" width="13.375" style="2" customWidth="1"/>
    <col min="519" max="519" width="12.125" style="2"/>
    <col min="520" max="521" width="13.375" style="2" customWidth="1"/>
    <col min="522" max="522" width="10.875" style="2" customWidth="1"/>
    <col min="523" max="523" width="14.625" style="2" customWidth="1"/>
    <col min="524" max="768" width="12.125" style="2"/>
    <col min="769" max="769" width="13.375" style="2" customWidth="1"/>
    <col min="770" max="770" width="15.875" style="2" customWidth="1"/>
    <col min="771" max="774" width="13.375" style="2" customWidth="1"/>
    <col min="775" max="775" width="12.125" style="2"/>
    <col min="776" max="777" width="13.375" style="2" customWidth="1"/>
    <col min="778" max="778" width="10.875" style="2" customWidth="1"/>
    <col min="779" max="779" width="14.625" style="2" customWidth="1"/>
    <col min="780" max="1024" width="12.125" style="2"/>
    <col min="1025" max="1025" width="13.375" style="2" customWidth="1"/>
    <col min="1026" max="1026" width="15.875" style="2" customWidth="1"/>
    <col min="1027" max="1030" width="13.375" style="2" customWidth="1"/>
    <col min="1031" max="1031" width="12.125" style="2"/>
    <col min="1032" max="1033" width="13.375" style="2" customWidth="1"/>
    <col min="1034" max="1034" width="10.875" style="2" customWidth="1"/>
    <col min="1035" max="1035" width="14.625" style="2" customWidth="1"/>
    <col min="1036" max="1280" width="12.125" style="2"/>
    <col min="1281" max="1281" width="13.375" style="2" customWidth="1"/>
    <col min="1282" max="1282" width="15.875" style="2" customWidth="1"/>
    <col min="1283" max="1286" width="13.375" style="2" customWidth="1"/>
    <col min="1287" max="1287" width="12.125" style="2"/>
    <col min="1288" max="1289" width="13.375" style="2" customWidth="1"/>
    <col min="1290" max="1290" width="10.875" style="2" customWidth="1"/>
    <col min="1291" max="1291" width="14.625" style="2" customWidth="1"/>
    <col min="1292" max="1536" width="12.125" style="2"/>
    <col min="1537" max="1537" width="13.375" style="2" customWidth="1"/>
    <col min="1538" max="1538" width="15.875" style="2" customWidth="1"/>
    <col min="1539" max="1542" width="13.375" style="2" customWidth="1"/>
    <col min="1543" max="1543" width="12.125" style="2"/>
    <col min="1544" max="1545" width="13.375" style="2" customWidth="1"/>
    <col min="1546" max="1546" width="10.875" style="2" customWidth="1"/>
    <col min="1547" max="1547" width="14.625" style="2" customWidth="1"/>
    <col min="1548" max="1792" width="12.125" style="2"/>
    <col min="1793" max="1793" width="13.375" style="2" customWidth="1"/>
    <col min="1794" max="1794" width="15.875" style="2" customWidth="1"/>
    <col min="1795" max="1798" width="13.375" style="2" customWidth="1"/>
    <col min="1799" max="1799" width="12.125" style="2"/>
    <col min="1800" max="1801" width="13.375" style="2" customWidth="1"/>
    <col min="1802" max="1802" width="10.875" style="2" customWidth="1"/>
    <col min="1803" max="1803" width="14.625" style="2" customWidth="1"/>
    <col min="1804" max="2048" width="12.125" style="2"/>
    <col min="2049" max="2049" width="13.375" style="2" customWidth="1"/>
    <col min="2050" max="2050" width="15.875" style="2" customWidth="1"/>
    <col min="2051" max="2054" width="13.375" style="2" customWidth="1"/>
    <col min="2055" max="2055" width="12.125" style="2"/>
    <col min="2056" max="2057" width="13.375" style="2" customWidth="1"/>
    <col min="2058" max="2058" width="10.875" style="2" customWidth="1"/>
    <col min="2059" max="2059" width="14.625" style="2" customWidth="1"/>
    <col min="2060" max="2304" width="12.125" style="2"/>
    <col min="2305" max="2305" width="13.375" style="2" customWidth="1"/>
    <col min="2306" max="2306" width="15.875" style="2" customWidth="1"/>
    <col min="2307" max="2310" width="13.375" style="2" customWidth="1"/>
    <col min="2311" max="2311" width="12.125" style="2"/>
    <col min="2312" max="2313" width="13.375" style="2" customWidth="1"/>
    <col min="2314" max="2314" width="10.875" style="2" customWidth="1"/>
    <col min="2315" max="2315" width="14.625" style="2" customWidth="1"/>
    <col min="2316" max="2560" width="12.125" style="2"/>
    <col min="2561" max="2561" width="13.375" style="2" customWidth="1"/>
    <col min="2562" max="2562" width="15.875" style="2" customWidth="1"/>
    <col min="2563" max="2566" width="13.375" style="2" customWidth="1"/>
    <col min="2567" max="2567" width="12.125" style="2"/>
    <col min="2568" max="2569" width="13.375" style="2" customWidth="1"/>
    <col min="2570" max="2570" width="10.875" style="2" customWidth="1"/>
    <col min="2571" max="2571" width="14.625" style="2" customWidth="1"/>
    <col min="2572" max="2816" width="12.125" style="2"/>
    <col min="2817" max="2817" width="13.375" style="2" customWidth="1"/>
    <col min="2818" max="2818" width="15.875" style="2" customWidth="1"/>
    <col min="2819" max="2822" width="13.375" style="2" customWidth="1"/>
    <col min="2823" max="2823" width="12.125" style="2"/>
    <col min="2824" max="2825" width="13.375" style="2" customWidth="1"/>
    <col min="2826" max="2826" width="10.875" style="2" customWidth="1"/>
    <col min="2827" max="2827" width="14.625" style="2" customWidth="1"/>
    <col min="2828" max="3072" width="12.125" style="2"/>
    <col min="3073" max="3073" width="13.375" style="2" customWidth="1"/>
    <col min="3074" max="3074" width="15.875" style="2" customWidth="1"/>
    <col min="3075" max="3078" width="13.375" style="2" customWidth="1"/>
    <col min="3079" max="3079" width="12.125" style="2"/>
    <col min="3080" max="3081" width="13.375" style="2" customWidth="1"/>
    <col min="3082" max="3082" width="10.875" style="2" customWidth="1"/>
    <col min="3083" max="3083" width="14.625" style="2" customWidth="1"/>
    <col min="3084" max="3328" width="12.125" style="2"/>
    <col min="3329" max="3329" width="13.375" style="2" customWidth="1"/>
    <col min="3330" max="3330" width="15.875" style="2" customWidth="1"/>
    <col min="3331" max="3334" width="13.375" style="2" customWidth="1"/>
    <col min="3335" max="3335" width="12.125" style="2"/>
    <col min="3336" max="3337" width="13.375" style="2" customWidth="1"/>
    <col min="3338" max="3338" width="10.875" style="2" customWidth="1"/>
    <col min="3339" max="3339" width="14.625" style="2" customWidth="1"/>
    <col min="3340" max="3584" width="12.125" style="2"/>
    <col min="3585" max="3585" width="13.375" style="2" customWidth="1"/>
    <col min="3586" max="3586" width="15.875" style="2" customWidth="1"/>
    <col min="3587" max="3590" width="13.375" style="2" customWidth="1"/>
    <col min="3591" max="3591" width="12.125" style="2"/>
    <col min="3592" max="3593" width="13.375" style="2" customWidth="1"/>
    <col min="3594" max="3594" width="10.875" style="2" customWidth="1"/>
    <col min="3595" max="3595" width="14.625" style="2" customWidth="1"/>
    <col min="3596" max="3840" width="12.125" style="2"/>
    <col min="3841" max="3841" width="13.375" style="2" customWidth="1"/>
    <col min="3842" max="3842" width="15.875" style="2" customWidth="1"/>
    <col min="3843" max="3846" width="13.375" style="2" customWidth="1"/>
    <col min="3847" max="3847" width="12.125" style="2"/>
    <col min="3848" max="3849" width="13.375" style="2" customWidth="1"/>
    <col min="3850" max="3850" width="10.875" style="2" customWidth="1"/>
    <col min="3851" max="3851" width="14.625" style="2" customWidth="1"/>
    <col min="3852" max="4096" width="12.125" style="2"/>
    <col min="4097" max="4097" width="13.375" style="2" customWidth="1"/>
    <col min="4098" max="4098" width="15.875" style="2" customWidth="1"/>
    <col min="4099" max="4102" width="13.375" style="2" customWidth="1"/>
    <col min="4103" max="4103" width="12.125" style="2"/>
    <col min="4104" max="4105" width="13.375" style="2" customWidth="1"/>
    <col min="4106" max="4106" width="10.875" style="2" customWidth="1"/>
    <col min="4107" max="4107" width="14.625" style="2" customWidth="1"/>
    <col min="4108" max="4352" width="12.125" style="2"/>
    <col min="4353" max="4353" width="13.375" style="2" customWidth="1"/>
    <col min="4354" max="4354" width="15.875" style="2" customWidth="1"/>
    <col min="4355" max="4358" width="13.375" style="2" customWidth="1"/>
    <col min="4359" max="4359" width="12.125" style="2"/>
    <col min="4360" max="4361" width="13.375" style="2" customWidth="1"/>
    <col min="4362" max="4362" width="10.875" style="2" customWidth="1"/>
    <col min="4363" max="4363" width="14.625" style="2" customWidth="1"/>
    <col min="4364" max="4608" width="12.125" style="2"/>
    <col min="4609" max="4609" width="13.375" style="2" customWidth="1"/>
    <col min="4610" max="4610" width="15.875" style="2" customWidth="1"/>
    <col min="4611" max="4614" width="13.375" style="2" customWidth="1"/>
    <col min="4615" max="4615" width="12.125" style="2"/>
    <col min="4616" max="4617" width="13.375" style="2" customWidth="1"/>
    <col min="4618" max="4618" width="10.875" style="2" customWidth="1"/>
    <col min="4619" max="4619" width="14.625" style="2" customWidth="1"/>
    <col min="4620" max="4864" width="12.125" style="2"/>
    <col min="4865" max="4865" width="13.375" style="2" customWidth="1"/>
    <col min="4866" max="4866" width="15.875" style="2" customWidth="1"/>
    <col min="4867" max="4870" width="13.375" style="2" customWidth="1"/>
    <col min="4871" max="4871" width="12.125" style="2"/>
    <col min="4872" max="4873" width="13.375" style="2" customWidth="1"/>
    <col min="4874" max="4874" width="10.875" style="2" customWidth="1"/>
    <col min="4875" max="4875" width="14.625" style="2" customWidth="1"/>
    <col min="4876" max="5120" width="12.125" style="2"/>
    <col min="5121" max="5121" width="13.375" style="2" customWidth="1"/>
    <col min="5122" max="5122" width="15.875" style="2" customWidth="1"/>
    <col min="5123" max="5126" width="13.375" style="2" customWidth="1"/>
    <col min="5127" max="5127" width="12.125" style="2"/>
    <col min="5128" max="5129" width="13.375" style="2" customWidth="1"/>
    <col min="5130" max="5130" width="10.875" style="2" customWidth="1"/>
    <col min="5131" max="5131" width="14.625" style="2" customWidth="1"/>
    <col min="5132" max="5376" width="12.125" style="2"/>
    <col min="5377" max="5377" width="13.375" style="2" customWidth="1"/>
    <col min="5378" max="5378" width="15.875" style="2" customWidth="1"/>
    <col min="5379" max="5382" width="13.375" style="2" customWidth="1"/>
    <col min="5383" max="5383" width="12.125" style="2"/>
    <col min="5384" max="5385" width="13.375" style="2" customWidth="1"/>
    <col min="5386" max="5386" width="10.875" style="2" customWidth="1"/>
    <col min="5387" max="5387" width="14.625" style="2" customWidth="1"/>
    <col min="5388" max="5632" width="12.125" style="2"/>
    <col min="5633" max="5633" width="13.375" style="2" customWidth="1"/>
    <col min="5634" max="5634" width="15.875" style="2" customWidth="1"/>
    <col min="5635" max="5638" width="13.375" style="2" customWidth="1"/>
    <col min="5639" max="5639" width="12.125" style="2"/>
    <col min="5640" max="5641" width="13.375" style="2" customWidth="1"/>
    <col min="5642" max="5642" width="10.875" style="2" customWidth="1"/>
    <col min="5643" max="5643" width="14.625" style="2" customWidth="1"/>
    <col min="5644" max="5888" width="12.125" style="2"/>
    <col min="5889" max="5889" width="13.375" style="2" customWidth="1"/>
    <col min="5890" max="5890" width="15.875" style="2" customWidth="1"/>
    <col min="5891" max="5894" width="13.375" style="2" customWidth="1"/>
    <col min="5895" max="5895" width="12.125" style="2"/>
    <col min="5896" max="5897" width="13.375" style="2" customWidth="1"/>
    <col min="5898" max="5898" width="10.875" style="2" customWidth="1"/>
    <col min="5899" max="5899" width="14.625" style="2" customWidth="1"/>
    <col min="5900" max="6144" width="12.125" style="2"/>
    <col min="6145" max="6145" width="13.375" style="2" customWidth="1"/>
    <col min="6146" max="6146" width="15.875" style="2" customWidth="1"/>
    <col min="6147" max="6150" width="13.375" style="2" customWidth="1"/>
    <col min="6151" max="6151" width="12.125" style="2"/>
    <col min="6152" max="6153" width="13.375" style="2" customWidth="1"/>
    <col min="6154" max="6154" width="10.875" style="2" customWidth="1"/>
    <col min="6155" max="6155" width="14.625" style="2" customWidth="1"/>
    <col min="6156" max="6400" width="12.125" style="2"/>
    <col min="6401" max="6401" width="13.375" style="2" customWidth="1"/>
    <col min="6402" max="6402" width="15.875" style="2" customWidth="1"/>
    <col min="6403" max="6406" width="13.375" style="2" customWidth="1"/>
    <col min="6407" max="6407" width="12.125" style="2"/>
    <col min="6408" max="6409" width="13.375" style="2" customWidth="1"/>
    <col min="6410" max="6410" width="10.875" style="2" customWidth="1"/>
    <col min="6411" max="6411" width="14.625" style="2" customWidth="1"/>
    <col min="6412" max="6656" width="12.125" style="2"/>
    <col min="6657" max="6657" width="13.375" style="2" customWidth="1"/>
    <col min="6658" max="6658" width="15.875" style="2" customWidth="1"/>
    <col min="6659" max="6662" width="13.375" style="2" customWidth="1"/>
    <col min="6663" max="6663" width="12.125" style="2"/>
    <col min="6664" max="6665" width="13.375" style="2" customWidth="1"/>
    <col min="6666" max="6666" width="10.875" style="2" customWidth="1"/>
    <col min="6667" max="6667" width="14.625" style="2" customWidth="1"/>
    <col min="6668" max="6912" width="12.125" style="2"/>
    <col min="6913" max="6913" width="13.375" style="2" customWidth="1"/>
    <col min="6914" max="6914" width="15.875" style="2" customWidth="1"/>
    <col min="6915" max="6918" width="13.375" style="2" customWidth="1"/>
    <col min="6919" max="6919" width="12.125" style="2"/>
    <col min="6920" max="6921" width="13.375" style="2" customWidth="1"/>
    <col min="6922" max="6922" width="10.875" style="2" customWidth="1"/>
    <col min="6923" max="6923" width="14.625" style="2" customWidth="1"/>
    <col min="6924" max="7168" width="12.125" style="2"/>
    <col min="7169" max="7169" width="13.375" style="2" customWidth="1"/>
    <col min="7170" max="7170" width="15.875" style="2" customWidth="1"/>
    <col min="7171" max="7174" width="13.375" style="2" customWidth="1"/>
    <col min="7175" max="7175" width="12.125" style="2"/>
    <col min="7176" max="7177" width="13.375" style="2" customWidth="1"/>
    <col min="7178" max="7178" width="10.875" style="2" customWidth="1"/>
    <col min="7179" max="7179" width="14.625" style="2" customWidth="1"/>
    <col min="7180" max="7424" width="12.125" style="2"/>
    <col min="7425" max="7425" width="13.375" style="2" customWidth="1"/>
    <col min="7426" max="7426" width="15.875" style="2" customWidth="1"/>
    <col min="7427" max="7430" width="13.375" style="2" customWidth="1"/>
    <col min="7431" max="7431" width="12.125" style="2"/>
    <col min="7432" max="7433" width="13.375" style="2" customWidth="1"/>
    <col min="7434" max="7434" width="10.875" style="2" customWidth="1"/>
    <col min="7435" max="7435" width="14.625" style="2" customWidth="1"/>
    <col min="7436" max="7680" width="12.125" style="2"/>
    <col min="7681" max="7681" width="13.375" style="2" customWidth="1"/>
    <col min="7682" max="7682" width="15.875" style="2" customWidth="1"/>
    <col min="7683" max="7686" width="13.375" style="2" customWidth="1"/>
    <col min="7687" max="7687" width="12.125" style="2"/>
    <col min="7688" max="7689" width="13.375" style="2" customWidth="1"/>
    <col min="7690" max="7690" width="10.875" style="2" customWidth="1"/>
    <col min="7691" max="7691" width="14.625" style="2" customWidth="1"/>
    <col min="7692" max="7936" width="12.125" style="2"/>
    <col min="7937" max="7937" width="13.375" style="2" customWidth="1"/>
    <col min="7938" max="7938" width="15.875" style="2" customWidth="1"/>
    <col min="7939" max="7942" width="13.375" style="2" customWidth="1"/>
    <col min="7943" max="7943" width="12.125" style="2"/>
    <col min="7944" max="7945" width="13.375" style="2" customWidth="1"/>
    <col min="7946" max="7946" width="10.875" style="2" customWidth="1"/>
    <col min="7947" max="7947" width="14.625" style="2" customWidth="1"/>
    <col min="7948" max="8192" width="12.125" style="2"/>
    <col min="8193" max="8193" width="13.375" style="2" customWidth="1"/>
    <col min="8194" max="8194" width="15.875" style="2" customWidth="1"/>
    <col min="8195" max="8198" width="13.375" style="2" customWidth="1"/>
    <col min="8199" max="8199" width="12.125" style="2"/>
    <col min="8200" max="8201" width="13.375" style="2" customWidth="1"/>
    <col min="8202" max="8202" width="10.875" style="2" customWidth="1"/>
    <col min="8203" max="8203" width="14.625" style="2" customWidth="1"/>
    <col min="8204" max="8448" width="12.125" style="2"/>
    <col min="8449" max="8449" width="13.375" style="2" customWidth="1"/>
    <col min="8450" max="8450" width="15.875" style="2" customWidth="1"/>
    <col min="8451" max="8454" width="13.375" style="2" customWidth="1"/>
    <col min="8455" max="8455" width="12.125" style="2"/>
    <col min="8456" max="8457" width="13.375" style="2" customWidth="1"/>
    <col min="8458" max="8458" width="10.875" style="2" customWidth="1"/>
    <col min="8459" max="8459" width="14.625" style="2" customWidth="1"/>
    <col min="8460" max="8704" width="12.125" style="2"/>
    <col min="8705" max="8705" width="13.375" style="2" customWidth="1"/>
    <col min="8706" max="8706" width="15.875" style="2" customWidth="1"/>
    <col min="8707" max="8710" width="13.375" style="2" customWidth="1"/>
    <col min="8711" max="8711" width="12.125" style="2"/>
    <col min="8712" max="8713" width="13.375" style="2" customWidth="1"/>
    <col min="8714" max="8714" width="10.875" style="2" customWidth="1"/>
    <col min="8715" max="8715" width="14.625" style="2" customWidth="1"/>
    <col min="8716" max="8960" width="12.125" style="2"/>
    <col min="8961" max="8961" width="13.375" style="2" customWidth="1"/>
    <col min="8962" max="8962" width="15.875" style="2" customWidth="1"/>
    <col min="8963" max="8966" width="13.375" style="2" customWidth="1"/>
    <col min="8967" max="8967" width="12.125" style="2"/>
    <col min="8968" max="8969" width="13.375" style="2" customWidth="1"/>
    <col min="8970" max="8970" width="10.875" style="2" customWidth="1"/>
    <col min="8971" max="8971" width="14.625" style="2" customWidth="1"/>
    <col min="8972" max="9216" width="12.125" style="2"/>
    <col min="9217" max="9217" width="13.375" style="2" customWidth="1"/>
    <col min="9218" max="9218" width="15.875" style="2" customWidth="1"/>
    <col min="9219" max="9222" width="13.375" style="2" customWidth="1"/>
    <col min="9223" max="9223" width="12.125" style="2"/>
    <col min="9224" max="9225" width="13.375" style="2" customWidth="1"/>
    <col min="9226" max="9226" width="10.875" style="2" customWidth="1"/>
    <col min="9227" max="9227" width="14.625" style="2" customWidth="1"/>
    <col min="9228" max="9472" width="12.125" style="2"/>
    <col min="9473" max="9473" width="13.375" style="2" customWidth="1"/>
    <col min="9474" max="9474" width="15.875" style="2" customWidth="1"/>
    <col min="9475" max="9478" width="13.375" style="2" customWidth="1"/>
    <col min="9479" max="9479" width="12.125" style="2"/>
    <col min="9480" max="9481" width="13.375" style="2" customWidth="1"/>
    <col min="9482" max="9482" width="10.875" style="2" customWidth="1"/>
    <col min="9483" max="9483" width="14.625" style="2" customWidth="1"/>
    <col min="9484" max="9728" width="12.125" style="2"/>
    <col min="9729" max="9729" width="13.375" style="2" customWidth="1"/>
    <col min="9730" max="9730" width="15.875" style="2" customWidth="1"/>
    <col min="9731" max="9734" width="13.375" style="2" customWidth="1"/>
    <col min="9735" max="9735" width="12.125" style="2"/>
    <col min="9736" max="9737" width="13.375" style="2" customWidth="1"/>
    <col min="9738" max="9738" width="10.875" style="2" customWidth="1"/>
    <col min="9739" max="9739" width="14.625" style="2" customWidth="1"/>
    <col min="9740" max="9984" width="12.125" style="2"/>
    <col min="9985" max="9985" width="13.375" style="2" customWidth="1"/>
    <col min="9986" max="9986" width="15.875" style="2" customWidth="1"/>
    <col min="9987" max="9990" width="13.375" style="2" customWidth="1"/>
    <col min="9991" max="9991" width="12.125" style="2"/>
    <col min="9992" max="9993" width="13.375" style="2" customWidth="1"/>
    <col min="9994" max="9994" width="10.875" style="2" customWidth="1"/>
    <col min="9995" max="9995" width="14.625" style="2" customWidth="1"/>
    <col min="9996" max="10240" width="12.125" style="2"/>
    <col min="10241" max="10241" width="13.375" style="2" customWidth="1"/>
    <col min="10242" max="10242" width="15.875" style="2" customWidth="1"/>
    <col min="10243" max="10246" width="13.375" style="2" customWidth="1"/>
    <col min="10247" max="10247" width="12.125" style="2"/>
    <col min="10248" max="10249" width="13.375" style="2" customWidth="1"/>
    <col min="10250" max="10250" width="10.875" style="2" customWidth="1"/>
    <col min="10251" max="10251" width="14.625" style="2" customWidth="1"/>
    <col min="10252" max="10496" width="12.125" style="2"/>
    <col min="10497" max="10497" width="13.375" style="2" customWidth="1"/>
    <col min="10498" max="10498" width="15.875" style="2" customWidth="1"/>
    <col min="10499" max="10502" width="13.375" style="2" customWidth="1"/>
    <col min="10503" max="10503" width="12.125" style="2"/>
    <col min="10504" max="10505" width="13.375" style="2" customWidth="1"/>
    <col min="10506" max="10506" width="10.875" style="2" customWidth="1"/>
    <col min="10507" max="10507" width="14.625" style="2" customWidth="1"/>
    <col min="10508" max="10752" width="12.125" style="2"/>
    <col min="10753" max="10753" width="13.375" style="2" customWidth="1"/>
    <col min="10754" max="10754" width="15.875" style="2" customWidth="1"/>
    <col min="10755" max="10758" width="13.375" style="2" customWidth="1"/>
    <col min="10759" max="10759" width="12.125" style="2"/>
    <col min="10760" max="10761" width="13.375" style="2" customWidth="1"/>
    <col min="10762" max="10762" width="10.875" style="2" customWidth="1"/>
    <col min="10763" max="10763" width="14.625" style="2" customWidth="1"/>
    <col min="10764" max="11008" width="12.125" style="2"/>
    <col min="11009" max="11009" width="13.375" style="2" customWidth="1"/>
    <col min="11010" max="11010" width="15.875" style="2" customWidth="1"/>
    <col min="11011" max="11014" width="13.375" style="2" customWidth="1"/>
    <col min="11015" max="11015" width="12.125" style="2"/>
    <col min="11016" max="11017" width="13.375" style="2" customWidth="1"/>
    <col min="11018" max="11018" width="10.875" style="2" customWidth="1"/>
    <col min="11019" max="11019" width="14.625" style="2" customWidth="1"/>
    <col min="11020" max="11264" width="12.125" style="2"/>
    <col min="11265" max="11265" width="13.375" style="2" customWidth="1"/>
    <col min="11266" max="11266" width="15.875" style="2" customWidth="1"/>
    <col min="11267" max="11270" width="13.375" style="2" customWidth="1"/>
    <col min="11271" max="11271" width="12.125" style="2"/>
    <col min="11272" max="11273" width="13.375" style="2" customWidth="1"/>
    <col min="11274" max="11274" width="10.875" style="2" customWidth="1"/>
    <col min="11275" max="11275" width="14.625" style="2" customWidth="1"/>
    <col min="11276" max="11520" width="12.125" style="2"/>
    <col min="11521" max="11521" width="13.375" style="2" customWidth="1"/>
    <col min="11522" max="11522" width="15.875" style="2" customWidth="1"/>
    <col min="11523" max="11526" width="13.375" style="2" customWidth="1"/>
    <col min="11527" max="11527" width="12.125" style="2"/>
    <col min="11528" max="11529" width="13.375" style="2" customWidth="1"/>
    <col min="11530" max="11530" width="10.875" style="2" customWidth="1"/>
    <col min="11531" max="11531" width="14.625" style="2" customWidth="1"/>
    <col min="11532" max="11776" width="12.125" style="2"/>
    <col min="11777" max="11777" width="13.375" style="2" customWidth="1"/>
    <col min="11778" max="11778" width="15.875" style="2" customWidth="1"/>
    <col min="11779" max="11782" width="13.375" style="2" customWidth="1"/>
    <col min="11783" max="11783" width="12.125" style="2"/>
    <col min="11784" max="11785" width="13.375" style="2" customWidth="1"/>
    <col min="11786" max="11786" width="10.875" style="2" customWidth="1"/>
    <col min="11787" max="11787" width="14.625" style="2" customWidth="1"/>
    <col min="11788" max="12032" width="12.125" style="2"/>
    <col min="12033" max="12033" width="13.375" style="2" customWidth="1"/>
    <col min="12034" max="12034" width="15.875" style="2" customWidth="1"/>
    <col min="12035" max="12038" width="13.375" style="2" customWidth="1"/>
    <col min="12039" max="12039" width="12.125" style="2"/>
    <col min="12040" max="12041" width="13.375" style="2" customWidth="1"/>
    <col min="12042" max="12042" width="10.875" style="2" customWidth="1"/>
    <col min="12043" max="12043" width="14.625" style="2" customWidth="1"/>
    <col min="12044" max="12288" width="12.125" style="2"/>
    <col min="12289" max="12289" width="13.375" style="2" customWidth="1"/>
    <col min="12290" max="12290" width="15.875" style="2" customWidth="1"/>
    <col min="12291" max="12294" width="13.375" style="2" customWidth="1"/>
    <col min="12295" max="12295" width="12.125" style="2"/>
    <col min="12296" max="12297" width="13.375" style="2" customWidth="1"/>
    <col min="12298" max="12298" width="10.875" style="2" customWidth="1"/>
    <col min="12299" max="12299" width="14.625" style="2" customWidth="1"/>
    <col min="12300" max="12544" width="12.125" style="2"/>
    <col min="12545" max="12545" width="13.375" style="2" customWidth="1"/>
    <col min="12546" max="12546" width="15.875" style="2" customWidth="1"/>
    <col min="12547" max="12550" width="13.375" style="2" customWidth="1"/>
    <col min="12551" max="12551" width="12.125" style="2"/>
    <col min="12552" max="12553" width="13.375" style="2" customWidth="1"/>
    <col min="12554" max="12554" width="10.875" style="2" customWidth="1"/>
    <col min="12555" max="12555" width="14.625" style="2" customWidth="1"/>
    <col min="12556" max="12800" width="12.125" style="2"/>
    <col min="12801" max="12801" width="13.375" style="2" customWidth="1"/>
    <col min="12802" max="12802" width="15.875" style="2" customWidth="1"/>
    <col min="12803" max="12806" width="13.375" style="2" customWidth="1"/>
    <col min="12807" max="12807" width="12.125" style="2"/>
    <col min="12808" max="12809" width="13.375" style="2" customWidth="1"/>
    <col min="12810" max="12810" width="10.875" style="2" customWidth="1"/>
    <col min="12811" max="12811" width="14.625" style="2" customWidth="1"/>
    <col min="12812" max="13056" width="12.125" style="2"/>
    <col min="13057" max="13057" width="13.375" style="2" customWidth="1"/>
    <col min="13058" max="13058" width="15.875" style="2" customWidth="1"/>
    <col min="13059" max="13062" width="13.375" style="2" customWidth="1"/>
    <col min="13063" max="13063" width="12.125" style="2"/>
    <col min="13064" max="13065" width="13.375" style="2" customWidth="1"/>
    <col min="13066" max="13066" width="10.875" style="2" customWidth="1"/>
    <col min="13067" max="13067" width="14.625" style="2" customWidth="1"/>
    <col min="13068" max="13312" width="12.125" style="2"/>
    <col min="13313" max="13313" width="13.375" style="2" customWidth="1"/>
    <col min="13314" max="13314" width="15.875" style="2" customWidth="1"/>
    <col min="13315" max="13318" width="13.375" style="2" customWidth="1"/>
    <col min="13319" max="13319" width="12.125" style="2"/>
    <col min="13320" max="13321" width="13.375" style="2" customWidth="1"/>
    <col min="13322" max="13322" width="10.875" style="2" customWidth="1"/>
    <col min="13323" max="13323" width="14.625" style="2" customWidth="1"/>
    <col min="13324" max="13568" width="12.125" style="2"/>
    <col min="13569" max="13569" width="13.375" style="2" customWidth="1"/>
    <col min="13570" max="13570" width="15.875" style="2" customWidth="1"/>
    <col min="13571" max="13574" width="13.375" style="2" customWidth="1"/>
    <col min="13575" max="13575" width="12.125" style="2"/>
    <col min="13576" max="13577" width="13.375" style="2" customWidth="1"/>
    <col min="13578" max="13578" width="10.875" style="2" customWidth="1"/>
    <col min="13579" max="13579" width="14.625" style="2" customWidth="1"/>
    <col min="13580" max="13824" width="12.125" style="2"/>
    <col min="13825" max="13825" width="13.375" style="2" customWidth="1"/>
    <col min="13826" max="13826" width="15.875" style="2" customWidth="1"/>
    <col min="13827" max="13830" width="13.375" style="2" customWidth="1"/>
    <col min="13831" max="13831" width="12.125" style="2"/>
    <col min="13832" max="13833" width="13.375" style="2" customWidth="1"/>
    <col min="13834" max="13834" width="10.875" style="2" customWidth="1"/>
    <col min="13835" max="13835" width="14.625" style="2" customWidth="1"/>
    <col min="13836" max="14080" width="12.125" style="2"/>
    <col min="14081" max="14081" width="13.375" style="2" customWidth="1"/>
    <col min="14082" max="14082" width="15.875" style="2" customWidth="1"/>
    <col min="14083" max="14086" width="13.375" style="2" customWidth="1"/>
    <col min="14087" max="14087" width="12.125" style="2"/>
    <col min="14088" max="14089" width="13.375" style="2" customWidth="1"/>
    <col min="14090" max="14090" width="10.875" style="2" customWidth="1"/>
    <col min="14091" max="14091" width="14.625" style="2" customWidth="1"/>
    <col min="14092" max="14336" width="12.125" style="2"/>
    <col min="14337" max="14337" width="13.375" style="2" customWidth="1"/>
    <col min="14338" max="14338" width="15.875" style="2" customWidth="1"/>
    <col min="14339" max="14342" width="13.375" style="2" customWidth="1"/>
    <col min="14343" max="14343" width="12.125" style="2"/>
    <col min="14344" max="14345" width="13.375" style="2" customWidth="1"/>
    <col min="14346" max="14346" width="10.875" style="2" customWidth="1"/>
    <col min="14347" max="14347" width="14.625" style="2" customWidth="1"/>
    <col min="14348" max="14592" width="12.125" style="2"/>
    <col min="14593" max="14593" width="13.375" style="2" customWidth="1"/>
    <col min="14594" max="14594" width="15.875" style="2" customWidth="1"/>
    <col min="14595" max="14598" width="13.375" style="2" customWidth="1"/>
    <col min="14599" max="14599" width="12.125" style="2"/>
    <col min="14600" max="14601" width="13.375" style="2" customWidth="1"/>
    <col min="14602" max="14602" width="10.875" style="2" customWidth="1"/>
    <col min="14603" max="14603" width="14.625" style="2" customWidth="1"/>
    <col min="14604" max="14848" width="12.125" style="2"/>
    <col min="14849" max="14849" width="13.375" style="2" customWidth="1"/>
    <col min="14850" max="14850" width="15.875" style="2" customWidth="1"/>
    <col min="14851" max="14854" width="13.375" style="2" customWidth="1"/>
    <col min="14855" max="14855" width="12.125" style="2"/>
    <col min="14856" max="14857" width="13.375" style="2" customWidth="1"/>
    <col min="14858" max="14858" width="10.875" style="2" customWidth="1"/>
    <col min="14859" max="14859" width="14.625" style="2" customWidth="1"/>
    <col min="14860" max="15104" width="12.125" style="2"/>
    <col min="15105" max="15105" width="13.375" style="2" customWidth="1"/>
    <col min="15106" max="15106" width="15.875" style="2" customWidth="1"/>
    <col min="15107" max="15110" width="13.375" style="2" customWidth="1"/>
    <col min="15111" max="15111" width="12.125" style="2"/>
    <col min="15112" max="15113" width="13.375" style="2" customWidth="1"/>
    <col min="15114" max="15114" width="10.875" style="2" customWidth="1"/>
    <col min="15115" max="15115" width="14.625" style="2" customWidth="1"/>
    <col min="15116" max="15360" width="12.125" style="2"/>
    <col min="15361" max="15361" width="13.375" style="2" customWidth="1"/>
    <col min="15362" max="15362" width="15.875" style="2" customWidth="1"/>
    <col min="15363" max="15366" width="13.375" style="2" customWidth="1"/>
    <col min="15367" max="15367" width="12.125" style="2"/>
    <col min="15368" max="15369" width="13.375" style="2" customWidth="1"/>
    <col min="15370" max="15370" width="10.875" style="2" customWidth="1"/>
    <col min="15371" max="15371" width="14.625" style="2" customWidth="1"/>
    <col min="15372" max="15616" width="12.125" style="2"/>
    <col min="15617" max="15617" width="13.375" style="2" customWidth="1"/>
    <col min="15618" max="15618" width="15.875" style="2" customWidth="1"/>
    <col min="15619" max="15622" width="13.375" style="2" customWidth="1"/>
    <col min="15623" max="15623" width="12.125" style="2"/>
    <col min="15624" max="15625" width="13.375" style="2" customWidth="1"/>
    <col min="15626" max="15626" width="10.875" style="2" customWidth="1"/>
    <col min="15627" max="15627" width="14.625" style="2" customWidth="1"/>
    <col min="15628" max="15872" width="12.125" style="2"/>
    <col min="15873" max="15873" width="13.375" style="2" customWidth="1"/>
    <col min="15874" max="15874" width="15.875" style="2" customWidth="1"/>
    <col min="15875" max="15878" width="13.375" style="2" customWidth="1"/>
    <col min="15879" max="15879" width="12.125" style="2"/>
    <col min="15880" max="15881" width="13.375" style="2" customWidth="1"/>
    <col min="15882" max="15882" width="10.875" style="2" customWidth="1"/>
    <col min="15883" max="15883" width="14.625" style="2" customWidth="1"/>
    <col min="15884" max="16128" width="12.125" style="2"/>
    <col min="16129" max="16129" width="13.375" style="2" customWidth="1"/>
    <col min="16130" max="16130" width="15.875" style="2" customWidth="1"/>
    <col min="16131" max="16134" width="13.375" style="2" customWidth="1"/>
    <col min="16135" max="16135" width="12.125" style="2"/>
    <col min="16136" max="16137" width="13.375" style="2" customWidth="1"/>
    <col min="16138" max="16138" width="10.875" style="2" customWidth="1"/>
    <col min="16139" max="16139" width="14.625" style="2" customWidth="1"/>
    <col min="16140" max="16384" width="12.125" style="2"/>
  </cols>
  <sheetData>
    <row r="1" spans="1:13" x14ac:dyDescent="0.2">
      <c r="A1" s="1"/>
    </row>
    <row r="6" spans="1:13" x14ac:dyDescent="0.2">
      <c r="D6" s="3" t="s">
        <v>115</v>
      </c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3" x14ac:dyDescent="0.2">
      <c r="C8" s="9"/>
      <c r="D8" s="7"/>
      <c r="E8" s="7"/>
      <c r="F8" s="38" t="s">
        <v>116</v>
      </c>
      <c r="G8" s="7"/>
      <c r="H8" s="7"/>
      <c r="I8" s="7"/>
      <c r="J8" s="24" t="s">
        <v>117</v>
      </c>
      <c r="K8" s="7"/>
    </row>
    <row r="9" spans="1:13" x14ac:dyDescent="0.2">
      <c r="C9" s="8"/>
      <c r="D9" s="6" t="s">
        <v>118</v>
      </c>
      <c r="E9" s="6" t="s">
        <v>119</v>
      </c>
      <c r="F9" s="8"/>
      <c r="G9" s="6" t="s">
        <v>120</v>
      </c>
      <c r="H9" s="6" t="s">
        <v>120</v>
      </c>
      <c r="I9" s="11" t="s">
        <v>121</v>
      </c>
      <c r="J9" s="8"/>
      <c r="K9" s="6" t="s">
        <v>122</v>
      </c>
    </row>
    <row r="10" spans="1:13" x14ac:dyDescent="0.2">
      <c r="B10" s="7"/>
      <c r="C10" s="12" t="s">
        <v>123</v>
      </c>
      <c r="D10" s="12" t="s">
        <v>124</v>
      </c>
      <c r="E10" s="12" t="s">
        <v>124</v>
      </c>
      <c r="F10" s="12" t="s">
        <v>125</v>
      </c>
      <c r="G10" s="12" t="s">
        <v>126</v>
      </c>
      <c r="H10" s="12" t="s">
        <v>127</v>
      </c>
      <c r="I10" s="12" t="s">
        <v>126</v>
      </c>
      <c r="J10" s="12" t="s">
        <v>128</v>
      </c>
      <c r="K10" s="12" t="s">
        <v>124</v>
      </c>
    </row>
    <row r="11" spans="1:13" x14ac:dyDescent="0.2">
      <c r="C11" s="26"/>
      <c r="D11" s="48" t="s">
        <v>129</v>
      </c>
      <c r="E11" s="48" t="s">
        <v>129</v>
      </c>
      <c r="F11" s="48" t="s">
        <v>130</v>
      </c>
      <c r="G11" s="48" t="s">
        <v>76</v>
      </c>
      <c r="H11" s="48" t="s">
        <v>76</v>
      </c>
      <c r="I11" s="48" t="s">
        <v>131</v>
      </c>
      <c r="J11" s="27"/>
      <c r="K11" s="48" t="s">
        <v>129</v>
      </c>
    </row>
    <row r="12" spans="1:13" x14ac:dyDescent="0.2">
      <c r="A12" s="20"/>
      <c r="B12" s="1" t="s">
        <v>132</v>
      </c>
      <c r="C12" s="13">
        <v>31</v>
      </c>
      <c r="D12" s="29">
        <v>1119105</v>
      </c>
      <c r="E12" s="29">
        <v>936368</v>
      </c>
      <c r="F12" s="29">
        <v>4122</v>
      </c>
      <c r="G12" s="29">
        <v>171589</v>
      </c>
      <c r="H12" s="29">
        <v>130117</v>
      </c>
      <c r="I12" s="29">
        <v>588441</v>
      </c>
      <c r="J12" s="29">
        <v>157</v>
      </c>
      <c r="K12" s="29">
        <v>143401</v>
      </c>
    </row>
    <row r="13" spans="1:13" x14ac:dyDescent="0.2">
      <c r="A13" s="20"/>
      <c r="B13" s="49" t="s">
        <v>133</v>
      </c>
      <c r="C13" s="16">
        <f>SUM(C15:C70)</f>
        <v>31</v>
      </c>
      <c r="D13" s="50">
        <f>SUM(D15:D70)</f>
        <v>1114856</v>
      </c>
      <c r="E13" s="50">
        <f>SUM(E15:E70)</f>
        <v>934476</v>
      </c>
      <c r="F13" s="50">
        <f t="shared" ref="F13:K13" si="0">SUM(F15:F70)</f>
        <v>4197</v>
      </c>
      <c r="G13" s="50">
        <f t="shared" si="0"/>
        <v>167353</v>
      </c>
      <c r="H13" s="50">
        <f t="shared" si="0"/>
        <v>128564</v>
      </c>
      <c r="I13" s="50">
        <f t="shared" si="0"/>
        <v>576290</v>
      </c>
      <c r="J13" s="50">
        <f t="shared" si="0"/>
        <v>158</v>
      </c>
      <c r="K13" s="50">
        <f t="shared" si="0"/>
        <v>143072</v>
      </c>
    </row>
    <row r="14" spans="1:13" x14ac:dyDescent="0.2">
      <c r="A14" s="20"/>
      <c r="B14" s="3"/>
      <c r="C14" s="8"/>
      <c r="D14" s="20"/>
      <c r="E14" s="20"/>
      <c r="F14" s="20"/>
      <c r="G14" s="20"/>
      <c r="H14" s="20"/>
      <c r="I14" s="20"/>
      <c r="J14" s="20"/>
      <c r="K14" s="20"/>
    </row>
    <row r="15" spans="1:13" x14ac:dyDescent="0.2">
      <c r="A15" s="20"/>
      <c r="B15" s="51" t="s">
        <v>134</v>
      </c>
      <c r="C15" s="40">
        <v>1</v>
      </c>
      <c r="D15" s="32">
        <v>426000</v>
      </c>
      <c r="E15" s="32">
        <v>386150</v>
      </c>
      <c r="F15" s="52">
        <v>1027</v>
      </c>
      <c r="G15" s="32">
        <v>70541</v>
      </c>
      <c r="H15" s="32">
        <v>50128</v>
      </c>
      <c r="I15" s="32">
        <v>219300</v>
      </c>
      <c r="J15" s="53" t="s">
        <v>135</v>
      </c>
      <c r="K15" s="53" t="s">
        <v>135</v>
      </c>
      <c r="L15" s="20"/>
      <c r="M15" s="20"/>
    </row>
    <row r="16" spans="1:13" x14ac:dyDescent="0.2">
      <c r="A16" s="20"/>
      <c r="B16" s="51" t="s">
        <v>136</v>
      </c>
      <c r="C16" s="40">
        <v>1</v>
      </c>
      <c r="D16" s="32">
        <v>43500</v>
      </c>
      <c r="E16" s="32">
        <v>37824</v>
      </c>
      <c r="F16" s="52">
        <v>180</v>
      </c>
      <c r="G16" s="32">
        <v>6230</v>
      </c>
      <c r="H16" s="32">
        <v>5007</v>
      </c>
      <c r="I16" s="32">
        <v>20160</v>
      </c>
      <c r="J16" s="32">
        <v>4</v>
      </c>
      <c r="K16" s="32">
        <v>7660</v>
      </c>
      <c r="L16" s="20"/>
      <c r="M16" s="20"/>
    </row>
    <row r="17" spans="1:13" x14ac:dyDescent="0.2">
      <c r="A17" s="20"/>
      <c r="B17" s="51" t="s">
        <v>137</v>
      </c>
      <c r="C17" s="40">
        <v>1</v>
      </c>
      <c r="D17" s="32">
        <v>81700</v>
      </c>
      <c r="E17" s="32">
        <v>51019</v>
      </c>
      <c r="F17" s="52">
        <v>279</v>
      </c>
      <c r="G17" s="32">
        <v>6531</v>
      </c>
      <c r="H17" s="32">
        <v>5818</v>
      </c>
      <c r="I17" s="32">
        <v>22333</v>
      </c>
      <c r="J17" s="32">
        <v>4</v>
      </c>
      <c r="K17" s="32">
        <v>1590</v>
      </c>
      <c r="L17" s="20"/>
      <c r="M17" s="20"/>
    </row>
    <row r="18" spans="1:13" x14ac:dyDescent="0.2">
      <c r="A18" s="20"/>
      <c r="B18" s="51" t="s">
        <v>138</v>
      </c>
      <c r="C18" s="40">
        <v>1</v>
      </c>
      <c r="D18" s="32">
        <v>37000</v>
      </c>
      <c r="E18" s="32">
        <v>34300</v>
      </c>
      <c r="F18" s="52">
        <v>187</v>
      </c>
      <c r="G18" s="32">
        <v>6446</v>
      </c>
      <c r="H18" s="32">
        <v>5318</v>
      </c>
      <c r="I18" s="32">
        <v>20523</v>
      </c>
      <c r="J18" s="53" t="s">
        <v>135</v>
      </c>
      <c r="K18" s="53" t="s">
        <v>135</v>
      </c>
      <c r="L18" s="20"/>
      <c r="M18" s="20"/>
    </row>
    <row r="19" spans="1:13" x14ac:dyDescent="0.2">
      <c r="A19" s="20"/>
      <c r="B19" s="51" t="s">
        <v>139</v>
      </c>
      <c r="C19" s="40">
        <v>1</v>
      </c>
      <c r="D19" s="32">
        <v>31840</v>
      </c>
      <c r="E19" s="32">
        <v>28065</v>
      </c>
      <c r="F19" s="52">
        <v>204</v>
      </c>
      <c r="G19" s="32">
        <v>4841</v>
      </c>
      <c r="H19" s="32">
        <v>3698</v>
      </c>
      <c r="I19" s="32">
        <v>15465</v>
      </c>
      <c r="J19" s="53" t="s">
        <v>135</v>
      </c>
      <c r="K19" s="53" t="s">
        <v>135</v>
      </c>
      <c r="L19" s="20"/>
      <c r="M19" s="20"/>
    </row>
    <row r="20" spans="1:13" x14ac:dyDescent="0.2">
      <c r="A20" s="20"/>
      <c r="B20" s="51" t="s">
        <v>140</v>
      </c>
      <c r="C20" s="40">
        <v>1</v>
      </c>
      <c r="D20" s="32">
        <v>71500</v>
      </c>
      <c r="E20" s="32">
        <v>67276</v>
      </c>
      <c r="F20" s="52">
        <v>257</v>
      </c>
      <c r="G20" s="32">
        <v>11705</v>
      </c>
      <c r="H20" s="32">
        <v>10095</v>
      </c>
      <c r="I20" s="32">
        <v>38961</v>
      </c>
      <c r="J20" s="32">
        <v>7</v>
      </c>
      <c r="K20" s="32">
        <v>3642</v>
      </c>
      <c r="L20" s="20"/>
      <c r="M20" s="20"/>
    </row>
    <row r="21" spans="1:13" x14ac:dyDescent="0.2">
      <c r="A21" s="20"/>
      <c r="B21" s="51" t="s">
        <v>141</v>
      </c>
      <c r="C21" s="40">
        <v>1</v>
      </c>
      <c r="D21" s="32">
        <v>42000</v>
      </c>
      <c r="E21" s="32">
        <v>32769</v>
      </c>
      <c r="F21" s="52">
        <v>121</v>
      </c>
      <c r="G21" s="32">
        <v>7282</v>
      </c>
      <c r="H21" s="32">
        <v>5169</v>
      </c>
      <c r="I21" s="32">
        <v>23381</v>
      </c>
      <c r="J21" s="53" t="s">
        <v>135</v>
      </c>
      <c r="K21" s="53" t="s">
        <v>135</v>
      </c>
      <c r="L21" s="20"/>
      <c r="M21" s="20"/>
    </row>
    <row r="22" spans="1:13" x14ac:dyDescent="0.2">
      <c r="A22" s="20"/>
      <c r="B22" s="20"/>
      <c r="C22" s="40"/>
      <c r="D22" s="32"/>
      <c r="E22" s="32"/>
      <c r="F22" s="20"/>
      <c r="G22" s="32"/>
      <c r="H22" s="32"/>
      <c r="I22" s="32"/>
      <c r="J22" s="32"/>
      <c r="K22" s="32"/>
      <c r="L22" s="20"/>
      <c r="M22" s="20"/>
    </row>
    <row r="23" spans="1:13" x14ac:dyDescent="0.2">
      <c r="A23" s="20"/>
      <c r="B23" s="51" t="s">
        <v>142</v>
      </c>
      <c r="C23" s="40">
        <v>1</v>
      </c>
      <c r="D23" s="32">
        <v>16600</v>
      </c>
      <c r="E23" s="32">
        <v>15058</v>
      </c>
      <c r="F23" s="52">
        <v>82</v>
      </c>
      <c r="G23" s="32">
        <v>2355</v>
      </c>
      <c r="H23" s="32">
        <v>1663</v>
      </c>
      <c r="I23" s="32">
        <v>7191</v>
      </c>
      <c r="J23" s="53" t="s">
        <v>135</v>
      </c>
      <c r="K23" s="53" t="s">
        <v>135</v>
      </c>
      <c r="L23" s="20"/>
      <c r="M23" s="20"/>
    </row>
    <row r="24" spans="1:13" x14ac:dyDescent="0.2">
      <c r="A24" s="20"/>
      <c r="B24" s="51" t="s">
        <v>143</v>
      </c>
      <c r="C24" s="40">
        <v>1</v>
      </c>
      <c r="D24" s="32">
        <v>7000</v>
      </c>
      <c r="E24" s="32">
        <v>6381</v>
      </c>
      <c r="F24" s="52">
        <v>33</v>
      </c>
      <c r="G24" s="32">
        <v>864</v>
      </c>
      <c r="H24" s="32">
        <v>762</v>
      </c>
      <c r="I24" s="32">
        <v>2795</v>
      </c>
      <c r="J24" s="32">
        <v>4</v>
      </c>
      <c r="K24" s="32">
        <v>2650</v>
      </c>
      <c r="L24" s="20"/>
      <c r="M24" s="20"/>
    </row>
    <row r="25" spans="1:13" x14ac:dyDescent="0.2">
      <c r="A25" s="20"/>
      <c r="B25" s="51" t="s">
        <v>144</v>
      </c>
      <c r="C25" s="54" t="s">
        <v>135</v>
      </c>
      <c r="D25" s="53" t="s">
        <v>135</v>
      </c>
      <c r="E25" s="53" t="s">
        <v>135</v>
      </c>
      <c r="F25" s="53" t="s">
        <v>135</v>
      </c>
      <c r="G25" s="53" t="s">
        <v>135</v>
      </c>
      <c r="H25" s="53" t="s">
        <v>135</v>
      </c>
      <c r="I25" s="53" t="s">
        <v>135</v>
      </c>
      <c r="J25" s="32">
        <v>5</v>
      </c>
      <c r="K25" s="32">
        <v>4910</v>
      </c>
      <c r="L25" s="20"/>
      <c r="M25" s="20"/>
    </row>
    <row r="26" spans="1:13" x14ac:dyDescent="0.2">
      <c r="A26" s="20"/>
      <c r="B26" s="51" t="s">
        <v>145</v>
      </c>
      <c r="C26" s="40">
        <v>1</v>
      </c>
      <c r="D26" s="32">
        <v>19500</v>
      </c>
      <c r="E26" s="32">
        <v>14405</v>
      </c>
      <c r="F26" s="52">
        <v>134</v>
      </c>
      <c r="G26" s="32">
        <v>2380</v>
      </c>
      <c r="H26" s="32">
        <v>1729</v>
      </c>
      <c r="I26" s="32">
        <v>7051</v>
      </c>
      <c r="J26" s="32">
        <v>1</v>
      </c>
      <c r="K26" s="32">
        <v>346</v>
      </c>
      <c r="L26" s="20"/>
      <c r="M26" s="20"/>
    </row>
    <row r="27" spans="1:13" x14ac:dyDescent="0.2">
      <c r="A27" s="20"/>
      <c r="B27" s="51" t="s">
        <v>146</v>
      </c>
      <c r="C27" s="40">
        <v>1</v>
      </c>
      <c r="D27" s="32">
        <v>18000</v>
      </c>
      <c r="E27" s="32">
        <v>13467</v>
      </c>
      <c r="F27" s="52">
        <v>91</v>
      </c>
      <c r="G27" s="32">
        <v>1552</v>
      </c>
      <c r="H27" s="32">
        <v>1224</v>
      </c>
      <c r="I27" s="32">
        <v>5353</v>
      </c>
      <c r="J27" s="32">
        <v>2</v>
      </c>
      <c r="K27" s="32">
        <v>2190</v>
      </c>
      <c r="L27" s="20"/>
      <c r="M27" s="20"/>
    </row>
    <row r="28" spans="1:13" x14ac:dyDescent="0.2">
      <c r="A28" s="20"/>
      <c r="B28" s="51" t="s">
        <v>147</v>
      </c>
      <c r="C28" s="40">
        <v>1</v>
      </c>
      <c r="D28" s="32">
        <v>11000</v>
      </c>
      <c r="E28" s="32">
        <v>7149</v>
      </c>
      <c r="F28" s="52">
        <v>65</v>
      </c>
      <c r="G28" s="32">
        <v>993</v>
      </c>
      <c r="H28" s="32">
        <v>821</v>
      </c>
      <c r="I28" s="32">
        <v>3763</v>
      </c>
      <c r="J28" s="32">
        <v>4</v>
      </c>
      <c r="K28" s="32">
        <v>2176</v>
      </c>
      <c r="L28" s="20"/>
      <c r="M28" s="20"/>
    </row>
    <row r="29" spans="1:13" x14ac:dyDescent="0.2">
      <c r="A29" s="20"/>
      <c r="B29" s="51" t="s">
        <v>148</v>
      </c>
      <c r="C29" s="40">
        <v>1</v>
      </c>
      <c r="D29" s="32">
        <v>11400</v>
      </c>
      <c r="E29" s="32">
        <v>6643</v>
      </c>
      <c r="F29" s="52">
        <v>63</v>
      </c>
      <c r="G29" s="32">
        <v>949</v>
      </c>
      <c r="H29" s="32">
        <v>782</v>
      </c>
      <c r="I29" s="32">
        <v>4028</v>
      </c>
      <c r="J29" s="32">
        <v>3</v>
      </c>
      <c r="K29" s="32">
        <v>1279</v>
      </c>
      <c r="L29" s="20"/>
      <c r="M29" s="20"/>
    </row>
    <row r="30" spans="1:13" x14ac:dyDescent="0.2">
      <c r="A30" s="20"/>
      <c r="B30" s="51" t="s">
        <v>149</v>
      </c>
      <c r="C30" s="40">
        <v>1</v>
      </c>
      <c r="D30" s="32">
        <v>27000</v>
      </c>
      <c r="E30" s="32">
        <v>21704</v>
      </c>
      <c r="F30" s="52">
        <v>99</v>
      </c>
      <c r="G30" s="32">
        <v>2826</v>
      </c>
      <c r="H30" s="32">
        <v>2339</v>
      </c>
      <c r="I30" s="32">
        <v>9269</v>
      </c>
      <c r="J30" s="53" t="s">
        <v>135</v>
      </c>
      <c r="K30" s="53" t="s">
        <v>135</v>
      </c>
      <c r="L30" s="20"/>
      <c r="M30" s="20"/>
    </row>
    <row r="31" spans="1:13" x14ac:dyDescent="0.2">
      <c r="A31" s="20"/>
      <c r="B31" s="51" t="s">
        <v>150</v>
      </c>
      <c r="C31" s="40">
        <v>1</v>
      </c>
      <c r="D31" s="32">
        <v>50230</v>
      </c>
      <c r="E31" s="32">
        <v>48452</v>
      </c>
      <c r="F31" s="52">
        <v>269</v>
      </c>
      <c r="G31" s="32">
        <v>6961</v>
      </c>
      <c r="H31" s="32">
        <v>5817</v>
      </c>
      <c r="I31" s="32">
        <v>24898</v>
      </c>
      <c r="J31" s="53" t="s">
        <v>135</v>
      </c>
      <c r="K31" s="53" t="s">
        <v>135</v>
      </c>
      <c r="L31" s="20"/>
      <c r="M31" s="20"/>
    </row>
    <row r="32" spans="1:13" x14ac:dyDescent="0.2">
      <c r="A32" s="20"/>
      <c r="B32" s="20"/>
      <c r="C32" s="4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13" x14ac:dyDescent="0.2">
      <c r="A33" s="20"/>
      <c r="B33" s="51" t="s">
        <v>151</v>
      </c>
      <c r="C33" s="40">
        <v>1</v>
      </c>
      <c r="D33" s="32">
        <v>15000</v>
      </c>
      <c r="E33" s="32">
        <v>14178</v>
      </c>
      <c r="F33" s="52">
        <v>82</v>
      </c>
      <c r="G33" s="32">
        <v>1759</v>
      </c>
      <c r="H33" s="32">
        <v>1276</v>
      </c>
      <c r="I33" s="32">
        <v>6324</v>
      </c>
      <c r="J33" s="32">
        <v>8</v>
      </c>
      <c r="K33" s="32">
        <v>5693</v>
      </c>
      <c r="L33" s="20"/>
      <c r="M33" s="20"/>
    </row>
    <row r="34" spans="1:13" x14ac:dyDescent="0.2">
      <c r="A34" s="20"/>
      <c r="B34" s="51" t="s">
        <v>152</v>
      </c>
      <c r="C34" s="40">
        <v>1</v>
      </c>
      <c r="D34" s="32">
        <v>16500</v>
      </c>
      <c r="E34" s="32">
        <v>15308</v>
      </c>
      <c r="F34" s="52">
        <v>104</v>
      </c>
      <c r="G34" s="32">
        <v>2384</v>
      </c>
      <c r="H34" s="32">
        <v>1978</v>
      </c>
      <c r="I34" s="32">
        <v>8034</v>
      </c>
      <c r="J34" s="53">
        <v>1</v>
      </c>
      <c r="K34" s="53">
        <v>112</v>
      </c>
      <c r="L34" s="20"/>
      <c r="M34" s="20"/>
    </row>
    <row r="35" spans="1:13" x14ac:dyDescent="0.2">
      <c r="A35" s="20"/>
      <c r="B35" s="51" t="s">
        <v>153</v>
      </c>
      <c r="C35" s="54" t="s">
        <v>135</v>
      </c>
      <c r="D35" s="53" t="s">
        <v>135</v>
      </c>
      <c r="E35" s="53" t="s">
        <v>135</v>
      </c>
      <c r="F35" s="53" t="s">
        <v>135</v>
      </c>
      <c r="G35" s="53" t="s">
        <v>135</v>
      </c>
      <c r="H35" s="53" t="s">
        <v>135</v>
      </c>
      <c r="I35" s="53" t="s">
        <v>135</v>
      </c>
      <c r="J35" s="32">
        <v>3</v>
      </c>
      <c r="K35" s="32">
        <v>6980</v>
      </c>
      <c r="L35" s="20"/>
      <c r="M35" s="20"/>
    </row>
    <row r="36" spans="1:13" x14ac:dyDescent="0.2">
      <c r="A36" s="20"/>
      <c r="B36" s="51" t="s">
        <v>154</v>
      </c>
      <c r="C36" s="40">
        <v>1</v>
      </c>
      <c r="D36" s="32">
        <v>5500</v>
      </c>
      <c r="E36" s="32">
        <v>3255</v>
      </c>
      <c r="F36" s="52">
        <v>34</v>
      </c>
      <c r="G36" s="32">
        <v>795</v>
      </c>
      <c r="H36" s="32">
        <v>612</v>
      </c>
      <c r="I36" s="32">
        <v>2675</v>
      </c>
      <c r="J36" s="32">
        <v>2</v>
      </c>
      <c r="K36" s="32">
        <v>1070</v>
      </c>
      <c r="L36" s="20"/>
      <c r="M36" s="20"/>
    </row>
    <row r="37" spans="1:13" x14ac:dyDescent="0.2">
      <c r="A37" s="20"/>
      <c r="B37" s="51" t="s">
        <v>155</v>
      </c>
      <c r="C37" s="54" t="s">
        <v>135</v>
      </c>
      <c r="D37" s="53" t="s">
        <v>135</v>
      </c>
      <c r="E37" s="53" t="s">
        <v>135</v>
      </c>
      <c r="F37" s="53" t="s">
        <v>135</v>
      </c>
      <c r="G37" s="53" t="s">
        <v>135</v>
      </c>
      <c r="H37" s="53" t="s">
        <v>135</v>
      </c>
      <c r="I37" s="53" t="s">
        <v>135</v>
      </c>
      <c r="J37" s="32">
        <v>2</v>
      </c>
      <c r="K37" s="32">
        <v>520</v>
      </c>
      <c r="L37" s="20"/>
      <c r="M37" s="20"/>
    </row>
    <row r="38" spans="1:13" x14ac:dyDescent="0.2">
      <c r="A38" s="20"/>
      <c r="B38" s="20"/>
      <c r="C38" s="4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1:13" x14ac:dyDescent="0.2">
      <c r="A39" s="20"/>
      <c r="B39" s="51" t="s">
        <v>156</v>
      </c>
      <c r="C39" s="40">
        <v>1</v>
      </c>
      <c r="D39" s="32">
        <v>15421</v>
      </c>
      <c r="E39" s="32">
        <v>15183</v>
      </c>
      <c r="F39" s="52">
        <v>65</v>
      </c>
      <c r="G39" s="32">
        <v>3159</v>
      </c>
      <c r="H39" s="32">
        <v>2453</v>
      </c>
      <c r="I39" s="32">
        <v>10789</v>
      </c>
      <c r="J39" s="53" t="s">
        <v>135</v>
      </c>
      <c r="K39" s="53" t="s">
        <v>135</v>
      </c>
      <c r="L39" s="20"/>
      <c r="M39" s="20"/>
    </row>
    <row r="40" spans="1:13" x14ac:dyDescent="0.2">
      <c r="A40" s="20"/>
      <c r="B40" s="51" t="s">
        <v>157</v>
      </c>
      <c r="C40" s="54" t="s">
        <v>135</v>
      </c>
      <c r="D40" s="32">
        <v>3830</v>
      </c>
      <c r="E40" s="32">
        <v>3037</v>
      </c>
      <c r="F40" s="53" t="s">
        <v>135</v>
      </c>
      <c r="G40" s="53" t="s">
        <v>135</v>
      </c>
      <c r="H40" s="53" t="s">
        <v>135</v>
      </c>
      <c r="I40" s="53" t="s">
        <v>135</v>
      </c>
      <c r="J40" s="32">
        <v>4</v>
      </c>
      <c r="K40" s="32">
        <v>5252</v>
      </c>
      <c r="L40" s="20"/>
      <c r="M40" s="20"/>
    </row>
    <row r="41" spans="1:13" x14ac:dyDescent="0.2">
      <c r="A41" s="20"/>
      <c r="B41" s="51" t="s">
        <v>158</v>
      </c>
      <c r="C41" s="40">
        <v>1</v>
      </c>
      <c r="D41" s="32">
        <v>15400</v>
      </c>
      <c r="E41" s="32">
        <v>14656</v>
      </c>
      <c r="F41" s="52">
        <v>122</v>
      </c>
      <c r="G41" s="32">
        <v>2216</v>
      </c>
      <c r="H41" s="32">
        <v>1950</v>
      </c>
      <c r="I41" s="32">
        <v>12166</v>
      </c>
      <c r="J41" s="53" t="s">
        <v>135</v>
      </c>
      <c r="K41" s="53" t="s">
        <v>135</v>
      </c>
      <c r="L41" s="20"/>
      <c r="M41" s="20"/>
    </row>
    <row r="42" spans="1:13" x14ac:dyDescent="0.2">
      <c r="A42" s="20"/>
      <c r="B42" s="51" t="s">
        <v>159</v>
      </c>
      <c r="C42" s="54" t="s">
        <v>135</v>
      </c>
      <c r="D42" s="53" t="s">
        <v>135</v>
      </c>
      <c r="E42" s="53" t="s">
        <v>135</v>
      </c>
      <c r="F42" s="53" t="s">
        <v>135</v>
      </c>
      <c r="G42" s="53" t="s">
        <v>135</v>
      </c>
      <c r="H42" s="53" t="s">
        <v>135</v>
      </c>
      <c r="I42" s="53" t="s">
        <v>135</v>
      </c>
      <c r="J42" s="32">
        <v>7</v>
      </c>
      <c r="K42" s="32">
        <v>9990</v>
      </c>
      <c r="L42" s="20"/>
      <c r="M42" s="20"/>
    </row>
    <row r="43" spans="1:13" x14ac:dyDescent="0.2">
      <c r="A43" s="20"/>
      <c r="B43" s="51" t="s">
        <v>160</v>
      </c>
      <c r="C43" s="54" t="s">
        <v>135</v>
      </c>
      <c r="D43" s="53" t="s">
        <v>135</v>
      </c>
      <c r="E43" s="53" t="s">
        <v>135</v>
      </c>
      <c r="F43" s="53" t="s">
        <v>135</v>
      </c>
      <c r="G43" s="53" t="s">
        <v>135</v>
      </c>
      <c r="H43" s="53" t="s">
        <v>135</v>
      </c>
      <c r="I43" s="53" t="s">
        <v>135</v>
      </c>
      <c r="J43" s="32">
        <v>7</v>
      </c>
      <c r="K43" s="32">
        <v>4860</v>
      </c>
      <c r="L43" s="20"/>
      <c r="M43" s="20"/>
    </row>
    <row r="44" spans="1:13" x14ac:dyDescent="0.2">
      <c r="A44" s="20"/>
      <c r="B44" s="20"/>
      <c r="C44" s="4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13" x14ac:dyDescent="0.2">
      <c r="A45" s="20"/>
      <c r="B45" s="51" t="s">
        <v>161</v>
      </c>
      <c r="C45" s="40">
        <v>1</v>
      </c>
      <c r="D45" s="32">
        <v>12000</v>
      </c>
      <c r="E45" s="32">
        <v>8863</v>
      </c>
      <c r="F45" s="52">
        <v>54</v>
      </c>
      <c r="G45" s="32">
        <v>1182</v>
      </c>
      <c r="H45" s="32">
        <v>1125</v>
      </c>
      <c r="I45" s="32">
        <v>4172</v>
      </c>
      <c r="J45" s="53" t="s">
        <v>135</v>
      </c>
      <c r="K45" s="53" t="s">
        <v>135</v>
      </c>
      <c r="L45" s="20"/>
      <c r="M45" s="20"/>
    </row>
    <row r="46" spans="1:13" x14ac:dyDescent="0.2">
      <c r="A46" s="20"/>
      <c r="B46" s="51" t="s">
        <v>162</v>
      </c>
      <c r="C46" s="54" t="s">
        <v>135</v>
      </c>
      <c r="D46" s="53" t="s">
        <v>135</v>
      </c>
      <c r="E46" s="53" t="s">
        <v>135</v>
      </c>
      <c r="F46" s="53" t="s">
        <v>135</v>
      </c>
      <c r="G46" s="53" t="s">
        <v>135</v>
      </c>
      <c r="H46" s="53" t="s">
        <v>135</v>
      </c>
      <c r="I46" s="53" t="s">
        <v>135</v>
      </c>
      <c r="J46" s="32">
        <v>2</v>
      </c>
      <c r="K46" s="32">
        <v>7220</v>
      </c>
      <c r="L46" s="20"/>
      <c r="M46" s="20"/>
    </row>
    <row r="47" spans="1:13" x14ac:dyDescent="0.2">
      <c r="A47" s="20"/>
      <c r="B47" s="51" t="s">
        <v>163</v>
      </c>
      <c r="C47" s="40">
        <v>1</v>
      </c>
      <c r="D47" s="32">
        <v>8600</v>
      </c>
      <c r="E47" s="32">
        <v>7570</v>
      </c>
      <c r="F47" s="52">
        <v>73</v>
      </c>
      <c r="G47" s="32">
        <v>1128</v>
      </c>
      <c r="H47" s="32">
        <v>921</v>
      </c>
      <c r="I47" s="32">
        <v>4424</v>
      </c>
      <c r="J47" s="32">
        <v>1</v>
      </c>
      <c r="K47" s="32">
        <v>360</v>
      </c>
      <c r="L47" s="20"/>
      <c r="M47" s="20"/>
    </row>
    <row r="48" spans="1:13" x14ac:dyDescent="0.2">
      <c r="A48" s="20"/>
      <c r="B48" s="51" t="s">
        <v>164</v>
      </c>
      <c r="C48" s="54" t="s">
        <v>135</v>
      </c>
      <c r="D48" s="53" t="s">
        <v>135</v>
      </c>
      <c r="E48" s="53" t="s">
        <v>135</v>
      </c>
      <c r="F48" s="53" t="s">
        <v>135</v>
      </c>
      <c r="G48" s="53" t="s">
        <v>135</v>
      </c>
      <c r="H48" s="53" t="s">
        <v>135</v>
      </c>
      <c r="I48" s="53" t="s">
        <v>135</v>
      </c>
      <c r="J48" s="32">
        <v>5</v>
      </c>
      <c r="K48" s="32">
        <v>7620</v>
      </c>
      <c r="L48" s="20"/>
      <c r="M48" s="20"/>
    </row>
    <row r="49" spans="1:13" x14ac:dyDescent="0.2">
      <c r="A49" s="20"/>
      <c r="B49" s="51" t="s">
        <v>165</v>
      </c>
      <c r="C49" s="54" t="s">
        <v>135</v>
      </c>
      <c r="D49" s="53" t="s">
        <v>135</v>
      </c>
      <c r="E49" s="53" t="s">
        <v>135</v>
      </c>
      <c r="F49" s="53" t="s">
        <v>135</v>
      </c>
      <c r="G49" s="53" t="s">
        <v>135</v>
      </c>
      <c r="H49" s="53" t="s">
        <v>135</v>
      </c>
      <c r="I49" s="53" t="s">
        <v>135</v>
      </c>
      <c r="J49" s="32">
        <v>3</v>
      </c>
      <c r="K49" s="32">
        <v>2344</v>
      </c>
      <c r="L49" s="20"/>
      <c r="M49" s="20"/>
    </row>
    <row r="50" spans="1:13" x14ac:dyDescent="0.2">
      <c r="A50" s="20"/>
      <c r="B50" s="51" t="s">
        <v>166</v>
      </c>
      <c r="C50" s="54" t="s">
        <v>135</v>
      </c>
      <c r="D50" s="53" t="s">
        <v>135</v>
      </c>
      <c r="E50" s="53" t="s">
        <v>135</v>
      </c>
      <c r="F50" s="53" t="s">
        <v>135</v>
      </c>
      <c r="G50" s="53" t="s">
        <v>135</v>
      </c>
      <c r="H50" s="53" t="s">
        <v>135</v>
      </c>
      <c r="I50" s="53" t="s">
        <v>135</v>
      </c>
      <c r="J50" s="32">
        <v>3</v>
      </c>
      <c r="K50" s="32">
        <v>1751</v>
      </c>
      <c r="L50" s="20"/>
      <c r="M50" s="20"/>
    </row>
    <row r="51" spans="1:13" x14ac:dyDescent="0.2">
      <c r="A51" s="20"/>
      <c r="B51" s="51" t="s">
        <v>167</v>
      </c>
      <c r="C51" s="54" t="s">
        <v>135</v>
      </c>
      <c r="D51" s="53" t="s">
        <v>135</v>
      </c>
      <c r="E51" s="53" t="s">
        <v>135</v>
      </c>
      <c r="F51" s="53" t="s">
        <v>135</v>
      </c>
      <c r="G51" s="53" t="s">
        <v>135</v>
      </c>
      <c r="H51" s="53" t="s">
        <v>135</v>
      </c>
      <c r="I51" s="53" t="s">
        <v>135</v>
      </c>
      <c r="J51" s="32">
        <v>7</v>
      </c>
      <c r="K51" s="32">
        <v>3885</v>
      </c>
      <c r="L51" s="20"/>
      <c r="M51" s="20"/>
    </row>
    <row r="52" spans="1:13" x14ac:dyDescent="0.2">
      <c r="A52" s="20"/>
      <c r="B52" s="51" t="s">
        <v>168</v>
      </c>
      <c r="C52" s="54" t="s">
        <v>135</v>
      </c>
      <c r="D52" s="53" t="s">
        <v>135</v>
      </c>
      <c r="E52" s="53" t="s">
        <v>135</v>
      </c>
      <c r="F52" s="53" t="s">
        <v>135</v>
      </c>
      <c r="G52" s="53" t="s">
        <v>135</v>
      </c>
      <c r="H52" s="53" t="s">
        <v>135</v>
      </c>
      <c r="I52" s="53" t="s">
        <v>135</v>
      </c>
      <c r="J52" s="32">
        <v>4</v>
      </c>
      <c r="K52" s="32">
        <v>6960</v>
      </c>
      <c r="L52" s="20"/>
      <c r="M52" s="20"/>
    </row>
    <row r="53" spans="1:13" x14ac:dyDescent="0.2">
      <c r="A53" s="20"/>
      <c r="B53" s="51" t="s">
        <v>169</v>
      </c>
      <c r="C53" s="40">
        <v>1</v>
      </c>
      <c r="D53" s="32">
        <v>9100</v>
      </c>
      <c r="E53" s="32">
        <v>8140</v>
      </c>
      <c r="F53" s="20">
        <v>51</v>
      </c>
      <c r="G53" s="32">
        <v>1511</v>
      </c>
      <c r="H53" s="32">
        <v>1352</v>
      </c>
      <c r="I53" s="32">
        <v>4989</v>
      </c>
      <c r="J53" s="53" t="s">
        <v>135</v>
      </c>
      <c r="K53" s="53" t="s">
        <v>135</v>
      </c>
      <c r="L53" s="20"/>
      <c r="M53" s="20"/>
    </row>
    <row r="54" spans="1:13" x14ac:dyDescent="0.2">
      <c r="A54" s="20"/>
      <c r="B54" s="51" t="s">
        <v>170</v>
      </c>
      <c r="C54" s="54" t="s">
        <v>135</v>
      </c>
      <c r="D54" s="32">
        <v>95</v>
      </c>
      <c r="E54" s="32">
        <v>97</v>
      </c>
      <c r="F54" s="53" t="s">
        <v>135</v>
      </c>
      <c r="G54" s="53" t="s">
        <v>135</v>
      </c>
      <c r="H54" s="53" t="s">
        <v>135</v>
      </c>
      <c r="I54" s="53" t="s">
        <v>135</v>
      </c>
      <c r="J54" s="32">
        <v>7</v>
      </c>
      <c r="K54" s="32">
        <v>12350</v>
      </c>
      <c r="L54" s="20"/>
      <c r="M54" s="20"/>
    </row>
    <row r="55" spans="1:13" x14ac:dyDescent="0.2">
      <c r="A55" s="20"/>
      <c r="B55" s="20"/>
      <c r="C55" s="40"/>
      <c r="D55" s="20"/>
      <c r="E55" s="20"/>
      <c r="F55" s="20"/>
      <c r="G55" s="20"/>
      <c r="H55" s="20"/>
      <c r="I55" s="20"/>
      <c r="J55" s="20"/>
      <c r="K55" s="20"/>
      <c r="L55" s="20"/>
      <c r="M55" s="20"/>
    </row>
    <row r="56" spans="1:13" x14ac:dyDescent="0.2">
      <c r="A56" s="20"/>
      <c r="B56" s="51" t="s">
        <v>171</v>
      </c>
      <c r="C56" s="40">
        <v>1</v>
      </c>
      <c r="D56" s="32">
        <v>34700</v>
      </c>
      <c r="E56" s="32">
        <v>20033</v>
      </c>
      <c r="F56" s="52">
        <v>178</v>
      </c>
      <c r="G56" s="32">
        <v>7495</v>
      </c>
      <c r="H56" s="32">
        <v>7454</v>
      </c>
      <c r="I56" s="32">
        <v>52337</v>
      </c>
      <c r="J56" s="53" t="s">
        <v>135</v>
      </c>
      <c r="K56" s="53" t="s">
        <v>135</v>
      </c>
      <c r="L56" s="20"/>
      <c r="M56" s="20"/>
    </row>
    <row r="57" spans="1:13" x14ac:dyDescent="0.2">
      <c r="A57" s="20"/>
      <c r="B57" s="51" t="s">
        <v>172</v>
      </c>
      <c r="C57" s="54" t="s">
        <v>135</v>
      </c>
      <c r="D57" s="53" t="s">
        <v>135</v>
      </c>
      <c r="E57" s="53" t="s">
        <v>135</v>
      </c>
      <c r="F57" s="53" t="s">
        <v>135</v>
      </c>
      <c r="G57" s="53" t="s">
        <v>135</v>
      </c>
      <c r="H57" s="53" t="s">
        <v>135</v>
      </c>
      <c r="I57" s="53" t="s">
        <v>135</v>
      </c>
      <c r="J57" s="32">
        <v>5</v>
      </c>
      <c r="K57" s="32">
        <v>2490</v>
      </c>
      <c r="L57" s="20"/>
      <c r="M57" s="20"/>
    </row>
    <row r="58" spans="1:13" x14ac:dyDescent="0.2">
      <c r="A58" s="20"/>
      <c r="B58" s="51" t="s">
        <v>173</v>
      </c>
      <c r="C58" s="54" t="s">
        <v>135</v>
      </c>
      <c r="D58" s="53" t="s">
        <v>135</v>
      </c>
      <c r="E58" s="53" t="s">
        <v>135</v>
      </c>
      <c r="F58" s="53" t="s">
        <v>135</v>
      </c>
      <c r="G58" s="53" t="s">
        <v>135</v>
      </c>
      <c r="H58" s="53" t="s">
        <v>135</v>
      </c>
      <c r="I58" s="53" t="s">
        <v>135</v>
      </c>
      <c r="J58" s="32">
        <v>9</v>
      </c>
      <c r="K58" s="32">
        <v>3710</v>
      </c>
      <c r="L58" s="20"/>
      <c r="M58" s="20"/>
    </row>
    <row r="59" spans="1:13" x14ac:dyDescent="0.2">
      <c r="A59" s="20"/>
      <c r="B59" s="51" t="s">
        <v>174</v>
      </c>
      <c r="C59" s="40">
        <v>1</v>
      </c>
      <c r="D59" s="32">
        <v>16900</v>
      </c>
      <c r="E59" s="32">
        <v>15029</v>
      </c>
      <c r="F59" s="52">
        <v>79</v>
      </c>
      <c r="G59" s="32">
        <v>3413</v>
      </c>
      <c r="H59" s="32">
        <v>2322</v>
      </c>
      <c r="I59" s="32">
        <v>11107</v>
      </c>
      <c r="J59" s="53" t="s">
        <v>135</v>
      </c>
      <c r="K59" s="53" t="s">
        <v>135</v>
      </c>
      <c r="L59" s="20"/>
      <c r="M59" s="20"/>
    </row>
    <row r="60" spans="1:13" x14ac:dyDescent="0.2">
      <c r="A60" s="20"/>
      <c r="B60" s="51" t="s">
        <v>175</v>
      </c>
      <c r="C60" s="40">
        <v>1</v>
      </c>
      <c r="D60" s="32">
        <v>5010</v>
      </c>
      <c r="E60" s="32">
        <v>3252</v>
      </c>
      <c r="F60" s="52">
        <v>34</v>
      </c>
      <c r="G60" s="32">
        <v>787</v>
      </c>
      <c r="H60" s="32">
        <v>608</v>
      </c>
      <c r="I60" s="32">
        <v>2667</v>
      </c>
      <c r="J60" s="32">
        <v>9</v>
      </c>
      <c r="K60" s="32">
        <v>2910</v>
      </c>
      <c r="L60" s="20"/>
      <c r="M60" s="20"/>
    </row>
    <row r="61" spans="1:13" x14ac:dyDescent="0.2">
      <c r="A61" s="20"/>
      <c r="B61" s="51" t="s">
        <v>176</v>
      </c>
      <c r="C61" s="40">
        <v>1</v>
      </c>
      <c r="D61" s="32">
        <v>15000</v>
      </c>
      <c r="E61" s="32">
        <v>3623</v>
      </c>
      <c r="F61" s="52">
        <v>23</v>
      </c>
      <c r="G61" s="32">
        <v>738</v>
      </c>
      <c r="H61" s="32">
        <v>568</v>
      </c>
      <c r="I61" s="32">
        <v>3065</v>
      </c>
      <c r="J61" s="32">
        <v>8</v>
      </c>
      <c r="K61" s="32">
        <v>4760</v>
      </c>
      <c r="L61" s="20"/>
      <c r="M61" s="20"/>
    </row>
    <row r="62" spans="1:13" x14ac:dyDescent="0.2">
      <c r="A62" s="20"/>
      <c r="B62" s="51" t="s">
        <v>177</v>
      </c>
      <c r="C62" s="40">
        <v>1</v>
      </c>
      <c r="D62" s="32">
        <v>14100</v>
      </c>
      <c r="E62" s="32">
        <v>11068</v>
      </c>
      <c r="F62" s="52">
        <v>76</v>
      </c>
      <c r="G62" s="32">
        <v>2630</v>
      </c>
      <c r="H62" s="32">
        <v>1858</v>
      </c>
      <c r="I62" s="32">
        <v>9526</v>
      </c>
      <c r="J62" s="32">
        <v>5</v>
      </c>
      <c r="K62" s="32">
        <v>6890</v>
      </c>
      <c r="L62" s="20"/>
      <c r="M62" s="20"/>
    </row>
    <row r="63" spans="1:13" x14ac:dyDescent="0.2">
      <c r="A63" s="20"/>
      <c r="B63" s="20"/>
      <c r="C63" s="40"/>
      <c r="D63" s="20"/>
      <c r="E63" s="20"/>
      <c r="F63" s="20"/>
      <c r="G63" s="20"/>
      <c r="H63" s="20"/>
      <c r="I63" s="20"/>
      <c r="J63" s="20"/>
      <c r="K63" s="20"/>
      <c r="L63" s="20"/>
      <c r="M63" s="20"/>
    </row>
    <row r="64" spans="1:13" x14ac:dyDescent="0.2">
      <c r="A64" s="20"/>
      <c r="B64" s="51" t="s">
        <v>178</v>
      </c>
      <c r="C64" s="40">
        <v>1</v>
      </c>
      <c r="D64" s="32">
        <v>21000</v>
      </c>
      <c r="E64" s="32">
        <v>11972</v>
      </c>
      <c r="F64" s="52">
        <v>69</v>
      </c>
      <c r="G64" s="32">
        <v>3230</v>
      </c>
      <c r="H64" s="32">
        <v>2433</v>
      </c>
      <c r="I64" s="32">
        <v>11129</v>
      </c>
      <c r="J64" s="32">
        <v>3</v>
      </c>
      <c r="K64" s="32">
        <v>8020</v>
      </c>
      <c r="L64" s="20"/>
      <c r="M64" s="20"/>
    </row>
    <row r="65" spans="1:13" x14ac:dyDescent="0.2">
      <c r="A65" s="20"/>
      <c r="B65" s="51" t="s">
        <v>179</v>
      </c>
      <c r="C65" s="40">
        <v>1</v>
      </c>
      <c r="D65" s="32">
        <v>4500</v>
      </c>
      <c r="E65" s="32">
        <v>3880</v>
      </c>
      <c r="F65" s="52">
        <v>35</v>
      </c>
      <c r="G65" s="32">
        <v>1292</v>
      </c>
      <c r="H65" s="32">
        <v>647</v>
      </c>
      <c r="I65" s="32">
        <v>4671</v>
      </c>
      <c r="J65" s="32">
        <v>1</v>
      </c>
      <c r="K65" s="32">
        <v>150</v>
      </c>
      <c r="L65" s="20"/>
      <c r="M65" s="20"/>
    </row>
    <row r="66" spans="1:13" x14ac:dyDescent="0.2">
      <c r="A66" s="20"/>
      <c r="B66" s="51" t="s">
        <v>180</v>
      </c>
      <c r="C66" s="40">
        <v>1</v>
      </c>
      <c r="D66" s="32">
        <v>5930</v>
      </c>
      <c r="E66" s="32">
        <v>3675</v>
      </c>
      <c r="F66" s="52">
        <v>27</v>
      </c>
      <c r="G66" s="32">
        <v>1178</v>
      </c>
      <c r="H66" s="32">
        <v>637</v>
      </c>
      <c r="I66" s="32">
        <v>3744</v>
      </c>
      <c r="J66" s="32">
        <v>3</v>
      </c>
      <c r="K66" s="32">
        <v>2680</v>
      </c>
      <c r="L66" s="20"/>
      <c r="M66" s="20"/>
    </row>
    <row r="67" spans="1:13" x14ac:dyDescent="0.2">
      <c r="A67" s="20"/>
      <c r="B67" s="51" t="s">
        <v>181</v>
      </c>
      <c r="C67" s="54" t="s">
        <v>135</v>
      </c>
      <c r="D67" s="32">
        <v>2000</v>
      </c>
      <c r="E67" s="32">
        <v>995</v>
      </c>
      <c r="F67" s="53" t="s">
        <v>135</v>
      </c>
      <c r="G67" s="53" t="s">
        <v>135</v>
      </c>
      <c r="H67" s="53" t="s">
        <v>135</v>
      </c>
      <c r="I67" s="53" t="s">
        <v>135</v>
      </c>
      <c r="J67" s="32">
        <v>5</v>
      </c>
      <c r="K67" s="32">
        <v>1210</v>
      </c>
      <c r="L67" s="20"/>
      <c r="M67" s="20"/>
    </row>
    <row r="68" spans="1:13" x14ac:dyDescent="0.2">
      <c r="A68" s="20"/>
      <c r="B68" s="51" t="s">
        <v>182</v>
      </c>
      <c r="C68" s="54" t="s">
        <v>135</v>
      </c>
      <c r="D68" s="53" t="s">
        <v>135</v>
      </c>
      <c r="E68" s="53" t="s">
        <v>135</v>
      </c>
      <c r="F68" s="53" t="s">
        <v>135</v>
      </c>
      <c r="G68" s="53" t="s">
        <v>135</v>
      </c>
      <c r="H68" s="53" t="s">
        <v>135</v>
      </c>
      <c r="I68" s="53" t="s">
        <v>135</v>
      </c>
      <c r="J68" s="32">
        <v>3</v>
      </c>
      <c r="K68" s="32">
        <v>1592</v>
      </c>
      <c r="L68" s="20"/>
      <c r="M68" s="20"/>
    </row>
    <row r="69" spans="1:13" x14ac:dyDescent="0.2">
      <c r="A69" s="20"/>
      <c r="B69" s="51" t="s">
        <v>183</v>
      </c>
      <c r="C69" s="54" t="s">
        <v>135</v>
      </c>
      <c r="D69" s="53" t="s">
        <v>135</v>
      </c>
      <c r="E69" s="53" t="s">
        <v>135</v>
      </c>
      <c r="F69" s="53" t="s">
        <v>135</v>
      </c>
      <c r="G69" s="53" t="s">
        <v>135</v>
      </c>
      <c r="H69" s="53" t="s">
        <v>135</v>
      </c>
      <c r="I69" s="53" t="s">
        <v>135</v>
      </c>
      <c r="J69" s="32">
        <v>5</v>
      </c>
      <c r="K69" s="32">
        <v>3790</v>
      </c>
      <c r="L69" s="20"/>
      <c r="M69" s="20"/>
    </row>
    <row r="70" spans="1:13" x14ac:dyDescent="0.2">
      <c r="A70" s="20"/>
      <c r="B70" s="51" t="s">
        <v>184</v>
      </c>
      <c r="C70" s="54" t="s">
        <v>135</v>
      </c>
      <c r="D70" s="53" t="s">
        <v>135</v>
      </c>
      <c r="E70" s="53" t="s">
        <v>135</v>
      </c>
      <c r="F70" s="53" t="s">
        <v>135</v>
      </c>
      <c r="G70" s="53" t="s">
        <v>135</v>
      </c>
      <c r="H70" s="53" t="s">
        <v>135</v>
      </c>
      <c r="I70" s="53" t="s">
        <v>135</v>
      </c>
      <c r="J70" s="32">
        <v>2</v>
      </c>
      <c r="K70" s="32">
        <v>1460</v>
      </c>
      <c r="L70" s="20"/>
      <c r="M70" s="20"/>
    </row>
    <row r="71" spans="1:13" ht="18" thickBot="1" x14ac:dyDescent="0.25">
      <c r="A71" s="20"/>
      <c r="B71" s="4"/>
      <c r="C71" s="18"/>
      <c r="D71" s="4"/>
      <c r="E71" s="4"/>
      <c r="F71" s="4"/>
      <c r="G71" s="4"/>
      <c r="H71" s="4"/>
      <c r="I71" s="4"/>
      <c r="J71" s="4"/>
      <c r="K71" s="4"/>
    </row>
    <row r="72" spans="1:13" x14ac:dyDescent="0.2">
      <c r="C72" s="1" t="s">
        <v>185</v>
      </c>
      <c r="E72" s="1" t="s">
        <v>186</v>
      </c>
    </row>
    <row r="73" spans="1:13" x14ac:dyDescent="0.2">
      <c r="A73" s="1"/>
    </row>
    <row r="74" spans="1:13" x14ac:dyDescent="0.2">
      <c r="A74" s="1"/>
    </row>
    <row r="79" spans="1:13" x14ac:dyDescent="0.2">
      <c r="B79" s="20"/>
      <c r="C79" s="20"/>
      <c r="D79" s="55" t="s">
        <v>187</v>
      </c>
      <c r="E79" s="20"/>
      <c r="F79" s="20"/>
      <c r="G79" s="20"/>
      <c r="H79" s="20"/>
      <c r="I79" s="20"/>
    </row>
    <row r="80" spans="1:13" ht="18" thickBo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2:12" x14ac:dyDescent="0.2">
      <c r="C81" s="24" t="s">
        <v>188</v>
      </c>
      <c r="D81" s="7"/>
      <c r="E81" s="24" t="s">
        <v>189</v>
      </c>
      <c r="F81" s="7"/>
      <c r="G81" s="7"/>
      <c r="H81" s="7"/>
      <c r="I81" s="6" t="s">
        <v>190</v>
      </c>
      <c r="J81" s="24" t="s">
        <v>191</v>
      </c>
      <c r="K81" s="7"/>
    </row>
    <row r="82" spans="2:12" x14ac:dyDescent="0.2">
      <c r="C82" s="6" t="s">
        <v>119</v>
      </c>
      <c r="D82" s="6" t="s">
        <v>192</v>
      </c>
      <c r="E82" s="8"/>
      <c r="F82" s="6" t="s">
        <v>193</v>
      </c>
      <c r="G82" s="6" t="s">
        <v>119</v>
      </c>
      <c r="H82" s="6" t="s">
        <v>192</v>
      </c>
      <c r="I82" s="6" t="s">
        <v>194</v>
      </c>
      <c r="J82" s="8"/>
      <c r="K82" s="6" t="s">
        <v>119</v>
      </c>
    </row>
    <row r="83" spans="2:12" x14ac:dyDescent="0.2">
      <c r="B83" s="7"/>
      <c r="C83" s="12" t="s">
        <v>195</v>
      </c>
      <c r="D83" s="24" t="s">
        <v>196</v>
      </c>
      <c r="E83" s="12" t="s">
        <v>123</v>
      </c>
      <c r="F83" s="12" t="s">
        <v>124</v>
      </c>
      <c r="G83" s="12" t="s">
        <v>124</v>
      </c>
      <c r="H83" s="24" t="s">
        <v>196</v>
      </c>
      <c r="I83" s="9"/>
      <c r="J83" s="12" t="s">
        <v>128</v>
      </c>
      <c r="K83" s="12" t="s">
        <v>124</v>
      </c>
    </row>
    <row r="84" spans="2:12" x14ac:dyDescent="0.2">
      <c r="C84" s="56" t="s">
        <v>129</v>
      </c>
      <c r="D84" s="48" t="s">
        <v>76</v>
      </c>
      <c r="E84" s="27"/>
      <c r="F84" s="48" t="s">
        <v>129</v>
      </c>
      <c r="G84" s="48" t="s">
        <v>129</v>
      </c>
      <c r="H84" s="48" t="s">
        <v>76</v>
      </c>
      <c r="I84" s="48" t="s">
        <v>197</v>
      </c>
      <c r="J84" s="26"/>
      <c r="K84" s="48" t="s">
        <v>129</v>
      </c>
      <c r="L84" s="20"/>
    </row>
    <row r="85" spans="2:12" ht="17.25" customHeight="1" x14ac:dyDescent="0.2">
      <c r="B85" s="1" t="s">
        <v>198</v>
      </c>
      <c r="C85" s="13">
        <v>107198</v>
      </c>
      <c r="D85" s="29">
        <v>14817</v>
      </c>
      <c r="E85" s="29">
        <v>6</v>
      </c>
      <c r="F85" s="29">
        <v>5240</v>
      </c>
      <c r="G85" s="29">
        <v>3068</v>
      </c>
      <c r="H85" s="53" t="s">
        <v>114</v>
      </c>
      <c r="I85" s="57">
        <v>95.9</v>
      </c>
      <c r="J85" s="13">
        <v>173</v>
      </c>
      <c r="K85" s="29">
        <v>10445</v>
      </c>
      <c r="L85" s="20"/>
    </row>
    <row r="86" spans="2:12" ht="17.25" customHeight="1" x14ac:dyDescent="0.2">
      <c r="B86" s="49" t="s">
        <v>199</v>
      </c>
      <c r="C86" s="16">
        <f>SUM(C88:C143)</f>
        <v>107110</v>
      </c>
      <c r="D86" s="50">
        <f>SUM(D88:D143)</f>
        <v>13704</v>
      </c>
      <c r="E86" s="50">
        <f>SUM(E88:E143)</f>
        <v>6</v>
      </c>
      <c r="F86" s="50">
        <f>SUM(F88:F143)</f>
        <v>5240</v>
      </c>
      <c r="G86" s="50">
        <f>SUM(G88:G143)</f>
        <v>3135</v>
      </c>
      <c r="H86" s="58" t="s">
        <v>200</v>
      </c>
      <c r="I86" s="59">
        <v>96.1</v>
      </c>
      <c r="J86" s="16">
        <f>SUM(J88:J143)</f>
        <v>161</v>
      </c>
      <c r="K86" s="50">
        <f>SUM(K88:K143)</f>
        <v>9469</v>
      </c>
      <c r="L86" s="20"/>
    </row>
    <row r="87" spans="2:12" ht="17.25" customHeight="1" x14ac:dyDescent="0.2">
      <c r="B87" s="20"/>
      <c r="C87" s="8"/>
      <c r="D87" s="20"/>
      <c r="E87" s="20"/>
      <c r="F87" s="20"/>
      <c r="G87" s="20"/>
      <c r="H87" s="20"/>
      <c r="I87" s="20"/>
      <c r="J87" s="8"/>
      <c r="K87" s="20"/>
      <c r="L87" s="20"/>
    </row>
    <row r="88" spans="2:12" x14ac:dyDescent="0.2">
      <c r="B88" s="28" t="s">
        <v>134</v>
      </c>
      <c r="C88" s="54" t="s">
        <v>135</v>
      </c>
      <c r="D88" s="60" t="s">
        <v>135</v>
      </c>
      <c r="E88" s="32">
        <v>3</v>
      </c>
      <c r="F88" s="32">
        <v>2620</v>
      </c>
      <c r="G88" s="32">
        <v>2300</v>
      </c>
      <c r="H88" s="60" t="s">
        <v>135</v>
      </c>
      <c r="I88" s="57">
        <v>99</v>
      </c>
      <c r="J88" s="54" t="s">
        <v>135</v>
      </c>
      <c r="K88" s="53" t="s">
        <v>135</v>
      </c>
      <c r="L88" s="20"/>
    </row>
    <row r="89" spans="2:12" x14ac:dyDescent="0.2">
      <c r="B89" s="28" t="s">
        <v>136</v>
      </c>
      <c r="C89" s="40">
        <v>6126</v>
      </c>
      <c r="D89" s="20">
        <v>961</v>
      </c>
      <c r="E89" s="60" t="s">
        <v>135</v>
      </c>
      <c r="F89" s="60" t="s">
        <v>135</v>
      </c>
      <c r="G89" s="60" t="s">
        <v>135</v>
      </c>
      <c r="H89" s="60" t="s">
        <v>135</v>
      </c>
      <c r="I89" s="57">
        <v>93.5</v>
      </c>
      <c r="J89" s="54" t="s">
        <v>135</v>
      </c>
      <c r="K89" s="53" t="s">
        <v>135</v>
      </c>
      <c r="L89" s="20"/>
    </row>
    <row r="90" spans="2:12" x14ac:dyDescent="0.2">
      <c r="B90" s="28" t="s">
        <v>137</v>
      </c>
      <c r="C90" s="40">
        <v>1069</v>
      </c>
      <c r="D90" s="20">
        <v>101</v>
      </c>
      <c r="E90" s="32">
        <v>1</v>
      </c>
      <c r="F90" s="32">
        <v>400</v>
      </c>
      <c r="G90" s="32">
        <v>650</v>
      </c>
      <c r="H90" s="60" t="s">
        <v>135</v>
      </c>
      <c r="I90" s="57">
        <v>95</v>
      </c>
      <c r="J90" s="61">
        <v>2</v>
      </c>
      <c r="K90" s="32">
        <v>145</v>
      </c>
      <c r="L90" s="20"/>
    </row>
    <row r="91" spans="2:12" x14ac:dyDescent="0.2">
      <c r="B91" s="28" t="s">
        <v>138</v>
      </c>
      <c r="C91" s="54" t="s">
        <v>135</v>
      </c>
      <c r="D91" s="60" t="s">
        <v>135</v>
      </c>
      <c r="E91" s="60" t="s">
        <v>135</v>
      </c>
      <c r="F91" s="60" t="s">
        <v>135</v>
      </c>
      <c r="G91" s="60" t="s">
        <v>135</v>
      </c>
      <c r="H91" s="60" t="s">
        <v>135</v>
      </c>
      <c r="I91" s="57">
        <v>99.4</v>
      </c>
      <c r="J91" s="54" t="s">
        <v>135</v>
      </c>
      <c r="K91" s="53" t="s">
        <v>135</v>
      </c>
      <c r="L91" s="20"/>
    </row>
    <row r="92" spans="2:12" x14ac:dyDescent="0.2">
      <c r="B92" s="28" t="s">
        <v>139</v>
      </c>
      <c r="C92" s="54" t="s">
        <v>135</v>
      </c>
      <c r="D92" s="60" t="s">
        <v>135</v>
      </c>
      <c r="E92" s="60" t="s">
        <v>135</v>
      </c>
      <c r="F92" s="60" t="s">
        <v>135</v>
      </c>
      <c r="G92" s="60" t="s">
        <v>135</v>
      </c>
      <c r="H92" s="60" t="s">
        <v>135</v>
      </c>
      <c r="I92" s="57">
        <v>99.6</v>
      </c>
      <c r="J92" s="54" t="s">
        <v>135</v>
      </c>
      <c r="K92" s="53" t="s">
        <v>135</v>
      </c>
      <c r="L92" s="20"/>
    </row>
    <row r="93" spans="2:12" x14ac:dyDescent="0.2">
      <c r="B93" s="28" t="s">
        <v>140</v>
      </c>
      <c r="C93" s="40">
        <v>2605</v>
      </c>
      <c r="D93" s="20">
        <v>230</v>
      </c>
      <c r="E93" s="60" t="s">
        <v>135</v>
      </c>
      <c r="F93" s="60" t="s">
        <v>135</v>
      </c>
      <c r="G93" s="60" t="s">
        <v>135</v>
      </c>
      <c r="H93" s="60" t="s">
        <v>135</v>
      </c>
      <c r="I93" s="57">
        <v>97.8</v>
      </c>
      <c r="J93" s="61">
        <v>16</v>
      </c>
      <c r="K93" s="32">
        <v>797</v>
      </c>
      <c r="L93" s="20"/>
    </row>
    <row r="94" spans="2:12" x14ac:dyDescent="0.2">
      <c r="B94" s="28" t="s">
        <v>141</v>
      </c>
      <c r="C94" s="54" t="s">
        <v>135</v>
      </c>
      <c r="D94" s="60" t="s">
        <v>135</v>
      </c>
      <c r="E94" s="60" t="s">
        <v>135</v>
      </c>
      <c r="F94" s="60" t="s">
        <v>135</v>
      </c>
      <c r="G94" s="60" t="s">
        <v>135</v>
      </c>
      <c r="H94" s="60" t="s">
        <v>135</v>
      </c>
      <c r="I94" s="57">
        <v>98.5</v>
      </c>
      <c r="J94" s="61">
        <v>6</v>
      </c>
      <c r="K94" s="32">
        <v>349</v>
      </c>
      <c r="L94" s="20"/>
    </row>
    <row r="95" spans="2:12" x14ac:dyDescent="0.2">
      <c r="B95" s="31"/>
      <c r="C95" s="40"/>
      <c r="D95" s="53"/>
      <c r="E95" s="53"/>
      <c r="F95" s="53"/>
      <c r="G95" s="53"/>
      <c r="H95" s="53"/>
      <c r="I95" s="57"/>
      <c r="J95" s="61"/>
      <c r="K95" s="32"/>
      <c r="L95" s="20"/>
    </row>
    <row r="96" spans="2:12" x14ac:dyDescent="0.2">
      <c r="B96" s="28" t="s">
        <v>142</v>
      </c>
      <c r="C96" s="54" t="s">
        <v>135</v>
      </c>
      <c r="D96" s="60" t="s">
        <v>135</v>
      </c>
      <c r="E96" s="60" t="s">
        <v>135</v>
      </c>
      <c r="F96" s="60" t="s">
        <v>135</v>
      </c>
      <c r="G96" s="60" t="s">
        <v>135</v>
      </c>
      <c r="H96" s="60" t="s">
        <v>135</v>
      </c>
      <c r="I96" s="57">
        <v>99.3</v>
      </c>
      <c r="J96" s="54" t="s">
        <v>135</v>
      </c>
      <c r="K96" s="53" t="s">
        <v>135</v>
      </c>
      <c r="L96" s="20"/>
    </row>
    <row r="97" spans="2:12" x14ac:dyDescent="0.2">
      <c r="B97" s="28" t="s">
        <v>143</v>
      </c>
      <c r="C97" s="40">
        <v>1907</v>
      </c>
      <c r="D97" s="20">
        <v>262</v>
      </c>
      <c r="E97" s="60" t="s">
        <v>135</v>
      </c>
      <c r="F97" s="60" t="s">
        <v>135</v>
      </c>
      <c r="G97" s="60" t="s">
        <v>135</v>
      </c>
      <c r="H97" s="60" t="s">
        <v>135</v>
      </c>
      <c r="I97" s="57">
        <v>97.4</v>
      </c>
      <c r="J97" s="54" t="s">
        <v>135</v>
      </c>
      <c r="K97" s="53" t="s">
        <v>135</v>
      </c>
      <c r="L97" s="20"/>
    </row>
    <row r="98" spans="2:12" x14ac:dyDescent="0.2">
      <c r="B98" s="28" t="s">
        <v>144</v>
      </c>
      <c r="C98" s="40">
        <v>3402</v>
      </c>
      <c r="D98" s="20">
        <v>578</v>
      </c>
      <c r="E98" s="60" t="s">
        <v>135</v>
      </c>
      <c r="F98" s="60" t="s">
        <v>135</v>
      </c>
      <c r="G98" s="60" t="s">
        <v>135</v>
      </c>
      <c r="H98" s="60" t="s">
        <v>135</v>
      </c>
      <c r="I98" s="57">
        <v>78.599999999999994</v>
      </c>
      <c r="J98" s="54" t="s">
        <v>135</v>
      </c>
      <c r="K98" s="53" t="s">
        <v>135</v>
      </c>
      <c r="L98" s="20"/>
    </row>
    <row r="99" spans="2:12" x14ac:dyDescent="0.2">
      <c r="B99" s="28" t="s">
        <v>145</v>
      </c>
      <c r="C99" s="40">
        <v>307</v>
      </c>
      <c r="D99" s="20">
        <v>15</v>
      </c>
      <c r="E99" s="60" t="s">
        <v>135</v>
      </c>
      <c r="F99" s="60" t="s">
        <v>135</v>
      </c>
      <c r="G99" s="60" t="s">
        <v>135</v>
      </c>
      <c r="H99" s="60" t="s">
        <v>135</v>
      </c>
      <c r="I99" s="57">
        <v>96.4</v>
      </c>
      <c r="J99" s="61">
        <v>1</v>
      </c>
      <c r="K99" s="62">
        <v>28</v>
      </c>
      <c r="L99" s="20"/>
    </row>
    <row r="100" spans="2:12" x14ac:dyDescent="0.2">
      <c r="B100" s="28" t="s">
        <v>146</v>
      </c>
      <c r="C100" s="40">
        <v>1264</v>
      </c>
      <c r="D100" s="63">
        <v>125</v>
      </c>
      <c r="E100" s="60" t="s">
        <v>135</v>
      </c>
      <c r="F100" s="60" t="s">
        <v>135</v>
      </c>
      <c r="G100" s="60" t="s">
        <v>135</v>
      </c>
      <c r="H100" s="60" t="s">
        <v>135</v>
      </c>
      <c r="I100" s="57">
        <v>86</v>
      </c>
      <c r="J100" s="61">
        <v>3</v>
      </c>
      <c r="K100" s="62">
        <v>237</v>
      </c>
      <c r="L100" s="20"/>
    </row>
    <row r="101" spans="2:12" x14ac:dyDescent="0.2">
      <c r="B101" s="28" t="s">
        <v>147</v>
      </c>
      <c r="C101" s="40">
        <v>1644</v>
      </c>
      <c r="D101" s="63">
        <v>169</v>
      </c>
      <c r="E101" s="60" t="s">
        <v>135</v>
      </c>
      <c r="F101" s="60" t="s">
        <v>135</v>
      </c>
      <c r="G101" s="60" t="s">
        <v>135</v>
      </c>
      <c r="H101" s="60" t="s">
        <v>135</v>
      </c>
      <c r="I101" s="57">
        <v>98.2</v>
      </c>
      <c r="J101" s="61">
        <v>1</v>
      </c>
      <c r="K101" s="62">
        <v>47</v>
      </c>
      <c r="L101" s="20"/>
    </row>
    <row r="102" spans="2:12" x14ac:dyDescent="0.2">
      <c r="B102" s="28" t="s">
        <v>148</v>
      </c>
      <c r="C102" s="40">
        <v>986</v>
      </c>
      <c r="D102" s="63">
        <v>42</v>
      </c>
      <c r="E102" s="60" t="s">
        <v>135</v>
      </c>
      <c r="F102" s="60" t="s">
        <v>135</v>
      </c>
      <c r="G102" s="60" t="s">
        <v>135</v>
      </c>
      <c r="H102" s="60" t="s">
        <v>135</v>
      </c>
      <c r="I102" s="57">
        <v>92.5</v>
      </c>
      <c r="J102" s="61">
        <v>1</v>
      </c>
      <c r="K102" s="62">
        <v>52</v>
      </c>
      <c r="L102" s="20"/>
    </row>
    <row r="103" spans="2:12" x14ac:dyDescent="0.2">
      <c r="B103" s="28" t="s">
        <v>149</v>
      </c>
      <c r="C103" s="54" t="s">
        <v>135</v>
      </c>
      <c r="D103" s="60" t="s">
        <v>135</v>
      </c>
      <c r="E103" s="60" t="s">
        <v>135</v>
      </c>
      <c r="F103" s="60" t="s">
        <v>135</v>
      </c>
      <c r="G103" s="60" t="s">
        <v>135</v>
      </c>
      <c r="H103" s="60" t="s">
        <v>135</v>
      </c>
      <c r="I103" s="57">
        <v>99.5</v>
      </c>
      <c r="J103" s="54" t="s">
        <v>135</v>
      </c>
      <c r="K103" s="53" t="s">
        <v>135</v>
      </c>
      <c r="L103" s="20"/>
    </row>
    <row r="104" spans="2:12" x14ac:dyDescent="0.2">
      <c r="B104" s="28" t="s">
        <v>150</v>
      </c>
      <c r="C104" s="54" t="s">
        <v>135</v>
      </c>
      <c r="D104" s="60" t="s">
        <v>135</v>
      </c>
      <c r="E104" s="60" t="s">
        <v>135</v>
      </c>
      <c r="F104" s="60" t="s">
        <v>135</v>
      </c>
      <c r="G104" s="60" t="s">
        <v>135</v>
      </c>
      <c r="H104" s="60" t="s">
        <v>135</v>
      </c>
      <c r="I104" s="57">
        <v>99.9</v>
      </c>
      <c r="J104" s="54" t="s">
        <v>135</v>
      </c>
      <c r="K104" s="53" t="s">
        <v>135</v>
      </c>
      <c r="L104" s="20"/>
    </row>
    <row r="105" spans="2:12" x14ac:dyDescent="0.2">
      <c r="B105" s="31"/>
      <c r="C105" s="8"/>
      <c r="D105" s="20"/>
      <c r="E105" s="32"/>
      <c r="F105" s="32"/>
      <c r="G105" s="32"/>
      <c r="H105" s="32"/>
      <c r="I105" s="57"/>
      <c r="J105" s="61"/>
      <c r="K105" s="62"/>
      <c r="L105" s="20"/>
    </row>
    <row r="106" spans="2:12" x14ac:dyDescent="0.2">
      <c r="B106" s="28" t="s">
        <v>151</v>
      </c>
      <c r="C106" s="40">
        <v>2824</v>
      </c>
      <c r="D106" s="20">
        <v>243</v>
      </c>
      <c r="E106" s="60" t="s">
        <v>135</v>
      </c>
      <c r="F106" s="60" t="s">
        <v>135</v>
      </c>
      <c r="G106" s="60" t="s">
        <v>135</v>
      </c>
      <c r="H106" s="60" t="s">
        <v>135</v>
      </c>
      <c r="I106" s="57">
        <v>81.7</v>
      </c>
      <c r="J106" s="61">
        <v>2</v>
      </c>
      <c r="K106" s="62">
        <v>119</v>
      </c>
      <c r="L106" s="20"/>
    </row>
    <row r="107" spans="2:12" x14ac:dyDescent="0.2">
      <c r="B107" s="28" t="s">
        <v>152</v>
      </c>
      <c r="C107" s="54" t="s">
        <v>135</v>
      </c>
      <c r="D107" s="60" t="s">
        <v>135</v>
      </c>
      <c r="E107" s="60" t="s">
        <v>135</v>
      </c>
      <c r="F107" s="60" t="s">
        <v>135</v>
      </c>
      <c r="G107" s="60" t="s">
        <v>135</v>
      </c>
      <c r="H107" s="60" t="s">
        <v>135</v>
      </c>
      <c r="I107" s="57">
        <v>97.8</v>
      </c>
      <c r="J107" s="54" t="s">
        <v>135</v>
      </c>
      <c r="K107" s="53" t="s">
        <v>135</v>
      </c>
      <c r="L107" s="20"/>
    </row>
    <row r="108" spans="2:12" x14ac:dyDescent="0.2">
      <c r="B108" s="28" t="s">
        <v>153</v>
      </c>
      <c r="C108" s="40">
        <v>5907</v>
      </c>
      <c r="D108" s="20">
        <v>703</v>
      </c>
      <c r="E108" s="60" t="s">
        <v>135</v>
      </c>
      <c r="F108" s="60" t="s">
        <v>135</v>
      </c>
      <c r="G108" s="60" t="s">
        <v>135</v>
      </c>
      <c r="H108" s="60" t="s">
        <v>135</v>
      </c>
      <c r="I108" s="57">
        <v>95.3</v>
      </c>
      <c r="J108" s="61">
        <v>1</v>
      </c>
      <c r="K108" s="62">
        <v>43</v>
      </c>
      <c r="L108" s="20"/>
    </row>
    <row r="109" spans="2:12" x14ac:dyDescent="0.2">
      <c r="B109" s="28" t="s">
        <v>154</v>
      </c>
      <c r="C109" s="40">
        <v>567</v>
      </c>
      <c r="D109" s="20">
        <v>85</v>
      </c>
      <c r="E109" s="60" t="s">
        <v>135</v>
      </c>
      <c r="F109" s="60" t="s">
        <v>135</v>
      </c>
      <c r="G109" s="60" t="s">
        <v>135</v>
      </c>
      <c r="H109" s="60" t="s">
        <v>135</v>
      </c>
      <c r="I109" s="57">
        <v>79.599999999999994</v>
      </c>
      <c r="J109" s="61">
        <v>9</v>
      </c>
      <c r="K109" s="62">
        <v>389</v>
      </c>
      <c r="L109" s="20"/>
    </row>
    <row r="110" spans="2:12" x14ac:dyDescent="0.2">
      <c r="B110" s="28" t="s">
        <v>155</v>
      </c>
      <c r="C110" s="40">
        <v>314</v>
      </c>
      <c r="D110" s="63">
        <v>44</v>
      </c>
      <c r="E110" s="60" t="s">
        <v>135</v>
      </c>
      <c r="F110" s="60" t="s">
        <v>135</v>
      </c>
      <c r="G110" s="60" t="s">
        <v>135</v>
      </c>
      <c r="H110" s="60" t="s">
        <v>135</v>
      </c>
      <c r="I110" s="57">
        <v>52.4</v>
      </c>
      <c r="J110" s="61">
        <v>1</v>
      </c>
      <c r="K110" s="62">
        <v>50</v>
      </c>
      <c r="L110" s="20"/>
    </row>
    <row r="111" spans="2:12" x14ac:dyDescent="0.2">
      <c r="B111" s="31"/>
      <c r="C111" s="8"/>
      <c r="D111" s="20"/>
      <c r="E111" s="32"/>
      <c r="F111" s="32"/>
      <c r="G111" s="32"/>
      <c r="H111" s="32"/>
      <c r="I111" s="57"/>
      <c r="J111" s="61"/>
      <c r="K111" s="62"/>
      <c r="L111" s="20"/>
    </row>
    <row r="112" spans="2:12" x14ac:dyDescent="0.2">
      <c r="B112" s="28" t="s">
        <v>156</v>
      </c>
      <c r="C112" s="54" t="s">
        <v>135</v>
      </c>
      <c r="D112" s="60" t="s">
        <v>135</v>
      </c>
      <c r="E112" s="60" t="s">
        <v>135</v>
      </c>
      <c r="F112" s="60" t="s">
        <v>135</v>
      </c>
      <c r="G112" s="60" t="s">
        <v>135</v>
      </c>
      <c r="H112" s="60" t="s">
        <v>135</v>
      </c>
      <c r="I112" s="57">
        <v>99.2</v>
      </c>
      <c r="J112" s="54" t="s">
        <v>135</v>
      </c>
      <c r="K112" s="53" t="s">
        <v>135</v>
      </c>
      <c r="L112" s="20"/>
    </row>
    <row r="113" spans="2:12" x14ac:dyDescent="0.2">
      <c r="B113" s="28" t="s">
        <v>201</v>
      </c>
      <c r="C113" s="40">
        <v>5068</v>
      </c>
      <c r="D113" s="63">
        <v>521</v>
      </c>
      <c r="E113" s="60" t="s">
        <v>135</v>
      </c>
      <c r="F113" s="60" t="s">
        <v>135</v>
      </c>
      <c r="G113" s="60" t="s">
        <v>135</v>
      </c>
      <c r="H113" s="60" t="s">
        <v>135</v>
      </c>
      <c r="I113" s="57">
        <v>96.8</v>
      </c>
      <c r="J113" s="61">
        <v>1</v>
      </c>
      <c r="K113" s="62">
        <v>65</v>
      </c>
      <c r="L113" s="20"/>
    </row>
    <row r="114" spans="2:12" x14ac:dyDescent="0.2">
      <c r="B114" s="28" t="s">
        <v>158</v>
      </c>
      <c r="C114" s="54" t="s">
        <v>135</v>
      </c>
      <c r="D114" s="60" t="s">
        <v>135</v>
      </c>
      <c r="E114" s="60" t="s">
        <v>135</v>
      </c>
      <c r="F114" s="60" t="s">
        <v>135</v>
      </c>
      <c r="G114" s="60" t="s">
        <v>135</v>
      </c>
      <c r="H114" s="60" t="s">
        <v>135</v>
      </c>
      <c r="I114" s="57">
        <v>99.1</v>
      </c>
      <c r="J114" s="54" t="s">
        <v>135</v>
      </c>
      <c r="K114" s="53" t="s">
        <v>135</v>
      </c>
      <c r="L114" s="20"/>
    </row>
    <row r="115" spans="2:12" x14ac:dyDescent="0.2">
      <c r="B115" s="28" t="s">
        <v>159</v>
      </c>
      <c r="C115" s="40">
        <v>8379</v>
      </c>
      <c r="D115" s="20">
        <v>909</v>
      </c>
      <c r="E115" s="60" t="s">
        <v>135</v>
      </c>
      <c r="F115" s="60" t="s">
        <v>135</v>
      </c>
      <c r="G115" s="60" t="s">
        <v>135</v>
      </c>
      <c r="H115" s="60" t="s">
        <v>135</v>
      </c>
      <c r="I115" s="57">
        <v>84.4</v>
      </c>
      <c r="J115" s="61">
        <v>2</v>
      </c>
      <c r="K115" s="62">
        <v>142</v>
      </c>
      <c r="L115" s="20"/>
    </row>
    <row r="116" spans="2:12" x14ac:dyDescent="0.2">
      <c r="B116" s="28" t="s">
        <v>160</v>
      </c>
      <c r="C116" s="40">
        <v>3263</v>
      </c>
      <c r="D116" s="20">
        <v>434</v>
      </c>
      <c r="E116" s="60" t="s">
        <v>135</v>
      </c>
      <c r="F116" s="60" t="s">
        <v>135</v>
      </c>
      <c r="G116" s="60" t="s">
        <v>135</v>
      </c>
      <c r="H116" s="60" t="s">
        <v>135</v>
      </c>
      <c r="I116" s="57">
        <v>62.9</v>
      </c>
      <c r="J116" s="54" t="s">
        <v>135</v>
      </c>
      <c r="K116" s="53" t="s">
        <v>135</v>
      </c>
      <c r="L116" s="20"/>
    </row>
    <row r="117" spans="2:12" x14ac:dyDescent="0.2">
      <c r="B117" s="31"/>
      <c r="C117" s="8"/>
      <c r="D117" s="20"/>
      <c r="E117" s="32"/>
      <c r="F117" s="32"/>
      <c r="G117" s="32"/>
      <c r="H117" s="32"/>
      <c r="I117" s="57"/>
      <c r="J117" s="61"/>
      <c r="K117" s="62"/>
      <c r="L117" s="20"/>
    </row>
    <row r="118" spans="2:12" x14ac:dyDescent="0.2">
      <c r="B118" s="28" t="s">
        <v>161</v>
      </c>
      <c r="C118" s="54" t="s">
        <v>135</v>
      </c>
      <c r="D118" s="60" t="s">
        <v>135</v>
      </c>
      <c r="E118" s="60" t="s">
        <v>135</v>
      </c>
      <c r="F118" s="60" t="s">
        <v>135</v>
      </c>
      <c r="G118" s="60" t="s">
        <v>135</v>
      </c>
      <c r="H118" s="60" t="s">
        <v>135</v>
      </c>
      <c r="I118" s="57">
        <v>99.9</v>
      </c>
      <c r="J118" s="54" t="s">
        <v>135</v>
      </c>
      <c r="K118" s="53" t="s">
        <v>135</v>
      </c>
      <c r="L118" s="20"/>
    </row>
    <row r="119" spans="2:12" x14ac:dyDescent="0.2">
      <c r="B119" s="28" t="s">
        <v>162</v>
      </c>
      <c r="C119" s="40">
        <v>7522</v>
      </c>
      <c r="D119" s="20">
        <v>808</v>
      </c>
      <c r="E119" s="60" t="s">
        <v>135</v>
      </c>
      <c r="F119" s="60" t="s">
        <v>135</v>
      </c>
      <c r="G119" s="60" t="s">
        <v>135</v>
      </c>
      <c r="H119" s="60" t="s">
        <v>135</v>
      </c>
      <c r="I119" s="57">
        <v>99.7</v>
      </c>
      <c r="J119" s="54" t="s">
        <v>135</v>
      </c>
      <c r="K119" s="53" t="s">
        <v>135</v>
      </c>
      <c r="L119" s="20"/>
    </row>
    <row r="120" spans="2:12" x14ac:dyDescent="0.2">
      <c r="B120" s="28" t="s">
        <v>163</v>
      </c>
      <c r="C120" s="40">
        <v>320</v>
      </c>
      <c r="D120" s="63">
        <v>23</v>
      </c>
      <c r="E120" s="60" t="s">
        <v>135</v>
      </c>
      <c r="F120" s="60" t="s">
        <v>135</v>
      </c>
      <c r="G120" s="60" t="s">
        <v>135</v>
      </c>
      <c r="H120" s="60" t="s">
        <v>135</v>
      </c>
      <c r="I120" s="57">
        <v>99.5</v>
      </c>
      <c r="J120" s="54" t="s">
        <v>135</v>
      </c>
      <c r="K120" s="53" t="s">
        <v>135</v>
      </c>
      <c r="L120" s="20"/>
    </row>
    <row r="121" spans="2:12" x14ac:dyDescent="0.2">
      <c r="B121" s="28" t="s">
        <v>164</v>
      </c>
      <c r="C121" s="40">
        <v>6646</v>
      </c>
      <c r="D121" s="63">
        <v>1076</v>
      </c>
      <c r="E121" s="60" t="s">
        <v>135</v>
      </c>
      <c r="F121" s="60" t="s">
        <v>135</v>
      </c>
      <c r="G121" s="60" t="s">
        <v>135</v>
      </c>
      <c r="H121" s="60" t="s">
        <v>135</v>
      </c>
      <c r="I121" s="57">
        <v>94.8</v>
      </c>
      <c r="J121" s="54" t="s">
        <v>135</v>
      </c>
      <c r="K121" s="53" t="s">
        <v>135</v>
      </c>
      <c r="L121" s="20"/>
    </row>
    <row r="122" spans="2:12" x14ac:dyDescent="0.2">
      <c r="B122" s="28" t="s">
        <v>165</v>
      </c>
      <c r="C122" s="40">
        <v>1307</v>
      </c>
      <c r="D122" s="63">
        <v>202</v>
      </c>
      <c r="E122" s="60" t="s">
        <v>135</v>
      </c>
      <c r="F122" s="60" t="s">
        <v>135</v>
      </c>
      <c r="G122" s="60" t="s">
        <v>135</v>
      </c>
      <c r="H122" s="60" t="s">
        <v>135</v>
      </c>
      <c r="I122" s="57">
        <v>51.5</v>
      </c>
      <c r="J122" s="61">
        <v>23</v>
      </c>
      <c r="K122" s="62">
        <v>1230</v>
      </c>
      <c r="L122" s="20"/>
    </row>
    <row r="123" spans="2:12" x14ac:dyDescent="0.2">
      <c r="B123" s="28" t="s">
        <v>166</v>
      </c>
      <c r="C123" s="40">
        <v>1393</v>
      </c>
      <c r="D123" s="63">
        <v>77</v>
      </c>
      <c r="E123" s="60" t="s">
        <v>135</v>
      </c>
      <c r="F123" s="60" t="s">
        <v>135</v>
      </c>
      <c r="G123" s="60" t="s">
        <v>135</v>
      </c>
      <c r="H123" s="60" t="s">
        <v>135</v>
      </c>
      <c r="I123" s="57">
        <v>60.4</v>
      </c>
      <c r="J123" s="54" t="s">
        <v>135</v>
      </c>
      <c r="K123" s="53" t="s">
        <v>135</v>
      </c>
      <c r="L123" s="20"/>
    </row>
    <row r="124" spans="2:12" x14ac:dyDescent="0.2">
      <c r="B124" s="28" t="s">
        <v>167</v>
      </c>
      <c r="C124" s="40">
        <v>2260</v>
      </c>
      <c r="D124" s="63">
        <v>170</v>
      </c>
      <c r="E124" s="60" t="s">
        <v>135</v>
      </c>
      <c r="F124" s="60" t="s">
        <v>135</v>
      </c>
      <c r="G124" s="60" t="s">
        <v>135</v>
      </c>
      <c r="H124" s="60" t="s">
        <v>135</v>
      </c>
      <c r="I124" s="57">
        <v>48.7</v>
      </c>
      <c r="J124" s="61">
        <v>39</v>
      </c>
      <c r="K124" s="62">
        <v>2042</v>
      </c>
      <c r="L124" s="20"/>
    </row>
    <row r="125" spans="2:12" x14ac:dyDescent="0.2">
      <c r="B125" s="28" t="s">
        <v>168</v>
      </c>
      <c r="C125" s="40">
        <v>6734</v>
      </c>
      <c r="D125" s="63">
        <v>735</v>
      </c>
      <c r="E125" s="60" t="s">
        <v>135</v>
      </c>
      <c r="F125" s="60" t="s">
        <v>135</v>
      </c>
      <c r="G125" s="60" t="s">
        <v>135</v>
      </c>
      <c r="H125" s="60" t="s">
        <v>135</v>
      </c>
      <c r="I125" s="57">
        <v>99.2</v>
      </c>
      <c r="J125" s="54" t="s">
        <v>135</v>
      </c>
      <c r="K125" s="53" t="s">
        <v>135</v>
      </c>
      <c r="L125" s="20"/>
    </row>
    <row r="126" spans="2:12" x14ac:dyDescent="0.2">
      <c r="B126" s="28" t="s">
        <v>169</v>
      </c>
      <c r="C126" s="54" t="s">
        <v>135</v>
      </c>
      <c r="D126" s="60" t="s">
        <v>135</v>
      </c>
      <c r="E126" s="60" t="s">
        <v>135</v>
      </c>
      <c r="F126" s="60" t="s">
        <v>135</v>
      </c>
      <c r="G126" s="60" t="s">
        <v>135</v>
      </c>
      <c r="H126" s="60" t="s">
        <v>135</v>
      </c>
      <c r="I126" s="57">
        <v>98.9</v>
      </c>
      <c r="J126" s="54" t="s">
        <v>135</v>
      </c>
      <c r="K126" s="53" t="s">
        <v>135</v>
      </c>
      <c r="L126" s="20"/>
    </row>
    <row r="127" spans="2:12" x14ac:dyDescent="0.2">
      <c r="B127" s="28" t="s">
        <v>202</v>
      </c>
      <c r="C127" s="40">
        <v>9739</v>
      </c>
      <c r="D127" s="63">
        <v>1497</v>
      </c>
      <c r="E127" s="32">
        <v>1</v>
      </c>
      <c r="F127" s="32">
        <v>2000</v>
      </c>
      <c r="G127" s="32">
        <v>35</v>
      </c>
      <c r="H127" s="60" t="s">
        <v>135</v>
      </c>
      <c r="I127" s="57">
        <v>96.6</v>
      </c>
      <c r="J127" s="54" t="s">
        <v>135</v>
      </c>
      <c r="K127" s="53" t="s">
        <v>135</v>
      </c>
      <c r="L127" s="20"/>
    </row>
    <row r="128" spans="2:12" x14ac:dyDescent="0.2">
      <c r="B128" s="31"/>
      <c r="C128" s="8"/>
      <c r="D128" s="20"/>
      <c r="E128" s="32"/>
      <c r="F128" s="20"/>
      <c r="G128" s="32"/>
      <c r="H128" s="20"/>
      <c r="I128" s="57"/>
      <c r="J128" s="61"/>
      <c r="K128" s="62"/>
      <c r="L128" s="20"/>
    </row>
    <row r="129" spans="2:12" x14ac:dyDescent="0.2">
      <c r="B129" s="28" t="s">
        <v>171</v>
      </c>
      <c r="C129" s="54" t="s">
        <v>135</v>
      </c>
      <c r="D129" s="60" t="s">
        <v>135</v>
      </c>
      <c r="E129" s="60" t="s">
        <v>135</v>
      </c>
      <c r="F129" s="60" t="s">
        <v>135</v>
      </c>
      <c r="G129" s="60" t="s">
        <v>135</v>
      </c>
      <c r="H129" s="60" t="s">
        <v>135</v>
      </c>
      <c r="I129" s="57">
        <v>100</v>
      </c>
      <c r="J129" s="54" t="s">
        <v>135</v>
      </c>
      <c r="K129" s="53" t="s">
        <v>135</v>
      </c>
      <c r="L129" s="20"/>
    </row>
    <row r="130" spans="2:12" x14ac:dyDescent="0.2">
      <c r="B130" s="28" t="s">
        <v>172</v>
      </c>
      <c r="C130" s="40">
        <v>1999</v>
      </c>
      <c r="D130" s="20">
        <v>330</v>
      </c>
      <c r="E130" s="60" t="s">
        <v>135</v>
      </c>
      <c r="F130" s="60" t="s">
        <v>135</v>
      </c>
      <c r="G130" s="60" t="s">
        <v>135</v>
      </c>
      <c r="H130" s="60" t="s">
        <v>135</v>
      </c>
      <c r="I130" s="57">
        <v>50.4</v>
      </c>
      <c r="J130" s="61">
        <v>13</v>
      </c>
      <c r="K130" s="62">
        <v>1197</v>
      </c>
      <c r="L130" s="20"/>
    </row>
    <row r="131" spans="2:12" x14ac:dyDescent="0.2">
      <c r="B131" s="28" t="s">
        <v>173</v>
      </c>
      <c r="C131" s="40">
        <v>2505</v>
      </c>
      <c r="D131" s="20">
        <v>312</v>
      </c>
      <c r="E131" s="60" t="s">
        <v>135</v>
      </c>
      <c r="F131" s="60" t="s">
        <v>135</v>
      </c>
      <c r="G131" s="60" t="s">
        <v>135</v>
      </c>
      <c r="H131" s="60" t="s">
        <v>135</v>
      </c>
      <c r="I131" s="57">
        <v>74.900000000000006</v>
      </c>
      <c r="J131" s="61">
        <v>2</v>
      </c>
      <c r="K131" s="62">
        <v>167</v>
      </c>
      <c r="L131" s="20"/>
    </row>
    <row r="132" spans="2:12" x14ac:dyDescent="0.2">
      <c r="B132" s="28" t="s">
        <v>174</v>
      </c>
      <c r="C132" s="54" t="s">
        <v>135</v>
      </c>
      <c r="D132" s="60" t="s">
        <v>135</v>
      </c>
      <c r="E132" s="60" t="s">
        <v>135</v>
      </c>
      <c r="F132" s="60" t="s">
        <v>135</v>
      </c>
      <c r="G132" s="60" t="s">
        <v>135</v>
      </c>
      <c r="H132" s="60" t="s">
        <v>135</v>
      </c>
      <c r="I132" s="57">
        <v>99.7</v>
      </c>
      <c r="J132" s="54" t="s">
        <v>135</v>
      </c>
      <c r="K132" s="53" t="s">
        <v>135</v>
      </c>
      <c r="L132" s="20"/>
    </row>
    <row r="133" spans="2:12" x14ac:dyDescent="0.2">
      <c r="B133" s="28" t="s">
        <v>175</v>
      </c>
      <c r="C133" s="40">
        <v>1530</v>
      </c>
      <c r="D133" s="20">
        <v>168</v>
      </c>
      <c r="E133" s="60" t="s">
        <v>135</v>
      </c>
      <c r="F133" s="60" t="s">
        <v>135</v>
      </c>
      <c r="G133" s="60" t="s">
        <v>135</v>
      </c>
      <c r="H133" s="60" t="s">
        <v>135</v>
      </c>
      <c r="I133" s="57">
        <v>93.5</v>
      </c>
      <c r="J133" s="61">
        <v>6</v>
      </c>
      <c r="K133" s="62">
        <v>220</v>
      </c>
      <c r="L133" s="20"/>
    </row>
    <row r="134" spans="2:12" x14ac:dyDescent="0.2">
      <c r="B134" s="28" t="s">
        <v>176</v>
      </c>
      <c r="C134" s="40">
        <v>1781</v>
      </c>
      <c r="D134" s="63">
        <v>239</v>
      </c>
      <c r="E134" s="60" t="s">
        <v>135</v>
      </c>
      <c r="F134" s="60" t="s">
        <v>135</v>
      </c>
      <c r="G134" s="60" t="s">
        <v>135</v>
      </c>
      <c r="H134" s="60" t="s">
        <v>135</v>
      </c>
      <c r="I134" s="57">
        <v>91.3</v>
      </c>
      <c r="J134" s="54" t="s">
        <v>135</v>
      </c>
      <c r="K134" s="53" t="s">
        <v>135</v>
      </c>
      <c r="L134" s="20"/>
    </row>
    <row r="135" spans="2:12" x14ac:dyDescent="0.2">
      <c r="B135" s="28" t="s">
        <v>177</v>
      </c>
      <c r="C135" s="40">
        <v>4779</v>
      </c>
      <c r="D135" s="63">
        <v>628</v>
      </c>
      <c r="E135" s="60" t="s">
        <v>135</v>
      </c>
      <c r="F135" s="60" t="s">
        <v>135</v>
      </c>
      <c r="G135" s="60" t="s">
        <v>135</v>
      </c>
      <c r="H135" s="60" t="s">
        <v>135</v>
      </c>
      <c r="I135" s="57">
        <v>99.8</v>
      </c>
      <c r="J135" s="54" t="s">
        <v>135</v>
      </c>
      <c r="K135" s="53" t="s">
        <v>135</v>
      </c>
      <c r="L135" s="20"/>
    </row>
    <row r="136" spans="2:12" x14ac:dyDescent="0.2">
      <c r="B136" s="31"/>
      <c r="C136" s="8"/>
      <c r="D136" s="20"/>
      <c r="E136" s="32"/>
      <c r="F136" s="32"/>
      <c r="G136" s="32"/>
      <c r="H136" s="32"/>
      <c r="I136" s="57"/>
      <c r="J136" s="61"/>
      <c r="K136" s="62"/>
      <c r="L136" s="20"/>
    </row>
    <row r="137" spans="2:12" x14ac:dyDescent="0.2">
      <c r="B137" s="28" t="s">
        <v>178</v>
      </c>
      <c r="C137" s="40">
        <v>6943</v>
      </c>
      <c r="D137" s="63">
        <v>1026</v>
      </c>
      <c r="E137" s="32">
        <v>1</v>
      </c>
      <c r="F137" s="32">
        <v>220</v>
      </c>
      <c r="G137" s="32">
        <v>150</v>
      </c>
      <c r="H137" s="60" t="s">
        <v>135</v>
      </c>
      <c r="I137" s="57">
        <v>96.1</v>
      </c>
      <c r="J137" s="54">
        <v>3</v>
      </c>
      <c r="K137" s="53">
        <v>198</v>
      </c>
      <c r="L137" s="20"/>
    </row>
    <row r="138" spans="2:12" x14ac:dyDescent="0.2">
      <c r="B138" s="28" t="s">
        <v>179</v>
      </c>
      <c r="C138" s="40">
        <v>12</v>
      </c>
      <c r="D138" s="63">
        <v>4</v>
      </c>
      <c r="E138" s="60" t="s">
        <v>135</v>
      </c>
      <c r="F138" s="60" t="s">
        <v>135</v>
      </c>
      <c r="G138" s="60" t="s">
        <v>135</v>
      </c>
      <c r="H138" s="60" t="s">
        <v>135</v>
      </c>
      <c r="I138" s="57">
        <v>100</v>
      </c>
      <c r="J138" s="54" t="s">
        <v>135</v>
      </c>
      <c r="K138" s="53" t="s">
        <v>135</v>
      </c>
      <c r="L138" s="20"/>
    </row>
    <row r="139" spans="2:12" x14ac:dyDescent="0.2">
      <c r="B139" s="28" t="s">
        <v>180</v>
      </c>
      <c r="C139" s="40">
        <v>1868</v>
      </c>
      <c r="D139" s="63">
        <v>238</v>
      </c>
      <c r="E139" s="60" t="s">
        <v>135</v>
      </c>
      <c r="F139" s="60" t="s">
        <v>135</v>
      </c>
      <c r="G139" s="60" t="s">
        <v>135</v>
      </c>
      <c r="H139" s="60" t="s">
        <v>135</v>
      </c>
      <c r="I139" s="57">
        <v>93.2</v>
      </c>
      <c r="J139" s="54" t="s">
        <v>135</v>
      </c>
      <c r="K139" s="53" t="s">
        <v>135</v>
      </c>
      <c r="L139" s="20"/>
    </row>
    <row r="140" spans="2:12" x14ac:dyDescent="0.2">
      <c r="B140" s="28" t="s">
        <v>203</v>
      </c>
      <c r="C140" s="40">
        <v>920</v>
      </c>
      <c r="D140" s="63">
        <v>154</v>
      </c>
      <c r="E140" s="60" t="s">
        <v>135</v>
      </c>
      <c r="F140" s="60" t="s">
        <v>135</v>
      </c>
      <c r="G140" s="60" t="s">
        <v>135</v>
      </c>
      <c r="H140" s="60" t="s">
        <v>135</v>
      </c>
      <c r="I140" s="57">
        <v>49.8</v>
      </c>
      <c r="J140" s="61">
        <v>7</v>
      </c>
      <c r="K140" s="62">
        <v>369</v>
      </c>
      <c r="L140" s="20"/>
    </row>
    <row r="141" spans="2:12" x14ac:dyDescent="0.2">
      <c r="B141" s="28" t="s">
        <v>182</v>
      </c>
      <c r="C141" s="40">
        <v>1005</v>
      </c>
      <c r="D141" s="63">
        <v>107</v>
      </c>
      <c r="E141" s="60" t="s">
        <v>135</v>
      </c>
      <c r="F141" s="60" t="s">
        <v>135</v>
      </c>
      <c r="G141" s="60" t="s">
        <v>135</v>
      </c>
      <c r="H141" s="60" t="s">
        <v>135</v>
      </c>
      <c r="I141" s="57">
        <v>46.6</v>
      </c>
      <c r="J141" s="61">
        <v>6</v>
      </c>
      <c r="K141" s="62">
        <v>339</v>
      </c>
      <c r="L141" s="20"/>
    </row>
    <row r="142" spans="2:12" x14ac:dyDescent="0.2">
      <c r="B142" s="28" t="s">
        <v>183</v>
      </c>
      <c r="C142" s="40">
        <v>1643</v>
      </c>
      <c r="D142" s="63">
        <v>366</v>
      </c>
      <c r="E142" s="60" t="s">
        <v>135</v>
      </c>
      <c r="F142" s="60" t="s">
        <v>135</v>
      </c>
      <c r="G142" s="60" t="s">
        <v>135</v>
      </c>
      <c r="H142" s="60" t="s">
        <v>135</v>
      </c>
      <c r="I142" s="57">
        <v>40.799999999999997</v>
      </c>
      <c r="J142" s="61">
        <v>15</v>
      </c>
      <c r="K142" s="62">
        <v>1237</v>
      </c>
      <c r="L142" s="20"/>
    </row>
    <row r="143" spans="2:12" x14ac:dyDescent="0.2">
      <c r="B143" s="28" t="s">
        <v>184</v>
      </c>
      <c r="C143" s="40">
        <v>572</v>
      </c>
      <c r="D143" s="63">
        <v>122</v>
      </c>
      <c r="E143" s="60" t="s">
        <v>135</v>
      </c>
      <c r="F143" s="60" t="s">
        <v>135</v>
      </c>
      <c r="G143" s="60" t="s">
        <v>135</v>
      </c>
      <c r="H143" s="60" t="s">
        <v>135</v>
      </c>
      <c r="I143" s="57">
        <v>99</v>
      </c>
      <c r="J143" s="64">
        <v>1</v>
      </c>
      <c r="K143" s="65">
        <v>7</v>
      </c>
      <c r="L143" s="20"/>
    </row>
    <row r="144" spans="2:12" ht="18" thickBot="1" x14ac:dyDescent="0.25">
      <c r="B144" s="4"/>
      <c r="C144" s="18"/>
      <c r="D144" s="4"/>
      <c r="E144" s="4"/>
      <c r="F144" s="4"/>
      <c r="G144" s="4"/>
      <c r="H144" s="4"/>
      <c r="I144" s="66"/>
      <c r="J144" s="18"/>
      <c r="K144" s="4"/>
      <c r="L144" s="20"/>
    </row>
    <row r="145" spans="1:10" x14ac:dyDescent="0.2">
      <c r="C145" s="1" t="s">
        <v>185</v>
      </c>
      <c r="E145" s="1" t="s">
        <v>204</v>
      </c>
      <c r="J145" s="20"/>
    </row>
    <row r="146" spans="1:10" x14ac:dyDescent="0.2">
      <c r="A146" s="1"/>
    </row>
  </sheetData>
  <phoneticPr fontId="2"/>
  <pageMargins left="0.26" right="0.27559055118110237" top="0.75" bottom="0.27" header="0.19685039370078741" footer="0.31496062992125984"/>
  <pageSetup paperSize="12" scale="75" fitToHeight="2" orientation="portrait" r:id="rId1"/>
  <headerFooter alignWithMargins="0"/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B87" sqref="B87"/>
    </sheetView>
  </sheetViews>
  <sheetFormatPr defaultColWidth="12.125" defaultRowHeight="17.25" x14ac:dyDescent="0.2"/>
  <cols>
    <col min="1" max="1" width="13.375" style="2" customWidth="1"/>
    <col min="2" max="2" width="25.875" style="2" customWidth="1"/>
    <col min="3" max="7" width="12.125" style="2"/>
    <col min="8" max="9" width="10.875" style="2" customWidth="1"/>
    <col min="10" max="256" width="12.125" style="2"/>
    <col min="257" max="257" width="13.375" style="2" customWidth="1"/>
    <col min="258" max="258" width="25.875" style="2" customWidth="1"/>
    <col min="259" max="263" width="12.125" style="2"/>
    <col min="264" max="265" width="10.875" style="2" customWidth="1"/>
    <col min="266" max="512" width="12.125" style="2"/>
    <col min="513" max="513" width="13.375" style="2" customWidth="1"/>
    <col min="514" max="514" width="25.875" style="2" customWidth="1"/>
    <col min="515" max="519" width="12.125" style="2"/>
    <col min="520" max="521" width="10.875" style="2" customWidth="1"/>
    <col min="522" max="768" width="12.125" style="2"/>
    <col min="769" max="769" width="13.375" style="2" customWidth="1"/>
    <col min="770" max="770" width="25.875" style="2" customWidth="1"/>
    <col min="771" max="775" width="12.125" style="2"/>
    <col min="776" max="777" width="10.875" style="2" customWidth="1"/>
    <col min="778" max="1024" width="12.125" style="2"/>
    <col min="1025" max="1025" width="13.375" style="2" customWidth="1"/>
    <col min="1026" max="1026" width="25.875" style="2" customWidth="1"/>
    <col min="1027" max="1031" width="12.125" style="2"/>
    <col min="1032" max="1033" width="10.875" style="2" customWidth="1"/>
    <col min="1034" max="1280" width="12.125" style="2"/>
    <col min="1281" max="1281" width="13.375" style="2" customWidth="1"/>
    <col min="1282" max="1282" width="25.875" style="2" customWidth="1"/>
    <col min="1283" max="1287" width="12.125" style="2"/>
    <col min="1288" max="1289" width="10.875" style="2" customWidth="1"/>
    <col min="1290" max="1536" width="12.125" style="2"/>
    <col min="1537" max="1537" width="13.375" style="2" customWidth="1"/>
    <col min="1538" max="1538" width="25.875" style="2" customWidth="1"/>
    <col min="1539" max="1543" width="12.125" style="2"/>
    <col min="1544" max="1545" width="10.875" style="2" customWidth="1"/>
    <col min="1546" max="1792" width="12.125" style="2"/>
    <col min="1793" max="1793" width="13.375" style="2" customWidth="1"/>
    <col min="1794" max="1794" width="25.875" style="2" customWidth="1"/>
    <col min="1795" max="1799" width="12.125" style="2"/>
    <col min="1800" max="1801" width="10.875" style="2" customWidth="1"/>
    <col min="1802" max="2048" width="12.125" style="2"/>
    <col min="2049" max="2049" width="13.375" style="2" customWidth="1"/>
    <col min="2050" max="2050" width="25.875" style="2" customWidth="1"/>
    <col min="2051" max="2055" width="12.125" style="2"/>
    <col min="2056" max="2057" width="10.875" style="2" customWidth="1"/>
    <col min="2058" max="2304" width="12.125" style="2"/>
    <col min="2305" max="2305" width="13.375" style="2" customWidth="1"/>
    <col min="2306" max="2306" width="25.875" style="2" customWidth="1"/>
    <col min="2307" max="2311" width="12.125" style="2"/>
    <col min="2312" max="2313" width="10.875" style="2" customWidth="1"/>
    <col min="2314" max="2560" width="12.125" style="2"/>
    <col min="2561" max="2561" width="13.375" style="2" customWidth="1"/>
    <col min="2562" max="2562" width="25.875" style="2" customWidth="1"/>
    <col min="2563" max="2567" width="12.125" style="2"/>
    <col min="2568" max="2569" width="10.875" style="2" customWidth="1"/>
    <col min="2570" max="2816" width="12.125" style="2"/>
    <col min="2817" max="2817" width="13.375" style="2" customWidth="1"/>
    <col min="2818" max="2818" width="25.875" style="2" customWidth="1"/>
    <col min="2819" max="2823" width="12.125" style="2"/>
    <col min="2824" max="2825" width="10.875" style="2" customWidth="1"/>
    <col min="2826" max="3072" width="12.125" style="2"/>
    <col min="3073" max="3073" width="13.375" style="2" customWidth="1"/>
    <col min="3074" max="3074" width="25.875" style="2" customWidth="1"/>
    <col min="3075" max="3079" width="12.125" style="2"/>
    <col min="3080" max="3081" width="10.875" style="2" customWidth="1"/>
    <col min="3082" max="3328" width="12.125" style="2"/>
    <col min="3329" max="3329" width="13.375" style="2" customWidth="1"/>
    <col min="3330" max="3330" width="25.875" style="2" customWidth="1"/>
    <col min="3331" max="3335" width="12.125" style="2"/>
    <col min="3336" max="3337" width="10.875" style="2" customWidth="1"/>
    <col min="3338" max="3584" width="12.125" style="2"/>
    <col min="3585" max="3585" width="13.375" style="2" customWidth="1"/>
    <col min="3586" max="3586" width="25.875" style="2" customWidth="1"/>
    <col min="3587" max="3591" width="12.125" style="2"/>
    <col min="3592" max="3593" width="10.875" style="2" customWidth="1"/>
    <col min="3594" max="3840" width="12.125" style="2"/>
    <col min="3841" max="3841" width="13.375" style="2" customWidth="1"/>
    <col min="3842" max="3842" width="25.875" style="2" customWidth="1"/>
    <col min="3843" max="3847" width="12.125" style="2"/>
    <col min="3848" max="3849" width="10.875" style="2" customWidth="1"/>
    <col min="3850" max="4096" width="12.125" style="2"/>
    <col min="4097" max="4097" width="13.375" style="2" customWidth="1"/>
    <col min="4098" max="4098" width="25.875" style="2" customWidth="1"/>
    <col min="4099" max="4103" width="12.125" style="2"/>
    <col min="4104" max="4105" width="10.875" style="2" customWidth="1"/>
    <col min="4106" max="4352" width="12.125" style="2"/>
    <col min="4353" max="4353" width="13.375" style="2" customWidth="1"/>
    <col min="4354" max="4354" width="25.875" style="2" customWidth="1"/>
    <col min="4355" max="4359" width="12.125" style="2"/>
    <col min="4360" max="4361" width="10.875" style="2" customWidth="1"/>
    <col min="4362" max="4608" width="12.125" style="2"/>
    <col min="4609" max="4609" width="13.375" style="2" customWidth="1"/>
    <col min="4610" max="4610" width="25.875" style="2" customWidth="1"/>
    <col min="4611" max="4615" width="12.125" style="2"/>
    <col min="4616" max="4617" width="10.875" style="2" customWidth="1"/>
    <col min="4618" max="4864" width="12.125" style="2"/>
    <col min="4865" max="4865" width="13.375" style="2" customWidth="1"/>
    <col min="4866" max="4866" width="25.875" style="2" customWidth="1"/>
    <col min="4867" max="4871" width="12.125" style="2"/>
    <col min="4872" max="4873" width="10.875" style="2" customWidth="1"/>
    <col min="4874" max="5120" width="12.125" style="2"/>
    <col min="5121" max="5121" width="13.375" style="2" customWidth="1"/>
    <col min="5122" max="5122" width="25.875" style="2" customWidth="1"/>
    <col min="5123" max="5127" width="12.125" style="2"/>
    <col min="5128" max="5129" width="10.875" style="2" customWidth="1"/>
    <col min="5130" max="5376" width="12.125" style="2"/>
    <col min="5377" max="5377" width="13.375" style="2" customWidth="1"/>
    <col min="5378" max="5378" width="25.875" style="2" customWidth="1"/>
    <col min="5379" max="5383" width="12.125" style="2"/>
    <col min="5384" max="5385" width="10.875" style="2" customWidth="1"/>
    <col min="5386" max="5632" width="12.125" style="2"/>
    <col min="5633" max="5633" width="13.375" style="2" customWidth="1"/>
    <col min="5634" max="5634" width="25.875" style="2" customWidth="1"/>
    <col min="5635" max="5639" width="12.125" style="2"/>
    <col min="5640" max="5641" width="10.875" style="2" customWidth="1"/>
    <col min="5642" max="5888" width="12.125" style="2"/>
    <col min="5889" max="5889" width="13.375" style="2" customWidth="1"/>
    <col min="5890" max="5890" width="25.875" style="2" customWidth="1"/>
    <col min="5891" max="5895" width="12.125" style="2"/>
    <col min="5896" max="5897" width="10.875" style="2" customWidth="1"/>
    <col min="5898" max="6144" width="12.125" style="2"/>
    <col min="6145" max="6145" width="13.375" style="2" customWidth="1"/>
    <col min="6146" max="6146" width="25.875" style="2" customWidth="1"/>
    <col min="6147" max="6151" width="12.125" style="2"/>
    <col min="6152" max="6153" width="10.875" style="2" customWidth="1"/>
    <col min="6154" max="6400" width="12.125" style="2"/>
    <col min="6401" max="6401" width="13.375" style="2" customWidth="1"/>
    <col min="6402" max="6402" width="25.875" style="2" customWidth="1"/>
    <col min="6403" max="6407" width="12.125" style="2"/>
    <col min="6408" max="6409" width="10.875" style="2" customWidth="1"/>
    <col min="6410" max="6656" width="12.125" style="2"/>
    <col min="6657" max="6657" width="13.375" style="2" customWidth="1"/>
    <col min="6658" max="6658" width="25.875" style="2" customWidth="1"/>
    <col min="6659" max="6663" width="12.125" style="2"/>
    <col min="6664" max="6665" width="10.875" style="2" customWidth="1"/>
    <col min="6666" max="6912" width="12.125" style="2"/>
    <col min="6913" max="6913" width="13.375" style="2" customWidth="1"/>
    <col min="6914" max="6914" width="25.875" style="2" customWidth="1"/>
    <col min="6915" max="6919" width="12.125" style="2"/>
    <col min="6920" max="6921" width="10.875" style="2" customWidth="1"/>
    <col min="6922" max="7168" width="12.125" style="2"/>
    <col min="7169" max="7169" width="13.375" style="2" customWidth="1"/>
    <col min="7170" max="7170" width="25.875" style="2" customWidth="1"/>
    <col min="7171" max="7175" width="12.125" style="2"/>
    <col min="7176" max="7177" width="10.875" style="2" customWidth="1"/>
    <col min="7178" max="7424" width="12.125" style="2"/>
    <col min="7425" max="7425" width="13.375" style="2" customWidth="1"/>
    <col min="7426" max="7426" width="25.875" style="2" customWidth="1"/>
    <col min="7427" max="7431" width="12.125" style="2"/>
    <col min="7432" max="7433" width="10.875" style="2" customWidth="1"/>
    <col min="7434" max="7680" width="12.125" style="2"/>
    <col min="7681" max="7681" width="13.375" style="2" customWidth="1"/>
    <col min="7682" max="7682" width="25.875" style="2" customWidth="1"/>
    <col min="7683" max="7687" width="12.125" style="2"/>
    <col min="7688" max="7689" width="10.875" style="2" customWidth="1"/>
    <col min="7690" max="7936" width="12.125" style="2"/>
    <col min="7937" max="7937" width="13.375" style="2" customWidth="1"/>
    <col min="7938" max="7938" width="25.875" style="2" customWidth="1"/>
    <col min="7939" max="7943" width="12.125" style="2"/>
    <col min="7944" max="7945" width="10.875" style="2" customWidth="1"/>
    <col min="7946" max="8192" width="12.125" style="2"/>
    <col min="8193" max="8193" width="13.375" style="2" customWidth="1"/>
    <col min="8194" max="8194" width="25.875" style="2" customWidth="1"/>
    <col min="8195" max="8199" width="12.125" style="2"/>
    <col min="8200" max="8201" width="10.875" style="2" customWidth="1"/>
    <col min="8202" max="8448" width="12.125" style="2"/>
    <col min="8449" max="8449" width="13.375" style="2" customWidth="1"/>
    <col min="8450" max="8450" width="25.875" style="2" customWidth="1"/>
    <col min="8451" max="8455" width="12.125" style="2"/>
    <col min="8456" max="8457" width="10.875" style="2" customWidth="1"/>
    <col min="8458" max="8704" width="12.125" style="2"/>
    <col min="8705" max="8705" width="13.375" style="2" customWidth="1"/>
    <col min="8706" max="8706" width="25.875" style="2" customWidth="1"/>
    <col min="8707" max="8711" width="12.125" style="2"/>
    <col min="8712" max="8713" width="10.875" style="2" customWidth="1"/>
    <col min="8714" max="8960" width="12.125" style="2"/>
    <col min="8961" max="8961" width="13.375" style="2" customWidth="1"/>
    <col min="8962" max="8962" width="25.875" style="2" customWidth="1"/>
    <col min="8963" max="8967" width="12.125" style="2"/>
    <col min="8968" max="8969" width="10.875" style="2" customWidth="1"/>
    <col min="8970" max="9216" width="12.125" style="2"/>
    <col min="9217" max="9217" width="13.375" style="2" customWidth="1"/>
    <col min="9218" max="9218" width="25.875" style="2" customWidth="1"/>
    <col min="9219" max="9223" width="12.125" style="2"/>
    <col min="9224" max="9225" width="10.875" style="2" customWidth="1"/>
    <col min="9226" max="9472" width="12.125" style="2"/>
    <col min="9473" max="9473" width="13.375" style="2" customWidth="1"/>
    <col min="9474" max="9474" width="25.875" style="2" customWidth="1"/>
    <col min="9475" max="9479" width="12.125" style="2"/>
    <col min="9480" max="9481" width="10.875" style="2" customWidth="1"/>
    <col min="9482" max="9728" width="12.125" style="2"/>
    <col min="9729" max="9729" width="13.375" style="2" customWidth="1"/>
    <col min="9730" max="9730" width="25.875" style="2" customWidth="1"/>
    <col min="9731" max="9735" width="12.125" style="2"/>
    <col min="9736" max="9737" width="10.875" style="2" customWidth="1"/>
    <col min="9738" max="9984" width="12.125" style="2"/>
    <col min="9985" max="9985" width="13.375" style="2" customWidth="1"/>
    <col min="9986" max="9986" width="25.875" style="2" customWidth="1"/>
    <col min="9987" max="9991" width="12.125" style="2"/>
    <col min="9992" max="9993" width="10.875" style="2" customWidth="1"/>
    <col min="9994" max="10240" width="12.125" style="2"/>
    <col min="10241" max="10241" width="13.375" style="2" customWidth="1"/>
    <col min="10242" max="10242" width="25.875" style="2" customWidth="1"/>
    <col min="10243" max="10247" width="12.125" style="2"/>
    <col min="10248" max="10249" width="10.875" style="2" customWidth="1"/>
    <col min="10250" max="10496" width="12.125" style="2"/>
    <col min="10497" max="10497" width="13.375" style="2" customWidth="1"/>
    <col min="10498" max="10498" width="25.875" style="2" customWidth="1"/>
    <col min="10499" max="10503" width="12.125" style="2"/>
    <col min="10504" max="10505" width="10.875" style="2" customWidth="1"/>
    <col min="10506" max="10752" width="12.125" style="2"/>
    <col min="10753" max="10753" width="13.375" style="2" customWidth="1"/>
    <col min="10754" max="10754" width="25.875" style="2" customWidth="1"/>
    <col min="10755" max="10759" width="12.125" style="2"/>
    <col min="10760" max="10761" width="10.875" style="2" customWidth="1"/>
    <col min="10762" max="11008" width="12.125" style="2"/>
    <col min="11009" max="11009" width="13.375" style="2" customWidth="1"/>
    <col min="11010" max="11010" width="25.875" style="2" customWidth="1"/>
    <col min="11011" max="11015" width="12.125" style="2"/>
    <col min="11016" max="11017" width="10.875" style="2" customWidth="1"/>
    <col min="11018" max="11264" width="12.125" style="2"/>
    <col min="11265" max="11265" width="13.375" style="2" customWidth="1"/>
    <col min="11266" max="11266" width="25.875" style="2" customWidth="1"/>
    <col min="11267" max="11271" width="12.125" style="2"/>
    <col min="11272" max="11273" width="10.875" style="2" customWidth="1"/>
    <col min="11274" max="11520" width="12.125" style="2"/>
    <col min="11521" max="11521" width="13.375" style="2" customWidth="1"/>
    <col min="11522" max="11522" width="25.875" style="2" customWidth="1"/>
    <col min="11523" max="11527" width="12.125" style="2"/>
    <col min="11528" max="11529" width="10.875" style="2" customWidth="1"/>
    <col min="11530" max="11776" width="12.125" style="2"/>
    <col min="11777" max="11777" width="13.375" style="2" customWidth="1"/>
    <col min="11778" max="11778" width="25.875" style="2" customWidth="1"/>
    <col min="11779" max="11783" width="12.125" style="2"/>
    <col min="11784" max="11785" width="10.875" style="2" customWidth="1"/>
    <col min="11786" max="12032" width="12.125" style="2"/>
    <col min="12033" max="12033" width="13.375" style="2" customWidth="1"/>
    <col min="12034" max="12034" width="25.875" style="2" customWidth="1"/>
    <col min="12035" max="12039" width="12.125" style="2"/>
    <col min="12040" max="12041" width="10.875" style="2" customWidth="1"/>
    <col min="12042" max="12288" width="12.125" style="2"/>
    <col min="12289" max="12289" width="13.375" style="2" customWidth="1"/>
    <col min="12290" max="12290" width="25.875" style="2" customWidth="1"/>
    <col min="12291" max="12295" width="12.125" style="2"/>
    <col min="12296" max="12297" width="10.875" style="2" customWidth="1"/>
    <col min="12298" max="12544" width="12.125" style="2"/>
    <col min="12545" max="12545" width="13.375" style="2" customWidth="1"/>
    <col min="12546" max="12546" width="25.875" style="2" customWidth="1"/>
    <col min="12547" max="12551" width="12.125" style="2"/>
    <col min="12552" max="12553" width="10.875" style="2" customWidth="1"/>
    <col min="12554" max="12800" width="12.125" style="2"/>
    <col min="12801" max="12801" width="13.375" style="2" customWidth="1"/>
    <col min="12802" max="12802" width="25.875" style="2" customWidth="1"/>
    <col min="12803" max="12807" width="12.125" style="2"/>
    <col min="12808" max="12809" width="10.875" style="2" customWidth="1"/>
    <col min="12810" max="13056" width="12.125" style="2"/>
    <col min="13057" max="13057" width="13.375" style="2" customWidth="1"/>
    <col min="13058" max="13058" width="25.875" style="2" customWidth="1"/>
    <col min="13059" max="13063" width="12.125" style="2"/>
    <col min="13064" max="13065" width="10.875" style="2" customWidth="1"/>
    <col min="13066" max="13312" width="12.125" style="2"/>
    <col min="13313" max="13313" width="13.375" style="2" customWidth="1"/>
    <col min="13314" max="13314" width="25.875" style="2" customWidth="1"/>
    <col min="13315" max="13319" width="12.125" style="2"/>
    <col min="13320" max="13321" width="10.875" style="2" customWidth="1"/>
    <col min="13322" max="13568" width="12.125" style="2"/>
    <col min="13569" max="13569" width="13.375" style="2" customWidth="1"/>
    <col min="13570" max="13570" width="25.875" style="2" customWidth="1"/>
    <col min="13571" max="13575" width="12.125" style="2"/>
    <col min="13576" max="13577" width="10.875" style="2" customWidth="1"/>
    <col min="13578" max="13824" width="12.125" style="2"/>
    <col min="13825" max="13825" width="13.375" style="2" customWidth="1"/>
    <col min="13826" max="13826" width="25.875" style="2" customWidth="1"/>
    <col min="13827" max="13831" width="12.125" style="2"/>
    <col min="13832" max="13833" width="10.875" style="2" customWidth="1"/>
    <col min="13834" max="14080" width="12.125" style="2"/>
    <col min="14081" max="14081" width="13.375" style="2" customWidth="1"/>
    <col min="14082" max="14082" width="25.875" style="2" customWidth="1"/>
    <col min="14083" max="14087" width="12.125" style="2"/>
    <col min="14088" max="14089" width="10.875" style="2" customWidth="1"/>
    <col min="14090" max="14336" width="12.125" style="2"/>
    <col min="14337" max="14337" width="13.375" style="2" customWidth="1"/>
    <col min="14338" max="14338" width="25.875" style="2" customWidth="1"/>
    <col min="14339" max="14343" width="12.125" style="2"/>
    <col min="14344" max="14345" width="10.875" style="2" customWidth="1"/>
    <col min="14346" max="14592" width="12.125" style="2"/>
    <col min="14593" max="14593" width="13.375" style="2" customWidth="1"/>
    <col min="14594" max="14594" width="25.875" style="2" customWidth="1"/>
    <col min="14595" max="14599" width="12.125" style="2"/>
    <col min="14600" max="14601" width="10.875" style="2" customWidth="1"/>
    <col min="14602" max="14848" width="12.125" style="2"/>
    <col min="14849" max="14849" width="13.375" style="2" customWidth="1"/>
    <col min="14850" max="14850" width="25.875" style="2" customWidth="1"/>
    <col min="14851" max="14855" width="12.125" style="2"/>
    <col min="14856" max="14857" width="10.875" style="2" customWidth="1"/>
    <col min="14858" max="15104" width="12.125" style="2"/>
    <col min="15105" max="15105" width="13.375" style="2" customWidth="1"/>
    <col min="15106" max="15106" width="25.875" style="2" customWidth="1"/>
    <col min="15107" max="15111" width="12.125" style="2"/>
    <col min="15112" max="15113" width="10.875" style="2" customWidth="1"/>
    <col min="15114" max="15360" width="12.125" style="2"/>
    <col min="15361" max="15361" width="13.375" style="2" customWidth="1"/>
    <col min="15362" max="15362" width="25.875" style="2" customWidth="1"/>
    <col min="15363" max="15367" width="12.125" style="2"/>
    <col min="15368" max="15369" width="10.875" style="2" customWidth="1"/>
    <col min="15370" max="15616" width="12.125" style="2"/>
    <col min="15617" max="15617" width="13.375" style="2" customWidth="1"/>
    <col min="15618" max="15618" width="25.875" style="2" customWidth="1"/>
    <col min="15619" max="15623" width="12.125" style="2"/>
    <col min="15624" max="15625" width="10.875" style="2" customWidth="1"/>
    <col min="15626" max="15872" width="12.125" style="2"/>
    <col min="15873" max="15873" width="13.375" style="2" customWidth="1"/>
    <col min="15874" max="15874" width="25.875" style="2" customWidth="1"/>
    <col min="15875" max="15879" width="12.125" style="2"/>
    <col min="15880" max="15881" width="10.875" style="2" customWidth="1"/>
    <col min="15882" max="16128" width="12.125" style="2"/>
    <col min="16129" max="16129" width="13.375" style="2" customWidth="1"/>
    <col min="16130" max="16130" width="25.875" style="2" customWidth="1"/>
    <col min="16131" max="16135" width="12.125" style="2"/>
    <col min="16136" max="16137" width="10.875" style="2" customWidth="1"/>
    <col min="16138" max="16384" width="12.125" style="2"/>
  </cols>
  <sheetData>
    <row r="1" spans="1:11" x14ac:dyDescent="0.2">
      <c r="A1" s="1"/>
    </row>
    <row r="3" spans="1:11" x14ac:dyDescent="0.2">
      <c r="E3" s="14"/>
      <c r="F3" s="14"/>
      <c r="G3" s="14"/>
      <c r="H3" s="14"/>
      <c r="I3" s="14"/>
      <c r="J3" s="14"/>
      <c r="K3" s="14"/>
    </row>
    <row r="4" spans="1:11" x14ac:dyDescent="0.2">
      <c r="E4" s="14"/>
      <c r="F4" s="14"/>
      <c r="G4" s="14"/>
      <c r="H4" s="14"/>
      <c r="I4" s="14"/>
      <c r="J4" s="14"/>
      <c r="K4" s="14"/>
    </row>
    <row r="6" spans="1:11" x14ac:dyDescent="0.2">
      <c r="D6" s="3" t="s">
        <v>205</v>
      </c>
    </row>
    <row r="7" spans="1:11" x14ac:dyDescent="0.2">
      <c r="C7" s="3" t="s">
        <v>206</v>
      </c>
    </row>
    <row r="8" spans="1:11" ht="18" thickBot="1" x14ac:dyDescent="0.25">
      <c r="B8" s="4"/>
      <c r="C8" s="4"/>
      <c r="D8" s="5" t="s">
        <v>207</v>
      </c>
      <c r="E8" s="4"/>
      <c r="F8" s="4"/>
      <c r="G8" s="4"/>
      <c r="H8" s="4"/>
      <c r="I8" s="4"/>
      <c r="J8" s="5" t="s">
        <v>208</v>
      </c>
      <c r="K8" s="4"/>
    </row>
    <row r="9" spans="1:11" x14ac:dyDescent="0.2">
      <c r="C9" s="8"/>
      <c r="D9" s="8"/>
      <c r="E9" s="7"/>
      <c r="F9" s="7"/>
      <c r="G9" s="7"/>
      <c r="H9" s="7"/>
      <c r="I9" s="7"/>
      <c r="J9" s="7"/>
      <c r="K9" s="8"/>
    </row>
    <row r="10" spans="1:11" x14ac:dyDescent="0.2">
      <c r="B10" s="2" t="s">
        <v>209</v>
      </c>
      <c r="C10" s="11" t="s">
        <v>210</v>
      </c>
      <c r="D10" s="6" t="s">
        <v>211</v>
      </c>
      <c r="E10" s="6" t="s">
        <v>212</v>
      </c>
      <c r="F10" s="8"/>
      <c r="G10" s="6" t="s">
        <v>213</v>
      </c>
      <c r="H10" s="8"/>
      <c r="I10" s="8"/>
      <c r="J10" s="8"/>
      <c r="K10" s="11" t="s">
        <v>214</v>
      </c>
    </row>
    <row r="11" spans="1:11" x14ac:dyDescent="0.2">
      <c r="B11" s="7"/>
      <c r="C11" s="9"/>
      <c r="D11" s="9"/>
      <c r="E11" s="24" t="s">
        <v>215</v>
      </c>
      <c r="F11" s="12" t="s">
        <v>216</v>
      </c>
      <c r="G11" s="24" t="s">
        <v>217</v>
      </c>
      <c r="H11" s="24" t="s">
        <v>218</v>
      </c>
      <c r="I11" s="24" t="s">
        <v>219</v>
      </c>
      <c r="J11" s="12" t="s">
        <v>220</v>
      </c>
      <c r="K11" s="9"/>
    </row>
    <row r="12" spans="1:11" x14ac:dyDescent="0.2">
      <c r="C12" s="8"/>
      <c r="D12" s="8"/>
    </row>
    <row r="13" spans="1:11" x14ac:dyDescent="0.2">
      <c r="B13" s="1" t="s">
        <v>221</v>
      </c>
      <c r="C13" s="13">
        <v>359</v>
      </c>
      <c r="D13" s="13">
        <f>SUM(E13:J13)</f>
        <v>2395</v>
      </c>
      <c r="E13" s="30">
        <v>496</v>
      </c>
      <c r="F13" s="30">
        <v>13</v>
      </c>
      <c r="G13" s="30">
        <v>25</v>
      </c>
      <c r="H13" s="30">
        <v>57</v>
      </c>
      <c r="I13" s="30">
        <v>4</v>
      </c>
      <c r="J13" s="30">
        <v>1800</v>
      </c>
      <c r="K13" s="30">
        <v>989</v>
      </c>
    </row>
    <row r="14" spans="1:11" x14ac:dyDescent="0.2">
      <c r="B14" s="3" t="s">
        <v>222</v>
      </c>
      <c r="C14" s="16">
        <f>SUM(C16:C37)</f>
        <v>362</v>
      </c>
      <c r="D14" s="16">
        <f>SUM(E14:J14)</f>
        <v>2487.3630000000003</v>
      </c>
      <c r="E14" s="19">
        <f>SUM(E17:E38)+0.554</f>
        <v>495.27</v>
      </c>
      <c r="F14" s="19">
        <f>SUM(F16:F37)+0.2</f>
        <v>12.469999999999999</v>
      </c>
      <c r="G14" s="19">
        <f>SUM(G16:G37)</f>
        <v>10.653</v>
      </c>
      <c r="H14" s="19">
        <f>SUM(H16:H37)</f>
        <v>56.289000000000001</v>
      </c>
      <c r="I14" s="19">
        <f>SUM(I16:I37)</f>
        <v>4.4430000000000005</v>
      </c>
      <c r="J14" s="19">
        <f>SUM(J16:J37)</f>
        <v>1908.2380000000001</v>
      </c>
      <c r="K14" s="19">
        <f>SUM(K16:K37)</f>
        <v>1007.1</v>
      </c>
    </row>
    <row r="15" spans="1:11" x14ac:dyDescent="0.2">
      <c r="C15" s="8"/>
      <c r="D15" s="8"/>
      <c r="E15" s="67"/>
      <c r="F15" s="14"/>
      <c r="G15" s="14"/>
      <c r="H15" s="14"/>
      <c r="I15" s="14"/>
      <c r="J15" s="14"/>
      <c r="K15" s="14"/>
    </row>
    <row r="16" spans="1:11" x14ac:dyDescent="0.2">
      <c r="B16" s="1" t="s">
        <v>223</v>
      </c>
      <c r="C16" s="40">
        <v>67</v>
      </c>
      <c r="D16" s="13">
        <f t="shared" ref="D16:D30" si="0">SUM(E16:J16)</f>
        <v>18.687000000000001</v>
      </c>
      <c r="E16" s="14">
        <v>0.13100000000000001</v>
      </c>
      <c r="F16" s="14">
        <v>4.9669999999999996</v>
      </c>
      <c r="G16" s="14">
        <v>0.68100000000000005</v>
      </c>
      <c r="H16" s="14">
        <v>12.778</v>
      </c>
      <c r="I16" s="15" t="s">
        <v>114</v>
      </c>
      <c r="J16" s="15">
        <v>0.13</v>
      </c>
      <c r="K16" s="15" t="s">
        <v>114</v>
      </c>
    </row>
    <row r="17" spans="2:11" x14ac:dyDescent="0.2">
      <c r="B17" s="1" t="s">
        <v>224</v>
      </c>
      <c r="C17" s="40">
        <v>12</v>
      </c>
      <c r="D17" s="13">
        <f t="shared" si="0"/>
        <v>15.813999999999998</v>
      </c>
      <c r="E17" s="14">
        <v>5.2119999999999997</v>
      </c>
      <c r="F17" s="14">
        <v>0.66300000000000003</v>
      </c>
      <c r="G17" s="14">
        <v>1.1719999999999999</v>
      </c>
      <c r="H17" s="14">
        <v>6.4169999999999998</v>
      </c>
      <c r="I17" s="15" t="s">
        <v>114</v>
      </c>
      <c r="J17" s="14">
        <v>2.35</v>
      </c>
      <c r="K17" s="15" t="s">
        <v>114</v>
      </c>
    </row>
    <row r="18" spans="2:11" x14ac:dyDescent="0.2">
      <c r="B18" s="1" t="s">
        <v>225</v>
      </c>
      <c r="C18" s="40">
        <v>40</v>
      </c>
      <c r="D18" s="13">
        <f t="shared" si="0"/>
        <v>39.269999999999996</v>
      </c>
      <c r="E18" s="14">
        <v>11.5</v>
      </c>
      <c r="F18" s="14">
        <v>0.40100000000000002</v>
      </c>
      <c r="G18" s="14">
        <v>1.575</v>
      </c>
      <c r="H18" s="14">
        <v>15.991</v>
      </c>
      <c r="I18" s="15" t="s">
        <v>114</v>
      </c>
      <c r="J18" s="14">
        <v>9.8030000000000008</v>
      </c>
      <c r="K18" s="15" t="s">
        <v>114</v>
      </c>
    </row>
    <row r="19" spans="2:11" x14ac:dyDescent="0.2">
      <c r="B19" s="1" t="s">
        <v>226</v>
      </c>
      <c r="C19" s="40">
        <v>13</v>
      </c>
      <c r="D19" s="13">
        <f t="shared" si="0"/>
        <v>0.13300000000000001</v>
      </c>
      <c r="E19" s="14">
        <v>0</v>
      </c>
      <c r="F19" s="14">
        <v>0.13300000000000001</v>
      </c>
      <c r="G19" s="15" t="s">
        <v>114</v>
      </c>
      <c r="H19" s="15" t="s">
        <v>114</v>
      </c>
      <c r="I19" s="15" t="s">
        <v>114</v>
      </c>
      <c r="J19" s="15" t="s">
        <v>114</v>
      </c>
      <c r="K19" s="15" t="s">
        <v>114</v>
      </c>
    </row>
    <row r="20" spans="2:11" x14ac:dyDescent="0.2">
      <c r="B20" s="1" t="s">
        <v>227</v>
      </c>
      <c r="C20" s="40">
        <v>9</v>
      </c>
      <c r="D20" s="13">
        <f t="shared" si="0"/>
        <v>0.115</v>
      </c>
      <c r="E20" s="14">
        <v>4.0000000000000001E-3</v>
      </c>
      <c r="F20" s="14">
        <v>0.111</v>
      </c>
      <c r="G20" s="15" t="s">
        <v>114</v>
      </c>
      <c r="H20" s="15" t="s">
        <v>114</v>
      </c>
      <c r="I20" s="15" t="s">
        <v>114</v>
      </c>
      <c r="J20" s="15" t="s">
        <v>114</v>
      </c>
      <c r="K20" s="15" t="s">
        <v>114</v>
      </c>
    </row>
    <row r="21" spans="2:11" x14ac:dyDescent="0.2">
      <c r="B21" s="1" t="s">
        <v>228</v>
      </c>
      <c r="C21" s="40">
        <v>11</v>
      </c>
      <c r="D21" s="13">
        <f t="shared" si="0"/>
        <v>9.2999999999999999E-2</v>
      </c>
      <c r="E21" s="15" t="s">
        <v>114</v>
      </c>
      <c r="F21" s="14">
        <v>5.7000000000000002E-2</v>
      </c>
      <c r="G21" s="15" t="s">
        <v>114</v>
      </c>
      <c r="H21" s="14">
        <v>3.5999999999999997E-2</v>
      </c>
      <c r="I21" s="15" t="s">
        <v>114</v>
      </c>
      <c r="J21" s="15" t="s">
        <v>114</v>
      </c>
      <c r="K21" s="15" t="s">
        <v>114</v>
      </c>
    </row>
    <row r="22" spans="2:11" x14ac:dyDescent="0.2">
      <c r="B22" s="1" t="s">
        <v>229</v>
      </c>
      <c r="C22" s="40">
        <v>7</v>
      </c>
      <c r="D22" s="13">
        <f t="shared" si="0"/>
        <v>5.6480000000000006</v>
      </c>
      <c r="E22" s="14">
        <v>0.13600000000000001</v>
      </c>
      <c r="F22" s="14">
        <v>0.11</v>
      </c>
      <c r="G22" s="14">
        <v>5.3490000000000002</v>
      </c>
      <c r="H22" s="14">
        <v>5.2999999999999999E-2</v>
      </c>
      <c r="I22" s="15" t="s">
        <v>114</v>
      </c>
      <c r="J22" s="15" t="s">
        <v>114</v>
      </c>
      <c r="K22" s="15" t="s">
        <v>114</v>
      </c>
    </row>
    <row r="23" spans="2:11" x14ac:dyDescent="0.2">
      <c r="B23" s="1" t="s">
        <v>230</v>
      </c>
      <c r="C23" s="40">
        <v>8</v>
      </c>
      <c r="D23" s="13">
        <f t="shared" si="0"/>
        <v>6.8000000000000005E-2</v>
      </c>
      <c r="E23" s="15">
        <v>1E-3</v>
      </c>
      <c r="F23" s="14">
        <v>6.0999999999999999E-2</v>
      </c>
      <c r="G23" s="15">
        <v>1E-3</v>
      </c>
      <c r="H23" s="15">
        <v>5.0000000000000001E-3</v>
      </c>
      <c r="I23" s="15" t="s">
        <v>114</v>
      </c>
      <c r="J23" s="15" t="s">
        <v>114</v>
      </c>
      <c r="K23" s="15" t="s">
        <v>114</v>
      </c>
    </row>
    <row r="24" spans="2:11" x14ac:dyDescent="0.2">
      <c r="B24" s="1" t="s">
        <v>231</v>
      </c>
      <c r="C24" s="40">
        <v>29</v>
      </c>
      <c r="D24" s="13">
        <f t="shared" si="0"/>
        <v>673.01600000000008</v>
      </c>
      <c r="E24" s="14">
        <v>45.215000000000003</v>
      </c>
      <c r="F24" s="14">
        <v>1.119</v>
      </c>
      <c r="G24" s="15" t="s">
        <v>114</v>
      </c>
      <c r="H24" s="14">
        <v>15.875</v>
      </c>
      <c r="I24" s="15" t="s">
        <v>114</v>
      </c>
      <c r="J24" s="14">
        <v>610.80700000000002</v>
      </c>
      <c r="K24" s="15" t="s">
        <v>114</v>
      </c>
    </row>
    <row r="25" spans="2:11" x14ac:dyDescent="0.2">
      <c r="B25" s="1" t="s">
        <v>232</v>
      </c>
      <c r="C25" s="40">
        <v>4</v>
      </c>
      <c r="D25" s="13">
        <f t="shared" si="0"/>
        <v>612.35799999999995</v>
      </c>
      <c r="E25" s="14">
        <v>90.352999999999994</v>
      </c>
      <c r="F25" s="14">
        <v>0.13100000000000001</v>
      </c>
      <c r="G25" s="15" t="s">
        <v>114</v>
      </c>
      <c r="H25" s="15" t="s">
        <v>114</v>
      </c>
      <c r="I25" s="14">
        <v>4.2300000000000004</v>
      </c>
      <c r="J25" s="14">
        <v>517.64400000000001</v>
      </c>
      <c r="K25" s="14">
        <v>261.96899999999999</v>
      </c>
    </row>
    <row r="26" spans="2:11" x14ac:dyDescent="0.2">
      <c r="B26" s="1" t="s">
        <v>233</v>
      </c>
      <c r="C26" s="40">
        <v>19</v>
      </c>
      <c r="D26" s="13">
        <f t="shared" si="0"/>
        <v>3.6669999999999998</v>
      </c>
      <c r="E26" s="14">
        <v>1.6E-2</v>
      </c>
      <c r="F26" s="14">
        <v>0.28000000000000003</v>
      </c>
      <c r="G26" s="14">
        <v>1.85</v>
      </c>
      <c r="H26" s="15">
        <v>1.52</v>
      </c>
      <c r="I26" s="15">
        <v>1E-3</v>
      </c>
      <c r="J26" s="15" t="s">
        <v>114</v>
      </c>
      <c r="K26" s="14">
        <v>0.10299999999999999</v>
      </c>
    </row>
    <row r="27" spans="2:11" x14ac:dyDescent="0.2">
      <c r="B27" s="1" t="s">
        <v>234</v>
      </c>
      <c r="C27" s="40">
        <v>9</v>
      </c>
      <c r="D27" s="13">
        <f t="shared" si="0"/>
        <v>5.1519999999999992</v>
      </c>
      <c r="E27" s="14">
        <v>4.2370000000000001</v>
      </c>
      <c r="F27" s="14">
        <v>0.85799999999999998</v>
      </c>
      <c r="G27" s="14">
        <v>4.0000000000000001E-3</v>
      </c>
      <c r="H27" s="14">
        <v>3.3000000000000002E-2</v>
      </c>
      <c r="I27" s="15" t="s">
        <v>114</v>
      </c>
      <c r="J27" s="14">
        <v>0.02</v>
      </c>
      <c r="K27" s="15" t="s">
        <v>114</v>
      </c>
    </row>
    <row r="28" spans="2:11" x14ac:dyDescent="0.2">
      <c r="B28" s="1" t="s">
        <v>235</v>
      </c>
      <c r="C28" s="40">
        <v>2</v>
      </c>
      <c r="D28" s="13">
        <f t="shared" si="0"/>
        <v>6.3E-2</v>
      </c>
      <c r="E28" s="14">
        <v>5.5E-2</v>
      </c>
      <c r="F28" s="14">
        <v>8.0000000000000002E-3</v>
      </c>
      <c r="G28" s="15" t="s">
        <v>114</v>
      </c>
      <c r="H28" s="15" t="s">
        <v>114</v>
      </c>
      <c r="I28" s="15" t="s">
        <v>114</v>
      </c>
      <c r="J28" s="15" t="s">
        <v>114</v>
      </c>
      <c r="K28" s="15" t="s">
        <v>114</v>
      </c>
    </row>
    <row r="29" spans="2:11" x14ac:dyDescent="0.2">
      <c r="B29" s="1" t="s">
        <v>236</v>
      </c>
      <c r="C29" s="40">
        <v>14</v>
      </c>
      <c r="D29" s="13">
        <f t="shared" si="0"/>
        <v>4.2709999999999999</v>
      </c>
      <c r="E29" s="15" t="s">
        <v>114</v>
      </c>
      <c r="F29" s="14">
        <v>0.58399999999999996</v>
      </c>
      <c r="G29" s="14">
        <v>6.0000000000000001E-3</v>
      </c>
      <c r="H29" s="14">
        <v>1.405</v>
      </c>
      <c r="I29" s="14">
        <v>0.20699999999999999</v>
      </c>
      <c r="J29" s="14">
        <v>2.069</v>
      </c>
      <c r="K29" s="15" t="s">
        <v>114</v>
      </c>
    </row>
    <row r="30" spans="2:11" x14ac:dyDescent="0.2">
      <c r="B30" s="1" t="s">
        <v>237</v>
      </c>
      <c r="C30" s="40">
        <v>7</v>
      </c>
      <c r="D30" s="13">
        <f t="shared" si="0"/>
        <v>1102.0360000000001</v>
      </c>
      <c r="E30" s="14">
        <v>336.57</v>
      </c>
      <c r="F30" s="14">
        <v>0.154</v>
      </c>
      <c r="G30" s="15" t="s">
        <v>114</v>
      </c>
      <c r="H30" s="15">
        <v>1E-3</v>
      </c>
      <c r="I30" s="15" t="s">
        <v>114</v>
      </c>
      <c r="J30" s="14">
        <v>765.31100000000004</v>
      </c>
      <c r="K30" s="14">
        <v>745.02800000000002</v>
      </c>
    </row>
    <row r="31" spans="2:11" x14ac:dyDescent="0.2">
      <c r="B31" s="1" t="s">
        <v>238</v>
      </c>
      <c r="C31" s="40">
        <v>3</v>
      </c>
      <c r="D31" s="33">
        <v>0</v>
      </c>
      <c r="E31" s="15" t="s">
        <v>114</v>
      </c>
      <c r="F31" s="15">
        <v>0.109</v>
      </c>
      <c r="G31" s="15" t="s">
        <v>114</v>
      </c>
      <c r="H31" s="15" t="s">
        <v>114</v>
      </c>
      <c r="I31" s="15" t="s">
        <v>114</v>
      </c>
      <c r="J31" s="15" t="s">
        <v>114</v>
      </c>
      <c r="K31" s="15" t="s">
        <v>114</v>
      </c>
    </row>
    <row r="32" spans="2:11" x14ac:dyDescent="0.2">
      <c r="B32" s="1" t="s">
        <v>239</v>
      </c>
      <c r="C32" s="40">
        <v>27</v>
      </c>
      <c r="D32" s="13">
        <f>SUM(E32:J32)</f>
        <v>0.92299999999999993</v>
      </c>
      <c r="E32" s="14">
        <v>0.39800000000000002</v>
      </c>
      <c r="F32" s="14">
        <v>0.40899999999999997</v>
      </c>
      <c r="G32" s="14">
        <v>1.4999999999999999E-2</v>
      </c>
      <c r="H32" s="14">
        <v>0.10100000000000001</v>
      </c>
      <c r="I32" s="15" t="s">
        <v>114</v>
      </c>
      <c r="J32" s="15" t="s">
        <v>114</v>
      </c>
      <c r="K32" s="15" t="s">
        <v>114</v>
      </c>
    </row>
    <row r="33" spans="2:11" x14ac:dyDescent="0.2">
      <c r="B33" s="1" t="s">
        <v>240</v>
      </c>
      <c r="C33" s="40">
        <v>42</v>
      </c>
      <c r="D33" s="13">
        <f>SUM(E33:J33)</f>
        <v>1.7960000000000003</v>
      </c>
      <c r="E33" s="14">
        <v>0.84899999999999998</v>
      </c>
      <c r="F33" s="14">
        <v>0.79900000000000004</v>
      </c>
      <c r="G33" s="15" t="s">
        <v>114</v>
      </c>
      <c r="H33" s="14">
        <v>0.04</v>
      </c>
      <c r="I33" s="14">
        <v>4.0000000000000001E-3</v>
      </c>
      <c r="J33" s="14">
        <v>0.104</v>
      </c>
      <c r="K33" s="15" t="s">
        <v>114</v>
      </c>
    </row>
    <row r="34" spans="2:11" x14ac:dyDescent="0.2">
      <c r="B34" s="1" t="s">
        <v>241</v>
      </c>
      <c r="C34" s="40">
        <v>18</v>
      </c>
      <c r="D34" s="13">
        <f>SUM(E34:J34)</f>
        <v>1.476</v>
      </c>
      <c r="E34" s="15" t="s">
        <v>114</v>
      </c>
      <c r="F34" s="14">
        <v>0.28199999999999997</v>
      </c>
      <c r="G34" s="15" t="s">
        <v>114</v>
      </c>
      <c r="H34" s="14">
        <v>1.1930000000000001</v>
      </c>
      <c r="I34" s="14">
        <v>1E-3</v>
      </c>
      <c r="J34" s="15" t="s">
        <v>114</v>
      </c>
      <c r="K34" s="15" t="s">
        <v>114</v>
      </c>
    </row>
    <row r="35" spans="2:11" x14ac:dyDescent="0.2">
      <c r="B35" s="1" t="s">
        <v>242</v>
      </c>
      <c r="C35" s="40">
        <v>4</v>
      </c>
      <c r="D35" s="33">
        <v>0</v>
      </c>
      <c r="E35" s="15" t="s">
        <v>114</v>
      </c>
      <c r="F35" s="15">
        <v>0.252</v>
      </c>
      <c r="G35" s="15" t="s">
        <v>114</v>
      </c>
      <c r="H35" s="14">
        <v>1.0999999999999999E-2</v>
      </c>
      <c r="I35" s="15" t="s">
        <v>114</v>
      </c>
      <c r="J35" s="15" t="s">
        <v>114</v>
      </c>
      <c r="K35" s="15" t="s">
        <v>114</v>
      </c>
    </row>
    <row r="36" spans="2:11" x14ac:dyDescent="0.2">
      <c r="B36" s="1" t="s">
        <v>243</v>
      </c>
      <c r="C36" s="40">
        <v>4</v>
      </c>
      <c r="D36" s="13">
        <f>SUM(E36:J36)</f>
        <v>0.68799999999999994</v>
      </c>
      <c r="E36" s="15" t="s">
        <v>114</v>
      </c>
      <c r="F36" s="14">
        <v>0.42</v>
      </c>
      <c r="G36" s="15" t="s">
        <v>114</v>
      </c>
      <c r="H36" s="14">
        <v>0.26800000000000002</v>
      </c>
      <c r="I36" s="15" t="s">
        <v>114</v>
      </c>
      <c r="J36" s="15" t="s">
        <v>114</v>
      </c>
      <c r="K36" s="15" t="s">
        <v>114</v>
      </c>
    </row>
    <row r="37" spans="2:11" x14ac:dyDescent="0.2">
      <c r="B37" s="1" t="s">
        <v>244</v>
      </c>
      <c r="C37" s="40">
        <v>13</v>
      </c>
      <c r="D37" s="13">
        <f>SUM(E37:J37)</f>
        <v>1.0940000000000001</v>
      </c>
      <c r="E37" s="14">
        <v>0.17</v>
      </c>
      <c r="F37" s="14">
        <v>0.36199999999999999</v>
      </c>
      <c r="G37" s="15" t="s">
        <v>114</v>
      </c>
      <c r="H37" s="14">
        <v>0.56200000000000006</v>
      </c>
      <c r="I37" s="15" t="s">
        <v>114</v>
      </c>
      <c r="J37" s="15" t="s">
        <v>114</v>
      </c>
      <c r="K37" s="15" t="s">
        <v>114</v>
      </c>
    </row>
    <row r="38" spans="2:11" ht="18" thickBot="1" x14ac:dyDescent="0.25">
      <c r="B38" s="4"/>
      <c r="C38" s="18"/>
      <c r="D38" s="18"/>
      <c r="E38" s="4"/>
      <c r="F38" s="4"/>
      <c r="G38" s="4"/>
      <c r="H38" s="4"/>
      <c r="I38" s="4"/>
      <c r="J38" s="4"/>
      <c r="K38" s="4"/>
    </row>
    <row r="39" spans="2:11" x14ac:dyDescent="0.2">
      <c r="K39" s="15"/>
    </row>
    <row r="40" spans="2:11" x14ac:dyDescent="0.2">
      <c r="C40" s="3" t="s">
        <v>245</v>
      </c>
    </row>
    <row r="41" spans="2:11" ht="18" thickBot="1" x14ac:dyDescent="0.25">
      <c r="B41" s="4"/>
      <c r="C41" s="4"/>
      <c r="D41" s="5" t="s">
        <v>207</v>
      </c>
      <c r="E41" s="4"/>
      <c r="F41" s="4"/>
      <c r="G41" s="4"/>
      <c r="H41" s="4"/>
      <c r="I41" s="4"/>
      <c r="J41" s="5" t="s">
        <v>246</v>
      </c>
      <c r="K41" s="4"/>
    </row>
    <row r="42" spans="2:11" x14ac:dyDescent="0.2">
      <c r="C42" s="8"/>
      <c r="D42" s="7"/>
      <c r="E42" s="7"/>
      <c r="F42" s="7"/>
      <c r="G42" s="7"/>
      <c r="H42" s="7"/>
      <c r="I42" s="7"/>
      <c r="J42" s="24" t="s">
        <v>247</v>
      </c>
      <c r="K42" s="7"/>
    </row>
    <row r="43" spans="2:11" x14ac:dyDescent="0.2">
      <c r="C43" s="11" t="s">
        <v>248</v>
      </c>
      <c r="D43" s="6" t="s">
        <v>249</v>
      </c>
      <c r="E43" s="8"/>
      <c r="F43" s="6" t="s">
        <v>250</v>
      </c>
      <c r="G43" s="8"/>
      <c r="H43" s="8"/>
      <c r="I43" s="8"/>
      <c r="J43" s="8"/>
      <c r="K43" s="8"/>
    </row>
    <row r="44" spans="2:11" x14ac:dyDescent="0.2">
      <c r="B44" s="7"/>
      <c r="C44" s="9"/>
      <c r="D44" s="24" t="s">
        <v>251</v>
      </c>
      <c r="E44" s="24" t="s">
        <v>252</v>
      </c>
      <c r="F44" s="24" t="s">
        <v>253</v>
      </c>
      <c r="G44" s="12" t="s">
        <v>254</v>
      </c>
      <c r="H44" s="24" t="s">
        <v>255</v>
      </c>
      <c r="I44" s="24" t="s">
        <v>219</v>
      </c>
      <c r="J44" s="12" t="s">
        <v>254</v>
      </c>
      <c r="K44" s="12" t="s">
        <v>256</v>
      </c>
    </row>
    <row r="45" spans="2:11" x14ac:dyDescent="0.2">
      <c r="C45" s="8"/>
    </row>
    <row r="46" spans="2:11" x14ac:dyDescent="0.2">
      <c r="B46" s="1" t="s">
        <v>221</v>
      </c>
      <c r="C46" s="13">
        <v>2395</v>
      </c>
      <c r="D46" s="30">
        <v>29</v>
      </c>
      <c r="E46" s="30">
        <v>7</v>
      </c>
      <c r="F46" s="30">
        <v>91</v>
      </c>
      <c r="G46" s="30">
        <v>2209</v>
      </c>
      <c r="H46" s="68">
        <v>31</v>
      </c>
      <c r="I46" s="30">
        <v>29</v>
      </c>
      <c r="J46" s="30">
        <v>989</v>
      </c>
      <c r="K46" s="15">
        <v>0</v>
      </c>
    </row>
    <row r="47" spans="2:11" x14ac:dyDescent="0.2">
      <c r="B47" s="3" t="s">
        <v>222</v>
      </c>
      <c r="C47" s="16">
        <f>SUM(D47:I47)</f>
        <v>2486.7400000000002</v>
      </c>
      <c r="D47" s="19">
        <f>SUM(D49:D70)</f>
        <v>27.327999999999996</v>
      </c>
      <c r="E47" s="19">
        <f t="shared" ref="E47:J47" si="1">SUM(E49:E70)</f>
        <v>6.4150000000000009</v>
      </c>
      <c r="F47" s="19">
        <f t="shared" si="1"/>
        <v>68.225999999999999</v>
      </c>
      <c r="G47" s="19">
        <f t="shared" si="1"/>
        <v>2326.4360000000006</v>
      </c>
      <c r="H47" s="19">
        <f t="shared" si="1"/>
        <v>31.028000000000002</v>
      </c>
      <c r="I47" s="19">
        <f t="shared" si="1"/>
        <v>27.306999999999995</v>
      </c>
      <c r="J47" s="19">
        <f t="shared" si="1"/>
        <v>1006.9970000000001</v>
      </c>
      <c r="K47" s="47">
        <v>0</v>
      </c>
    </row>
    <row r="48" spans="2:11" x14ac:dyDescent="0.2">
      <c r="C48" s="8"/>
    </row>
    <row r="49" spans="2:11" x14ac:dyDescent="0.2">
      <c r="B49" s="1" t="s">
        <v>223</v>
      </c>
      <c r="C49" s="13">
        <f t="shared" ref="C49:C63" si="2">SUM(D49:I49)</f>
        <v>18.687000000000001</v>
      </c>
      <c r="D49" s="14">
        <v>1.256</v>
      </c>
      <c r="E49" s="14">
        <v>1.099</v>
      </c>
      <c r="F49" s="14">
        <v>5.32</v>
      </c>
      <c r="G49" s="14">
        <v>1.9890000000000001</v>
      </c>
      <c r="H49" s="14">
        <v>6.0060000000000002</v>
      </c>
      <c r="I49" s="14">
        <v>3.0169999999999999</v>
      </c>
      <c r="J49" s="15" t="s">
        <v>114</v>
      </c>
      <c r="K49" s="15" t="s">
        <v>114</v>
      </c>
    </row>
    <row r="50" spans="2:11" x14ac:dyDescent="0.2">
      <c r="B50" s="1" t="s">
        <v>224</v>
      </c>
      <c r="C50" s="13">
        <f t="shared" si="2"/>
        <v>15.814</v>
      </c>
      <c r="D50" s="14">
        <v>0.81899999999999995</v>
      </c>
      <c r="E50" s="14">
        <v>2.585</v>
      </c>
      <c r="F50" s="14">
        <v>4.4649999999999999</v>
      </c>
      <c r="G50" s="14">
        <v>6.6950000000000003</v>
      </c>
      <c r="H50" s="14">
        <v>0.32400000000000001</v>
      </c>
      <c r="I50" s="14">
        <v>0.92600000000000005</v>
      </c>
      <c r="J50" s="15" t="s">
        <v>114</v>
      </c>
      <c r="K50" s="15" t="s">
        <v>114</v>
      </c>
    </row>
    <row r="51" spans="2:11" x14ac:dyDescent="0.2">
      <c r="B51" s="1" t="s">
        <v>225</v>
      </c>
      <c r="C51" s="13">
        <f t="shared" si="2"/>
        <v>39.270000000000003</v>
      </c>
      <c r="D51" s="14">
        <v>3.03</v>
      </c>
      <c r="E51" s="15" t="s">
        <v>114</v>
      </c>
      <c r="F51" s="14">
        <v>18.611999999999998</v>
      </c>
      <c r="G51" s="14">
        <v>0.85799999999999998</v>
      </c>
      <c r="H51" s="14">
        <v>16.161000000000001</v>
      </c>
      <c r="I51" s="14">
        <v>0.60899999999999999</v>
      </c>
      <c r="J51" s="15" t="s">
        <v>114</v>
      </c>
      <c r="K51" s="15" t="s">
        <v>114</v>
      </c>
    </row>
    <row r="52" spans="2:11" x14ac:dyDescent="0.2">
      <c r="B52" s="1" t="s">
        <v>226</v>
      </c>
      <c r="C52" s="13">
        <f t="shared" si="2"/>
        <v>0.13300000000000001</v>
      </c>
      <c r="D52" s="14">
        <v>8.0000000000000002E-3</v>
      </c>
      <c r="E52" s="15" t="s">
        <v>114</v>
      </c>
      <c r="F52" s="14">
        <v>4.0000000000000001E-3</v>
      </c>
      <c r="G52" s="15" t="s">
        <v>114</v>
      </c>
      <c r="H52" s="14">
        <v>6.0000000000000001E-3</v>
      </c>
      <c r="I52" s="14">
        <v>0.115</v>
      </c>
      <c r="J52" s="15" t="s">
        <v>114</v>
      </c>
      <c r="K52" s="15" t="s">
        <v>114</v>
      </c>
    </row>
    <row r="53" spans="2:11" x14ac:dyDescent="0.2">
      <c r="B53" s="1" t="s">
        <v>227</v>
      </c>
      <c r="C53" s="13">
        <f t="shared" si="2"/>
        <v>0.115</v>
      </c>
      <c r="D53" s="14">
        <v>1.4E-2</v>
      </c>
      <c r="E53" s="15" t="s">
        <v>114</v>
      </c>
      <c r="F53" s="14">
        <v>1.4E-2</v>
      </c>
      <c r="G53" s="14">
        <v>7.0000000000000001E-3</v>
      </c>
      <c r="H53" s="15" t="s">
        <v>114</v>
      </c>
      <c r="I53" s="14">
        <v>0.08</v>
      </c>
      <c r="J53" s="15" t="s">
        <v>114</v>
      </c>
      <c r="K53" s="15" t="s">
        <v>114</v>
      </c>
    </row>
    <row r="54" spans="2:11" x14ac:dyDescent="0.2">
      <c r="B54" s="1" t="s">
        <v>228</v>
      </c>
      <c r="C54" s="13">
        <f t="shared" si="2"/>
        <v>9.2999999999999999E-2</v>
      </c>
      <c r="D54" s="14">
        <v>8.9999999999999993E-3</v>
      </c>
      <c r="E54" s="15" t="s">
        <v>114</v>
      </c>
      <c r="F54" s="14">
        <v>2.3E-2</v>
      </c>
      <c r="G54" s="14">
        <v>1.0999999999999999E-2</v>
      </c>
      <c r="H54" s="15" t="s">
        <v>114</v>
      </c>
      <c r="I54" s="14">
        <v>0.05</v>
      </c>
      <c r="J54" s="15" t="s">
        <v>114</v>
      </c>
      <c r="K54" s="15" t="s">
        <v>114</v>
      </c>
    </row>
    <row r="55" spans="2:11" x14ac:dyDescent="0.2">
      <c r="B55" s="1" t="s">
        <v>229</v>
      </c>
      <c r="C55" s="13">
        <f t="shared" si="2"/>
        <v>5.6480000000000006</v>
      </c>
      <c r="D55" s="14">
        <v>0.129</v>
      </c>
      <c r="E55" s="15">
        <v>1.6E-2</v>
      </c>
      <c r="F55" s="14">
        <v>4.524</v>
      </c>
      <c r="G55" s="14">
        <v>0.91400000000000003</v>
      </c>
      <c r="H55" s="14">
        <v>1E-3</v>
      </c>
      <c r="I55" s="14">
        <v>6.4000000000000001E-2</v>
      </c>
      <c r="J55" s="15" t="s">
        <v>114</v>
      </c>
      <c r="K55" s="15" t="s">
        <v>114</v>
      </c>
    </row>
    <row r="56" spans="2:11" x14ac:dyDescent="0.2">
      <c r="B56" s="1" t="s">
        <v>230</v>
      </c>
      <c r="C56" s="13">
        <f t="shared" si="2"/>
        <v>6.7999999999999991E-2</v>
      </c>
      <c r="D56" s="15">
        <v>1E-3</v>
      </c>
      <c r="E56" s="15" t="s">
        <v>114</v>
      </c>
      <c r="F56" s="14">
        <v>5.2999999999999999E-2</v>
      </c>
      <c r="G56" s="14">
        <v>4.0000000000000001E-3</v>
      </c>
      <c r="H56" s="15" t="s">
        <v>114</v>
      </c>
      <c r="I56" s="14">
        <v>0.01</v>
      </c>
      <c r="J56" s="15" t="s">
        <v>114</v>
      </c>
      <c r="K56" s="15" t="s">
        <v>114</v>
      </c>
    </row>
    <row r="57" spans="2:11" x14ac:dyDescent="0.2">
      <c r="B57" s="1" t="s">
        <v>231</v>
      </c>
      <c r="C57" s="13">
        <f t="shared" si="2"/>
        <v>673.01599999999996</v>
      </c>
      <c r="D57" s="14">
        <v>6.0620000000000003</v>
      </c>
      <c r="E57" s="14">
        <v>2.3759999999999999</v>
      </c>
      <c r="F57" s="14">
        <v>11.92</v>
      </c>
      <c r="G57" s="14">
        <v>648.78599999999994</v>
      </c>
      <c r="H57" s="14">
        <v>1.9550000000000001</v>
      </c>
      <c r="I57" s="14">
        <v>1.917</v>
      </c>
      <c r="J57" s="15" t="s">
        <v>114</v>
      </c>
      <c r="K57" s="15" t="s">
        <v>114</v>
      </c>
    </row>
    <row r="58" spans="2:11" x14ac:dyDescent="0.2">
      <c r="B58" s="1" t="s">
        <v>232</v>
      </c>
      <c r="C58" s="13">
        <f t="shared" si="2"/>
        <v>612.35799999999995</v>
      </c>
      <c r="D58" s="14">
        <v>8.5269999999999992</v>
      </c>
      <c r="E58" s="14">
        <v>3.0000000000000001E-3</v>
      </c>
      <c r="F58" s="14">
        <v>5.2999999999999999E-2</v>
      </c>
      <c r="G58" s="14">
        <v>600.58399999999995</v>
      </c>
      <c r="H58" s="15" t="s">
        <v>114</v>
      </c>
      <c r="I58" s="14">
        <v>3.1909999999999998</v>
      </c>
      <c r="J58" s="14">
        <v>261.96899999999999</v>
      </c>
      <c r="K58" s="15" t="s">
        <v>114</v>
      </c>
    </row>
    <row r="59" spans="2:11" x14ac:dyDescent="0.2">
      <c r="B59" s="1" t="s">
        <v>233</v>
      </c>
      <c r="C59" s="13">
        <f t="shared" si="2"/>
        <v>3.6669999999999998</v>
      </c>
      <c r="D59" s="14">
        <v>3.1E-2</v>
      </c>
      <c r="E59" s="15" t="s">
        <v>114</v>
      </c>
      <c r="F59" s="14">
        <v>0.13400000000000001</v>
      </c>
      <c r="G59" s="14">
        <v>2.956</v>
      </c>
      <c r="H59" s="14">
        <v>0.01</v>
      </c>
      <c r="I59" s="14">
        <v>0.53600000000000003</v>
      </c>
      <c r="J59" s="15" t="s">
        <v>114</v>
      </c>
      <c r="K59" s="15">
        <v>0</v>
      </c>
    </row>
    <row r="60" spans="2:11" x14ac:dyDescent="0.2">
      <c r="B60" s="1" t="s">
        <v>234</v>
      </c>
      <c r="C60" s="13">
        <f t="shared" si="2"/>
        <v>5.1519999999999992</v>
      </c>
      <c r="D60" s="14">
        <v>0.10100000000000001</v>
      </c>
      <c r="E60" s="15" t="s">
        <v>114</v>
      </c>
      <c r="F60" s="14">
        <v>5.3999999999999999E-2</v>
      </c>
      <c r="G60" s="14">
        <v>2.6429999999999998</v>
      </c>
      <c r="H60" s="14">
        <v>1.04</v>
      </c>
      <c r="I60" s="14">
        <v>1.3140000000000001</v>
      </c>
      <c r="J60" s="15" t="s">
        <v>114</v>
      </c>
      <c r="K60" s="15" t="s">
        <v>114</v>
      </c>
    </row>
    <row r="61" spans="2:11" x14ac:dyDescent="0.2">
      <c r="B61" s="1" t="s">
        <v>235</v>
      </c>
      <c r="C61" s="13">
        <f t="shared" si="2"/>
        <v>6.3E-2</v>
      </c>
      <c r="D61" s="14">
        <v>0.03</v>
      </c>
      <c r="E61" s="15" t="s">
        <v>114</v>
      </c>
      <c r="F61" s="14">
        <v>2.5000000000000001E-2</v>
      </c>
      <c r="G61" s="15" t="s">
        <v>114</v>
      </c>
      <c r="H61" s="15" t="s">
        <v>114</v>
      </c>
      <c r="I61" s="14">
        <v>8.0000000000000002E-3</v>
      </c>
      <c r="J61" s="15" t="s">
        <v>114</v>
      </c>
      <c r="K61" s="15" t="s">
        <v>114</v>
      </c>
    </row>
    <row r="62" spans="2:11" x14ac:dyDescent="0.2">
      <c r="B62" s="1" t="s">
        <v>236</v>
      </c>
      <c r="C62" s="13">
        <f t="shared" si="2"/>
        <v>4.2709999999999999</v>
      </c>
      <c r="D62" s="14">
        <v>0.38600000000000001</v>
      </c>
      <c r="E62" s="14">
        <v>0.33600000000000002</v>
      </c>
      <c r="F62" s="14">
        <v>2.6429999999999998</v>
      </c>
      <c r="G62" s="14">
        <v>0.30099999999999999</v>
      </c>
      <c r="H62" s="15" t="s">
        <v>114</v>
      </c>
      <c r="I62" s="14">
        <v>0.60499999999999998</v>
      </c>
      <c r="J62" s="15" t="s">
        <v>114</v>
      </c>
      <c r="K62" s="15" t="s">
        <v>114</v>
      </c>
    </row>
    <row r="63" spans="2:11" x14ac:dyDescent="0.2">
      <c r="B63" s="1" t="s">
        <v>237</v>
      </c>
      <c r="C63" s="13">
        <f t="shared" si="2"/>
        <v>1102.0360000000001</v>
      </c>
      <c r="D63" s="14">
        <v>6.4560000000000004</v>
      </c>
      <c r="E63" s="15" t="s">
        <v>114</v>
      </c>
      <c r="F63" s="14">
        <v>18.309000000000001</v>
      </c>
      <c r="G63" s="14">
        <v>1059.5170000000001</v>
      </c>
      <c r="H63" s="14">
        <v>5.2930000000000001</v>
      </c>
      <c r="I63" s="14">
        <v>12.461</v>
      </c>
      <c r="J63" s="14">
        <v>745.02800000000002</v>
      </c>
      <c r="K63" s="15" t="s">
        <v>114</v>
      </c>
    </row>
    <row r="64" spans="2:11" x14ac:dyDescent="0.2">
      <c r="B64" s="1" t="s">
        <v>238</v>
      </c>
      <c r="C64" s="33">
        <v>0</v>
      </c>
      <c r="D64" s="15">
        <v>2.5000000000000001E-2</v>
      </c>
      <c r="E64" s="15" t="s">
        <v>114</v>
      </c>
      <c r="F64" s="15">
        <v>3.3000000000000002E-2</v>
      </c>
      <c r="G64" s="15">
        <v>5.0000000000000001E-3</v>
      </c>
      <c r="H64" s="15" t="s">
        <v>114</v>
      </c>
      <c r="I64" s="15">
        <v>4.5999999999999999E-2</v>
      </c>
      <c r="J64" s="15" t="s">
        <v>114</v>
      </c>
      <c r="K64" s="15" t="s">
        <v>114</v>
      </c>
    </row>
    <row r="65" spans="1:11" x14ac:dyDescent="0.2">
      <c r="B65" s="1" t="s">
        <v>239</v>
      </c>
      <c r="C65" s="13">
        <f>SUM(D65:I65)</f>
        <v>0.92300000000000015</v>
      </c>
      <c r="D65" s="15">
        <v>2.8000000000000001E-2</v>
      </c>
      <c r="E65" s="15" t="s">
        <v>114</v>
      </c>
      <c r="F65" s="14">
        <v>0.55300000000000005</v>
      </c>
      <c r="G65" s="14">
        <v>6.3E-2</v>
      </c>
      <c r="H65" s="14">
        <v>1E-3</v>
      </c>
      <c r="I65" s="14">
        <v>0.27800000000000002</v>
      </c>
      <c r="J65" s="15" t="s">
        <v>114</v>
      </c>
      <c r="K65" s="15" t="s">
        <v>114</v>
      </c>
    </row>
    <row r="66" spans="1:11" x14ac:dyDescent="0.2">
      <c r="B66" s="1" t="s">
        <v>240</v>
      </c>
      <c r="C66" s="13">
        <f>SUM(D66:I66)</f>
        <v>1.7960000000000003</v>
      </c>
      <c r="D66" s="14">
        <v>5.7000000000000002E-2</v>
      </c>
      <c r="E66" s="15" t="s">
        <v>114</v>
      </c>
      <c r="F66" s="14">
        <v>0.53900000000000003</v>
      </c>
      <c r="G66" s="14">
        <v>0.61899999999999999</v>
      </c>
      <c r="H66" s="14">
        <v>0.08</v>
      </c>
      <c r="I66" s="14">
        <v>0.501</v>
      </c>
      <c r="J66" s="15" t="s">
        <v>114</v>
      </c>
      <c r="K66" s="15" t="s">
        <v>114</v>
      </c>
    </row>
    <row r="67" spans="1:11" x14ac:dyDescent="0.2">
      <c r="B67" s="1" t="s">
        <v>241</v>
      </c>
      <c r="C67" s="13">
        <f>SUM(D67:I67)</f>
        <v>1.476</v>
      </c>
      <c r="D67" s="14">
        <v>0.254</v>
      </c>
      <c r="E67" s="15" t="s">
        <v>114</v>
      </c>
      <c r="F67" s="14">
        <v>0.35399999999999998</v>
      </c>
      <c r="G67" s="14">
        <v>0.11899999999999999</v>
      </c>
      <c r="H67" s="14">
        <v>6.7000000000000004E-2</v>
      </c>
      <c r="I67" s="14">
        <v>0.68200000000000005</v>
      </c>
      <c r="J67" s="15" t="s">
        <v>114</v>
      </c>
      <c r="K67" s="15" t="s">
        <v>114</v>
      </c>
    </row>
    <row r="68" spans="1:11" x14ac:dyDescent="0.2">
      <c r="B68" s="1" t="s">
        <v>242</v>
      </c>
      <c r="C68" s="33">
        <v>0</v>
      </c>
      <c r="D68" s="15" t="s">
        <v>114</v>
      </c>
      <c r="E68" s="15" t="s">
        <v>114</v>
      </c>
      <c r="F68" s="15">
        <v>0.11</v>
      </c>
      <c r="G68" s="15" t="s">
        <v>114</v>
      </c>
      <c r="H68" s="15" t="s">
        <v>114</v>
      </c>
      <c r="I68" s="15">
        <v>0.153</v>
      </c>
      <c r="J68" s="15" t="s">
        <v>114</v>
      </c>
      <c r="K68" s="15" t="s">
        <v>114</v>
      </c>
    </row>
    <row r="69" spans="1:11" x14ac:dyDescent="0.2">
      <c r="B69" s="1" t="s">
        <v>243</v>
      </c>
      <c r="C69" s="13">
        <f>SUM(D69:I69)</f>
        <v>0.68799999999999994</v>
      </c>
      <c r="D69" s="15" t="s">
        <v>114</v>
      </c>
      <c r="E69" s="15" t="s">
        <v>114</v>
      </c>
      <c r="F69" s="14">
        <v>8.4000000000000005E-2</v>
      </c>
      <c r="G69" s="14">
        <v>3.7999999999999999E-2</v>
      </c>
      <c r="H69" s="15" t="s">
        <v>114</v>
      </c>
      <c r="I69" s="14">
        <v>0.56599999999999995</v>
      </c>
      <c r="J69" s="15" t="s">
        <v>114</v>
      </c>
      <c r="K69" s="15" t="s">
        <v>114</v>
      </c>
    </row>
    <row r="70" spans="1:11" x14ac:dyDescent="0.2">
      <c r="B70" s="1" t="s">
        <v>244</v>
      </c>
      <c r="C70" s="13">
        <f>SUM(D70:I70)</f>
        <v>1.0940000000000001</v>
      </c>
      <c r="D70" s="14">
        <v>0.105</v>
      </c>
      <c r="E70" s="15" t="s">
        <v>114</v>
      </c>
      <c r="F70" s="14">
        <v>0.4</v>
      </c>
      <c r="G70" s="14">
        <v>0.32700000000000001</v>
      </c>
      <c r="H70" s="14">
        <v>8.4000000000000005E-2</v>
      </c>
      <c r="I70" s="14">
        <v>0.17799999999999999</v>
      </c>
      <c r="J70" s="15" t="s">
        <v>114</v>
      </c>
      <c r="K70" s="15" t="s">
        <v>114</v>
      </c>
    </row>
    <row r="71" spans="1:11" ht="18" thickBot="1" x14ac:dyDescent="0.25">
      <c r="B71" s="4"/>
      <c r="C71" s="18"/>
      <c r="D71" s="4"/>
      <c r="E71" s="4"/>
      <c r="F71" s="4"/>
      <c r="G71" s="4"/>
      <c r="H71" s="4"/>
      <c r="I71" s="4"/>
      <c r="J71" s="4"/>
      <c r="K71" s="4"/>
    </row>
    <row r="72" spans="1:11" x14ac:dyDescent="0.2">
      <c r="C72" s="1" t="s">
        <v>257</v>
      </c>
    </row>
    <row r="73" spans="1:11" x14ac:dyDescent="0.2">
      <c r="A73" s="1"/>
    </row>
  </sheetData>
  <phoneticPr fontId="2"/>
  <pageMargins left="0.32" right="0.54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46"/>
  <sheetViews>
    <sheetView showGridLines="0" zoomScale="75" zoomScaleNormal="100" workbookViewId="0">
      <selection activeCell="B87" sqref="B87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4" width="13.375" style="2" customWidth="1"/>
    <col min="5" max="5" width="14" style="2" customWidth="1"/>
    <col min="6" max="9" width="12.125" style="2"/>
    <col min="10" max="10" width="13.375" style="2" customWidth="1"/>
    <col min="11" max="256" width="12.125" style="2"/>
    <col min="257" max="257" width="13.375" style="2" customWidth="1"/>
    <col min="258" max="258" width="18.375" style="2" customWidth="1"/>
    <col min="259" max="260" width="13.375" style="2" customWidth="1"/>
    <col min="261" max="261" width="14" style="2" customWidth="1"/>
    <col min="262" max="265" width="12.125" style="2"/>
    <col min="266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6" width="13.375" style="2" customWidth="1"/>
    <col min="517" max="517" width="14" style="2" customWidth="1"/>
    <col min="518" max="521" width="12.125" style="2"/>
    <col min="522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2" width="13.375" style="2" customWidth="1"/>
    <col min="773" max="773" width="14" style="2" customWidth="1"/>
    <col min="774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8" width="13.375" style="2" customWidth="1"/>
    <col min="1029" max="1029" width="14" style="2" customWidth="1"/>
    <col min="1030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4" width="13.375" style="2" customWidth="1"/>
    <col min="1285" max="1285" width="14" style="2" customWidth="1"/>
    <col min="1286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40" width="13.375" style="2" customWidth="1"/>
    <col min="1541" max="1541" width="14" style="2" customWidth="1"/>
    <col min="1542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6" width="13.375" style="2" customWidth="1"/>
    <col min="1797" max="1797" width="14" style="2" customWidth="1"/>
    <col min="1798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2" width="13.375" style="2" customWidth="1"/>
    <col min="2053" max="2053" width="14" style="2" customWidth="1"/>
    <col min="2054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8" width="13.375" style="2" customWidth="1"/>
    <col min="2309" max="2309" width="14" style="2" customWidth="1"/>
    <col min="2310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4" width="13.375" style="2" customWidth="1"/>
    <col min="2565" max="2565" width="14" style="2" customWidth="1"/>
    <col min="2566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20" width="13.375" style="2" customWidth="1"/>
    <col min="2821" max="2821" width="14" style="2" customWidth="1"/>
    <col min="2822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6" width="13.375" style="2" customWidth="1"/>
    <col min="3077" max="3077" width="14" style="2" customWidth="1"/>
    <col min="3078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2" width="13.375" style="2" customWidth="1"/>
    <col min="3333" max="3333" width="14" style="2" customWidth="1"/>
    <col min="3334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8" width="13.375" style="2" customWidth="1"/>
    <col min="3589" max="3589" width="14" style="2" customWidth="1"/>
    <col min="3590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4" width="13.375" style="2" customWidth="1"/>
    <col min="3845" max="3845" width="14" style="2" customWidth="1"/>
    <col min="3846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100" width="13.375" style="2" customWidth="1"/>
    <col min="4101" max="4101" width="14" style="2" customWidth="1"/>
    <col min="4102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6" width="13.375" style="2" customWidth="1"/>
    <col min="4357" max="4357" width="14" style="2" customWidth="1"/>
    <col min="4358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2" width="13.375" style="2" customWidth="1"/>
    <col min="4613" max="4613" width="14" style="2" customWidth="1"/>
    <col min="4614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8" width="13.375" style="2" customWidth="1"/>
    <col min="4869" max="4869" width="14" style="2" customWidth="1"/>
    <col min="4870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4" width="13.375" style="2" customWidth="1"/>
    <col min="5125" max="5125" width="14" style="2" customWidth="1"/>
    <col min="5126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80" width="13.375" style="2" customWidth="1"/>
    <col min="5381" max="5381" width="14" style="2" customWidth="1"/>
    <col min="5382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6" width="13.375" style="2" customWidth="1"/>
    <col min="5637" max="5637" width="14" style="2" customWidth="1"/>
    <col min="5638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2" width="13.375" style="2" customWidth="1"/>
    <col min="5893" max="5893" width="14" style="2" customWidth="1"/>
    <col min="5894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8" width="13.375" style="2" customWidth="1"/>
    <col min="6149" max="6149" width="14" style="2" customWidth="1"/>
    <col min="6150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4" width="13.375" style="2" customWidth="1"/>
    <col min="6405" max="6405" width="14" style="2" customWidth="1"/>
    <col min="6406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60" width="13.375" style="2" customWidth="1"/>
    <col min="6661" max="6661" width="14" style="2" customWidth="1"/>
    <col min="6662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6" width="13.375" style="2" customWidth="1"/>
    <col min="6917" max="6917" width="14" style="2" customWidth="1"/>
    <col min="6918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2" width="13.375" style="2" customWidth="1"/>
    <col min="7173" max="7173" width="14" style="2" customWidth="1"/>
    <col min="7174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8" width="13.375" style="2" customWidth="1"/>
    <col min="7429" max="7429" width="14" style="2" customWidth="1"/>
    <col min="7430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4" width="13.375" style="2" customWidth="1"/>
    <col min="7685" max="7685" width="14" style="2" customWidth="1"/>
    <col min="7686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40" width="13.375" style="2" customWidth="1"/>
    <col min="7941" max="7941" width="14" style="2" customWidth="1"/>
    <col min="7942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6" width="13.375" style="2" customWidth="1"/>
    <col min="8197" max="8197" width="14" style="2" customWidth="1"/>
    <col min="8198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2" width="13.375" style="2" customWidth="1"/>
    <col min="8453" max="8453" width="14" style="2" customWidth="1"/>
    <col min="8454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8" width="13.375" style="2" customWidth="1"/>
    <col min="8709" max="8709" width="14" style="2" customWidth="1"/>
    <col min="8710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4" width="13.375" style="2" customWidth="1"/>
    <col min="8965" max="8965" width="14" style="2" customWidth="1"/>
    <col min="8966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20" width="13.375" style="2" customWidth="1"/>
    <col min="9221" max="9221" width="14" style="2" customWidth="1"/>
    <col min="9222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6" width="13.375" style="2" customWidth="1"/>
    <col min="9477" max="9477" width="14" style="2" customWidth="1"/>
    <col min="9478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2" width="13.375" style="2" customWidth="1"/>
    <col min="9733" max="9733" width="14" style="2" customWidth="1"/>
    <col min="9734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8" width="13.375" style="2" customWidth="1"/>
    <col min="9989" max="9989" width="14" style="2" customWidth="1"/>
    <col min="9990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4" width="13.375" style="2" customWidth="1"/>
    <col min="10245" max="10245" width="14" style="2" customWidth="1"/>
    <col min="10246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500" width="13.375" style="2" customWidth="1"/>
    <col min="10501" max="10501" width="14" style="2" customWidth="1"/>
    <col min="10502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6" width="13.375" style="2" customWidth="1"/>
    <col min="10757" max="10757" width="14" style="2" customWidth="1"/>
    <col min="10758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2" width="13.375" style="2" customWidth="1"/>
    <col min="11013" max="11013" width="14" style="2" customWidth="1"/>
    <col min="11014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8" width="13.375" style="2" customWidth="1"/>
    <col min="11269" max="11269" width="14" style="2" customWidth="1"/>
    <col min="11270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4" width="13.375" style="2" customWidth="1"/>
    <col min="11525" max="11525" width="14" style="2" customWidth="1"/>
    <col min="11526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80" width="13.375" style="2" customWidth="1"/>
    <col min="11781" max="11781" width="14" style="2" customWidth="1"/>
    <col min="11782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6" width="13.375" style="2" customWidth="1"/>
    <col min="12037" max="12037" width="14" style="2" customWidth="1"/>
    <col min="12038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2" width="13.375" style="2" customWidth="1"/>
    <col min="12293" max="12293" width="14" style="2" customWidth="1"/>
    <col min="12294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8" width="13.375" style="2" customWidth="1"/>
    <col min="12549" max="12549" width="14" style="2" customWidth="1"/>
    <col min="12550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4" width="13.375" style="2" customWidth="1"/>
    <col min="12805" max="12805" width="14" style="2" customWidth="1"/>
    <col min="12806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60" width="13.375" style="2" customWidth="1"/>
    <col min="13061" max="13061" width="14" style="2" customWidth="1"/>
    <col min="13062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6" width="13.375" style="2" customWidth="1"/>
    <col min="13317" max="13317" width="14" style="2" customWidth="1"/>
    <col min="13318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2" width="13.375" style="2" customWidth="1"/>
    <col min="13573" max="13573" width="14" style="2" customWidth="1"/>
    <col min="13574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8" width="13.375" style="2" customWidth="1"/>
    <col min="13829" max="13829" width="14" style="2" customWidth="1"/>
    <col min="13830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4" width="13.375" style="2" customWidth="1"/>
    <col min="14085" max="14085" width="14" style="2" customWidth="1"/>
    <col min="14086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40" width="13.375" style="2" customWidth="1"/>
    <col min="14341" max="14341" width="14" style="2" customWidth="1"/>
    <col min="14342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6" width="13.375" style="2" customWidth="1"/>
    <col min="14597" max="14597" width="14" style="2" customWidth="1"/>
    <col min="14598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2" width="13.375" style="2" customWidth="1"/>
    <col min="14853" max="14853" width="14" style="2" customWidth="1"/>
    <col min="14854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8" width="13.375" style="2" customWidth="1"/>
    <col min="15109" max="15109" width="14" style="2" customWidth="1"/>
    <col min="15110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4" width="13.375" style="2" customWidth="1"/>
    <col min="15365" max="15365" width="14" style="2" customWidth="1"/>
    <col min="15366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20" width="13.375" style="2" customWidth="1"/>
    <col min="15621" max="15621" width="14" style="2" customWidth="1"/>
    <col min="15622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6" width="13.375" style="2" customWidth="1"/>
    <col min="15877" max="15877" width="14" style="2" customWidth="1"/>
    <col min="15878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2" width="13.375" style="2" customWidth="1"/>
    <col min="16133" max="16133" width="14" style="2" customWidth="1"/>
    <col min="16134" max="16137" width="12.125" style="2"/>
    <col min="16138" max="16138" width="13.375" style="2" customWidth="1"/>
    <col min="16139" max="16384" width="12.125" style="2"/>
  </cols>
  <sheetData>
    <row r="1" spans="1:11" x14ac:dyDescent="0.2">
      <c r="A1" s="1"/>
    </row>
    <row r="3" spans="1:11" x14ac:dyDescent="0.2">
      <c r="E3" s="14"/>
      <c r="F3" s="14"/>
      <c r="G3" s="14"/>
      <c r="H3" s="14"/>
      <c r="I3" s="14"/>
      <c r="J3" s="14"/>
      <c r="K3" s="14"/>
    </row>
    <row r="4" spans="1:11" x14ac:dyDescent="0.2">
      <c r="E4" s="14"/>
      <c r="F4" s="14"/>
      <c r="G4" s="14"/>
      <c r="H4" s="14"/>
      <c r="I4" s="14"/>
      <c r="J4" s="14"/>
      <c r="K4" s="14"/>
    </row>
    <row r="6" spans="1:11" x14ac:dyDescent="0.2">
      <c r="C6" s="3" t="s">
        <v>258</v>
      </c>
      <c r="F6" s="1" t="s">
        <v>259</v>
      </c>
    </row>
    <row r="7" spans="1:11" ht="18" thickBot="1" x14ac:dyDescent="0.25">
      <c r="B7" s="4"/>
      <c r="C7" s="69" t="s">
        <v>260</v>
      </c>
      <c r="D7" s="4"/>
      <c r="E7" s="4"/>
      <c r="F7" s="5" t="s">
        <v>261</v>
      </c>
      <c r="G7" s="4"/>
      <c r="H7" s="4"/>
      <c r="I7" s="4"/>
      <c r="J7" s="5" t="s">
        <v>262</v>
      </c>
      <c r="K7" s="4"/>
    </row>
    <row r="8" spans="1:11" x14ac:dyDescent="0.2">
      <c r="C8" s="8"/>
      <c r="D8" s="8"/>
      <c r="E8" s="7"/>
      <c r="F8" s="7"/>
      <c r="G8" s="7"/>
      <c r="H8" s="7"/>
      <c r="I8" s="7"/>
      <c r="J8" s="7"/>
      <c r="K8" s="8"/>
    </row>
    <row r="9" spans="1:11" x14ac:dyDescent="0.2">
      <c r="C9" s="6" t="s">
        <v>263</v>
      </c>
      <c r="D9" s="6" t="s">
        <v>211</v>
      </c>
      <c r="E9" s="6" t="s">
        <v>264</v>
      </c>
      <c r="F9" s="8"/>
      <c r="G9" s="8"/>
      <c r="H9" s="8"/>
      <c r="I9" s="8"/>
      <c r="J9" s="8"/>
      <c r="K9" s="6" t="s">
        <v>265</v>
      </c>
    </row>
    <row r="10" spans="1:11" x14ac:dyDescent="0.2">
      <c r="B10" s="7"/>
      <c r="C10" s="9"/>
      <c r="D10" s="9"/>
      <c r="E10" s="24" t="s">
        <v>266</v>
      </c>
      <c r="F10" s="24" t="s">
        <v>116</v>
      </c>
      <c r="G10" s="24" t="s">
        <v>267</v>
      </c>
      <c r="H10" s="24" t="s">
        <v>268</v>
      </c>
      <c r="I10" s="24" t="s">
        <v>269</v>
      </c>
      <c r="J10" s="24" t="s">
        <v>270</v>
      </c>
      <c r="K10" s="9"/>
    </row>
    <row r="11" spans="1:11" x14ac:dyDescent="0.2">
      <c r="C11" s="8"/>
      <c r="D11" s="8"/>
    </row>
    <row r="12" spans="1:11" x14ac:dyDescent="0.2">
      <c r="B12" s="1" t="s">
        <v>271</v>
      </c>
      <c r="C12" s="13">
        <v>359</v>
      </c>
      <c r="D12" s="13">
        <f>SUM(E12:J12)</f>
        <v>2395.4369999999999</v>
      </c>
      <c r="E12" s="30">
        <v>496</v>
      </c>
      <c r="F12" s="30">
        <v>13</v>
      </c>
      <c r="G12" s="30">
        <v>25</v>
      </c>
      <c r="H12" s="30">
        <v>57</v>
      </c>
      <c r="I12" s="30">
        <f>SUM(I14:I69)</f>
        <v>4.4370000000000003</v>
      </c>
      <c r="J12" s="30">
        <v>1800</v>
      </c>
      <c r="K12" s="30">
        <v>989</v>
      </c>
    </row>
    <row r="13" spans="1:11" x14ac:dyDescent="0.2">
      <c r="B13" s="3" t="s">
        <v>272</v>
      </c>
      <c r="C13" s="16">
        <f>SUM(C15:C70)</f>
        <v>362</v>
      </c>
      <c r="D13" s="16">
        <f>SUM(E13:J13)+1</f>
        <v>2486.58</v>
      </c>
      <c r="E13" s="19">
        <f>SUM(E15:E70)</f>
        <v>494.84700000000004</v>
      </c>
      <c r="F13" s="19">
        <f>SUM(F15:F70)+0.691</f>
        <v>12.125000000000002</v>
      </c>
      <c r="G13" s="19">
        <f>SUM(G15:G70)</f>
        <v>10.527999999999997</v>
      </c>
      <c r="H13" s="19">
        <f>SUM(H15:H70)+3.173</f>
        <v>55.405000000000001</v>
      </c>
      <c r="I13" s="19">
        <f>SUM(I15:I70)</f>
        <v>4.4370000000000003</v>
      </c>
      <c r="J13" s="19">
        <f>SUM(J15:J70)+9.483</f>
        <v>1908.2379999999998</v>
      </c>
      <c r="K13" s="19">
        <f>SUM(K15:K70)</f>
        <v>1007.072</v>
      </c>
    </row>
    <row r="14" spans="1:11" x14ac:dyDescent="0.2">
      <c r="C14" s="8"/>
      <c r="D14" s="8"/>
      <c r="G14" s="19"/>
      <c r="H14" s="19"/>
      <c r="J14" s="19"/>
    </row>
    <row r="15" spans="1:11" x14ac:dyDescent="0.2">
      <c r="B15" s="1" t="s">
        <v>134</v>
      </c>
      <c r="C15" s="40">
        <v>118</v>
      </c>
      <c r="D15" s="13">
        <f t="shared" ref="D15:D23" si="0">SUM(E15:J15)</f>
        <v>1668.511</v>
      </c>
      <c r="E15" s="14">
        <v>380.10300000000001</v>
      </c>
      <c r="F15" s="14">
        <v>4.4269999999999996</v>
      </c>
      <c r="G15" s="53" t="s">
        <v>114</v>
      </c>
      <c r="H15" s="14">
        <v>16.353999999999999</v>
      </c>
      <c r="I15" s="14">
        <v>4.43</v>
      </c>
      <c r="J15" s="14">
        <v>1263.1969999999999</v>
      </c>
      <c r="K15" s="14">
        <v>788.12400000000002</v>
      </c>
    </row>
    <row r="16" spans="1:11" x14ac:dyDescent="0.2">
      <c r="B16" s="1" t="s">
        <v>136</v>
      </c>
      <c r="C16" s="40">
        <v>27</v>
      </c>
      <c r="D16" s="13">
        <f t="shared" si="0"/>
        <v>286.42099999999999</v>
      </c>
      <c r="E16" s="14">
        <v>32.573999999999998</v>
      </c>
      <c r="F16" s="14">
        <v>0.51100000000000001</v>
      </c>
      <c r="G16" s="53" t="s">
        <v>114</v>
      </c>
      <c r="H16" s="14">
        <v>1.62</v>
      </c>
      <c r="I16" s="14">
        <v>1E-3</v>
      </c>
      <c r="J16" s="14">
        <v>251.715</v>
      </c>
      <c r="K16" s="14">
        <v>34.079000000000001</v>
      </c>
    </row>
    <row r="17" spans="2:11" x14ac:dyDescent="0.2">
      <c r="B17" s="1" t="s">
        <v>137</v>
      </c>
      <c r="C17" s="40">
        <v>13</v>
      </c>
      <c r="D17" s="13">
        <f t="shared" si="0"/>
        <v>1.0549999999999999</v>
      </c>
      <c r="E17" s="53" t="s">
        <v>114</v>
      </c>
      <c r="F17" s="14">
        <v>0.251</v>
      </c>
      <c r="G17" s="14">
        <v>0.57199999999999995</v>
      </c>
      <c r="H17" s="14">
        <v>0.23200000000000001</v>
      </c>
      <c r="I17" s="53" t="s">
        <v>114</v>
      </c>
      <c r="J17" s="14">
        <v>0</v>
      </c>
      <c r="K17" s="53" t="s">
        <v>114</v>
      </c>
    </row>
    <row r="18" spans="2:11" x14ac:dyDescent="0.2">
      <c r="B18" s="1" t="s">
        <v>138</v>
      </c>
      <c r="C18" s="40">
        <v>12</v>
      </c>
      <c r="D18" s="13">
        <f t="shared" si="0"/>
        <v>462.15300000000002</v>
      </c>
      <c r="E18" s="32">
        <v>78.382999999999996</v>
      </c>
      <c r="F18" s="14">
        <v>0.86699999999999999</v>
      </c>
      <c r="G18" s="53" t="s">
        <v>114</v>
      </c>
      <c r="H18" s="14">
        <v>6.5000000000000002E-2</v>
      </c>
      <c r="I18" s="53" t="s">
        <v>114</v>
      </c>
      <c r="J18" s="14">
        <v>382.83800000000002</v>
      </c>
      <c r="K18" s="14">
        <v>184.869</v>
      </c>
    </row>
    <row r="19" spans="2:11" x14ac:dyDescent="0.2">
      <c r="B19" s="1" t="s">
        <v>139</v>
      </c>
      <c r="C19" s="40">
        <v>10</v>
      </c>
      <c r="D19" s="13">
        <f t="shared" si="0"/>
        <v>6.0519999999999996</v>
      </c>
      <c r="E19" s="53" t="s">
        <v>114</v>
      </c>
      <c r="F19" s="14">
        <v>0.122</v>
      </c>
      <c r="G19" s="14">
        <v>5.35</v>
      </c>
      <c r="H19" s="14">
        <v>0.57999999999999996</v>
      </c>
      <c r="I19" s="53" t="s">
        <v>114</v>
      </c>
      <c r="J19" s="53" t="s">
        <v>114</v>
      </c>
      <c r="K19" s="53" t="s">
        <v>114</v>
      </c>
    </row>
    <row r="20" spans="2:11" x14ac:dyDescent="0.2">
      <c r="B20" s="1" t="s">
        <v>140</v>
      </c>
      <c r="C20" s="40">
        <v>20</v>
      </c>
      <c r="D20" s="13">
        <f t="shared" si="0"/>
        <v>1.97</v>
      </c>
      <c r="E20" s="53" t="s">
        <v>114</v>
      </c>
      <c r="F20" s="14">
        <v>0.81200000000000006</v>
      </c>
      <c r="G20" s="53" t="s">
        <v>114</v>
      </c>
      <c r="H20" s="14">
        <v>1.1579999999999999</v>
      </c>
      <c r="I20" s="53" t="s">
        <v>114</v>
      </c>
      <c r="J20" s="53" t="s">
        <v>114</v>
      </c>
      <c r="K20" s="53" t="s">
        <v>114</v>
      </c>
    </row>
    <row r="21" spans="2:11" x14ac:dyDescent="0.2">
      <c r="B21" s="1" t="s">
        <v>141</v>
      </c>
      <c r="C21" s="40">
        <v>3</v>
      </c>
      <c r="D21" s="13">
        <f t="shared" si="0"/>
        <v>4.4999999999999998E-2</v>
      </c>
      <c r="E21" s="53" t="s">
        <v>114</v>
      </c>
      <c r="F21" s="14">
        <v>4.4999999999999998E-2</v>
      </c>
      <c r="G21" s="53">
        <v>0</v>
      </c>
      <c r="H21" s="53" t="s">
        <v>114</v>
      </c>
      <c r="I21" s="53" t="s">
        <v>114</v>
      </c>
      <c r="J21" s="53">
        <v>0</v>
      </c>
      <c r="K21" s="53" t="s">
        <v>114</v>
      </c>
    </row>
    <row r="22" spans="2:11" x14ac:dyDescent="0.2">
      <c r="C22" s="40"/>
      <c r="D22" s="8"/>
      <c r="E22" s="32"/>
      <c r="F22" s="14"/>
      <c r="G22" s="14"/>
      <c r="H22" s="14"/>
      <c r="I22" s="14"/>
      <c r="J22" s="14"/>
      <c r="K22" s="14"/>
    </row>
    <row r="23" spans="2:11" x14ac:dyDescent="0.2">
      <c r="B23" s="1" t="s">
        <v>142</v>
      </c>
      <c r="C23" s="40">
        <v>4</v>
      </c>
      <c r="D23" s="13">
        <f t="shared" si="0"/>
        <v>3.4239999999999999</v>
      </c>
      <c r="E23" s="32">
        <v>3.302</v>
      </c>
      <c r="F23" s="53">
        <v>9.7000000000000003E-2</v>
      </c>
      <c r="G23" s="53" t="s">
        <v>114</v>
      </c>
      <c r="H23" s="53">
        <v>2.5000000000000001E-2</v>
      </c>
      <c r="I23" s="53" t="s">
        <v>114</v>
      </c>
      <c r="J23" s="53" t="s">
        <v>114</v>
      </c>
      <c r="K23" s="53" t="s">
        <v>114</v>
      </c>
    </row>
    <row r="24" spans="2:11" x14ac:dyDescent="0.2">
      <c r="B24" s="1" t="s">
        <v>143</v>
      </c>
      <c r="C24" s="40">
        <v>5</v>
      </c>
      <c r="D24" s="54" t="s">
        <v>273</v>
      </c>
      <c r="E24" s="53" t="s">
        <v>114</v>
      </c>
      <c r="F24" s="53" t="s">
        <v>273</v>
      </c>
      <c r="G24" s="53" t="s">
        <v>273</v>
      </c>
      <c r="H24" s="53" t="s">
        <v>114</v>
      </c>
      <c r="I24" s="53" t="s">
        <v>273</v>
      </c>
      <c r="J24" s="53" t="s">
        <v>114</v>
      </c>
      <c r="K24" s="53" t="s">
        <v>114</v>
      </c>
    </row>
    <row r="25" spans="2:11" x14ac:dyDescent="0.2">
      <c r="B25" s="1" t="s">
        <v>144</v>
      </c>
      <c r="C25" s="40">
        <v>1</v>
      </c>
      <c r="D25" s="54" t="s">
        <v>273</v>
      </c>
      <c r="E25" s="53" t="s">
        <v>114</v>
      </c>
      <c r="F25" s="53" t="s">
        <v>273</v>
      </c>
      <c r="G25" s="53" t="s">
        <v>273</v>
      </c>
      <c r="H25" s="53" t="s">
        <v>114</v>
      </c>
      <c r="I25" s="53" t="s">
        <v>273</v>
      </c>
      <c r="J25" s="53" t="s">
        <v>114</v>
      </c>
      <c r="K25" s="53" t="s">
        <v>114</v>
      </c>
    </row>
    <row r="26" spans="2:11" x14ac:dyDescent="0.2">
      <c r="B26" s="1" t="s">
        <v>145</v>
      </c>
      <c r="C26" s="40">
        <v>11</v>
      </c>
      <c r="D26" s="13">
        <f t="shared" ref="D26:D31" si="1">SUM(E26:J26)</f>
        <v>1.8859999999999999</v>
      </c>
      <c r="E26" s="53" t="s">
        <v>114</v>
      </c>
      <c r="F26" s="14">
        <v>0.624</v>
      </c>
      <c r="G26" s="14">
        <v>8.0000000000000002E-3</v>
      </c>
      <c r="H26" s="14">
        <v>1.248</v>
      </c>
      <c r="I26" s="53">
        <v>6.0000000000000001E-3</v>
      </c>
      <c r="J26" s="53" t="s">
        <v>114</v>
      </c>
      <c r="K26" s="53" t="s">
        <v>114</v>
      </c>
    </row>
    <row r="27" spans="2:11" x14ac:dyDescent="0.2">
      <c r="B27" s="1" t="s">
        <v>146</v>
      </c>
      <c r="C27" s="40">
        <v>5</v>
      </c>
      <c r="D27" s="13">
        <f t="shared" si="1"/>
        <v>4.4999999999999998E-2</v>
      </c>
      <c r="E27" s="53" t="s">
        <v>114</v>
      </c>
      <c r="F27" s="14">
        <v>4.4999999999999998E-2</v>
      </c>
      <c r="G27" s="53" t="s">
        <v>114</v>
      </c>
      <c r="H27" s="53" t="s">
        <v>114</v>
      </c>
      <c r="I27" s="53" t="s">
        <v>114</v>
      </c>
      <c r="J27" s="53" t="s">
        <v>114</v>
      </c>
      <c r="K27" s="53" t="s">
        <v>114</v>
      </c>
    </row>
    <row r="28" spans="2:11" x14ac:dyDescent="0.2">
      <c r="B28" s="1" t="s">
        <v>147</v>
      </c>
      <c r="C28" s="40">
        <v>3</v>
      </c>
      <c r="D28" s="13">
        <f t="shared" si="1"/>
        <v>0.67100000000000004</v>
      </c>
      <c r="E28" s="53" t="s">
        <v>114</v>
      </c>
      <c r="F28" s="14">
        <v>6.0999999999999999E-2</v>
      </c>
      <c r="G28" s="53" t="s">
        <v>114</v>
      </c>
      <c r="H28" s="14">
        <v>0.61</v>
      </c>
      <c r="I28" s="53" t="s">
        <v>114</v>
      </c>
      <c r="J28" s="53" t="s">
        <v>114</v>
      </c>
      <c r="K28" s="53" t="s">
        <v>114</v>
      </c>
    </row>
    <row r="29" spans="2:11" x14ac:dyDescent="0.2">
      <c r="B29" s="1" t="s">
        <v>148</v>
      </c>
      <c r="C29" s="40">
        <v>11</v>
      </c>
      <c r="D29" s="13">
        <f t="shared" si="1"/>
        <v>5.0909999999999993</v>
      </c>
      <c r="E29" s="14">
        <v>0.48499999999999999</v>
      </c>
      <c r="F29" s="14">
        <v>0.375</v>
      </c>
      <c r="G29" s="53" t="s">
        <v>114</v>
      </c>
      <c r="H29" s="14">
        <v>3.3809999999999998</v>
      </c>
      <c r="I29" s="53" t="s">
        <v>114</v>
      </c>
      <c r="J29" s="14">
        <v>0.85</v>
      </c>
      <c r="K29" s="53" t="s">
        <v>114</v>
      </c>
    </row>
    <row r="30" spans="2:11" x14ac:dyDescent="0.2">
      <c r="B30" s="1" t="s">
        <v>149</v>
      </c>
      <c r="C30" s="40">
        <v>8</v>
      </c>
      <c r="D30" s="13">
        <f t="shared" si="1"/>
        <v>5.1859999999999999</v>
      </c>
      <c r="E30" s="53" t="s">
        <v>114</v>
      </c>
      <c r="F30" s="14">
        <v>2.5999999999999999E-2</v>
      </c>
      <c r="G30" s="14">
        <v>3.3250000000000002</v>
      </c>
      <c r="H30" s="14">
        <v>1.835</v>
      </c>
      <c r="I30" s="53" t="s">
        <v>114</v>
      </c>
      <c r="J30" s="53" t="s">
        <v>114</v>
      </c>
      <c r="K30" s="53" t="s">
        <v>114</v>
      </c>
    </row>
    <row r="31" spans="2:11" x14ac:dyDescent="0.2">
      <c r="B31" s="1" t="s">
        <v>150</v>
      </c>
      <c r="C31" s="40">
        <v>10</v>
      </c>
      <c r="D31" s="13">
        <f t="shared" si="1"/>
        <v>2.1869999999999998</v>
      </c>
      <c r="E31" s="53" t="s">
        <v>114</v>
      </c>
      <c r="F31" s="14">
        <v>0.214</v>
      </c>
      <c r="G31" s="14">
        <v>8.7999999999999995E-2</v>
      </c>
      <c r="H31" s="14">
        <v>1.86</v>
      </c>
      <c r="I31" s="53" t="s">
        <v>114</v>
      </c>
      <c r="J31" s="14">
        <v>2.5000000000000001E-2</v>
      </c>
      <c r="K31" s="53" t="s">
        <v>114</v>
      </c>
    </row>
    <row r="32" spans="2:11" x14ac:dyDescent="0.2">
      <c r="C32" s="40"/>
      <c r="D32" s="8"/>
      <c r="E32" s="14"/>
      <c r="F32" s="14"/>
      <c r="G32" s="14"/>
      <c r="H32" s="14"/>
      <c r="I32" s="53"/>
      <c r="J32" s="14"/>
      <c r="K32" s="14"/>
    </row>
    <row r="33" spans="2:11" x14ac:dyDescent="0.2">
      <c r="B33" s="1" t="s">
        <v>151</v>
      </c>
      <c r="C33" s="40">
        <v>11</v>
      </c>
      <c r="D33" s="13">
        <f>SUM(E33:J33)</f>
        <v>11.364000000000001</v>
      </c>
      <c r="E33" s="53" t="s">
        <v>114</v>
      </c>
      <c r="F33" s="14">
        <v>0.153</v>
      </c>
      <c r="G33" s="53" t="s">
        <v>114</v>
      </c>
      <c r="H33" s="14">
        <v>11.211</v>
      </c>
      <c r="I33" s="53" t="s">
        <v>114</v>
      </c>
      <c r="J33" s="53" t="s">
        <v>114</v>
      </c>
      <c r="K33" s="53" t="s">
        <v>114</v>
      </c>
    </row>
    <row r="34" spans="2:11" x14ac:dyDescent="0.2">
      <c r="B34" s="1" t="s">
        <v>152</v>
      </c>
      <c r="C34" s="40">
        <v>5</v>
      </c>
      <c r="D34" s="54" t="s">
        <v>273</v>
      </c>
      <c r="E34" s="53" t="s">
        <v>114</v>
      </c>
      <c r="F34" s="53" t="s">
        <v>273</v>
      </c>
      <c r="G34" s="53" t="s">
        <v>114</v>
      </c>
      <c r="H34" s="53" t="s">
        <v>273</v>
      </c>
      <c r="I34" s="53" t="s">
        <v>114</v>
      </c>
      <c r="J34" s="53" t="s">
        <v>114</v>
      </c>
      <c r="K34" s="53" t="s">
        <v>114</v>
      </c>
    </row>
    <row r="35" spans="2:11" x14ac:dyDescent="0.2">
      <c r="B35" s="1" t="s">
        <v>153</v>
      </c>
      <c r="C35" s="40">
        <v>1</v>
      </c>
      <c r="D35" s="54" t="s">
        <v>273</v>
      </c>
      <c r="E35" s="53" t="s">
        <v>114</v>
      </c>
      <c r="F35" s="53" t="s">
        <v>273</v>
      </c>
      <c r="G35" s="53" t="s">
        <v>114</v>
      </c>
      <c r="H35" s="53" t="s">
        <v>273</v>
      </c>
      <c r="I35" s="53" t="s">
        <v>114</v>
      </c>
      <c r="J35" s="53" t="s">
        <v>114</v>
      </c>
      <c r="K35" s="53" t="s">
        <v>114</v>
      </c>
    </row>
    <row r="36" spans="2:11" x14ac:dyDescent="0.2">
      <c r="B36" s="1" t="s">
        <v>154</v>
      </c>
      <c r="C36" s="54" t="s">
        <v>114</v>
      </c>
      <c r="D36" s="54" t="s">
        <v>114</v>
      </c>
      <c r="E36" s="53" t="s">
        <v>114</v>
      </c>
      <c r="F36" s="53" t="s">
        <v>114</v>
      </c>
      <c r="G36" s="53" t="s">
        <v>114</v>
      </c>
      <c r="H36" s="53" t="s">
        <v>114</v>
      </c>
      <c r="I36" s="53" t="s">
        <v>114</v>
      </c>
      <c r="J36" s="53" t="s">
        <v>114</v>
      </c>
      <c r="K36" s="53" t="s">
        <v>114</v>
      </c>
    </row>
    <row r="37" spans="2:11" x14ac:dyDescent="0.2">
      <c r="B37" s="1" t="s">
        <v>155</v>
      </c>
      <c r="C37" s="54" t="s">
        <v>114</v>
      </c>
      <c r="D37" s="54" t="s">
        <v>114</v>
      </c>
      <c r="E37" s="53" t="s">
        <v>114</v>
      </c>
      <c r="F37" s="53" t="s">
        <v>114</v>
      </c>
      <c r="G37" s="53" t="s">
        <v>114</v>
      </c>
      <c r="H37" s="53" t="s">
        <v>114</v>
      </c>
      <c r="I37" s="53" t="s">
        <v>114</v>
      </c>
      <c r="J37" s="53" t="s">
        <v>114</v>
      </c>
      <c r="K37" s="53" t="s">
        <v>114</v>
      </c>
    </row>
    <row r="38" spans="2:11" x14ac:dyDescent="0.2">
      <c r="C38" s="40"/>
      <c r="D38" s="8"/>
      <c r="E38" s="14"/>
      <c r="F38" s="14"/>
      <c r="G38" s="14"/>
      <c r="H38" s="14"/>
      <c r="I38" s="53"/>
      <c r="J38" s="14"/>
      <c r="K38" s="14"/>
    </row>
    <row r="39" spans="2:11" x14ac:dyDescent="0.2">
      <c r="B39" s="1" t="s">
        <v>156</v>
      </c>
      <c r="C39" s="40">
        <v>6</v>
      </c>
      <c r="D39" s="13">
        <f>SUM(E39:J39)</f>
        <v>0.85199999999999998</v>
      </c>
      <c r="E39" s="53" t="s">
        <v>114</v>
      </c>
      <c r="F39" s="15">
        <v>0.29699999999999999</v>
      </c>
      <c r="G39" s="14">
        <v>0.42</v>
      </c>
      <c r="H39" s="15">
        <v>5.0000000000000001E-3</v>
      </c>
      <c r="I39" s="53" t="s">
        <v>114</v>
      </c>
      <c r="J39" s="15">
        <v>0.13</v>
      </c>
      <c r="K39" s="53" t="s">
        <v>114</v>
      </c>
    </row>
    <row r="40" spans="2:11" x14ac:dyDescent="0.2">
      <c r="B40" s="1" t="s">
        <v>201</v>
      </c>
      <c r="C40" s="40">
        <v>5</v>
      </c>
      <c r="D40" s="54" t="s">
        <v>273</v>
      </c>
      <c r="E40" s="53" t="s">
        <v>114</v>
      </c>
      <c r="F40" s="53" t="s">
        <v>273</v>
      </c>
      <c r="G40" s="53" t="s">
        <v>114</v>
      </c>
      <c r="H40" s="53" t="s">
        <v>273</v>
      </c>
      <c r="I40" s="53" t="s">
        <v>114</v>
      </c>
      <c r="J40" s="53" t="s">
        <v>273</v>
      </c>
      <c r="K40" s="53" t="s">
        <v>114</v>
      </c>
    </row>
    <row r="41" spans="2:11" x14ac:dyDescent="0.2">
      <c r="B41" s="1" t="s">
        <v>158</v>
      </c>
      <c r="C41" s="40">
        <v>10</v>
      </c>
      <c r="D41" s="13">
        <f>SUM(E41:J41)</f>
        <v>0.72599999999999998</v>
      </c>
      <c r="E41" s="53" t="s">
        <v>114</v>
      </c>
      <c r="F41" s="14">
        <v>0.25600000000000001</v>
      </c>
      <c r="G41" s="53" t="s">
        <v>114</v>
      </c>
      <c r="H41" s="14">
        <v>0.47</v>
      </c>
      <c r="I41" s="53" t="s">
        <v>114</v>
      </c>
      <c r="J41" s="53" t="s">
        <v>114</v>
      </c>
      <c r="K41" s="53" t="s">
        <v>114</v>
      </c>
    </row>
    <row r="42" spans="2:11" x14ac:dyDescent="0.2">
      <c r="B42" s="1" t="s">
        <v>159</v>
      </c>
      <c r="C42" s="54" t="s">
        <v>114</v>
      </c>
      <c r="D42" s="54" t="s">
        <v>114</v>
      </c>
      <c r="E42" s="53" t="s">
        <v>114</v>
      </c>
      <c r="F42" s="53" t="s">
        <v>114</v>
      </c>
      <c r="G42" s="53" t="s">
        <v>114</v>
      </c>
      <c r="H42" s="53" t="s">
        <v>114</v>
      </c>
      <c r="I42" s="53" t="s">
        <v>114</v>
      </c>
      <c r="J42" s="53" t="s">
        <v>114</v>
      </c>
      <c r="K42" s="53" t="s">
        <v>114</v>
      </c>
    </row>
    <row r="43" spans="2:11" x14ac:dyDescent="0.2">
      <c r="B43" s="1" t="s">
        <v>160</v>
      </c>
      <c r="C43" s="40">
        <v>1</v>
      </c>
      <c r="D43" s="54" t="s">
        <v>273</v>
      </c>
      <c r="E43" s="53" t="s">
        <v>114</v>
      </c>
      <c r="F43" s="53" t="s">
        <v>273</v>
      </c>
      <c r="G43" s="53" t="s">
        <v>114</v>
      </c>
      <c r="H43" s="53" t="s">
        <v>273</v>
      </c>
      <c r="I43" s="53" t="s">
        <v>114</v>
      </c>
      <c r="J43" s="53" t="s">
        <v>273</v>
      </c>
      <c r="K43" s="53" t="s">
        <v>114</v>
      </c>
    </row>
    <row r="44" spans="2:11" x14ac:dyDescent="0.2">
      <c r="C44" s="40"/>
      <c r="D44" s="8"/>
      <c r="E44" s="14"/>
      <c r="F44" s="14"/>
      <c r="G44" s="14"/>
      <c r="H44" s="14"/>
      <c r="I44" s="53"/>
      <c r="J44" s="14"/>
      <c r="K44" s="14"/>
    </row>
    <row r="45" spans="2:11" x14ac:dyDescent="0.2">
      <c r="B45" s="1" t="s">
        <v>161</v>
      </c>
      <c r="C45" s="40">
        <v>2</v>
      </c>
      <c r="D45" s="54" t="s">
        <v>273</v>
      </c>
      <c r="E45" s="53" t="s">
        <v>114</v>
      </c>
      <c r="F45" s="53" t="s">
        <v>273</v>
      </c>
      <c r="G45" s="53" t="s">
        <v>273</v>
      </c>
      <c r="H45" s="53" t="s">
        <v>273</v>
      </c>
      <c r="I45" s="53" t="s">
        <v>114</v>
      </c>
      <c r="J45" s="53" t="s">
        <v>273</v>
      </c>
      <c r="K45" s="53" t="s">
        <v>114</v>
      </c>
    </row>
    <row r="46" spans="2:11" x14ac:dyDescent="0.2">
      <c r="B46" s="1" t="s">
        <v>162</v>
      </c>
      <c r="C46" s="40">
        <v>1</v>
      </c>
      <c r="D46" s="54" t="s">
        <v>273</v>
      </c>
      <c r="E46" s="53" t="s">
        <v>114</v>
      </c>
      <c r="F46" s="53" t="s">
        <v>273</v>
      </c>
      <c r="G46" s="53" t="s">
        <v>273</v>
      </c>
      <c r="H46" s="53" t="s">
        <v>273</v>
      </c>
      <c r="I46" s="53" t="s">
        <v>114</v>
      </c>
      <c r="J46" s="53" t="s">
        <v>273</v>
      </c>
      <c r="K46" s="53" t="s">
        <v>114</v>
      </c>
    </row>
    <row r="47" spans="2:11" x14ac:dyDescent="0.2">
      <c r="B47" s="1" t="s">
        <v>163</v>
      </c>
      <c r="C47" s="40">
        <v>3</v>
      </c>
      <c r="D47" s="13">
        <f t="shared" ref="D47:D54" si="2">SUM(E47:J47)</f>
        <v>0.32500000000000001</v>
      </c>
      <c r="E47" s="53" t="s">
        <v>114</v>
      </c>
      <c r="F47" s="14">
        <v>0.32500000000000001</v>
      </c>
      <c r="G47" s="53" t="s">
        <v>114</v>
      </c>
      <c r="H47" s="53" t="s">
        <v>114</v>
      </c>
      <c r="I47" s="53" t="s">
        <v>114</v>
      </c>
      <c r="J47" s="53" t="s">
        <v>114</v>
      </c>
      <c r="K47" s="53" t="s">
        <v>114</v>
      </c>
    </row>
    <row r="48" spans="2:11" x14ac:dyDescent="0.2">
      <c r="B48" s="1" t="s">
        <v>164</v>
      </c>
      <c r="C48" s="40">
        <v>6</v>
      </c>
      <c r="D48" s="13">
        <f t="shared" si="2"/>
        <v>2.222</v>
      </c>
      <c r="E48" s="53" t="s">
        <v>114</v>
      </c>
      <c r="F48" s="14">
        <v>0.122</v>
      </c>
      <c r="G48" s="53">
        <v>0.6</v>
      </c>
      <c r="H48" s="14">
        <v>1.5</v>
      </c>
      <c r="I48" s="53" t="s">
        <v>114</v>
      </c>
      <c r="J48" s="53" t="s">
        <v>114</v>
      </c>
      <c r="K48" s="53" t="s">
        <v>114</v>
      </c>
    </row>
    <row r="49" spans="2:11" x14ac:dyDescent="0.2">
      <c r="B49" s="1" t="s">
        <v>165</v>
      </c>
      <c r="C49" s="54" t="s">
        <v>114</v>
      </c>
      <c r="D49" s="54" t="s">
        <v>114</v>
      </c>
      <c r="E49" s="53" t="s">
        <v>114</v>
      </c>
      <c r="F49" s="53" t="s">
        <v>114</v>
      </c>
      <c r="G49" s="53" t="s">
        <v>114</v>
      </c>
      <c r="H49" s="53" t="s">
        <v>114</v>
      </c>
      <c r="I49" s="53" t="s">
        <v>114</v>
      </c>
      <c r="J49" s="53" t="s">
        <v>114</v>
      </c>
      <c r="K49" s="53" t="s">
        <v>114</v>
      </c>
    </row>
    <row r="50" spans="2:11" x14ac:dyDescent="0.2">
      <c r="B50" s="1" t="s">
        <v>166</v>
      </c>
      <c r="C50" s="40">
        <v>2</v>
      </c>
      <c r="D50" s="54" t="s">
        <v>273</v>
      </c>
      <c r="E50" s="53" t="s">
        <v>114</v>
      </c>
      <c r="F50" s="53" t="s">
        <v>273</v>
      </c>
      <c r="G50" s="53" t="s">
        <v>273</v>
      </c>
      <c r="H50" s="53" t="s">
        <v>273</v>
      </c>
      <c r="I50" s="53" t="s">
        <v>114</v>
      </c>
      <c r="J50" s="53" t="s">
        <v>273</v>
      </c>
      <c r="K50" s="53" t="s">
        <v>114</v>
      </c>
    </row>
    <row r="51" spans="2:11" x14ac:dyDescent="0.2">
      <c r="B51" s="1" t="s">
        <v>167</v>
      </c>
      <c r="C51" s="40">
        <v>1</v>
      </c>
      <c r="D51" s="13">
        <f t="shared" si="2"/>
        <v>5.0000000000000001E-3</v>
      </c>
      <c r="E51" s="53" t="s">
        <v>114</v>
      </c>
      <c r="F51" s="53">
        <v>5.0000000000000001E-3</v>
      </c>
      <c r="G51" s="53" t="s">
        <v>114</v>
      </c>
      <c r="H51" s="53" t="s">
        <v>114</v>
      </c>
      <c r="I51" s="53" t="s">
        <v>114</v>
      </c>
      <c r="J51" s="53" t="s">
        <v>114</v>
      </c>
      <c r="K51" s="53" t="s">
        <v>114</v>
      </c>
    </row>
    <row r="52" spans="2:11" x14ac:dyDescent="0.2">
      <c r="B52" s="1" t="s">
        <v>168</v>
      </c>
      <c r="C52" s="40">
        <v>4</v>
      </c>
      <c r="D52" s="13">
        <f t="shared" si="2"/>
        <v>0.218</v>
      </c>
      <c r="E52" s="53" t="s">
        <v>114</v>
      </c>
      <c r="F52" s="14">
        <v>0.108</v>
      </c>
      <c r="G52" s="53" t="s">
        <v>114</v>
      </c>
      <c r="H52" s="14">
        <v>0.11</v>
      </c>
      <c r="I52" s="53" t="s">
        <v>114</v>
      </c>
      <c r="J52" s="53" t="s">
        <v>114</v>
      </c>
      <c r="K52" s="53" t="s">
        <v>114</v>
      </c>
    </row>
    <row r="53" spans="2:11" x14ac:dyDescent="0.2">
      <c r="B53" s="1" t="s">
        <v>169</v>
      </c>
      <c r="C53" s="40">
        <v>11</v>
      </c>
      <c r="D53" s="13">
        <f t="shared" si="2"/>
        <v>4.3319999999999999</v>
      </c>
      <c r="E53" s="53" t="s">
        <v>114</v>
      </c>
      <c r="F53" s="14">
        <v>5.6000000000000001E-2</v>
      </c>
      <c r="G53" s="14">
        <v>0.16500000000000001</v>
      </c>
      <c r="H53" s="14">
        <v>4.1109999999999998</v>
      </c>
      <c r="I53" s="53" t="s">
        <v>114</v>
      </c>
      <c r="J53" s="53" t="s">
        <v>114</v>
      </c>
      <c r="K53" s="53" t="s">
        <v>114</v>
      </c>
    </row>
    <row r="54" spans="2:11" x14ac:dyDescent="0.2">
      <c r="B54" s="1" t="s">
        <v>202</v>
      </c>
      <c r="C54" s="40">
        <v>4</v>
      </c>
      <c r="D54" s="13">
        <f t="shared" si="2"/>
        <v>9.1999999999999998E-2</v>
      </c>
      <c r="E54" s="53" t="s">
        <v>114</v>
      </c>
      <c r="F54" s="14">
        <v>9.1999999999999998E-2</v>
      </c>
      <c r="G54" s="53" t="s">
        <v>114</v>
      </c>
      <c r="H54" s="53" t="s">
        <v>114</v>
      </c>
      <c r="I54" s="53" t="s">
        <v>114</v>
      </c>
      <c r="J54" s="53" t="s">
        <v>114</v>
      </c>
      <c r="K54" s="53" t="s">
        <v>114</v>
      </c>
    </row>
    <row r="55" spans="2:11" x14ac:dyDescent="0.2">
      <c r="C55" s="40"/>
      <c r="D55" s="8"/>
      <c r="E55" s="14"/>
      <c r="F55" s="14"/>
      <c r="G55" s="14"/>
      <c r="H55" s="14"/>
      <c r="I55" s="14"/>
      <c r="J55" s="14"/>
      <c r="K55" s="14"/>
    </row>
    <row r="56" spans="2:11" x14ac:dyDescent="0.2">
      <c r="B56" s="1" t="s">
        <v>171</v>
      </c>
      <c r="C56" s="40">
        <v>3</v>
      </c>
      <c r="D56" s="54">
        <v>1</v>
      </c>
      <c r="E56" s="53" t="s">
        <v>114</v>
      </c>
      <c r="F56" s="14">
        <v>0.35299999999999998</v>
      </c>
      <c r="G56" s="53" t="s">
        <v>114</v>
      </c>
      <c r="H56" s="14">
        <v>0.34100000000000003</v>
      </c>
      <c r="I56" s="53" t="s">
        <v>114</v>
      </c>
      <c r="J56" s="53" t="s">
        <v>114</v>
      </c>
      <c r="K56" s="53" t="s">
        <v>114</v>
      </c>
    </row>
    <row r="57" spans="2:11" x14ac:dyDescent="0.2">
      <c r="B57" s="1" t="s">
        <v>172</v>
      </c>
      <c r="C57" s="40">
        <v>2</v>
      </c>
      <c r="D57" s="54" t="s">
        <v>273</v>
      </c>
      <c r="E57" s="53" t="s">
        <v>114</v>
      </c>
      <c r="F57" s="53" t="s">
        <v>273</v>
      </c>
      <c r="G57" s="53" t="s">
        <v>114</v>
      </c>
      <c r="H57" s="53" t="s">
        <v>273</v>
      </c>
      <c r="I57" s="53" t="s">
        <v>114</v>
      </c>
      <c r="J57" s="53" t="s">
        <v>114</v>
      </c>
      <c r="K57" s="53" t="s">
        <v>114</v>
      </c>
    </row>
    <row r="58" spans="2:11" x14ac:dyDescent="0.2">
      <c r="B58" s="1" t="s">
        <v>173</v>
      </c>
      <c r="C58" s="54">
        <v>2</v>
      </c>
      <c r="D58" s="54" t="s">
        <v>273</v>
      </c>
      <c r="E58" s="53" t="s">
        <v>114</v>
      </c>
      <c r="F58" s="53" t="s">
        <v>273</v>
      </c>
      <c r="G58" s="53" t="s">
        <v>114</v>
      </c>
      <c r="H58" s="53" t="s">
        <v>273</v>
      </c>
      <c r="I58" s="53" t="s">
        <v>114</v>
      </c>
      <c r="J58" s="53" t="s">
        <v>114</v>
      </c>
      <c r="K58" s="53" t="s">
        <v>114</v>
      </c>
    </row>
    <row r="59" spans="2:11" x14ac:dyDescent="0.2">
      <c r="B59" s="1" t="s">
        <v>174</v>
      </c>
      <c r="C59" s="40">
        <v>10</v>
      </c>
      <c r="D59" s="13">
        <f>SUM(E59:J59)</f>
        <v>5.96</v>
      </c>
      <c r="E59" s="53" t="s">
        <v>114</v>
      </c>
      <c r="F59" s="14">
        <v>0.44700000000000001</v>
      </c>
      <c r="G59" s="53" t="s">
        <v>114</v>
      </c>
      <c r="H59" s="14">
        <v>5.5129999999999999</v>
      </c>
      <c r="I59" s="53" t="s">
        <v>114</v>
      </c>
      <c r="J59" s="53" t="s">
        <v>114</v>
      </c>
      <c r="K59" s="53" t="s">
        <v>114</v>
      </c>
    </row>
    <row r="60" spans="2:11" x14ac:dyDescent="0.2">
      <c r="B60" s="1" t="s">
        <v>175</v>
      </c>
      <c r="C60" s="40">
        <v>3</v>
      </c>
      <c r="D60" s="13">
        <f>SUM(E60:J60)</f>
        <v>0.746</v>
      </c>
      <c r="E60" s="53" t="s">
        <v>114</v>
      </c>
      <c r="F60" s="14">
        <v>0.74299999999999999</v>
      </c>
      <c r="G60" s="53" t="s">
        <v>114</v>
      </c>
      <c r="H60" s="2">
        <v>3.0000000000000001E-3</v>
      </c>
      <c r="I60" s="53" t="s">
        <v>114</v>
      </c>
      <c r="J60" s="53" t="s">
        <v>114</v>
      </c>
      <c r="K60" s="53" t="s">
        <v>114</v>
      </c>
    </row>
    <row r="61" spans="2:11" x14ac:dyDescent="0.2">
      <c r="B61" s="1" t="s">
        <v>176</v>
      </c>
      <c r="C61" s="40">
        <v>2</v>
      </c>
      <c r="D61" s="54" t="s">
        <v>273</v>
      </c>
      <c r="E61" s="53" t="s">
        <v>114</v>
      </c>
      <c r="F61" s="53" t="s">
        <v>273</v>
      </c>
      <c r="G61" s="53" t="s">
        <v>114</v>
      </c>
      <c r="H61" s="53" t="s">
        <v>273</v>
      </c>
      <c r="I61" s="53" t="s">
        <v>114</v>
      </c>
      <c r="J61" s="53" t="s">
        <v>114</v>
      </c>
      <c r="K61" s="53" t="s">
        <v>114</v>
      </c>
    </row>
    <row r="62" spans="2:11" x14ac:dyDescent="0.2">
      <c r="B62" s="1" t="s">
        <v>177</v>
      </c>
      <c r="C62" s="40">
        <v>2</v>
      </c>
      <c r="D62" s="54" t="s">
        <v>273</v>
      </c>
      <c r="E62" s="53" t="s">
        <v>114</v>
      </c>
      <c r="F62" s="53" t="s">
        <v>273</v>
      </c>
      <c r="G62" s="53" t="s">
        <v>114</v>
      </c>
      <c r="H62" s="53" t="s">
        <v>273</v>
      </c>
      <c r="I62" s="53" t="s">
        <v>114</v>
      </c>
      <c r="J62" s="53" t="s">
        <v>114</v>
      </c>
      <c r="K62" s="53" t="s">
        <v>114</v>
      </c>
    </row>
    <row r="63" spans="2:11" x14ac:dyDescent="0.2">
      <c r="C63" s="40"/>
      <c r="D63" s="8"/>
      <c r="E63" s="14"/>
      <c r="F63" s="14"/>
      <c r="G63" s="14"/>
      <c r="H63" s="14"/>
      <c r="I63" s="14"/>
      <c r="J63" s="14"/>
      <c r="K63" s="14"/>
    </row>
    <row r="64" spans="2:11" x14ac:dyDescent="0.2">
      <c r="B64" s="1" t="s">
        <v>178</v>
      </c>
      <c r="C64" s="40">
        <v>2</v>
      </c>
      <c r="D64" s="54" t="s">
        <v>273</v>
      </c>
      <c r="E64" s="53" t="s">
        <v>114</v>
      </c>
      <c r="F64" s="53" t="s">
        <v>273</v>
      </c>
      <c r="G64" s="53" t="s">
        <v>114</v>
      </c>
      <c r="H64" s="53" t="s">
        <v>273</v>
      </c>
      <c r="I64" s="53" t="s">
        <v>114</v>
      </c>
      <c r="J64" s="53" t="s">
        <v>114</v>
      </c>
      <c r="K64" s="53" t="s">
        <v>114</v>
      </c>
    </row>
    <row r="65" spans="1:11" x14ac:dyDescent="0.2">
      <c r="B65" s="1" t="s">
        <v>179</v>
      </c>
      <c r="C65" s="40">
        <v>1</v>
      </c>
      <c r="D65" s="54" t="s">
        <v>273</v>
      </c>
      <c r="E65" s="53" t="s">
        <v>114</v>
      </c>
      <c r="F65" s="53" t="s">
        <v>273</v>
      </c>
      <c r="G65" s="53" t="s">
        <v>114</v>
      </c>
      <c r="H65" s="53" t="s">
        <v>273</v>
      </c>
      <c r="I65" s="53" t="s">
        <v>114</v>
      </c>
      <c r="J65" s="53" t="s">
        <v>114</v>
      </c>
      <c r="K65" s="53" t="s">
        <v>114</v>
      </c>
    </row>
    <row r="66" spans="1:11" x14ac:dyDescent="0.2">
      <c r="B66" s="1" t="s">
        <v>180</v>
      </c>
      <c r="C66" s="54" t="s">
        <v>114</v>
      </c>
      <c r="D66" s="54" t="s">
        <v>114</v>
      </c>
      <c r="E66" s="53" t="s">
        <v>114</v>
      </c>
      <c r="F66" s="53" t="s">
        <v>114</v>
      </c>
      <c r="G66" s="53" t="s">
        <v>114</v>
      </c>
      <c r="H66" s="53" t="s">
        <v>114</v>
      </c>
      <c r="I66" s="53" t="s">
        <v>114</v>
      </c>
      <c r="J66" s="53" t="s">
        <v>114</v>
      </c>
      <c r="K66" s="53" t="s">
        <v>114</v>
      </c>
    </row>
    <row r="67" spans="1:11" x14ac:dyDescent="0.2">
      <c r="B67" s="1" t="s">
        <v>203</v>
      </c>
      <c r="C67" s="54" t="s">
        <v>114</v>
      </c>
      <c r="D67" s="54" t="s">
        <v>114</v>
      </c>
      <c r="E67" s="53" t="s">
        <v>114</v>
      </c>
      <c r="F67" s="53" t="s">
        <v>114</v>
      </c>
      <c r="G67" s="53" t="s">
        <v>114</v>
      </c>
      <c r="H67" s="53" t="s">
        <v>114</v>
      </c>
      <c r="I67" s="53" t="s">
        <v>114</v>
      </c>
      <c r="J67" s="53" t="s">
        <v>114</v>
      </c>
      <c r="K67" s="53" t="s">
        <v>114</v>
      </c>
    </row>
    <row r="68" spans="1:11" x14ac:dyDescent="0.2">
      <c r="B68" s="1" t="s">
        <v>182</v>
      </c>
      <c r="C68" s="40">
        <v>1</v>
      </c>
      <c r="D68" s="54" t="s">
        <v>273</v>
      </c>
      <c r="E68" s="53" t="s">
        <v>114</v>
      </c>
      <c r="F68" s="53" t="s">
        <v>273</v>
      </c>
      <c r="G68" s="53" t="s">
        <v>114</v>
      </c>
      <c r="H68" s="53" t="s">
        <v>273</v>
      </c>
      <c r="I68" s="53" t="s">
        <v>114</v>
      </c>
      <c r="J68" s="53" t="s">
        <v>114</v>
      </c>
      <c r="K68" s="53" t="s">
        <v>114</v>
      </c>
    </row>
    <row r="69" spans="1:11" x14ac:dyDescent="0.2">
      <c r="B69" s="1" t="s">
        <v>183</v>
      </c>
      <c r="C69" s="54" t="s">
        <v>114</v>
      </c>
      <c r="D69" s="54" t="s">
        <v>114</v>
      </c>
      <c r="E69" s="53" t="s">
        <v>114</v>
      </c>
      <c r="F69" s="53" t="s">
        <v>114</v>
      </c>
      <c r="G69" s="53" t="s">
        <v>114</v>
      </c>
      <c r="H69" s="53" t="s">
        <v>114</v>
      </c>
      <c r="I69" s="53" t="s">
        <v>114</v>
      </c>
      <c r="J69" s="53" t="s">
        <v>114</v>
      </c>
      <c r="K69" s="53" t="s">
        <v>114</v>
      </c>
    </row>
    <row r="70" spans="1:11" x14ac:dyDescent="0.2">
      <c r="B70" s="1" t="s">
        <v>184</v>
      </c>
      <c r="C70" s="54" t="s">
        <v>114</v>
      </c>
      <c r="D70" s="54" t="s">
        <v>114</v>
      </c>
      <c r="E70" s="53" t="s">
        <v>114</v>
      </c>
      <c r="F70" s="53" t="s">
        <v>114</v>
      </c>
      <c r="G70" s="53" t="s">
        <v>114</v>
      </c>
      <c r="H70" s="53" t="s">
        <v>114</v>
      </c>
      <c r="I70" s="53" t="s">
        <v>114</v>
      </c>
      <c r="J70" s="53" t="s">
        <v>114</v>
      </c>
      <c r="K70" s="53" t="s">
        <v>114</v>
      </c>
    </row>
    <row r="71" spans="1:11" ht="18" thickBot="1" x14ac:dyDescent="0.25">
      <c r="B71" s="4"/>
      <c r="C71" s="18"/>
      <c r="D71" s="18"/>
      <c r="E71" s="4"/>
      <c r="F71" s="4"/>
      <c r="G71" s="4"/>
      <c r="H71" s="4"/>
      <c r="I71" s="4"/>
      <c r="J71" s="4"/>
      <c r="K71" s="4"/>
    </row>
    <row r="72" spans="1:11" x14ac:dyDescent="0.2">
      <c r="C72" s="51" t="s">
        <v>274</v>
      </c>
      <c r="D72" s="32"/>
      <c r="E72" s="14"/>
      <c r="H72" s="14"/>
      <c r="I72" s="14"/>
      <c r="J72" s="14"/>
      <c r="K72" s="14"/>
    </row>
    <row r="73" spans="1:11" x14ac:dyDescent="0.2">
      <c r="A73" s="1"/>
      <c r="C73" s="20"/>
      <c r="D73" s="20"/>
    </row>
    <row r="74" spans="1:11" x14ac:dyDescent="0.2">
      <c r="A74" s="1"/>
      <c r="C74" s="20"/>
      <c r="D74" s="20"/>
    </row>
    <row r="75" spans="1:11" x14ac:dyDescent="0.2">
      <c r="C75" s="20"/>
      <c r="D75" s="20"/>
    </row>
    <row r="76" spans="1:11" x14ac:dyDescent="0.2">
      <c r="C76" s="20"/>
      <c r="D76" s="20"/>
    </row>
    <row r="77" spans="1:11" x14ac:dyDescent="0.2">
      <c r="C77" s="20"/>
      <c r="D77" s="20"/>
    </row>
    <row r="78" spans="1:11" x14ac:dyDescent="0.2">
      <c r="C78" s="20"/>
      <c r="D78" s="20"/>
    </row>
    <row r="79" spans="1:11" x14ac:dyDescent="0.2">
      <c r="C79" s="55" t="s">
        <v>258</v>
      </c>
      <c r="D79" s="20"/>
      <c r="F79" s="1" t="s">
        <v>259</v>
      </c>
    </row>
    <row r="80" spans="1:11" ht="18" thickBot="1" x14ac:dyDescent="0.25">
      <c r="B80" s="4"/>
      <c r="C80" s="69" t="s">
        <v>275</v>
      </c>
      <c r="D80" s="4"/>
      <c r="E80" s="4"/>
      <c r="F80" s="5" t="s">
        <v>261</v>
      </c>
      <c r="G80" s="37"/>
      <c r="H80" s="37"/>
      <c r="I80" s="37"/>
      <c r="J80" s="5" t="s">
        <v>262</v>
      </c>
      <c r="K80" s="37"/>
    </row>
    <row r="81" spans="2:11" x14ac:dyDescent="0.2">
      <c r="C81" s="8"/>
      <c r="D81" s="7"/>
      <c r="E81" s="7"/>
      <c r="F81" s="7"/>
      <c r="G81" s="7"/>
      <c r="H81" s="7"/>
      <c r="I81" s="7"/>
      <c r="J81" s="24" t="s">
        <v>276</v>
      </c>
      <c r="K81" s="7"/>
    </row>
    <row r="82" spans="2:11" x14ac:dyDescent="0.2">
      <c r="C82" s="6" t="s">
        <v>211</v>
      </c>
      <c r="D82" s="6" t="s">
        <v>249</v>
      </c>
      <c r="E82" s="8"/>
      <c r="F82" s="6" t="s">
        <v>277</v>
      </c>
      <c r="G82" s="8"/>
      <c r="H82" s="8"/>
      <c r="I82" s="8"/>
      <c r="J82" s="8"/>
      <c r="K82" s="8"/>
    </row>
    <row r="83" spans="2:11" x14ac:dyDescent="0.2">
      <c r="B83" s="7"/>
      <c r="C83" s="9"/>
      <c r="D83" s="24" t="s">
        <v>251</v>
      </c>
      <c r="E83" s="12" t="s">
        <v>278</v>
      </c>
      <c r="F83" s="24" t="s">
        <v>253</v>
      </c>
      <c r="G83" s="24" t="s">
        <v>279</v>
      </c>
      <c r="H83" s="24" t="s">
        <v>280</v>
      </c>
      <c r="I83" s="24" t="s">
        <v>269</v>
      </c>
      <c r="J83" s="24" t="s">
        <v>279</v>
      </c>
      <c r="K83" s="24" t="s">
        <v>269</v>
      </c>
    </row>
    <row r="84" spans="2:11" x14ac:dyDescent="0.2">
      <c r="C84" s="8"/>
    </row>
    <row r="85" spans="2:11" x14ac:dyDescent="0.2">
      <c r="B85" s="1" t="s">
        <v>271</v>
      </c>
      <c r="C85" s="13">
        <v>2395</v>
      </c>
      <c r="D85" s="30">
        <v>29</v>
      </c>
      <c r="E85" s="30">
        <v>7</v>
      </c>
      <c r="F85" s="30">
        <v>91</v>
      </c>
      <c r="G85" s="30">
        <v>2209</v>
      </c>
      <c r="H85" s="30">
        <f>SUM(H87:H142)+11.557</f>
        <v>31.077999999999996</v>
      </c>
      <c r="I85" s="30">
        <v>29</v>
      </c>
      <c r="J85" s="30">
        <v>989</v>
      </c>
      <c r="K85" s="53">
        <v>0</v>
      </c>
    </row>
    <row r="86" spans="2:11" x14ac:dyDescent="0.2">
      <c r="B86" s="3" t="s">
        <v>272</v>
      </c>
      <c r="C86" s="16">
        <v>2487</v>
      </c>
      <c r="D86" s="19">
        <f>SUM(D88:D143)</f>
        <v>27.242000000000001</v>
      </c>
      <c r="E86" s="19">
        <f>SUM(E88:E143)</f>
        <v>6.4149999999999983</v>
      </c>
      <c r="F86" s="19">
        <f>SUM(F88:F143)</f>
        <v>68.078999999999994</v>
      </c>
      <c r="G86" s="19">
        <f>SUM(G88:G143)-0.424</f>
        <v>2325.5879999999997</v>
      </c>
      <c r="H86" s="19">
        <f>SUM(H88:H143)+11.557</f>
        <v>31.077999999999996</v>
      </c>
      <c r="I86" s="19">
        <f>SUM(I88:I143)</f>
        <v>27.105999999999998</v>
      </c>
      <c r="J86" s="19">
        <f>SUM(J88:J143)</f>
        <v>1007.1</v>
      </c>
      <c r="K86" s="53">
        <v>0</v>
      </c>
    </row>
    <row r="87" spans="2:11" x14ac:dyDescent="0.2">
      <c r="C87" s="8"/>
      <c r="G87" s="19"/>
      <c r="H87" s="19"/>
      <c r="J87" s="19"/>
    </row>
    <row r="88" spans="2:11" x14ac:dyDescent="0.2">
      <c r="B88" s="1" t="s">
        <v>134</v>
      </c>
      <c r="C88" s="13">
        <f t="shared" ref="C88:C96" si="3">SUM(D88:I88)</f>
        <v>1668.511</v>
      </c>
      <c r="D88" s="14">
        <v>14.153</v>
      </c>
      <c r="E88" s="14">
        <v>1.224</v>
      </c>
      <c r="F88" s="14">
        <v>37.139000000000003</v>
      </c>
      <c r="G88" s="14">
        <v>1595.0319999999999</v>
      </c>
      <c r="H88" s="14">
        <v>5.87</v>
      </c>
      <c r="I88" s="14">
        <v>15.093</v>
      </c>
      <c r="J88" s="14">
        <v>788.15200000000004</v>
      </c>
      <c r="K88" s="53" t="s">
        <v>114</v>
      </c>
    </row>
    <row r="89" spans="2:11" x14ac:dyDescent="0.2">
      <c r="B89" s="1" t="s">
        <v>136</v>
      </c>
      <c r="C89" s="13">
        <f t="shared" si="3"/>
        <v>286.42099999999999</v>
      </c>
      <c r="D89" s="14">
        <v>2.73</v>
      </c>
      <c r="E89" s="14">
        <v>1.7230000000000001</v>
      </c>
      <c r="F89" s="14">
        <v>8.3219999999999992</v>
      </c>
      <c r="G89" s="14">
        <v>267.95100000000002</v>
      </c>
      <c r="H89" s="14">
        <v>1.724</v>
      </c>
      <c r="I89" s="14">
        <v>3.9710000000000001</v>
      </c>
      <c r="J89" s="14">
        <v>34.079000000000001</v>
      </c>
      <c r="K89" s="53">
        <v>0</v>
      </c>
    </row>
    <row r="90" spans="2:11" x14ac:dyDescent="0.2">
      <c r="B90" s="1" t="s">
        <v>137</v>
      </c>
      <c r="C90" s="13">
        <f t="shared" si="3"/>
        <v>1.0550000000000002</v>
      </c>
      <c r="D90" s="14">
        <v>5.7000000000000002E-2</v>
      </c>
      <c r="E90" s="14">
        <v>1.4E-2</v>
      </c>
      <c r="F90" s="14">
        <v>0.23599999999999999</v>
      </c>
      <c r="G90" s="14">
        <v>0.22800000000000001</v>
      </c>
      <c r="H90" s="14">
        <v>2.5000000000000001E-2</v>
      </c>
      <c r="I90" s="14">
        <v>0.495</v>
      </c>
      <c r="J90" s="53" t="s">
        <v>114</v>
      </c>
      <c r="K90" s="53" t="s">
        <v>114</v>
      </c>
    </row>
    <row r="91" spans="2:11" x14ac:dyDescent="0.2">
      <c r="B91" s="1" t="s">
        <v>138</v>
      </c>
      <c r="C91" s="13">
        <f t="shared" si="3"/>
        <v>462.15299999999996</v>
      </c>
      <c r="D91" s="14">
        <v>7.3369999999999997</v>
      </c>
      <c r="E91" s="14">
        <v>2.4E-2</v>
      </c>
      <c r="F91" s="14">
        <v>0.217</v>
      </c>
      <c r="G91" s="14">
        <v>450.13</v>
      </c>
      <c r="H91" s="14">
        <v>1.004</v>
      </c>
      <c r="I91" s="14">
        <v>3.4409999999999998</v>
      </c>
      <c r="J91" s="14">
        <v>184.869</v>
      </c>
      <c r="K91" s="53" t="s">
        <v>114</v>
      </c>
    </row>
    <row r="92" spans="2:11" x14ac:dyDescent="0.2">
      <c r="B92" s="1" t="s">
        <v>139</v>
      </c>
      <c r="C92" s="13">
        <f t="shared" si="3"/>
        <v>6.0519999999999996</v>
      </c>
      <c r="D92" s="14">
        <v>4.8000000000000001E-2</v>
      </c>
      <c r="E92" s="14">
        <v>1.6E-2</v>
      </c>
      <c r="F92" s="14">
        <v>4.444</v>
      </c>
      <c r="G92" s="14">
        <v>1.1719999999999999</v>
      </c>
      <c r="H92" s="53" t="s">
        <v>114</v>
      </c>
      <c r="I92" s="14">
        <v>0.372</v>
      </c>
      <c r="J92" s="53" t="s">
        <v>114</v>
      </c>
      <c r="K92" s="53" t="s">
        <v>114</v>
      </c>
    </row>
    <row r="93" spans="2:11" x14ac:dyDescent="0.2">
      <c r="B93" s="1" t="s">
        <v>140</v>
      </c>
      <c r="C93" s="13">
        <f t="shared" si="3"/>
        <v>1.9700000000000002</v>
      </c>
      <c r="D93" s="14">
        <v>7.0000000000000007E-2</v>
      </c>
      <c r="E93" s="14">
        <v>3.3000000000000002E-2</v>
      </c>
      <c r="F93" s="14">
        <v>0.79800000000000004</v>
      </c>
      <c r="G93" s="14">
        <v>0.29799999999999999</v>
      </c>
      <c r="H93" s="14">
        <v>2.4E-2</v>
      </c>
      <c r="I93" s="14">
        <v>0.747</v>
      </c>
      <c r="J93" s="53" t="s">
        <v>114</v>
      </c>
      <c r="K93" s="53" t="s">
        <v>114</v>
      </c>
    </row>
    <row r="94" spans="2:11" x14ac:dyDescent="0.2">
      <c r="B94" s="1" t="s">
        <v>141</v>
      </c>
      <c r="C94" s="13">
        <f t="shared" si="3"/>
        <v>4.4999999999999998E-2</v>
      </c>
      <c r="D94" s="14">
        <v>0</v>
      </c>
      <c r="E94" s="53" t="s">
        <v>114</v>
      </c>
      <c r="F94" s="14">
        <v>0</v>
      </c>
      <c r="G94" s="14">
        <v>0</v>
      </c>
      <c r="H94" s="14">
        <v>0</v>
      </c>
      <c r="I94" s="14">
        <v>4.4999999999999998E-2</v>
      </c>
      <c r="J94" s="53" t="s">
        <v>114</v>
      </c>
      <c r="K94" s="53" t="s">
        <v>114</v>
      </c>
    </row>
    <row r="95" spans="2:11" x14ac:dyDescent="0.2">
      <c r="C95" s="8"/>
      <c r="D95" s="14"/>
      <c r="E95" s="14"/>
      <c r="F95" s="14"/>
      <c r="G95" s="14"/>
      <c r="H95" s="14"/>
      <c r="I95" s="14"/>
      <c r="J95" s="14"/>
      <c r="K95" s="14"/>
    </row>
    <row r="96" spans="2:11" x14ac:dyDescent="0.2">
      <c r="B96" s="1" t="s">
        <v>142</v>
      </c>
      <c r="C96" s="13">
        <f t="shared" si="3"/>
        <v>3.3539999999999996</v>
      </c>
      <c r="D96" s="53" t="s">
        <v>273</v>
      </c>
      <c r="E96" s="53" t="s">
        <v>114</v>
      </c>
      <c r="F96" s="53" t="s">
        <v>273</v>
      </c>
      <c r="G96" s="53">
        <v>3.01</v>
      </c>
      <c r="H96" s="53" t="s">
        <v>114</v>
      </c>
      <c r="I96" s="53">
        <v>0.34399999999999997</v>
      </c>
      <c r="J96" s="53" t="s">
        <v>114</v>
      </c>
      <c r="K96" s="53" t="s">
        <v>114</v>
      </c>
    </row>
    <row r="97" spans="2:11" x14ac:dyDescent="0.2">
      <c r="B97" s="1" t="s">
        <v>143</v>
      </c>
      <c r="C97" s="54" t="s">
        <v>273</v>
      </c>
      <c r="D97" s="53" t="s">
        <v>114</v>
      </c>
      <c r="E97" s="14">
        <v>8.9999999999999993E-3</v>
      </c>
      <c r="F97" s="53" t="s">
        <v>273</v>
      </c>
      <c r="G97" s="53" t="s">
        <v>273</v>
      </c>
      <c r="H97" s="53" t="s">
        <v>114</v>
      </c>
      <c r="I97" s="53" t="s">
        <v>273</v>
      </c>
      <c r="J97" s="53" t="s">
        <v>114</v>
      </c>
      <c r="K97" s="53" t="s">
        <v>114</v>
      </c>
    </row>
    <row r="98" spans="2:11" x14ac:dyDescent="0.2">
      <c r="B98" s="1" t="s">
        <v>144</v>
      </c>
      <c r="C98" s="54" t="s">
        <v>273</v>
      </c>
      <c r="D98" s="53" t="s">
        <v>273</v>
      </c>
      <c r="E98" s="53" t="s">
        <v>114</v>
      </c>
      <c r="F98" s="53" t="s">
        <v>114</v>
      </c>
      <c r="G98" s="53" t="s">
        <v>273</v>
      </c>
      <c r="H98" s="53" t="s">
        <v>114</v>
      </c>
      <c r="I98" s="53" t="s">
        <v>273</v>
      </c>
      <c r="J98" s="53" t="s">
        <v>114</v>
      </c>
      <c r="K98" s="53" t="s">
        <v>114</v>
      </c>
    </row>
    <row r="99" spans="2:11" x14ac:dyDescent="0.2">
      <c r="B99" s="1" t="s">
        <v>145</v>
      </c>
      <c r="C99" s="13">
        <f t="shared" ref="C99:C104" si="4">SUM(D99:I99)</f>
        <v>1.8859999999999999</v>
      </c>
      <c r="D99" s="14">
        <v>0.52800000000000002</v>
      </c>
      <c r="E99" s="14">
        <v>0.22</v>
      </c>
      <c r="F99" s="14">
        <v>0.38100000000000001</v>
      </c>
      <c r="G99" s="14">
        <v>0.13100000000000001</v>
      </c>
      <c r="H99" s="14">
        <v>4.9000000000000002E-2</v>
      </c>
      <c r="I99" s="14">
        <v>0.57699999999999996</v>
      </c>
      <c r="J99" s="53" t="s">
        <v>114</v>
      </c>
      <c r="K99" s="53" t="s">
        <v>114</v>
      </c>
    </row>
    <row r="100" spans="2:11" x14ac:dyDescent="0.2">
      <c r="B100" s="1" t="s">
        <v>146</v>
      </c>
      <c r="C100" s="13">
        <f t="shared" si="4"/>
        <v>4.4999999999999998E-2</v>
      </c>
      <c r="D100" s="53" t="s">
        <v>114</v>
      </c>
      <c r="E100" s="53" t="s">
        <v>114</v>
      </c>
      <c r="F100" s="14">
        <v>1E-3</v>
      </c>
      <c r="G100" s="14">
        <v>3.0000000000000001E-3</v>
      </c>
      <c r="H100" s="53" t="s">
        <v>114</v>
      </c>
      <c r="I100" s="14">
        <v>4.1000000000000002E-2</v>
      </c>
      <c r="J100" s="53" t="s">
        <v>114</v>
      </c>
      <c r="K100" s="53" t="s">
        <v>114</v>
      </c>
    </row>
    <row r="101" spans="2:11" x14ac:dyDescent="0.2">
      <c r="B101" s="1" t="s">
        <v>147</v>
      </c>
      <c r="C101" s="13">
        <f t="shared" si="4"/>
        <v>0.67100000000000004</v>
      </c>
      <c r="D101" s="14">
        <v>4.1000000000000002E-2</v>
      </c>
      <c r="E101" s="53" t="s">
        <v>114</v>
      </c>
      <c r="F101" s="14">
        <v>0.59899999999999998</v>
      </c>
      <c r="G101" s="14">
        <v>1.2E-2</v>
      </c>
      <c r="H101" s="53" t="s">
        <v>114</v>
      </c>
      <c r="I101" s="14">
        <v>1.9E-2</v>
      </c>
      <c r="J101" s="53" t="s">
        <v>114</v>
      </c>
      <c r="K101" s="53" t="s">
        <v>114</v>
      </c>
    </row>
    <row r="102" spans="2:11" x14ac:dyDescent="0.2">
      <c r="B102" s="1" t="s">
        <v>148</v>
      </c>
      <c r="C102" s="13">
        <f t="shared" si="4"/>
        <v>5.0909999999999993</v>
      </c>
      <c r="D102" s="14">
        <v>0.35699999999999998</v>
      </c>
      <c r="E102" s="14">
        <v>0.753</v>
      </c>
      <c r="F102" s="14">
        <v>1.4850000000000001</v>
      </c>
      <c r="G102" s="14">
        <v>2.3359999999999999</v>
      </c>
      <c r="H102" s="14">
        <v>4.1000000000000002E-2</v>
      </c>
      <c r="I102" s="14">
        <v>0.11899999999999999</v>
      </c>
      <c r="J102" s="53" t="s">
        <v>114</v>
      </c>
      <c r="K102" s="53" t="s">
        <v>114</v>
      </c>
    </row>
    <row r="103" spans="2:11" x14ac:dyDescent="0.2">
      <c r="B103" s="1" t="s">
        <v>149</v>
      </c>
      <c r="C103" s="13">
        <f t="shared" si="4"/>
        <v>5.1859999999999999</v>
      </c>
      <c r="D103" s="14">
        <v>0.253</v>
      </c>
      <c r="E103" s="15">
        <v>4.9000000000000002E-2</v>
      </c>
      <c r="F103" s="14">
        <v>2.3839999999999999</v>
      </c>
      <c r="G103" s="14">
        <v>1.8340000000000001</v>
      </c>
      <c r="H103" s="14">
        <v>0.498</v>
      </c>
      <c r="I103" s="14">
        <v>0.16800000000000001</v>
      </c>
      <c r="J103" s="53" t="s">
        <v>114</v>
      </c>
      <c r="K103" s="53" t="s">
        <v>114</v>
      </c>
    </row>
    <row r="104" spans="2:11" x14ac:dyDescent="0.2">
      <c r="B104" s="1" t="s">
        <v>150</v>
      </c>
      <c r="C104" s="13">
        <f t="shared" si="4"/>
        <v>2.1870000000000003</v>
      </c>
      <c r="D104" s="14">
        <v>0.14299999999999999</v>
      </c>
      <c r="E104" s="14">
        <v>3.1E-2</v>
      </c>
      <c r="F104" s="14">
        <v>1.84</v>
      </c>
      <c r="G104" s="14">
        <v>0.14499999999999999</v>
      </c>
      <c r="H104" s="53" t="s">
        <v>114</v>
      </c>
      <c r="I104" s="14">
        <v>2.8000000000000001E-2</v>
      </c>
      <c r="J104" s="53" t="s">
        <v>114</v>
      </c>
      <c r="K104" s="53" t="s">
        <v>114</v>
      </c>
    </row>
    <row r="105" spans="2:11" x14ac:dyDescent="0.2">
      <c r="C105" s="8"/>
      <c r="D105" s="14"/>
      <c r="E105" s="14"/>
      <c r="F105" s="14"/>
      <c r="G105" s="14"/>
      <c r="H105" s="14"/>
      <c r="I105" s="14"/>
      <c r="J105" s="14"/>
      <c r="K105" s="14"/>
    </row>
    <row r="106" spans="2:11" x14ac:dyDescent="0.2">
      <c r="B106" s="1" t="s">
        <v>151</v>
      </c>
      <c r="C106" s="13">
        <f>SUM(D106:I106)</f>
        <v>11.227999999999998</v>
      </c>
      <c r="D106" s="14">
        <v>0.64800000000000002</v>
      </c>
      <c r="E106" s="14">
        <v>1.4139999999999999</v>
      </c>
      <c r="F106" s="14">
        <v>2.298</v>
      </c>
      <c r="G106" s="14">
        <v>0.81399999999999995</v>
      </c>
      <c r="H106" s="14">
        <v>5.9470000000000001</v>
      </c>
      <c r="I106" s="14">
        <v>0.107</v>
      </c>
      <c r="J106" s="53" t="s">
        <v>114</v>
      </c>
      <c r="K106" s="53" t="s">
        <v>114</v>
      </c>
    </row>
    <row r="107" spans="2:11" x14ac:dyDescent="0.2">
      <c r="B107" s="1" t="s">
        <v>152</v>
      </c>
      <c r="C107" s="54" t="s">
        <v>273</v>
      </c>
      <c r="D107" s="14">
        <v>0.113</v>
      </c>
      <c r="E107" s="53" t="s">
        <v>114</v>
      </c>
      <c r="F107" s="14">
        <v>0.38</v>
      </c>
      <c r="G107" s="53" t="s">
        <v>114</v>
      </c>
      <c r="H107" s="14">
        <v>6.0000000000000001E-3</v>
      </c>
      <c r="I107" s="53" t="s">
        <v>273</v>
      </c>
      <c r="J107" s="53" t="s">
        <v>114</v>
      </c>
      <c r="K107" s="53" t="s">
        <v>114</v>
      </c>
    </row>
    <row r="108" spans="2:11" x14ac:dyDescent="0.2">
      <c r="B108" s="1" t="s">
        <v>153</v>
      </c>
      <c r="C108" s="54" t="s">
        <v>273</v>
      </c>
      <c r="D108" s="53" t="s">
        <v>114</v>
      </c>
      <c r="E108" s="53" t="s">
        <v>114</v>
      </c>
      <c r="F108" s="53" t="s">
        <v>114</v>
      </c>
      <c r="G108" s="53" t="s">
        <v>114</v>
      </c>
      <c r="H108" s="53" t="s">
        <v>114</v>
      </c>
      <c r="I108" s="53" t="s">
        <v>273</v>
      </c>
      <c r="J108" s="53" t="s">
        <v>114</v>
      </c>
      <c r="K108" s="53" t="s">
        <v>114</v>
      </c>
    </row>
    <row r="109" spans="2:11" x14ac:dyDescent="0.2">
      <c r="B109" s="1" t="s">
        <v>154</v>
      </c>
      <c r="C109" s="54" t="s">
        <v>114</v>
      </c>
      <c r="D109" s="53" t="s">
        <v>114</v>
      </c>
      <c r="E109" s="53" t="s">
        <v>114</v>
      </c>
      <c r="F109" s="53" t="s">
        <v>114</v>
      </c>
      <c r="G109" s="53" t="s">
        <v>114</v>
      </c>
      <c r="H109" s="53" t="s">
        <v>114</v>
      </c>
      <c r="I109" s="53" t="s">
        <v>114</v>
      </c>
      <c r="J109" s="53" t="s">
        <v>114</v>
      </c>
      <c r="K109" s="53" t="s">
        <v>114</v>
      </c>
    </row>
    <row r="110" spans="2:11" x14ac:dyDescent="0.2">
      <c r="B110" s="1" t="s">
        <v>155</v>
      </c>
      <c r="C110" s="54" t="s">
        <v>114</v>
      </c>
      <c r="D110" s="53" t="s">
        <v>114</v>
      </c>
      <c r="E110" s="53" t="s">
        <v>114</v>
      </c>
      <c r="F110" s="53" t="s">
        <v>114</v>
      </c>
      <c r="G110" s="53" t="s">
        <v>114</v>
      </c>
      <c r="H110" s="53" t="s">
        <v>114</v>
      </c>
      <c r="I110" s="53" t="s">
        <v>114</v>
      </c>
      <c r="J110" s="53" t="s">
        <v>114</v>
      </c>
      <c r="K110" s="53" t="s">
        <v>114</v>
      </c>
    </row>
    <row r="111" spans="2:11" x14ac:dyDescent="0.2">
      <c r="C111" s="8"/>
      <c r="D111" s="14"/>
      <c r="E111" s="14"/>
      <c r="F111" s="14"/>
      <c r="G111" s="14"/>
      <c r="H111" s="14"/>
      <c r="I111" s="14"/>
      <c r="J111" s="14"/>
      <c r="K111" s="14"/>
    </row>
    <row r="112" spans="2:11" x14ac:dyDescent="0.2">
      <c r="B112" s="1" t="s">
        <v>156</v>
      </c>
      <c r="C112" s="13">
        <f>SUM(D112:I112)</f>
        <v>1.073</v>
      </c>
      <c r="D112" s="14">
        <v>4.2000000000000003E-2</v>
      </c>
      <c r="E112" s="14">
        <v>0.25800000000000001</v>
      </c>
      <c r="F112" s="14">
        <v>0.66400000000000003</v>
      </c>
      <c r="G112" s="53">
        <v>7.0000000000000007E-2</v>
      </c>
      <c r="H112" s="53" t="s">
        <v>114</v>
      </c>
      <c r="I112" s="15">
        <v>3.9E-2</v>
      </c>
      <c r="J112" s="53" t="s">
        <v>114</v>
      </c>
      <c r="K112" s="53" t="s">
        <v>114</v>
      </c>
    </row>
    <row r="113" spans="2:11" x14ac:dyDescent="0.2">
      <c r="B113" s="1" t="s">
        <v>201</v>
      </c>
      <c r="C113" s="13">
        <f>SUM(D113:I113)</f>
        <v>1.1379999999999999</v>
      </c>
      <c r="D113" s="14">
        <v>1.4999999999999999E-2</v>
      </c>
      <c r="E113" s="14">
        <v>0.01</v>
      </c>
      <c r="F113" s="14">
        <v>0.35799999999999998</v>
      </c>
      <c r="G113" s="53">
        <v>0.214</v>
      </c>
      <c r="H113" s="14">
        <v>5.0000000000000001E-3</v>
      </c>
      <c r="I113" s="53">
        <v>0.53600000000000003</v>
      </c>
      <c r="J113" s="53" t="s">
        <v>114</v>
      </c>
      <c r="K113" s="53" t="s">
        <v>114</v>
      </c>
    </row>
    <row r="114" spans="2:11" x14ac:dyDescent="0.2">
      <c r="B114" s="1" t="s">
        <v>158</v>
      </c>
      <c r="C114" s="13">
        <f>SUM(D114:I114)</f>
        <v>0.69100000000000006</v>
      </c>
      <c r="D114" s="14">
        <v>7.4999999999999997E-2</v>
      </c>
      <c r="E114" s="53" t="s">
        <v>114</v>
      </c>
      <c r="F114" s="14">
        <v>0.20699999999999999</v>
      </c>
      <c r="G114" s="14">
        <v>0.26</v>
      </c>
      <c r="H114" s="14">
        <v>1.7999999999999999E-2</v>
      </c>
      <c r="I114" s="14">
        <v>0.13100000000000001</v>
      </c>
      <c r="J114" s="53" t="s">
        <v>114</v>
      </c>
      <c r="K114" s="53" t="s">
        <v>114</v>
      </c>
    </row>
    <row r="115" spans="2:11" x14ac:dyDescent="0.2">
      <c r="B115" s="1" t="s">
        <v>159</v>
      </c>
      <c r="C115" s="54" t="s">
        <v>114</v>
      </c>
      <c r="D115" s="53" t="s">
        <v>114</v>
      </c>
      <c r="E115" s="53" t="s">
        <v>114</v>
      </c>
      <c r="F115" s="53" t="s">
        <v>114</v>
      </c>
      <c r="G115" s="53" t="s">
        <v>114</v>
      </c>
      <c r="H115" s="53" t="s">
        <v>114</v>
      </c>
      <c r="I115" s="53" t="s">
        <v>114</v>
      </c>
      <c r="J115" s="53" t="s">
        <v>114</v>
      </c>
      <c r="K115" s="53" t="s">
        <v>114</v>
      </c>
    </row>
    <row r="116" spans="2:11" x14ac:dyDescent="0.2">
      <c r="B116" s="1" t="s">
        <v>160</v>
      </c>
      <c r="C116" s="13">
        <f>SUM(D116:I116)</f>
        <v>0.04</v>
      </c>
      <c r="D116" s="53" t="s">
        <v>114</v>
      </c>
      <c r="E116" s="53" t="s">
        <v>114</v>
      </c>
      <c r="F116" s="53">
        <v>2.5000000000000001E-2</v>
      </c>
      <c r="G116" s="53" t="s">
        <v>114</v>
      </c>
      <c r="H116" s="53" t="s">
        <v>114</v>
      </c>
      <c r="I116" s="53">
        <v>1.4999999999999999E-2</v>
      </c>
      <c r="J116" s="53" t="s">
        <v>114</v>
      </c>
      <c r="K116" s="53" t="s">
        <v>114</v>
      </c>
    </row>
    <row r="117" spans="2:11" x14ac:dyDescent="0.2">
      <c r="C117" s="8"/>
      <c r="D117" s="14"/>
      <c r="E117" s="14"/>
      <c r="F117" s="14"/>
      <c r="G117" s="14"/>
      <c r="H117" s="14"/>
      <c r="I117" s="14"/>
      <c r="J117" s="14"/>
      <c r="K117" s="14"/>
    </row>
    <row r="118" spans="2:11" x14ac:dyDescent="0.2">
      <c r="B118" s="1" t="s">
        <v>161</v>
      </c>
      <c r="C118" s="54" t="s">
        <v>273</v>
      </c>
      <c r="D118" s="53" t="s">
        <v>273</v>
      </c>
      <c r="E118" s="53" t="s">
        <v>114</v>
      </c>
      <c r="F118" s="53" t="s">
        <v>273</v>
      </c>
      <c r="G118" s="53" t="s">
        <v>273</v>
      </c>
      <c r="H118" s="53" t="s">
        <v>273</v>
      </c>
      <c r="I118" s="53" t="s">
        <v>273</v>
      </c>
      <c r="J118" s="53" t="s">
        <v>114</v>
      </c>
      <c r="K118" s="53" t="s">
        <v>114</v>
      </c>
    </row>
    <row r="119" spans="2:11" x14ac:dyDescent="0.2">
      <c r="B119" s="1" t="s">
        <v>162</v>
      </c>
      <c r="C119" s="54" t="s">
        <v>273</v>
      </c>
      <c r="D119" s="53" t="s">
        <v>273</v>
      </c>
      <c r="E119" s="53" t="s">
        <v>114</v>
      </c>
      <c r="F119" s="53" t="s">
        <v>273</v>
      </c>
      <c r="G119" s="53" t="s">
        <v>273</v>
      </c>
      <c r="H119" s="53" t="s">
        <v>273</v>
      </c>
      <c r="I119" s="53">
        <v>2E-3</v>
      </c>
      <c r="J119" s="53" t="s">
        <v>114</v>
      </c>
      <c r="K119" s="53" t="s">
        <v>114</v>
      </c>
    </row>
    <row r="120" spans="2:11" x14ac:dyDescent="0.2">
      <c r="B120" s="1" t="s">
        <v>163</v>
      </c>
      <c r="C120" s="13">
        <f>SUM(D120:I120)</f>
        <v>0.216</v>
      </c>
      <c r="D120" s="53" t="s">
        <v>114</v>
      </c>
      <c r="E120" s="53" t="s">
        <v>114</v>
      </c>
      <c r="F120" s="14">
        <v>1.0999999999999999E-2</v>
      </c>
      <c r="G120" s="14">
        <v>2.5000000000000001E-2</v>
      </c>
      <c r="H120" s="53" t="s">
        <v>114</v>
      </c>
      <c r="I120" s="14">
        <v>0.18</v>
      </c>
      <c r="J120" s="53" t="s">
        <v>114</v>
      </c>
      <c r="K120" s="53" t="s">
        <v>114</v>
      </c>
    </row>
    <row r="121" spans="2:11" x14ac:dyDescent="0.2">
      <c r="B121" s="1" t="s">
        <v>164</v>
      </c>
      <c r="C121" s="13">
        <f>SUM(D121:I121)</f>
        <v>2.226</v>
      </c>
      <c r="D121" s="14">
        <v>0.123</v>
      </c>
      <c r="E121" s="14">
        <v>0.09</v>
      </c>
      <c r="F121" s="14">
        <v>1.1200000000000001</v>
      </c>
      <c r="G121" s="14">
        <v>0.80700000000000005</v>
      </c>
      <c r="H121" s="14">
        <v>2E-3</v>
      </c>
      <c r="I121" s="14">
        <v>8.4000000000000005E-2</v>
      </c>
      <c r="J121" s="53" t="s">
        <v>114</v>
      </c>
      <c r="K121" s="53" t="s">
        <v>114</v>
      </c>
    </row>
    <row r="122" spans="2:11" x14ac:dyDescent="0.2">
      <c r="B122" s="1" t="s">
        <v>165</v>
      </c>
      <c r="C122" s="54" t="s">
        <v>114</v>
      </c>
      <c r="D122" s="53" t="s">
        <v>114</v>
      </c>
      <c r="E122" s="53" t="s">
        <v>114</v>
      </c>
      <c r="F122" s="53" t="s">
        <v>114</v>
      </c>
      <c r="G122" s="53" t="s">
        <v>114</v>
      </c>
      <c r="H122" s="53" t="s">
        <v>114</v>
      </c>
      <c r="I122" s="53" t="s">
        <v>114</v>
      </c>
      <c r="J122" s="53" t="s">
        <v>114</v>
      </c>
      <c r="K122" s="53" t="s">
        <v>114</v>
      </c>
    </row>
    <row r="123" spans="2:11" x14ac:dyDescent="0.2">
      <c r="B123" s="1" t="s">
        <v>166</v>
      </c>
      <c r="C123" s="13">
        <f>SUM(D123:I123)</f>
        <v>0</v>
      </c>
      <c r="D123" s="53" t="s">
        <v>114</v>
      </c>
      <c r="E123" s="53" t="s">
        <v>114</v>
      </c>
      <c r="F123" s="53" t="s">
        <v>273</v>
      </c>
      <c r="G123" s="53" t="s">
        <v>273</v>
      </c>
      <c r="H123" s="53" t="s">
        <v>114</v>
      </c>
      <c r="I123" s="53" t="s">
        <v>273</v>
      </c>
      <c r="J123" s="53" t="s">
        <v>114</v>
      </c>
      <c r="K123" s="53" t="s">
        <v>114</v>
      </c>
    </row>
    <row r="124" spans="2:11" x14ac:dyDescent="0.2">
      <c r="B124" s="1" t="s">
        <v>167</v>
      </c>
      <c r="C124" s="13">
        <f>SUM(D124:I124)</f>
        <v>5.0000000000000001E-3</v>
      </c>
      <c r="D124" s="53" t="s">
        <v>114</v>
      </c>
      <c r="E124" s="53" t="s">
        <v>114</v>
      </c>
      <c r="F124" s="53" t="s">
        <v>114</v>
      </c>
      <c r="G124" s="53" t="s">
        <v>114</v>
      </c>
      <c r="H124" s="53" t="s">
        <v>114</v>
      </c>
      <c r="I124" s="53">
        <v>5.0000000000000001E-3</v>
      </c>
      <c r="J124" s="53" t="s">
        <v>114</v>
      </c>
      <c r="K124" s="53" t="s">
        <v>114</v>
      </c>
    </row>
    <row r="125" spans="2:11" x14ac:dyDescent="0.2">
      <c r="B125" s="1" t="s">
        <v>168</v>
      </c>
      <c r="C125" s="13">
        <f>SUM(D125:I125)</f>
        <v>0.21699999999999997</v>
      </c>
      <c r="D125" s="14">
        <v>6.0000000000000001E-3</v>
      </c>
      <c r="E125" s="14">
        <v>5.1999999999999998E-2</v>
      </c>
      <c r="F125" s="14">
        <v>0.11700000000000001</v>
      </c>
      <c r="G125" s="14">
        <v>0.02</v>
      </c>
      <c r="H125" s="53" t="s">
        <v>114</v>
      </c>
      <c r="I125" s="14">
        <v>2.1999999999999999E-2</v>
      </c>
      <c r="J125" s="53" t="s">
        <v>114</v>
      </c>
      <c r="K125" s="53" t="s">
        <v>114</v>
      </c>
    </row>
    <row r="126" spans="2:11" x14ac:dyDescent="0.2">
      <c r="B126" s="1" t="s">
        <v>169</v>
      </c>
      <c r="C126" s="13">
        <f>SUM(D126:I126)</f>
        <v>4.3320000000000007</v>
      </c>
      <c r="D126" s="14">
        <v>0.13100000000000001</v>
      </c>
      <c r="E126" s="14">
        <v>0.21199999999999999</v>
      </c>
      <c r="F126" s="14">
        <v>3.73</v>
      </c>
      <c r="G126" s="14">
        <v>0.2</v>
      </c>
      <c r="H126" s="14">
        <v>3.5000000000000003E-2</v>
      </c>
      <c r="I126" s="14">
        <v>2.4E-2</v>
      </c>
      <c r="J126" s="53" t="s">
        <v>114</v>
      </c>
      <c r="K126" s="53" t="s">
        <v>114</v>
      </c>
    </row>
    <row r="127" spans="2:11" x14ac:dyDescent="0.2">
      <c r="B127" s="1" t="s">
        <v>202</v>
      </c>
      <c r="C127" s="13">
        <f>SUM(D127:I127)</f>
        <v>9.6000000000000002E-2</v>
      </c>
      <c r="D127" s="14">
        <v>4.0000000000000001E-3</v>
      </c>
      <c r="E127" s="14">
        <v>1.2E-2</v>
      </c>
      <c r="F127" s="53" t="s">
        <v>114</v>
      </c>
      <c r="G127" s="14">
        <v>0.06</v>
      </c>
      <c r="H127" s="53" t="s">
        <v>114</v>
      </c>
      <c r="I127" s="14">
        <v>0.02</v>
      </c>
      <c r="J127" s="53" t="s">
        <v>114</v>
      </c>
      <c r="K127" s="53" t="s">
        <v>114</v>
      </c>
    </row>
    <row r="128" spans="2:11" x14ac:dyDescent="0.2">
      <c r="C128" s="8"/>
      <c r="D128" s="14"/>
      <c r="E128" s="14"/>
      <c r="F128" s="14"/>
      <c r="G128" s="14"/>
      <c r="H128" s="14"/>
      <c r="I128" s="14"/>
      <c r="J128" s="14"/>
      <c r="K128" s="14"/>
    </row>
    <row r="129" spans="2:11" x14ac:dyDescent="0.2">
      <c r="B129" s="1" t="s">
        <v>171</v>
      </c>
      <c r="C129" s="13">
        <f>SUM(D129:I129)</f>
        <v>0.68700000000000006</v>
      </c>
      <c r="D129" s="53">
        <v>1.0999999999999999E-2</v>
      </c>
      <c r="E129" s="53" t="s">
        <v>114</v>
      </c>
      <c r="F129" s="14">
        <v>0.51700000000000002</v>
      </c>
      <c r="G129" s="53">
        <v>9.2999999999999999E-2</v>
      </c>
      <c r="H129" s="53" t="s">
        <v>114</v>
      </c>
      <c r="I129" s="53">
        <v>6.6000000000000003E-2</v>
      </c>
      <c r="J129" s="53" t="s">
        <v>114</v>
      </c>
      <c r="K129" s="53" t="s">
        <v>114</v>
      </c>
    </row>
    <row r="130" spans="2:11" x14ac:dyDescent="0.2">
      <c r="B130" s="1" t="s">
        <v>172</v>
      </c>
      <c r="C130" s="54" t="s">
        <v>273</v>
      </c>
      <c r="D130" s="53" t="s">
        <v>114</v>
      </c>
      <c r="E130" s="53" t="s">
        <v>114</v>
      </c>
      <c r="F130" s="53" t="s">
        <v>273</v>
      </c>
      <c r="G130" s="53" t="s">
        <v>114</v>
      </c>
      <c r="H130" s="53" t="s">
        <v>114</v>
      </c>
      <c r="I130" s="53" t="s">
        <v>273</v>
      </c>
      <c r="J130" s="53" t="s">
        <v>114</v>
      </c>
      <c r="K130" s="53" t="s">
        <v>114</v>
      </c>
    </row>
    <row r="131" spans="2:11" x14ac:dyDescent="0.2">
      <c r="B131" s="1" t="s">
        <v>173</v>
      </c>
      <c r="C131" s="54" t="s">
        <v>273</v>
      </c>
      <c r="D131" s="53" t="s">
        <v>114</v>
      </c>
      <c r="E131" s="53" t="s">
        <v>114</v>
      </c>
      <c r="F131" s="53" t="s">
        <v>273</v>
      </c>
      <c r="G131" s="53" t="s">
        <v>114</v>
      </c>
      <c r="H131" s="53" t="s">
        <v>114</v>
      </c>
      <c r="I131" s="53" t="s">
        <v>273</v>
      </c>
      <c r="J131" s="53" t="s">
        <v>114</v>
      </c>
      <c r="K131" s="53" t="s">
        <v>114</v>
      </c>
    </row>
    <row r="132" spans="2:11" x14ac:dyDescent="0.2">
      <c r="B132" s="1" t="s">
        <v>174</v>
      </c>
      <c r="C132" s="13">
        <f>SUM(D132:I132)</f>
        <v>6.048</v>
      </c>
      <c r="D132" s="14">
        <v>6.0999999999999999E-2</v>
      </c>
      <c r="E132" s="14">
        <v>5.2999999999999999E-2</v>
      </c>
      <c r="F132" s="14">
        <v>0.503</v>
      </c>
      <c r="G132" s="14">
        <v>0.97599999999999998</v>
      </c>
      <c r="H132" s="14">
        <v>4.17</v>
      </c>
      <c r="I132" s="53">
        <v>0.28499999999999998</v>
      </c>
      <c r="J132" s="53" t="s">
        <v>114</v>
      </c>
      <c r="K132" s="53" t="s">
        <v>114</v>
      </c>
    </row>
    <row r="133" spans="2:11" x14ac:dyDescent="0.2">
      <c r="B133" s="1" t="s">
        <v>175</v>
      </c>
      <c r="C133" s="13">
        <f>SUM(D133:I133)</f>
        <v>0.7370000000000001</v>
      </c>
      <c r="D133" s="14">
        <v>0.23</v>
      </c>
      <c r="E133" s="14">
        <v>0.19</v>
      </c>
      <c r="F133" s="14">
        <v>0.15</v>
      </c>
      <c r="G133" s="15">
        <v>0.1</v>
      </c>
      <c r="H133" s="15">
        <v>2.3E-2</v>
      </c>
      <c r="I133" s="14">
        <v>4.3999999999999997E-2</v>
      </c>
      <c r="J133" s="53" t="s">
        <v>114</v>
      </c>
      <c r="K133" s="53" t="s">
        <v>114</v>
      </c>
    </row>
    <row r="134" spans="2:11" x14ac:dyDescent="0.2">
      <c r="B134" s="1" t="s">
        <v>176</v>
      </c>
      <c r="C134" s="13">
        <f>SUM(D134:I134)</f>
        <v>0.13400000000000001</v>
      </c>
      <c r="D134" s="53" t="s">
        <v>114</v>
      </c>
      <c r="E134" s="53" t="s">
        <v>114</v>
      </c>
      <c r="F134" s="53">
        <v>7.0000000000000007E-2</v>
      </c>
      <c r="G134" s="53" t="s">
        <v>114</v>
      </c>
      <c r="H134" s="53" t="s">
        <v>114</v>
      </c>
      <c r="I134" s="53">
        <v>6.4000000000000001E-2</v>
      </c>
      <c r="J134" s="53" t="s">
        <v>114</v>
      </c>
      <c r="K134" s="53" t="s">
        <v>114</v>
      </c>
    </row>
    <row r="135" spans="2:11" x14ac:dyDescent="0.2">
      <c r="B135" s="1" t="s">
        <v>177</v>
      </c>
      <c r="C135" s="13">
        <f>SUM(D135:I135)</f>
        <v>8.4000000000000005E-2</v>
      </c>
      <c r="D135" s="53">
        <v>0.01</v>
      </c>
      <c r="E135" s="53" t="s">
        <v>114</v>
      </c>
      <c r="F135" s="53">
        <v>4.1000000000000002E-2</v>
      </c>
      <c r="G135" s="53">
        <v>2.1000000000000001E-2</v>
      </c>
      <c r="H135" s="53" t="s">
        <v>114</v>
      </c>
      <c r="I135" s="53">
        <v>1.2E-2</v>
      </c>
      <c r="J135" s="53" t="s">
        <v>114</v>
      </c>
      <c r="K135" s="53" t="s">
        <v>114</v>
      </c>
    </row>
    <row r="136" spans="2:11" x14ac:dyDescent="0.2">
      <c r="C136" s="8"/>
      <c r="D136" s="14"/>
      <c r="E136" s="14"/>
      <c r="F136" s="14"/>
      <c r="G136" s="14"/>
      <c r="H136" s="14"/>
      <c r="I136" s="14"/>
      <c r="J136" s="14"/>
      <c r="K136" s="14"/>
    </row>
    <row r="137" spans="2:11" x14ac:dyDescent="0.2">
      <c r="B137" s="1" t="s">
        <v>178</v>
      </c>
      <c r="C137" s="54" t="s">
        <v>281</v>
      </c>
      <c r="D137" s="53">
        <v>4.1000000000000002E-2</v>
      </c>
      <c r="E137" s="53">
        <v>1.2999999999999999E-2</v>
      </c>
      <c r="F137" s="53">
        <v>3.2000000000000001E-2</v>
      </c>
      <c r="G137" s="53" t="s">
        <v>273</v>
      </c>
      <c r="H137" s="53" t="s">
        <v>114</v>
      </c>
      <c r="I137" s="53" t="s">
        <v>273</v>
      </c>
      <c r="J137" s="53" t="s">
        <v>114</v>
      </c>
      <c r="K137" s="53" t="s">
        <v>114</v>
      </c>
    </row>
    <row r="138" spans="2:11" x14ac:dyDescent="0.2">
      <c r="B138" s="1" t="s">
        <v>179</v>
      </c>
      <c r="C138" s="13">
        <f>SUM(D138:I138)</f>
        <v>0.2</v>
      </c>
      <c r="D138" s="53">
        <v>1.4999999999999999E-2</v>
      </c>
      <c r="E138" s="53">
        <v>1.4999999999999999E-2</v>
      </c>
      <c r="F138" s="53">
        <v>0.01</v>
      </c>
      <c r="G138" s="53">
        <v>7.0000000000000007E-2</v>
      </c>
      <c r="H138" s="53">
        <v>0.08</v>
      </c>
      <c r="I138" s="53">
        <v>0.01</v>
      </c>
      <c r="J138" s="53" t="s">
        <v>114</v>
      </c>
      <c r="K138" s="53" t="s">
        <v>114</v>
      </c>
    </row>
    <row r="139" spans="2:11" x14ac:dyDescent="0.2">
      <c r="B139" s="1" t="s">
        <v>180</v>
      </c>
      <c r="C139" s="54" t="s">
        <v>114</v>
      </c>
      <c r="D139" s="53" t="s">
        <v>114</v>
      </c>
      <c r="E139" s="53" t="s">
        <v>114</v>
      </c>
      <c r="F139" s="53" t="s">
        <v>114</v>
      </c>
      <c r="G139" s="53" t="s">
        <v>114</v>
      </c>
      <c r="H139" s="53" t="s">
        <v>114</v>
      </c>
      <c r="I139" s="53" t="s">
        <v>114</v>
      </c>
      <c r="J139" s="53" t="s">
        <v>114</v>
      </c>
      <c r="K139" s="53" t="s">
        <v>114</v>
      </c>
    </row>
    <row r="140" spans="2:11" x14ac:dyDescent="0.2">
      <c r="B140" s="1" t="s">
        <v>203</v>
      </c>
      <c r="C140" s="54" t="s">
        <v>114</v>
      </c>
      <c r="D140" s="53" t="s">
        <v>114</v>
      </c>
      <c r="E140" s="53" t="s">
        <v>114</v>
      </c>
      <c r="F140" s="53" t="s">
        <v>114</v>
      </c>
      <c r="G140" s="53" t="s">
        <v>114</v>
      </c>
      <c r="H140" s="53" t="s">
        <v>114</v>
      </c>
      <c r="I140" s="53" t="s">
        <v>114</v>
      </c>
      <c r="J140" s="53" t="s">
        <v>114</v>
      </c>
      <c r="K140" s="53" t="s">
        <v>114</v>
      </c>
    </row>
    <row r="141" spans="2:11" x14ac:dyDescent="0.2">
      <c r="B141" s="1" t="s">
        <v>182</v>
      </c>
      <c r="C141" s="54" t="s">
        <v>273</v>
      </c>
      <c r="D141" s="53" t="s">
        <v>114</v>
      </c>
      <c r="E141" s="53" t="s">
        <v>114</v>
      </c>
      <c r="F141" s="53" t="s">
        <v>114</v>
      </c>
      <c r="G141" s="53" t="s">
        <v>273</v>
      </c>
      <c r="H141" s="53" t="s">
        <v>114</v>
      </c>
      <c r="I141" s="53" t="s">
        <v>273</v>
      </c>
      <c r="J141" s="53" t="s">
        <v>114</v>
      </c>
      <c r="K141" s="53" t="s">
        <v>114</v>
      </c>
    </row>
    <row r="142" spans="2:11" x14ac:dyDescent="0.2">
      <c r="B142" s="1" t="s">
        <v>183</v>
      </c>
      <c r="C142" s="54" t="s">
        <v>114</v>
      </c>
      <c r="D142" s="53" t="s">
        <v>114</v>
      </c>
      <c r="E142" s="53" t="s">
        <v>114</v>
      </c>
      <c r="F142" s="53" t="s">
        <v>114</v>
      </c>
      <c r="G142" s="53" t="s">
        <v>114</v>
      </c>
      <c r="H142" s="53" t="s">
        <v>114</v>
      </c>
      <c r="I142" s="53" t="s">
        <v>114</v>
      </c>
      <c r="J142" s="53" t="s">
        <v>114</v>
      </c>
      <c r="K142" s="53" t="s">
        <v>114</v>
      </c>
    </row>
    <row r="143" spans="2:11" x14ac:dyDescent="0.2">
      <c r="B143" s="1" t="s">
        <v>184</v>
      </c>
      <c r="C143" s="54" t="s">
        <v>114</v>
      </c>
      <c r="D143" s="53" t="s">
        <v>114</v>
      </c>
      <c r="E143" s="53" t="s">
        <v>114</v>
      </c>
      <c r="F143" s="53" t="s">
        <v>114</v>
      </c>
      <c r="G143" s="53" t="s">
        <v>114</v>
      </c>
      <c r="H143" s="53" t="s">
        <v>114</v>
      </c>
      <c r="I143" s="53" t="s">
        <v>114</v>
      </c>
      <c r="J143" s="53" t="s">
        <v>114</v>
      </c>
      <c r="K143" s="53" t="s">
        <v>114</v>
      </c>
    </row>
    <row r="144" spans="2:11" ht="18" thickBot="1" x14ac:dyDescent="0.25">
      <c r="B144" s="4"/>
      <c r="C144" s="18"/>
      <c r="D144" s="4"/>
      <c r="E144" s="4"/>
      <c r="F144" s="4"/>
      <c r="G144" s="4"/>
      <c r="H144" s="4"/>
      <c r="I144" s="4"/>
      <c r="J144" s="4"/>
      <c r="K144" s="4"/>
    </row>
    <row r="145" spans="1:10" x14ac:dyDescent="0.2">
      <c r="C145" s="1" t="s">
        <v>274</v>
      </c>
      <c r="D145" s="14"/>
      <c r="E145" s="14"/>
      <c r="H145" s="14"/>
      <c r="I145" s="14"/>
      <c r="J145" s="14"/>
    </row>
    <row r="146" spans="1:10" x14ac:dyDescent="0.2">
      <c r="A146" s="1"/>
    </row>
  </sheetData>
  <phoneticPr fontId="2"/>
  <pageMargins left="0.28000000000000003" right="0.56999999999999995" top="0.55000000000000004" bottom="0.53" header="0.51200000000000001" footer="0.51200000000000001"/>
  <pageSetup paperSize="12" scale="75" orientation="portrait" verticalDpi="400" r:id="rId1"/>
  <headerFooter alignWithMargins="0"/>
  <rowBreaks count="1" manualBreakCount="1">
    <brk id="7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17</vt:i4>
      </vt:variant>
    </vt:vector>
  </HeadingPairs>
  <TitlesOfParts>
    <vt:vector size="26" baseType="lpstr">
      <vt:lpstr>K01発電</vt:lpstr>
      <vt:lpstr>K02発電</vt:lpstr>
      <vt:lpstr>K03電力</vt:lpstr>
      <vt:lpstr>K04電力</vt:lpstr>
      <vt:lpstr>K05ガス</vt:lpstr>
      <vt:lpstr>K06ガス</vt:lpstr>
      <vt:lpstr>K07水道</vt:lpstr>
      <vt:lpstr>K08工水</vt:lpstr>
      <vt:lpstr>K09町村</vt:lpstr>
      <vt:lpstr>K01発電!Print_Area</vt:lpstr>
      <vt:lpstr>K02発電!Print_Area</vt:lpstr>
      <vt:lpstr>K03電力!Print_Area</vt:lpstr>
      <vt:lpstr>K04電力!Print_Area</vt:lpstr>
      <vt:lpstr>K05ガス!Print_Area</vt:lpstr>
      <vt:lpstr>K06ガス!Print_Area</vt:lpstr>
      <vt:lpstr>K08工水!Print_Area</vt:lpstr>
      <vt:lpstr>K09町村!Print_Area</vt:lpstr>
      <vt:lpstr>K01発電!Print_Area_MI</vt:lpstr>
      <vt:lpstr>K02発電!Print_Area_MI</vt:lpstr>
      <vt:lpstr>K03電力!Print_Area_MI</vt:lpstr>
      <vt:lpstr>K04電力!Print_Area_MI</vt:lpstr>
      <vt:lpstr>K05ガス!Print_Area_MI</vt:lpstr>
      <vt:lpstr>K06ガス!Print_Area_MI</vt:lpstr>
      <vt:lpstr>K07水道!Print_Area_MI</vt:lpstr>
      <vt:lpstr>K08工水!Print_Area_MI</vt:lpstr>
      <vt:lpstr>K09町村!Print_Area_MI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2018-06-22T05:53:28Z</dcterms:created>
  <dcterms:modified xsi:type="dcterms:W3CDTF">2018-06-22T06:18:27Z</dcterms:modified>
</cp:coreProperties>
</file>