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Q01家計" sheetId="8" r:id="rId1"/>
    <sheet name="Q02公共" sheetId="4" r:id="rId2"/>
    <sheet name="Q03全消" sheetId="5" r:id="rId3"/>
    <sheet name="Q04資産" sheetId="6" r:id="rId4"/>
    <sheet name="Q05耐久" sheetId="7" r:id="rId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Print_Area_MI" localSheetId="0">Q01家計!$A$1:$N$213</definedName>
    <definedName name="Print_Area_MI" localSheetId="1">Q02公共!$A$1:$N$68</definedName>
    <definedName name="Print_Area_MI" localSheetId="2">Q03全消!$A$1:$K$219</definedName>
    <definedName name="Print_Area_MI" localSheetId="3">Q04資産!$A$1:$J$73</definedName>
    <definedName name="Print_Area_MI" localSheetId="4">Q05耐久!$A$1:$J$73</definedName>
  </definedNames>
  <calcPr calcId="145621"/>
</workbook>
</file>

<file path=xl/calcChain.xml><?xml version="1.0" encoding="utf-8"?>
<calcChain xmlns="http://schemas.openxmlformats.org/spreadsheetml/2006/main">
  <c r="N206" i="8" l="1"/>
  <c r="M206" i="8"/>
  <c r="L206" i="8"/>
  <c r="N205" i="8"/>
  <c r="M205" i="8"/>
  <c r="L205" i="8"/>
  <c r="L209" i="8" s="1"/>
  <c r="L204" i="8"/>
  <c r="N199" i="8"/>
  <c r="M199" i="8"/>
  <c r="L199" i="8"/>
  <c r="N184" i="8"/>
  <c r="M184" i="8"/>
  <c r="L184" i="8"/>
  <c r="N177" i="8"/>
  <c r="M177" i="8"/>
  <c r="L177" i="8"/>
  <c r="N171" i="8"/>
  <c r="M171" i="8"/>
  <c r="L171" i="8"/>
  <c r="K171" i="8"/>
  <c r="J171" i="8"/>
  <c r="I171" i="8"/>
  <c r="N164" i="8"/>
  <c r="M164" i="8"/>
  <c r="L164" i="8"/>
  <c r="K164" i="8"/>
  <c r="J164" i="8"/>
  <c r="I164" i="8"/>
  <c r="N159" i="8"/>
  <c r="M159" i="8"/>
  <c r="L159" i="8"/>
  <c r="K159" i="8"/>
  <c r="J159" i="8"/>
  <c r="I159" i="8"/>
  <c r="N154" i="8"/>
  <c r="M154" i="8"/>
  <c r="L154" i="8"/>
  <c r="K154" i="8"/>
  <c r="J154" i="8"/>
  <c r="I154" i="8"/>
  <c r="N133" i="8"/>
  <c r="M133" i="8"/>
  <c r="L133" i="8"/>
  <c r="K133" i="8"/>
  <c r="J133" i="8"/>
  <c r="I133" i="8"/>
  <c r="N122" i="8"/>
  <c r="M122" i="8"/>
  <c r="L122" i="8"/>
  <c r="K122" i="8"/>
  <c r="J122" i="8"/>
  <c r="I122" i="8"/>
  <c r="N113" i="8"/>
  <c r="M113" i="8"/>
  <c r="L113" i="8"/>
  <c r="K113" i="8"/>
  <c r="J113" i="8"/>
  <c r="I113" i="8"/>
  <c r="N107" i="8"/>
  <c r="M107" i="8"/>
  <c r="L107" i="8"/>
  <c r="K107" i="8"/>
  <c r="J107" i="8"/>
  <c r="I107" i="8"/>
  <c r="N103" i="8"/>
  <c r="M103" i="8"/>
  <c r="L103" i="8"/>
  <c r="N101" i="8"/>
  <c r="M101" i="8"/>
  <c r="M84" i="8" s="1"/>
  <c r="L101" i="8"/>
  <c r="L84" i="8" s="1"/>
  <c r="K101" i="8"/>
  <c r="K84" i="8" s="1"/>
  <c r="J101" i="8"/>
  <c r="J84" i="8" s="1"/>
  <c r="I101" i="8"/>
  <c r="I84" i="8" s="1"/>
  <c r="I210" i="8" s="1"/>
  <c r="N85" i="8"/>
  <c r="M85" i="8"/>
  <c r="M210" i="8" s="1"/>
  <c r="L85" i="8"/>
  <c r="L210" i="8" s="1"/>
  <c r="K85" i="8"/>
  <c r="K210" i="8" s="1"/>
  <c r="J85" i="8"/>
  <c r="J210" i="8" s="1"/>
  <c r="I85" i="8"/>
  <c r="N50" i="8"/>
  <c r="M50" i="8"/>
  <c r="L50" i="8"/>
  <c r="N46" i="8"/>
  <c r="N22" i="8" s="1"/>
  <c r="M46" i="8"/>
  <c r="M22" i="8" s="1"/>
  <c r="L46" i="8"/>
  <c r="N41" i="8"/>
  <c r="M41" i="8"/>
  <c r="L41" i="8"/>
  <c r="N36" i="8"/>
  <c r="M36" i="8"/>
  <c r="L36" i="8"/>
  <c r="N28" i="8"/>
  <c r="M28" i="8"/>
  <c r="L28" i="8"/>
  <c r="N26" i="8"/>
  <c r="M26" i="8"/>
  <c r="L26" i="8"/>
  <c r="N24" i="8"/>
  <c r="M24" i="8"/>
  <c r="L24" i="8"/>
  <c r="L22" i="8"/>
  <c r="L20" i="8"/>
  <c r="J52" i="6"/>
  <c r="I52" i="6"/>
  <c r="H52" i="6"/>
  <c r="J47" i="6"/>
  <c r="I47" i="6"/>
  <c r="H47" i="6"/>
  <c r="J46" i="6"/>
  <c r="I46" i="6"/>
  <c r="H46" i="6"/>
  <c r="J44" i="6"/>
  <c r="I44" i="6"/>
  <c r="J29" i="6"/>
  <c r="I29" i="6"/>
  <c r="H29" i="6"/>
  <c r="G29" i="6"/>
  <c r="F29" i="6"/>
  <c r="J27" i="6"/>
  <c r="I27" i="6"/>
  <c r="I25" i="6" s="1"/>
  <c r="I23" i="6" s="1"/>
  <c r="H27" i="6"/>
  <c r="H25" i="6" s="1"/>
  <c r="G27" i="6"/>
  <c r="G25" i="6" s="1"/>
  <c r="F27" i="6"/>
  <c r="F25" i="6" s="1"/>
  <c r="J25" i="6"/>
  <c r="J23" i="6" s="1"/>
  <c r="F23" i="5"/>
  <c r="E23" i="5"/>
  <c r="N65" i="4"/>
  <c r="M65" i="4"/>
  <c r="N64" i="4"/>
  <c r="M64" i="4"/>
  <c r="N63" i="4"/>
  <c r="M63" i="4"/>
  <c r="N61" i="4"/>
  <c r="M61" i="4"/>
  <c r="N60" i="4"/>
  <c r="M60" i="4"/>
  <c r="N59" i="4"/>
  <c r="M59" i="4"/>
  <c r="N58" i="4"/>
  <c r="M58" i="4"/>
  <c r="N56" i="4"/>
  <c r="M56" i="4"/>
  <c r="N55" i="4"/>
  <c r="M55" i="4"/>
  <c r="N54" i="4"/>
  <c r="M54" i="4"/>
  <c r="N52" i="4"/>
  <c r="M52" i="4"/>
  <c r="N51" i="4"/>
  <c r="M51" i="4"/>
  <c r="N50" i="4"/>
  <c r="M50" i="4"/>
  <c r="N48" i="4"/>
  <c r="M48" i="4"/>
  <c r="N47" i="4"/>
  <c r="M47" i="4"/>
  <c r="N46" i="4"/>
  <c r="M46" i="4"/>
  <c r="N44" i="4"/>
  <c r="M44" i="4"/>
  <c r="N43" i="4"/>
  <c r="M43" i="4"/>
  <c r="N42" i="4"/>
  <c r="M42" i="4"/>
  <c r="N40" i="4"/>
  <c r="M40" i="4"/>
  <c r="N39" i="4"/>
  <c r="M39" i="4"/>
  <c r="N38" i="4"/>
  <c r="N28" i="4" s="1"/>
  <c r="M38" i="4"/>
  <c r="N36" i="4"/>
  <c r="M36" i="4"/>
  <c r="N35" i="4"/>
  <c r="M35" i="4"/>
  <c r="N34" i="4"/>
  <c r="M34" i="4"/>
  <c r="N32" i="4"/>
  <c r="M32" i="4"/>
  <c r="N31" i="4"/>
  <c r="M31" i="4"/>
  <c r="N30" i="4"/>
  <c r="M30" i="4"/>
  <c r="L28" i="4"/>
  <c r="M28" i="4" s="1"/>
  <c r="K28" i="4"/>
  <c r="J28" i="4"/>
  <c r="I28" i="4"/>
  <c r="N26" i="4"/>
  <c r="M26" i="4"/>
  <c r="N20" i="8" l="1"/>
  <c r="N204" i="8"/>
  <c r="M20" i="8"/>
  <c r="M204" i="8"/>
  <c r="M209" i="8"/>
  <c r="L208" i="8"/>
  <c r="L83" i="8"/>
  <c r="L81" i="8" s="1"/>
  <c r="N209" i="8"/>
  <c r="M208" i="8"/>
  <c r="M83" i="8"/>
  <c r="M81" i="8" s="1"/>
  <c r="N84" i="8"/>
  <c r="N208" i="8" l="1"/>
  <c r="N83" i="8"/>
  <c r="N81" i="8" s="1"/>
  <c r="N210" i="8"/>
</calcChain>
</file>

<file path=xl/sharedStrings.xml><?xml version="1.0" encoding="utf-8"?>
<sst xmlns="http://schemas.openxmlformats.org/spreadsheetml/2006/main" count="985" uniqueCount="600">
  <si>
    <t>Ｑ-02 １世帯当り年間の公共料金支出内訳</t>
  </si>
  <si>
    <t>　　　公共料金の品目は，総務庁統計局「消費者物価指数」の商品・サ－ビ</t>
  </si>
  <si>
    <t xml:space="preserve">      ス分類の「公共料金」に区分される品目を参考に選定。</t>
  </si>
  <si>
    <t xml:space="preserve">  和歌山市（全世帯）</t>
  </si>
  <si>
    <t xml:space="preserve">   1995</t>
  </si>
  <si>
    <t xml:space="preserve">   1996</t>
  </si>
  <si>
    <t xml:space="preserve">   1997</t>
  </si>
  <si>
    <t xml:space="preserve">   1998</t>
  </si>
  <si>
    <t>対前年</t>
  </si>
  <si>
    <t>消費支出に</t>
  </si>
  <si>
    <t xml:space="preserve"> 平成 7年</t>
  </si>
  <si>
    <t xml:space="preserve"> 平成 8年</t>
  </si>
  <si>
    <t xml:space="preserve"> 平成 9年</t>
  </si>
  <si>
    <t xml:space="preserve"> 平成10年</t>
  </si>
  <si>
    <t>増減率</t>
  </si>
  <si>
    <t>占める割合</t>
  </si>
  <si>
    <t>世帯</t>
  </si>
  <si>
    <t>調査世帯数</t>
  </si>
  <si>
    <t>　－</t>
  </si>
  <si>
    <t>人</t>
  </si>
  <si>
    <t>世帯人員</t>
  </si>
  <si>
    <t>有業人員</t>
  </si>
  <si>
    <t>歳</t>
  </si>
  <si>
    <t>世帯主平均年齢</t>
  </si>
  <si>
    <t>円</t>
  </si>
  <si>
    <t>％</t>
  </si>
  <si>
    <t>消費支出額計</t>
  </si>
  <si>
    <t>公共料金</t>
  </si>
  <si>
    <t>うるち米</t>
  </si>
  <si>
    <t>食塩</t>
  </si>
  <si>
    <t>39X</t>
  </si>
  <si>
    <t>学校給食</t>
  </si>
  <si>
    <t>公営家賃</t>
  </si>
  <si>
    <t>電気代</t>
  </si>
  <si>
    <t>都市ガス代</t>
  </si>
  <si>
    <t>上下水道料</t>
  </si>
  <si>
    <t>清掃代</t>
  </si>
  <si>
    <t>医科診療代</t>
  </si>
  <si>
    <t>入院料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</si>
  <si>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</si>
  <si>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</si>
  <si>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</si>
  <si>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</si>
  <si>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</si>
  <si>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</si>
  <si>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</si>
  <si>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</si>
  <si>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</si>
  <si>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</si>
  <si>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電話通信料</t>
  </si>
  <si>
    <t>国公立小学校授業料等</t>
  </si>
  <si>
    <t>国公立中学校  〃</t>
  </si>
  <si>
    <t>国公立高校    〃</t>
  </si>
  <si>
    <t>国公立大学    〃</t>
  </si>
  <si>
    <t>放送受信料</t>
  </si>
  <si>
    <t>入浴料</t>
  </si>
  <si>
    <t>たばこ</t>
  </si>
  <si>
    <t>資料：総務庁統計局「家計調査年報」</t>
  </si>
  <si>
    <t>Ｑ-03 品目別１世帯当り１か月間の支出（全世帯）</t>
  </si>
  <si>
    <t xml:space="preserve">        （平成 6年 1994）</t>
  </si>
  <si>
    <t xml:space="preserve">  平成 6年 9月から11月までの 3か月にわたり実施された「全国消費実態調査結果」のう</t>
  </si>
  <si>
    <t>ち，県内の 2人以上の普通世帯（全世帯）の調査結果である。</t>
  </si>
  <si>
    <t>全国</t>
  </si>
  <si>
    <t>県内</t>
  </si>
  <si>
    <t>集計世帯数</t>
  </si>
  <si>
    <t>しょう油</t>
  </si>
  <si>
    <t>　（人）</t>
  </si>
  <si>
    <t>みそ</t>
  </si>
  <si>
    <t>砂糖</t>
  </si>
  <si>
    <t>持ち家率</t>
  </si>
  <si>
    <t>　（％）</t>
  </si>
  <si>
    <t>酢</t>
  </si>
  <si>
    <t>年間収入</t>
  </si>
  <si>
    <t>（千円）</t>
  </si>
  <si>
    <t>ｿ-ｽ･ｹﾁｬｯﾌﾟ</t>
  </si>
  <si>
    <t>世帯主の年齢（歳）</t>
  </si>
  <si>
    <t>ﾏﾖﾈ-ｽﾞ･ﾄﾞﾚｯｼﾝｸﾞ</t>
  </si>
  <si>
    <t>ｼﾞｬﾑ</t>
  </si>
  <si>
    <t>ｶﾚ-ﾙｳ</t>
  </si>
  <si>
    <t>消費支出合計</t>
  </si>
  <si>
    <t>他の調味料</t>
  </si>
  <si>
    <t>菓子類</t>
  </si>
  <si>
    <t xml:space="preserve">  ［品目別支出額］</t>
  </si>
  <si>
    <t>弁当類</t>
  </si>
  <si>
    <t>他の米</t>
  </si>
  <si>
    <t>調理ﾊﾟﾝ</t>
  </si>
  <si>
    <t>ﾊﾟﾝ</t>
  </si>
  <si>
    <t>他の主食的調理食品</t>
  </si>
  <si>
    <t>めん類</t>
  </si>
  <si>
    <t>冷凍調理食品</t>
  </si>
  <si>
    <t>他の穀類</t>
  </si>
  <si>
    <t>そうざい材料ｾｯﾄ</t>
  </si>
  <si>
    <t>他の調理食品のその他</t>
  </si>
  <si>
    <t>生鮮魚介</t>
  </si>
  <si>
    <t>加工賃</t>
  </si>
  <si>
    <t>塩干魚介</t>
  </si>
  <si>
    <t>魚肉練製品</t>
  </si>
  <si>
    <t>緑茶</t>
  </si>
  <si>
    <t>他の魚介加工品</t>
  </si>
  <si>
    <t>紅茶</t>
  </si>
  <si>
    <t>他の茶</t>
  </si>
  <si>
    <t>牛肉</t>
  </si>
  <si>
    <t>ｺ-ﾋ-･ｺｺｱ</t>
  </si>
  <si>
    <t>豚肉</t>
  </si>
  <si>
    <t>ｼﾞｭ-ｽ</t>
  </si>
  <si>
    <t>鶏肉</t>
  </si>
  <si>
    <t>炭酸飲料</t>
  </si>
  <si>
    <t>合いびき肉</t>
  </si>
  <si>
    <t>乳酸飲料</t>
  </si>
  <si>
    <t>他の生鮮肉</t>
  </si>
  <si>
    <t>他の飲料のその他</t>
  </si>
  <si>
    <t>ﾊﾑ･ｿ-ｾ-ｼﾞ</t>
  </si>
  <si>
    <t>清酒</t>
  </si>
  <si>
    <t>他の加工肉</t>
  </si>
  <si>
    <t>焼ちゅう</t>
  </si>
  <si>
    <t>ﾋﾞ-ﾙ</t>
  </si>
  <si>
    <t>牛乳</t>
  </si>
  <si>
    <t>ｳｨｽｷ-</t>
  </si>
  <si>
    <t>粉ミルク</t>
  </si>
  <si>
    <t>ぶどう酒</t>
  </si>
  <si>
    <t>ﾖ-ｸﾞﾙﾄ</t>
  </si>
  <si>
    <t>他の酒</t>
  </si>
  <si>
    <t>ﾊﾞﾀ-･ﾁ-ｽﾞ</t>
  </si>
  <si>
    <t>他の乳製品</t>
  </si>
  <si>
    <t>食事代</t>
  </si>
  <si>
    <t>卵</t>
  </si>
  <si>
    <t>喫茶代</t>
  </si>
  <si>
    <t>飲酒代</t>
  </si>
  <si>
    <t>生鮮野菜</t>
  </si>
  <si>
    <t>豆類</t>
  </si>
  <si>
    <t>干しのり</t>
  </si>
  <si>
    <t>家賃</t>
  </si>
  <si>
    <t>わかめこんぶ</t>
  </si>
  <si>
    <t>地代</t>
  </si>
  <si>
    <t>他の乾燥海草</t>
  </si>
  <si>
    <t>設備器具</t>
  </si>
  <si>
    <t>豆腐</t>
  </si>
  <si>
    <t>修繕材料</t>
  </si>
  <si>
    <t>油揚げ･がんもどき</t>
  </si>
  <si>
    <t>修繕･維持工事費</t>
  </si>
  <si>
    <t>納豆</t>
  </si>
  <si>
    <t>火災保険料</t>
  </si>
  <si>
    <t>他の大豆製品</t>
  </si>
  <si>
    <t>こんにゃく</t>
  </si>
  <si>
    <t>野菜の漬物</t>
  </si>
  <si>
    <t>都市ｶﾞｽ</t>
  </si>
  <si>
    <t>野菜・海草のつくだ煮</t>
  </si>
  <si>
    <t>ﾌﾟﾛﾊﾟﾝｶﾞｽ</t>
  </si>
  <si>
    <t>他の野菜･海草加工品</t>
  </si>
  <si>
    <t>灯油</t>
  </si>
  <si>
    <t>生鮮果物</t>
  </si>
  <si>
    <t>ｶ-ﾄﾘｯｼﾞ式ｶﾞｽﾎﾞﾝﾍﾞ</t>
  </si>
  <si>
    <t>果物加工品</t>
  </si>
  <si>
    <t>他の光熱のその他</t>
  </si>
  <si>
    <t>食用油</t>
  </si>
  <si>
    <t>ﾏ-ｶﾞﾘﾝ</t>
  </si>
  <si>
    <t>電子ﾚﾝｼﾞ</t>
  </si>
  <si>
    <t>炊事用電気器具</t>
  </si>
  <si>
    <t>資料：総務庁統計局「平成 6年全国消費実態調査報告」</t>
  </si>
  <si>
    <t>Ｑ-03 品目別１世帯当り１か月の支出金額－続き－</t>
  </si>
  <si>
    <t>単位：円</t>
  </si>
  <si>
    <t>炊事用ｶﾞｽ器具</t>
  </si>
  <si>
    <t>他の男子用ｼｬﾂ</t>
  </si>
  <si>
    <t>電気冷蔵庫</t>
  </si>
  <si>
    <t>男子用ｾ-ﾀ-</t>
  </si>
  <si>
    <t>電気掃除機</t>
  </si>
  <si>
    <t>ﾌﾞﾗｳｽ</t>
  </si>
  <si>
    <t>電気洗濯機･衣類乾燥機</t>
  </si>
  <si>
    <t>他の婦人用ｼｬﾂ</t>
  </si>
  <si>
    <t>ﾐｼﾝ</t>
  </si>
  <si>
    <t>婦人用ｾ-ﾀ-</t>
  </si>
  <si>
    <t>他の家事用耐久財</t>
  </si>
  <si>
    <t>子供用ｼｬﾂ</t>
  </si>
  <si>
    <t>子供用ｾ-ﾀ-</t>
  </si>
  <si>
    <t>ｴｱ-ｺﾝﾃﾞｨｼｮﾅ-</t>
  </si>
  <si>
    <t>ｽﾄ-ﾌﾞ･温風ﾋ-ﾀ-</t>
  </si>
  <si>
    <t>男子用下着類</t>
  </si>
  <si>
    <t>電気ごたつ</t>
  </si>
  <si>
    <t>婦人用下着類</t>
  </si>
  <si>
    <t>電気ｶ-ﾍﾟｯﾄ</t>
  </si>
  <si>
    <t>子供用下着類</t>
  </si>
  <si>
    <t>他の冷暖房用器具</t>
  </si>
  <si>
    <t>生地･糸類</t>
  </si>
  <si>
    <t>ﾈｸﾀｲ</t>
  </si>
  <si>
    <t>たんす</t>
  </si>
  <si>
    <t>男子用靴下</t>
  </si>
  <si>
    <t>食卓ｾｯﾄ</t>
  </si>
  <si>
    <t>婦人用靴下</t>
  </si>
  <si>
    <t>食器戸棚</t>
  </si>
  <si>
    <t>子供用靴下</t>
  </si>
  <si>
    <t>他の家具</t>
  </si>
  <si>
    <t>他の被服のその他</t>
  </si>
  <si>
    <t>照明器具</t>
  </si>
  <si>
    <t>室内装飾品</t>
  </si>
  <si>
    <t>運動靴</t>
  </si>
  <si>
    <t>敷物</t>
  </si>
  <si>
    <t>男子靴</t>
  </si>
  <si>
    <t>ｶ-ﾃﾝ</t>
  </si>
  <si>
    <t>婦人靴</t>
  </si>
  <si>
    <t>他の室内装備品</t>
  </si>
  <si>
    <t>子供靴</t>
  </si>
  <si>
    <t>他の履き物</t>
  </si>
  <si>
    <t>ﾍﾞｯﾄ</t>
  </si>
  <si>
    <t>被服･履物仕立･修理代</t>
  </si>
  <si>
    <t>布団</t>
  </si>
  <si>
    <t>洗濯代</t>
  </si>
  <si>
    <t>毛布</t>
  </si>
  <si>
    <t>被服賃借料</t>
  </si>
  <si>
    <t>他の寝具類</t>
  </si>
  <si>
    <t>医薬品</t>
  </si>
  <si>
    <t>食卓用品</t>
  </si>
  <si>
    <t>健康保持用摂取品</t>
  </si>
  <si>
    <t>台所用品</t>
  </si>
  <si>
    <t>紙おむつ</t>
  </si>
  <si>
    <t>他の家事雑貨</t>
  </si>
  <si>
    <t>保健用消耗品</t>
  </si>
  <si>
    <t>ﾎﾟﾘ袋･ﾗｯﾌﾟ</t>
  </si>
  <si>
    <t>眼鏡</t>
  </si>
  <si>
    <t>ﾃｨｯｼｭ･ﾄｲﾚｯﾄﾍﾟ-ﾊﾟ-</t>
  </si>
  <si>
    <t>他の保健医療用品･器具</t>
  </si>
  <si>
    <t>台所･住居用洗剤</t>
  </si>
  <si>
    <t>医療診療代</t>
  </si>
  <si>
    <t>洗濯用洗剤</t>
  </si>
  <si>
    <t>他の家事用消耗品</t>
  </si>
  <si>
    <t>出産入院料</t>
  </si>
  <si>
    <t>－</t>
    <phoneticPr fontId="4"/>
  </si>
  <si>
    <t>家事使用人給料</t>
  </si>
  <si>
    <t>他の入院料</t>
  </si>
  <si>
    <t>他の保健医療ｻ-ﾋﾞｽ</t>
  </si>
  <si>
    <t>家具家事用品修理代</t>
  </si>
  <si>
    <t>家具･家事用品賃貸料</t>
  </si>
  <si>
    <t>男子用和服</t>
  </si>
  <si>
    <t>婦人用和服</t>
  </si>
  <si>
    <t>ﾊﾞｽ代</t>
  </si>
  <si>
    <t>子供用和服</t>
  </si>
  <si>
    <t>ﾊﾞｽ通学定期代</t>
  </si>
  <si>
    <t>背広服</t>
  </si>
  <si>
    <t>ﾊﾞｽ通勤定期代</t>
  </si>
  <si>
    <t>男子用上着</t>
  </si>
  <si>
    <t>ﾀｸｼ-代</t>
  </si>
  <si>
    <t>男子用ｽﾞﾎﾞﾝ</t>
  </si>
  <si>
    <t>男子用ｺ-ﾄ</t>
  </si>
  <si>
    <t>他の交通</t>
  </si>
  <si>
    <t>男子用学校制服</t>
  </si>
  <si>
    <t>他の男子用洋服</t>
  </si>
  <si>
    <t>自動車購入</t>
  </si>
  <si>
    <t>自動車以外の輸送機器購入</t>
  </si>
  <si>
    <t>婦人服</t>
  </si>
  <si>
    <t>自転車</t>
  </si>
  <si>
    <t>ｽｶ-ﾄ</t>
  </si>
  <si>
    <t>ｶﾞｿﾘﾝ</t>
  </si>
  <si>
    <t>婦人用ｽﾗｯｸｽ</t>
  </si>
  <si>
    <t>自動車等部品</t>
  </si>
  <si>
    <t>婦人用ｺ-ﾄ</t>
  </si>
  <si>
    <t>自動車等関連用品</t>
  </si>
  <si>
    <t>女子用学校制服</t>
  </si>
  <si>
    <t>自動車整備費</t>
  </si>
  <si>
    <t>他の婦人用洋服</t>
  </si>
  <si>
    <t>駐車場借料</t>
  </si>
  <si>
    <t>子供用洋服</t>
  </si>
  <si>
    <t>他の自動車等関連ｻ-ﾋﾞｽ</t>
  </si>
  <si>
    <t>ﾜｲｼｬﾂ</t>
  </si>
  <si>
    <t>自動車保険料</t>
  </si>
  <si>
    <t>自動車以外乗物保険料</t>
  </si>
  <si>
    <t>宿泊料</t>
  </si>
  <si>
    <t>国内ﾊﾟｯｸ旅行費</t>
  </si>
  <si>
    <t>切手･はがき等郵便料</t>
  </si>
  <si>
    <t>国外ﾊﾟｯｸ旅行費</t>
  </si>
  <si>
    <t>郵便小包料</t>
  </si>
  <si>
    <t>語学月謝</t>
  </si>
  <si>
    <t>宅配便運送料</t>
  </si>
  <si>
    <t>他の教育的月謝</t>
  </si>
  <si>
    <t>他の運送料</t>
  </si>
  <si>
    <t>音楽月謝</t>
  </si>
  <si>
    <t>通信機器</t>
  </si>
  <si>
    <t>他の教養的月謝</t>
  </si>
  <si>
    <t>ｽﾎﾟ-ﾂ月謝</t>
  </si>
  <si>
    <t>自動車教習料</t>
  </si>
  <si>
    <t>私立小学校    〃</t>
  </si>
  <si>
    <t>他の月謝額</t>
  </si>
  <si>
    <t>私立中学校</t>
  </si>
  <si>
    <t>〃</t>
  </si>
  <si>
    <t>国公立高校</t>
  </si>
  <si>
    <t>映画演劇施設等入場料</t>
  </si>
  <si>
    <t>私立高校</t>
  </si>
  <si>
    <t>ｽﾎﾟ-ﾂ観覧料</t>
  </si>
  <si>
    <t>国公立大学</t>
  </si>
  <si>
    <t>ｽﾎﾟ-ﾂ施設使用料</t>
  </si>
  <si>
    <t>私立大学</t>
  </si>
  <si>
    <t>遊園地入場･乗物代</t>
  </si>
  <si>
    <t>国公立幼稚園  〃</t>
  </si>
  <si>
    <t>他の入場･ｹﾞ-ﾑ代</t>
  </si>
  <si>
    <t>私立幼稚園    〃</t>
  </si>
  <si>
    <t>諸会費</t>
  </si>
  <si>
    <t>専修学校</t>
  </si>
  <si>
    <t>現像焼付代</t>
  </si>
  <si>
    <t>教科書･学習参考教材</t>
  </si>
  <si>
    <t>教養娯楽賃借料</t>
  </si>
  <si>
    <t>学習塾･予備校</t>
  </si>
  <si>
    <t>他の教養娯楽ｻ-ﾋﾞｽ</t>
  </si>
  <si>
    <t>他の補習教育</t>
  </si>
  <si>
    <t>ﾃﾚﾋﾞ</t>
  </si>
  <si>
    <t>理髪料</t>
  </si>
  <si>
    <t>ｽﾃﾚｵｾｯﾄ</t>
  </si>
  <si>
    <t>ﾊﾟ-ﾏ･ｾｯﾄ･ｶｯﾄ代</t>
  </si>
  <si>
    <t>ﾃ-ﾌﾟﾚｺ-ﾀﾞ</t>
  </si>
  <si>
    <t>他の理美容代</t>
  </si>
  <si>
    <t>ﾋﾞﾃﾞｵﾃ-ﾌﾟﾚｺ-ﾀﾞ</t>
  </si>
  <si>
    <t>理美容用電気器具</t>
  </si>
  <si>
    <t>ﾊﾟｿｺﾝ･ﾜ-ﾌﾟﾛ</t>
  </si>
  <si>
    <t>他の理美容用品</t>
  </si>
  <si>
    <t>ｶﾒﾗ</t>
  </si>
  <si>
    <t>化粧石鹸･ｼｬﾝﾌﾟ-･歯磨</t>
  </si>
  <si>
    <t>ﾋﾞﾃﾞｵｶﾒﾗ</t>
  </si>
  <si>
    <t>整髪･育毛剤</t>
  </si>
  <si>
    <t>ﾋﾟｱﾉ</t>
  </si>
  <si>
    <t>化粧品</t>
  </si>
  <si>
    <t>他の楽器</t>
  </si>
  <si>
    <t>書斎･学習用机･いす</t>
  </si>
  <si>
    <t>傘</t>
  </si>
  <si>
    <t>他の教養娯楽用耐久財</t>
  </si>
  <si>
    <t>かばん類</t>
  </si>
  <si>
    <t>教養娯楽耐久財修理代</t>
  </si>
  <si>
    <t>装身具</t>
  </si>
  <si>
    <t>腕時計</t>
  </si>
  <si>
    <t>耐久性文房具</t>
  </si>
  <si>
    <t>他の身の回り用品</t>
  </si>
  <si>
    <t>消耗性文房具</t>
  </si>
  <si>
    <t>身の回り用品関連ｻ-ﾋﾞｽ</t>
  </si>
  <si>
    <t>ｽﾎﾟ-ﾂ用具</t>
  </si>
  <si>
    <t>ｽﾎﾟ-ﾂ用被服･履物</t>
  </si>
  <si>
    <t>ﾃﾚﾋﾞｹﾞ-ﾑ</t>
  </si>
  <si>
    <t>信仰･祭祀費</t>
  </si>
  <si>
    <t>他のがん具</t>
  </si>
  <si>
    <t>祭具･墓石</t>
  </si>
  <si>
    <t>ﾌｨﾙﾑ</t>
  </si>
  <si>
    <t>婚礼関係費</t>
  </si>
  <si>
    <t>ｵ-ﾃﾞｨｵ･ﾋﾞﾃﾞｵﾃﾞｨｽｸﾃ-ﾌﾟ</t>
  </si>
  <si>
    <t>葬儀関係費</t>
  </si>
  <si>
    <t>（未使用）</t>
  </si>
  <si>
    <t>他の冠婚葬祭費</t>
  </si>
  <si>
    <t>（収録済）</t>
  </si>
  <si>
    <t>損害保険料</t>
  </si>
  <si>
    <t>切り花</t>
  </si>
  <si>
    <t>寄付金</t>
  </si>
  <si>
    <t>ﾍﾟｯﾄﾌ-ﾄﾞ</t>
  </si>
  <si>
    <t>保育所費用</t>
  </si>
  <si>
    <t>他の愛がん動物･同用品</t>
  </si>
  <si>
    <t>他の諸雑費のその他</t>
  </si>
  <si>
    <t>園芸品･同用品</t>
  </si>
  <si>
    <t>世帯主こづかい</t>
  </si>
  <si>
    <t>電池</t>
  </si>
  <si>
    <t>他の世帯員こづかい</t>
  </si>
  <si>
    <t>他の教養娯楽用品</t>
  </si>
  <si>
    <t>教養娯楽用品修理代</t>
  </si>
  <si>
    <t>贈与金</t>
  </si>
  <si>
    <t>つきあい費</t>
  </si>
  <si>
    <t>新聞</t>
  </si>
  <si>
    <t>住宅関係負担費</t>
  </si>
  <si>
    <t>雑誌･週刊誌</t>
  </si>
  <si>
    <t>他の負担費</t>
  </si>
  <si>
    <t>書籍</t>
  </si>
  <si>
    <t>国内遊学仕送り金</t>
  </si>
  <si>
    <t>他の印刷物</t>
  </si>
  <si>
    <t>他の仕送り金</t>
  </si>
  <si>
    <t>Ｑ-04 １世帯当りの家計資産額</t>
  </si>
  <si>
    <t xml:space="preserve">  家計資産額は，11月末現在の 2人以上の一般世帯（全世帯）についてである。</t>
  </si>
  <si>
    <t xml:space="preserve">  昭和54年調査は，農林漁業の世帯が除かれている。</t>
  </si>
  <si>
    <t xml:space="preserve">       和歌山県</t>
  </si>
  <si>
    <t xml:space="preserve">    1979</t>
  </si>
  <si>
    <t xml:space="preserve">    1984</t>
  </si>
  <si>
    <t xml:space="preserve">    1989</t>
  </si>
  <si>
    <t xml:space="preserve">    1994</t>
  </si>
  <si>
    <t xml:space="preserve">  昭和54年</t>
  </si>
  <si>
    <t xml:space="preserve">  昭和59年</t>
  </si>
  <si>
    <t xml:space="preserve">  平成元年</t>
  </si>
  <si>
    <t xml:space="preserve">  平成 6年</t>
  </si>
  <si>
    <t>世帯主の年齢 （歳）</t>
  </si>
  <si>
    <t>千円</t>
  </si>
  <si>
    <t xml:space="preserve">  資産合計（①＋②）</t>
  </si>
  <si>
    <t>･･･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</si>
  <si>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</si>
  <si>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</si>
  <si>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</si>
  <si>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</si>
  <si>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</si>
  <si>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</si>
  <si>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</si>
  <si>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</si>
  <si>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</si>
  <si>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　＃[再掲]年金貯蓄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</si>
  <si>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</si>
  <si>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</si>
  <si>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</si>
  <si>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</si>
  <si>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</si>
  <si>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</si>
  <si>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</si>
  <si>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</si>
  <si>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</si>
  <si>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</si>
  <si>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</si>
  <si>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</t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</si>
  <si>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</si>
  <si>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</si>
  <si>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</si>
  <si>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</si>
  <si>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</si>
  <si>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</si>
  <si>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</si>
  <si>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 xml:space="preserve">    自動車保有台数（1000世帯当り）</t>
  </si>
  <si>
    <t>資料：総務庁統計局「平成６年全国消費実態調査報告 第６巻その２」</t>
  </si>
  <si>
    <t>Ｑ-05 1000世帯当りの主要耐久財の所有数量及び普及率</t>
  </si>
  <si>
    <t>（平成 6年［1994］10月末現在，全世帯）</t>
  </si>
  <si>
    <t>県平均</t>
  </si>
  <si>
    <t xml:space="preserve"> 市部平均</t>
  </si>
  <si>
    <t xml:space="preserve"> 和歌山市</t>
  </si>
  <si>
    <t xml:space="preserve"> 郡部平均</t>
  </si>
  <si>
    <t>世帯人員           （人）</t>
  </si>
  <si>
    <t>有業人員           （人）</t>
  </si>
  <si>
    <t>持ち家率           （％）</t>
  </si>
  <si>
    <t>世帯主の年齢       （歳）</t>
  </si>
  <si>
    <t xml:space="preserve">     所有数量</t>
  </si>
  <si>
    <t xml:space="preserve">    普及率（％）</t>
  </si>
  <si>
    <t>システムキッチン</t>
  </si>
  <si>
    <t>太陽熱温水器</t>
  </si>
  <si>
    <t>給油器(除くガス瞬間湯沸器)</t>
  </si>
  <si>
    <t>浄水器(購入価格10万円以上)</t>
  </si>
  <si>
    <t>洗髪洗面化粧台</t>
  </si>
  <si>
    <t>温水洗浄便座</t>
  </si>
  <si>
    <t>電子ﾚﾝｼﾞ(含電子ｵ-ﾌﾞﾝﾚﾝｼﾞ)</t>
  </si>
  <si>
    <t>自動炊飯器(遠赤釜ＩＨ型)</t>
  </si>
  <si>
    <t>自動食器洗い機</t>
  </si>
  <si>
    <t>ガス瞬間湯沸器</t>
  </si>
  <si>
    <t>電気洗濯機</t>
  </si>
  <si>
    <t>衣類乾燥機</t>
  </si>
  <si>
    <t>電動ミシン</t>
  </si>
  <si>
    <t>ふとん乾燥機</t>
  </si>
  <si>
    <t>ル－ムエアコン</t>
  </si>
  <si>
    <t>石油スト－ブ</t>
  </si>
  <si>
    <t>ＦＦ式温風ﾋｰﾀｰ(石油,ｶﾞｽ)</t>
  </si>
  <si>
    <t>電気ごたつ(家具調のもの)</t>
  </si>
  <si>
    <t>電気カ－ペット</t>
  </si>
  <si>
    <t>和だんす(作り付けを除く)</t>
  </si>
  <si>
    <t>洋服だんす(作り付けを除く)</t>
  </si>
  <si>
    <t>整理だんす(作り付けを除く)</t>
  </si>
  <si>
    <t>食堂ｾｯﾄ(食卓と椅子のｾｯﾄ)</t>
  </si>
  <si>
    <t>茶だんす・食器戸棚</t>
  </si>
  <si>
    <t>サイドボ－ド･リビングボ－ド</t>
  </si>
  <si>
    <t>鏡台(ドレッサ－)</t>
  </si>
  <si>
    <t>ユニﾂト家具(価格20万円以上)</t>
  </si>
  <si>
    <t>応接セット(３点セット以上)</t>
  </si>
  <si>
    <t>応接用座卓(食卓を除く)</t>
  </si>
  <si>
    <t>ソファ－(ｾｯﾄに含まれない)</t>
  </si>
  <si>
    <t>じゅうたん</t>
  </si>
  <si>
    <t>ﾍﾞｯﾄﾞ･ｿﾌｧ-ﾍﾞｯﾄﾞ(作り付を除)</t>
  </si>
  <si>
    <t>自動車</t>
  </si>
  <si>
    <t>オ－トバイ・スク－タ</t>
  </si>
  <si>
    <t>マウンテンバイク</t>
  </si>
  <si>
    <t>ｺ-ﾄﾞﾚｽ電話機(小電力子機付)</t>
  </si>
  <si>
    <t>ファクシミリ(ｺﾋﾟ-付を含む)</t>
  </si>
  <si>
    <t>カラ－テレビ</t>
  </si>
  <si>
    <t>ハイビジョンテレビ</t>
  </si>
  <si>
    <t>ステレオセット</t>
  </si>
  <si>
    <t>ＣＤラジオカセット</t>
  </si>
  <si>
    <t>ビデオテ－プレコ－ダ－</t>
  </si>
  <si>
    <t>レ－ザ－ディスクプレ－ヤ－</t>
  </si>
  <si>
    <t>ワ－ドプロセッサ</t>
  </si>
  <si>
    <t>パ－ソナルコンピュ－タ</t>
  </si>
  <si>
    <t>カメラ</t>
  </si>
  <si>
    <t>ビデオカメラ</t>
  </si>
  <si>
    <t>カラオケ装置</t>
  </si>
  <si>
    <t>ピアノ</t>
  </si>
  <si>
    <t>電子鍵盤楽器</t>
  </si>
  <si>
    <t>書斎･学習机(ﾗｲﾃｨﾝｸﾞﾃﾞｽｸ含)</t>
  </si>
  <si>
    <t>書棚(作り付けを除く)</t>
  </si>
  <si>
    <t>ゴルフ用具一式(ﾊ-ﾌｾｯﾄ含む)</t>
  </si>
  <si>
    <t>テレビゲ－ム機</t>
  </si>
  <si>
    <t xml:space="preserve">    資料：総務庁統計局「平成６年全国消費実態調査速報」,「平成６年全国消費実態調査報告 第３巻」</t>
  </si>
  <si>
    <t>Ｑ-01 １世帯当り年平均１ヶ月間の収入と支出</t>
  </si>
  <si>
    <t>「勤労者世帯」とは，世帯主が雇用者（役員を除く）の世帯。</t>
  </si>
  <si>
    <t xml:space="preserve">        和歌山市（全世帯）</t>
  </si>
  <si>
    <t xml:space="preserve">     和歌山市（勤労者世帯）</t>
  </si>
  <si>
    <t>集計世帯数      (世帯)</t>
  </si>
  <si>
    <t>世帯人員         (人)</t>
  </si>
  <si>
    <t>有業人員         (人)</t>
  </si>
  <si>
    <t>世帯主平均年齢   (歳)</t>
  </si>
  <si>
    <t>収入総額</t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</si>
  <si>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</si>
  <si>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</si>
  <si>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</si>
  <si>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</si>
  <si>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</si>
  <si>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</si>
  <si>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</si>
  <si>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世帯主の配偶者収入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</si>
  <si>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</si>
  <si>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</si>
  <si>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</si>
  <si>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</si>
  <si>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</si>
  <si>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</si>
  <si>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</si>
  <si>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</si>
  <si>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</si>
  <si>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</si>
  <si>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</si>
  <si>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</si>
  <si>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実収入以外の収入</t>
  </si>
  <si>
    <t>預貯金引出し</t>
  </si>
  <si>
    <t>保険取金</t>
  </si>
  <si>
    <t>有価証券売却</t>
  </si>
  <si>
    <t>土地家屋借入金</t>
  </si>
  <si>
    <t>他の借入金</t>
  </si>
  <si>
    <t>分割払購入借入金（月賦）</t>
  </si>
  <si>
    <t>一括払購入借入金（掛買）</t>
  </si>
  <si>
    <t>財産売却</t>
  </si>
  <si>
    <t>繰入金</t>
  </si>
  <si>
    <t>Ｑ-01 １世帯当り年平均１ヶ月間の収入と支出－続き－</t>
  </si>
  <si>
    <t>支出総額</t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</si>
  <si>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</si>
  <si>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</si>
  <si>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</si>
  <si>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</si>
  <si>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</si>
  <si>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</si>
  <si>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</si>
  <si>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</si>
  <si>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</si>
  <si>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</si>
  <si>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調理食品</t>
  </si>
  <si>
    <t>飲料</t>
  </si>
  <si>
    <t>酒類</t>
  </si>
  <si>
    <t>外食</t>
  </si>
  <si>
    <t>住居</t>
  </si>
  <si>
    <t>家賃･地代</t>
  </si>
  <si>
    <t>設備修繕・維持</t>
  </si>
  <si>
    <t>　　設備材料</t>
  </si>
  <si>
    <t>　　工事他のｻ-ﾋﾞｽ</t>
  </si>
  <si>
    <t>光熱・水道</t>
  </si>
  <si>
    <t>ガス代</t>
  </si>
  <si>
    <t>他の光熱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</si>
  <si>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</si>
  <si>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</si>
  <si>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</si>
  <si>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</si>
  <si>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</si>
  <si>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</si>
  <si>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</si>
  <si>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</si>
  <si>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</si>
  <si>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</si>
  <si>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</si>
  <si>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</si>
  <si>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他の被服</t>
  </si>
  <si>
    <t>履物類</t>
  </si>
  <si>
    <t>被服関連サ－ビス</t>
  </si>
  <si>
    <t>保健医療</t>
  </si>
  <si>
    <t>保健医療用品・器具</t>
  </si>
  <si>
    <t>保健医療サ－ビス</t>
  </si>
  <si>
    <t>交通通信</t>
  </si>
  <si>
    <t>交通</t>
  </si>
  <si>
    <t>自動車等関係費</t>
  </si>
  <si>
    <t>通信</t>
  </si>
  <si>
    <t>教育</t>
  </si>
  <si>
    <t>授業料等</t>
  </si>
  <si>
    <t>教科書・学習参考書</t>
  </si>
  <si>
    <t>補習教育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</si>
  <si>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</si>
  <si>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</si>
  <si>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</si>
  <si>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</si>
  <si>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</si>
  <si>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</si>
  <si>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</si>
  <si>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こづかい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</si>
  <si>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</si>
  <si>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</si>
  <si>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</si>
  <si>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</si>
  <si>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</si>
  <si>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</si>
  <si>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</si>
  <si>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実支出以外の支出</t>
  </si>
  <si>
    <t>預貯金</t>
  </si>
  <si>
    <t>保険掛金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</si>
  <si>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</si>
  <si>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</si>
  <si>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</si>
  <si>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</si>
  <si>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</si>
  <si>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</si>
  <si>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</si>
  <si>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現物総額</t>
  </si>
  <si>
    <t>可処分所得(実収入－非消費支出)</t>
  </si>
  <si>
    <t>貯蓄純増(預貯金及び保険)</t>
  </si>
  <si>
    <t>有価証券純購入</t>
  </si>
  <si>
    <t>平均消費性向:消費支出／可処分所得</t>
  </si>
  <si>
    <t>平均貯蓄率  :貯蓄純増／可処分所得</t>
  </si>
  <si>
    <t>エンゲル係数:食料費／消費支出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</si>
</sst>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#,##0.000;\-#,##0.000"/>
    <numFmt numFmtId="178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72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2" xfId="1" applyFont="1" applyBorder="1"/>
    <xf numFmtId="37" fontId="1" fillId="0" borderId="3" xfId="1" applyFont="1" applyBorder="1"/>
    <xf numFmtId="37" fontId="1" fillId="0" borderId="4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3" fillId="0" borderId="4" xfId="1" applyFont="1" applyBorder="1" applyProtection="1"/>
    <xf numFmtId="37" fontId="1" fillId="0" borderId="3" xfId="1" applyFont="1" applyBorder="1" applyAlignment="1" applyProtection="1">
      <alignment horizontal="left"/>
    </xf>
    <xf numFmtId="37" fontId="1" fillId="0" borderId="3" xfId="1" applyFont="1" applyBorder="1" applyAlignment="1" applyProtection="1">
      <alignment horizontal="center"/>
    </xf>
    <xf numFmtId="37" fontId="3" fillId="0" borderId="0" xfId="1" applyFont="1" applyProtection="1"/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9" fontId="1" fillId="0" borderId="2" xfId="1" applyNumberFormat="1" applyFont="1" applyBorder="1" applyAlignment="1" applyProtection="1">
      <alignment horizontal="right"/>
    </xf>
    <xf numFmtId="39" fontId="1" fillId="0" borderId="0" xfId="1" applyNumberFormat="1" applyFont="1" applyAlignment="1" applyProtection="1">
      <alignment horizontal="right"/>
    </xf>
    <xf numFmtId="39" fontId="1" fillId="0" borderId="2" xfId="1" applyNumberFormat="1" applyFont="1" applyBorder="1" applyProtection="1">
      <protection locked="0"/>
    </xf>
    <xf numFmtId="39" fontId="1" fillId="0" borderId="0" xfId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37" fontId="3" fillId="0" borderId="2" xfId="1" applyFont="1" applyBorder="1" applyProtection="1">
      <protection locked="0"/>
    </xf>
    <xf numFmtId="37" fontId="3" fillId="0" borderId="0" xfId="1" applyFont="1" applyProtection="1">
      <protection locked="0"/>
    </xf>
    <xf numFmtId="176" fontId="3" fillId="0" borderId="0" xfId="1" applyNumberFormat="1" applyFont="1" applyProtection="1"/>
    <xf numFmtId="176" fontId="1" fillId="0" borderId="0" xfId="1" applyNumberFormat="1" applyFont="1" applyProtection="1"/>
    <xf numFmtId="37" fontId="3" fillId="0" borderId="2" xfId="1" applyFont="1" applyBorder="1" applyProtection="1"/>
    <xf numFmtId="37" fontId="1" fillId="0" borderId="0" xfId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7" fontId="1" fillId="0" borderId="5" xfId="1" applyFont="1" applyBorder="1"/>
    <xf numFmtId="37" fontId="1" fillId="0" borderId="6" xfId="1" applyFont="1" applyBorder="1"/>
    <xf numFmtId="37" fontId="1" fillId="0" borderId="0" xfId="1" applyFont="1" applyBorder="1"/>
    <xf numFmtId="37" fontId="1" fillId="0" borderId="7" xfId="1" applyFont="1" applyBorder="1"/>
    <xf numFmtId="37" fontId="1" fillId="0" borderId="0" xfId="1" applyFont="1" applyAlignment="1" applyProtection="1">
      <alignment horizontal="center"/>
    </xf>
    <xf numFmtId="37" fontId="1" fillId="0" borderId="2" xfId="1" applyFont="1" applyBorder="1" applyProtection="1"/>
    <xf numFmtId="37" fontId="1" fillId="0" borderId="8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  <protection locked="0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9" xfId="1" applyFont="1" applyBorder="1"/>
    <xf numFmtId="37" fontId="1" fillId="0" borderId="10" xfId="1" applyFont="1" applyBorder="1"/>
    <xf numFmtId="177" fontId="1" fillId="0" borderId="2" xfId="1" applyNumberFormat="1" applyFont="1" applyBorder="1" applyAlignment="1" applyProtection="1">
      <alignment horizontal="right"/>
      <protection locked="0"/>
    </xf>
    <xf numFmtId="177" fontId="1" fillId="0" borderId="0" xfId="1" applyNumberFormat="1" applyFont="1" applyAlignment="1" applyProtection="1">
      <alignment horizontal="right"/>
      <protection locked="0"/>
    </xf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176" fontId="1" fillId="0" borderId="3" xfId="1" applyNumberFormat="1" applyFont="1" applyBorder="1" applyProtection="1">
      <protection locked="0"/>
    </xf>
    <xf numFmtId="176" fontId="1" fillId="0" borderId="4" xfId="1" applyNumberFormat="1" applyFont="1" applyBorder="1" applyProtection="1">
      <protection locked="0"/>
    </xf>
    <xf numFmtId="176" fontId="1" fillId="0" borderId="11" xfId="1" applyNumberFormat="1" applyFont="1" applyBorder="1" applyProtection="1">
      <protection locked="0"/>
    </xf>
    <xf numFmtId="176" fontId="1" fillId="0" borderId="12" xfId="1" applyNumberFormat="1" applyFont="1" applyBorder="1" applyProtection="1">
      <protection locked="0"/>
    </xf>
    <xf numFmtId="176" fontId="1" fillId="0" borderId="1" xfId="1" applyNumberFormat="1" applyFont="1" applyBorder="1" applyProtection="1">
      <protection locked="0"/>
    </xf>
    <xf numFmtId="2" fontId="1" fillId="0" borderId="2" xfId="1" applyNumberFormat="1" applyFont="1" applyBorder="1" applyProtection="1">
      <protection locked="0"/>
    </xf>
    <xf numFmtId="2" fontId="1" fillId="0" borderId="0" xfId="1" applyNumberFormat="1" applyFont="1" applyProtection="1">
      <protection locked="0"/>
    </xf>
    <xf numFmtId="178" fontId="1" fillId="0" borderId="2" xfId="1" applyNumberFormat="1" applyFont="1" applyBorder="1" applyProtection="1">
      <protection locked="0"/>
    </xf>
    <xf numFmtId="178" fontId="1" fillId="0" borderId="0" xfId="1" applyNumberFormat="1" applyFont="1" applyProtection="1">
      <protection locked="0"/>
    </xf>
    <xf numFmtId="37" fontId="1" fillId="0" borderId="3" xfId="1" applyFont="1" applyBorder="1" applyProtection="1">
      <protection locked="0"/>
    </xf>
    <xf numFmtId="37" fontId="1" fillId="0" borderId="4" xfId="1" applyFont="1" applyBorder="1" applyProtection="1">
      <protection locked="0"/>
    </xf>
    <xf numFmtId="37" fontId="3" fillId="0" borderId="2" xfId="1" applyFont="1" applyBorder="1" applyAlignment="1" applyProtection="1">
      <alignment horizontal="right"/>
    </xf>
    <xf numFmtId="37" fontId="3" fillId="0" borderId="0" xfId="1" applyFont="1" applyAlignment="1" applyProtection="1">
      <alignment horizontal="right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3" xfId="1" applyFont="1" applyBorder="1" applyAlignment="1" applyProtection="1">
      <alignment horizontal="right"/>
      <protection locked="0"/>
    </xf>
    <xf numFmtId="37" fontId="1" fillId="0" borderId="4" xfId="1" applyFont="1" applyBorder="1" applyAlignment="1" applyProtection="1">
      <alignment horizontal="right"/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0" xfId="1" applyFont="1" applyBorder="1" applyProtection="1">
      <protection locked="0"/>
    </xf>
    <xf numFmtId="176" fontId="1" fillId="0" borderId="2" xfId="1" applyNumberFormat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O213"/>
  <sheetViews>
    <sheetView showGridLines="0" tabSelected="1" topLeftCell="A4" zoomScale="75" workbookViewId="0">
      <selection activeCell="H30" sqref="D30:H31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6" width="5.875" style="2" customWidth="1"/>
    <col min="7" max="7" width="12.1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4.625" style="2" customWidth="1"/>
    <col min="259" max="262" width="5.875" style="2" customWidth="1"/>
    <col min="263" max="263" width="12.1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4.625" style="2" customWidth="1"/>
    <col min="515" max="518" width="5.875" style="2" customWidth="1"/>
    <col min="519" max="519" width="12.1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4.625" style="2" customWidth="1"/>
    <col min="771" max="774" width="5.875" style="2" customWidth="1"/>
    <col min="775" max="775" width="12.1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4.625" style="2" customWidth="1"/>
    <col min="1027" max="1030" width="5.875" style="2" customWidth="1"/>
    <col min="1031" max="1031" width="12.1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4.625" style="2" customWidth="1"/>
    <col min="1283" max="1286" width="5.875" style="2" customWidth="1"/>
    <col min="1287" max="1287" width="12.1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4.625" style="2" customWidth="1"/>
    <col min="1539" max="1542" width="5.875" style="2" customWidth="1"/>
    <col min="1543" max="1543" width="12.1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4.625" style="2" customWidth="1"/>
    <col min="1795" max="1798" width="5.875" style="2" customWidth="1"/>
    <col min="1799" max="1799" width="12.1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4.625" style="2" customWidth="1"/>
    <col min="2051" max="2054" width="5.875" style="2" customWidth="1"/>
    <col min="2055" max="2055" width="12.1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4.625" style="2" customWidth="1"/>
    <col min="2307" max="2310" width="5.875" style="2" customWidth="1"/>
    <col min="2311" max="2311" width="12.1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4.625" style="2" customWidth="1"/>
    <col min="2563" max="2566" width="5.875" style="2" customWidth="1"/>
    <col min="2567" max="2567" width="12.1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4.625" style="2" customWidth="1"/>
    <col min="2819" max="2822" width="5.875" style="2" customWidth="1"/>
    <col min="2823" max="2823" width="12.1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4.625" style="2" customWidth="1"/>
    <col min="3075" max="3078" width="5.875" style="2" customWidth="1"/>
    <col min="3079" max="3079" width="12.1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4.625" style="2" customWidth="1"/>
    <col min="3331" max="3334" width="5.875" style="2" customWidth="1"/>
    <col min="3335" max="3335" width="12.1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4.625" style="2" customWidth="1"/>
    <col min="3587" max="3590" width="5.875" style="2" customWidth="1"/>
    <col min="3591" max="3591" width="12.1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4.625" style="2" customWidth="1"/>
    <col min="3843" max="3846" width="5.875" style="2" customWidth="1"/>
    <col min="3847" max="3847" width="12.1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4.625" style="2" customWidth="1"/>
    <col min="4099" max="4102" width="5.875" style="2" customWidth="1"/>
    <col min="4103" max="4103" width="12.1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4.625" style="2" customWidth="1"/>
    <col min="4355" max="4358" width="5.875" style="2" customWidth="1"/>
    <col min="4359" max="4359" width="12.1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4.625" style="2" customWidth="1"/>
    <col min="4611" max="4614" width="5.875" style="2" customWidth="1"/>
    <col min="4615" max="4615" width="12.1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4.625" style="2" customWidth="1"/>
    <col min="4867" max="4870" width="5.875" style="2" customWidth="1"/>
    <col min="4871" max="4871" width="12.1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4.625" style="2" customWidth="1"/>
    <col min="5123" max="5126" width="5.875" style="2" customWidth="1"/>
    <col min="5127" max="5127" width="12.1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4.625" style="2" customWidth="1"/>
    <col min="5379" max="5382" width="5.875" style="2" customWidth="1"/>
    <col min="5383" max="5383" width="12.1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4.625" style="2" customWidth="1"/>
    <col min="5635" max="5638" width="5.875" style="2" customWidth="1"/>
    <col min="5639" max="5639" width="12.1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4.625" style="2" customWidth="1"/>
    <col min="5891" max="5894" width="5.875" style="2" customWidth="1"/>
    <col min="5895" max="5895" width="12.1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4.625" style="2" customWidth="1"/>
    <col min="6147" max="6150" width="5.875" style="2" customWidth="1"/>
    <col min="6151" max="6151" width="12.1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4.625" style="2" customWidth="1"/>
    <col min="6403" max="6406" width="5.875" style="2" customWidth="1"/>
    <col min="6407" max="6407" width="12.1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4.625" style="2" customWidth="1"/>
    <col min="6659" max="6662" width="5.875" style="2" customWidth="1"/>
    <col min="6663" max="6663" width="12.1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4.625" style="2" customWidth="1"/>
    <col min="6915" max="6918" width="5.875" style="2" customWidth="1"/>
    <col min="6919" max="6919" width="12.1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4.625" style="2" customWidth="1"/>
    <col min="7171" max="7174" width="5.875" style="2" customWidth="1"/>
    <col min="7175" max="7175" width="12.1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4.625" style="2" customWidth="1"/>
    <col min="7427" max="7430" width="5.875" style="2" customWidth="1"/>
    <col min="7431" max="7431" width="12.1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4.625" style="2" customWidth="1"/>
    <col min="7683" max="7686" width="5.875" style="2" customWidth="1"/>
    <col min="7687" max="7687" width="12.1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4.625" style="2" customWidth="1"/>
    <col min="7939" max="7942" width="5.875" style="2" customWidth="1"/>
    <col min="7943" max="7943" width="12.1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4.625" style="2" customWidth="1"/>
    <col min="8195" max="8198" width="5.875" style="2" customWidth="1"/>
    <col min="8199" max="8199" width="12.1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4.625" style="2" customWidth="1"/>
    <col min="8451" max="8454" width="5.875" style="2" customWidth="1"/>
    <col min="8455" max="8455" width="12.1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4.625" style="2" customWidth="1"/>
    <col min="8707" max="8710" width="5.875" style="2" customWidth="1"/>
    <col min="8711" max="8711" width="12.1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4.625" style="2" customWidth="1"/>
    <col min="8963" max="8966" width="5.875" style="2" customWidth="1"/>
    <col min="8967" max="8967" width="12.1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4.625" style="2" customWidth="1"/>
    <col min="9219" max="9222" width="5.875" style="2" customWidth="1"/>
    <col min="9223" max="9223" width="12.1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4.625" style="2" customWidth="1"/>
    <col min="9475" max="9478" width="5.875" style="2" customWidth="1"/>
    <col min="9479" max="9479" width="12.1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4.625" style="2" customWidth="1"/>
    <col min="9731" max="9734" width="5.875" style="2" customWidth="1"/>
    <col min="9735" max="9735" width="12.1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4.625" style="2" customWidth="1"/>
    <col min="9987" max="9990" width="5.875" style="2" customWidth="1"/>
    <col min="9991" max="9991" width="12.1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4.625" style="2" customWidth="1"/>
    <col min="10243" max="10246" width="5.875" style="2" customWidth="1"/>
    <col min="10247" max="10247" width="12.1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4.625" style="2" customWidth="1"/>
    <col min="10499" max="10502" width="5.875" style="2" customWidth="1"/>
    <col min="10503" max="10503" width="12.1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4.625" style="2" customWidth="1"/>
    <col min="10755" max="10758" width="5.875" style="2" customWidth="1"/>
    <col min="10759" max="10759" width="12.1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4.625" style="2" customWidth="1"/>
    <col min="11011" max="11014" width="5.875" style="2" customWidth="1"/>
    <col min="11015" max="11015" width="12.1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4.625" style="2" customWidth="1"/>
    <col min="11267" max="11270" width="5.875" style="2" customWidth="1"/>
    <col min="11271" max="11271" width="12.1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4.625" style="2" customWidth="1"/>
    <col min="11523" max="11526" width="5.875" style="2" customWidth="1"/>
    <col min="11527" max="11527" width="12.1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4.625" style="2" customWidth="1"/>
    <col min="11779" max="11782" width="5.875" style="2" customWidth="1"/>
    <col min="11783" max="11783" width="12.1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4.625" style="2" customWidth="1"/>
    <col min="12035" max="12038" width="5.875" style="2" customWidth="1"/>
    <col min="12039" max="12039" width="12.1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4.625" style="2" customWidth="1"/>
    <col min="12291" max="12294" width="5.875" style="2" customWidth="1"/>
    <col min="12295" max="12295" width="12.1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4.625" style="2" customWidth="1"/>
    <col min="12547" max="12550" width="5.875" style="2" customWidth="1"/>
    <col min="12551" max="12551" width="12.1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4.625" style="2" customWidth="1"/>
    <col min="12803" max="12806" width="5.875" style="2" customWidth="1"/>
    <col min="12807" max="12807" width="12.1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4.625" style="2" customWidth="1"/>
    <col min="13059" max="13062" width="5.875" style="2" customWidth="1"/>
    <col min="13063" max="13063" width="12.1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4.625" style="2" customWidth="1"/>
    <col min="13315" max="13318" width="5.875" style="2" customWidth="1"/>
    <col min="13319" max="13319" width="12.1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4.625" style="2" customWidth="1"/>
    <col min="13571" max="13574" width="5.875" style="2" customWidth="1"/>
    <col min="13575" max="13575" width="12.1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4.625" style="2" customWidth="1"/>
    <col min="13827" max="13830" width="5.875" style="2" customWidth="1"/>
    <col min="13831" max="13831" width="12.1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4.625" style="2" customWidth="1"/>
    <col min="14083" max="14086" width="5.875" style="2" customWidth="1"/>
    <col min="14087" max="14087" width="12.1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4.625" style="2" customWidth="1"/>
    <col min="14339" max="14342" width="5.875" style="2" customWidth="1"/>
    <col min="14343" max="14343" width="12.1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4.625" style="2" customWidth="1"/>
    <col min="14595" max="14598" width="5.875" style="2" customWidth="1"/>
    <col min="14599" max="14599" width="12.1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4.625" style="2" customWidth="1"/>
    <col min="14851" max="14854" width="5.875" style="2" customWidth="1"/>
    <col min="14855" max="14855" width="12.1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4.625" style="2" customWidth="1"/>
    <col min="15107" max="15110" width="5.875" style="2" customWidth="1"/>
    <col min="15111" max="15111" width="12.1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4.625" style="2" customWidth="1"/>
    <col min="15363" max="15366" width="5.875" style="2" customWidth="1"/>
    <col min="15367" max="15367" width="12.1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4.625" style="2" customWidth="1"/>
    <col min="15619" max="15622" width="5.875" style="2" customWidth="1"/>
    <col min="15623" max="15623" width="12.1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4.625" style="2" customWidth="1"/>
    <col min="15875" max="15878" width="5.875" style="2" customWidth="1"/>
    <col min="15879" max="15879" width="12.1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4.625" style="2" customWidth="1"/>
    <col min="16131" max="16134" width="5.875" style="2" customWidth="1"/>
    <col min="16135" max="16135" width="12.125" style="2" customWidth="1"/>
    <col min="16136" max="16136" width="13.375" style="2"/>
    <col min="16137" max="16137" width="14.625" style="2" customWidth="1"/>
    <col min="16138" max="16384" width="13.375" style="2"/>
  </cols>
  <sheetData>
    <row r="1" spans="1:14" x14ac:dyDescent="0.2">
      <c r="A1" s="1"/>
    </row>
    <row r="6" spans="1:14" x14ac:dyDescent="0.2">
      <c r="H6" s="3" t="s">
        <v>479</v>
      </c>
    </row>
    <row r="7" spans="1:14" x14ac:dyDescent="0.2">
      <c r="G7" s="1" t="s">
        <v>480</v>
      </c>
    </row>
    <row r="8" spans="1:14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">
      <c r="I9" s="5"/>
      <c r="L9" s="5"/>
    </row>
    <row r="10" spans="1:14" x14ac:dyDescent="0.2">
      <c r="I10" s="12" t="s">
        <v>481</v>
      </c>
      <c r="J10" s="7"/>
      <c r="K10" s="7"/>
      <c r="L10" s="12" t="s">
        <v>482</v>
      </c>
      <c r="M10" s="7"/>
      <c r="N10" s="7"/>
    </row>
    <row r="11" spans="1:14" x14ac:dyDescent="0.2">
      <c r="I11" s="9" t="s">
        <v>5</v>
      </c>
      <c r="J11" s="9" t="s">
        <v>6</v>
      </c>
      <c r="K11" s="9" t="s">
        <v>7</v>
      </c>
      <c r="L11" s="9" t="s">
        <v>5</v>
      </c>
      <c r="M11" s="9" t="s">
        <v>6</v>
      </c>
      <c r="N11" s="9" t="s">
        <v>7</v>
      </c>
    </row>
    <row r="12" spans="1:14" x14ac:dyDescent="0.2">
      <c r="B12" s="7"/>
      <c r="C12" s="7"/>
      <c r="D12" s="7"/>
      <c r="E12" s="7"/>
      <c r="F12" s="7"/>
      <c r="G12" s="7"/>
      <c r="H12" s="7"/>
      <c r="I12" s="12" t="s">
        <v>11</v>
      </c>
      <c r="J12" s="12" t="s">
        <v>12</v>
      </c>
      <c r="K12" s="12" t="s">
        <v>13</v>
      </c>
      <c r="L12" s="12" t="s">
        <v>11</v>
      </c>
      <c r="M12" s="12" t="s">
        <v>12</v>
      </c>
      <c r="N12" s="12" t="s">
        <v>13</v>
      </c>
    </row>
    <row r="13" spans="1:14" x14ac:dyDescent="0.2">
      <c r="I13" s="5"/>
      <c r="L13" s="5"/>
    </row>
    <row r="14" spans="1:14" x14ac:dyDescent="0.2">
      <c r="E14" s="1" t="s">
        <v>483</v>
      </c>
      <c r="I14" s="31">
        <v>95</v>
      </c>
      <c r="J14" s="32">
        <v>95</v>
      </c>
      <c r="K14" s="32">
        <v>95</v>
      </c>
      <c r="L14" s="31">
        <v>51</v>
      </c>
      <c r="M14" s="32">
        <v>47</v>
      </c>
      <c r="N14" s="32">
        <v>52</v>
      </c>
    </row>
    <row r="15" spans="1:14" x14ac:dyDescent="0.2">
      <c r="E15" s="1" t="s">
        <v>484</v>
      </c>
      <c r="I15" s="21">
        <v>3.22</v>
      </c>
      <c r="J15" s="22">
        <v>3.14</v>
      </c>
      <c r="K15" s="22">
        <v>3.29</v>
      </c>
      <c r="L15" s="57">
        <v>3.49</v>
      </c>
      <c r="M15" s="58">
        <v>3.51</v>
      </c>
      <c r="N15" s="58">
        <v>3.5</v>
      </c>
    </row>
    <row r="16" spans="1:14" x14ac:dyDescent="0.2">
      <c r="E16" s="1" t="s">
        <v>485</v>
      </c>
      <c r="I16" s="21">
        <v>1.37</v>
      </c>
      <c r="J16" s="22">
        <v>1.51</v>
      </c>
      <c r="K16" s="22">
        <v>1.4</v>
      </c>
      <c r="L16" s="57">
        <v>1.44</v>
      </c>
      <c r="M16" s="58">
        <v>1.66</v>
      </c>
      <c r="N16" s="58">
        <v>1.42</v>
      </c>
    </row>
    <row r="17" spans="2:14" x14ac:dyDescent="0.2">
      <c r="E17" s="1" t="s">
        <v>486</v>
      </c>
      <c r="I17" s="23">
        <v>53.9</v>
      </c>
      <c r="J17" s="24">
        <v>55.4</v>
      </c>
      <c r="K17" s="24">
        <v>53.4</v>
      </c>
      <c r="L17" s="59">
        <v>47.5</v>
      </c>
      <c r="M17" s="60">
        <v>47.5</v>
      </c>
      <c r="N17" s="60">
        <v>46.8</v>
      </c>
    </row>
    <row r="18" spans="2:14" x14ac:dyDescent="0.2">
      <c r="B18" s="7"/>
      <c r="C18" s="7"/>
      <c r="D18" s="7"/>
      <c r="E18" s="7"/>
      <c r="F18" s="7"/>
      <c r="G18" s="7"/>
      <c r="H18" s="7"/>
      <c r="I18" s="6"/>
      <c r="J18" s="7"/>
      <c r="K18" s="7"/>
      <c r="L18" s="61"/>
      <c r="M18" s="62"/>
      <c r="N18" s="62"/>
    </row>
    <row r="19" spans="2:14" x14ac:dyDescent="0.2">
      <c r="I19" s="15" t="s">
        <v>24</v>
      </c>
      <c r="J19" s="16" t="s">
        <v>24</v>
      </c>
      <c r="K19" s="16" t="s">
        <v>24</v>
      </c>
      <c r="L19" s="15" t="s">
        <v>24</v>
      </c>
      <c r="M19" s="16" t="s">
        <v>24</v>
      </c>
      <c r="N19" s="16" t="s">
        <v>24</v>
      </c>
    </row>
    <row r="20" spans="2:14" x14ac:dyDescent="0.2">
      <c r="C20" s="3" t="s">
        <v>487</v>
      </c>
      <c r="D20" s="14"/>
      <c r="E20" s="14"/>
      <c r="F20" s="14"/>
      <c r="G20" s="14"/>
      <c r="H20" s="14"/>
      <c r="I20" s="63" t="s">
        <v>380</v>
      </c>
      <c r="J20" s="64" t="s">
        <v>380</v>
      </c>
      <c r="K20" s="64" t="s">
        <v>380</v>
      </c>
      <c r="L20" s="29">
        <f>L22+L50+L64</f>
        <v>995344.01010000007</v>
      </c>
      <c r="M20" s="14">
        <f>M22+M50+M64+1</f>
        <v>1017535.02</v>
      </c>
      <c r="N20" s="14">
        <f>N22+N50+N64-1</f>
        <v>1049671.2999999998</v>
      </c>
    </row>
    <row r="21" spans="2:14" x14ac:dyDescent="0.2">
      <c r="I21" s="5"/>
      <c r="L21" s="5"/>
    </row>
    <row r="22" spans="2:14" x14ac:dyDescent="0.2">
      <c r="D22" s="1" t="s">
        <v>488</v>
      </c>
      <c r="I22" s="15" t="s">
        <v>380</v>
      </c>
      <c r="J22" s="16" t="s">
        <v>380</v>
      </c>
      <c r="K22" s="16" t="s">
        <v>380</v>
      </c>
      <c r="L22" s="38">
        <f>L24+L46</f>
        <v>540240</v>
      </c>
      <c r="M22" s="30">
        <f>M24+M46</f>
        <v>562529</v>
      </c>
      <c r="N22" s="30">
        <f>N24+N46</f>
        <v>595445</v>
      </c>
    </row>
    <row r="23" spans="2:14" x14ac:dyDescent="0.2">
      <c r="I23" s="5"/>
      <c r="L23" s="5"/>
    </row>
    <row r="24" spans="2:14" x14ac:dyDescent="0.2">
      <c r="E24" s="1" t="s">
        <v>489</v>
      </c>
      <c r="I24" s="15" t="s">
        <v>380</v>
      </c>
      <c r="J24" s="16" t="s">
        <v>380</v>
      </c>
      <c r="K24" s="16" t="s">
        <v>380</v>
      </c>
      <c r="L24" s="38">
        <f>L26+L36+L41</f>
        <v>526705</v>
      </c>
      <c r="M24" s="30">
        <f>M26+M36+M41</f>
        <v>555411</v>
      </c>
      <c r="N24" s="30">
        <f>N26+N36+N41</f>
        <v>586303</v>
      </c>
    </row>
    <row r="25" spans="2:14" x14ac:dyDescent="0.2">
      <c r="I25" s="5"/>
      <c r="L25" s="5"/>
    </row>
    <row r="26" spans="2:14" x14ac:dyDescent="0.2">
      <c r="F26" s="1" t="s">
        <v>490</v>
      </c>
      <c r="I26" s="15" t="s">
        <v>380</v>
      </c>
      <c r="J26" s="16" t="s">
        <v>380</v>
      </c>
      <c r="K26" s="16" t="s">
        <v>380</v>
      </c>
      <c r="L26" s="38">
        <f>L28+L33+L34</f>
        <v>502567</v>
      </c>
      <c r="M26" s="30">
        <f>M28+M33+M34</f>
        <v>534130</v>
      </c>
      <c r="N26" s="30">
        <f>N28+N33+N34</f>
        <v>565164</v>
      </c>
    </row>
    <row r="27" spans="2:14" x14ac:dyDescent="0.2">
      <c r="I27" s="5"/>
      <c r="L27" s="5"/>
    </row>
    <row r="28" spans="2:14" x14ac:dyDescent="0.2">
      <c r="G28" s="1" t="s">
        <v>491</v>
      </c>
      <c r="I28" s="15" t="s">
        <v>380</v>
      </c>
      <c r="J28" s="16" t="s">
        <v>380</v>
      </c>
      <c r="K28" s="16" t="s">
        <v>380</v>
      </c>
      <c r="L28" s="38">
        <f>L29+L30+L31</f>
        <v>468467</v>
      </c>
      <c r="M28" s="30">
        <f>M29+M30+M31+1</f>
        <v>487535</v>
      </c>
      <c r="N28" s="30">
        <f>N29+N30+N31-1</f>
        <v>528894</v>
      </c>
    </row>
    <row r="29" spans="2:14" x14ac:dyDescent="0.2">
      <c r="G29" s="1" t="s">
        <v>492</v>
      </c>
      <c r="I29" s="65" t="s">
        <v>380</v>
      </c>
      <c r="J29" s="42" t="s">
        <v>380</v>
      </c>
      <c r="K29" s="42" t="s">
        <v>380</v>
      </c>
      <c r="L29" s="31">
        <v>367457</v>
      </c>
      <c r="M29" s="32">
        <v>393268</v>
      </c>
      <c r="N29" s="32">
        <v>407253</v>
      </c>
    </row>
    <row r="30" spans="2:14" x14ac:dyDescent="0.2">
      <c r="G30" s="1" t="s">
        <v>493</v>
      </c>
      <c r="I30" s="65" t="s">
        <v>380</v>
      </c>
      <c r="J30" s="42" t="s">
        <v>380</v>
      </c>
      <c r="K30" s="42" t="s">
        <v>380</v>
      </c>
      <c r="L30" s="31">
        <v>2597</v>
      </c>
      <c r="M30" s="32">
        <v>1911</v>
      </c>
      <c r="N30" s="32">
        <v>2102</v>
      </c>
    </row>
    <row r="31" spans="2:14" x14ac:dyDescent="0.2">
      <c r="G31" s="1" t="s">
        <v>494</v>
      </c>
      <c r="I31" s="65" t="s">
        <v>380</v>
      </c>
      <c r="J31" s="42" t="s">
        <v>380</v>
      </c>
      <c r="K31" s="42" t="s">
        <v>380</v>
      </c>
      <c r="L31" s="31">
        <v>98413</v>
      </c>
      <c r="M31" s="32">
        <v>92355</v>
      </c>
      <c r="N31" s="32">
        <v>119540</v>
      </c>
    </row>
    <row r="32" spans="2:14" x14ac:dyDescent="0.2">
      <c r="I32" s="5"/>
      <c r="L32" s="31"/>
      <c r="M32" s="32"/>
      <c r="N32" s="32"/>
    </row>
    <row r="33" spans="5:14" x14ac:dyDescent="0.2">
      <c r="G33" s="1" t="s">
        <v>495</v>
      </c>
      <c r="I33" s="65" t="s">
        <v>380</v>
      </c>
      <c r="J33" s="42" t="s">
        <v>380</v>
      </c>
      <c r="K33" s="42" t="s">
        <v>380</v>
      </c>
      <c r="L33" s="31">
        <v>32695</v>
      </c>
      <c r="M33" s="32">
        <v>43371</v>
      </c>
      <c r="N33" s="32">
        <v>26737</v>
      </c>
    </row>
    <row r="34" spans="5:14" x14ac:dyDescent="0.2">
      <c r="G34" s="1" t="s">
        <v>496</v>
      </c>
      <c r="I34" s="65" t="s">
        <v>380</v>
      </c>
      <c r="J34" s="42" t="s">
        <v>380</v>
      </c>
      <c r="K34" s="42" t="s">
        <v>380</v>
      </c>
      <c r="L34" s="31">
        <v>1405</v>
      </c>
      <c r="M34" s="32">
        <v>3224</v>
      </c>
      <c r="N34" s="32">
        <v>9533</v>
      </c>
    </row>
    <row r="35" spans="5:14" x14ac:dyDescent="0.2">
      <c r="I35" s="31"/>
      <c r="J35" s="32"/>
      <c r="K35" s="32"/>
      <c r="L35" s="31"/>
      <c r="M35" s="32"/>
      <c r="N35" s="32"/>
    </row>
    <row r="36" spans="5:14" x14ac:dyDescent="0.2">
      <c r="F36" s="1" t="s">
        <v>497</v>
      </c>
      <c r="I36" s="15" t="s">
        <v>380</v>
      </c>
      <c r="J36" s="16" t="s">
        <v>380</v>
      </c>
      <c r="K36" s="16" t="s">
        <v>380</v>
      </c>
      <c r="L36" s="38">
        <f>L37+L38+L39</f>
        <v>4426</v>
      </c>
      <c r="M36" s="30">
        <f>M37+M38+M39-1</f>
        <v>3812</v>
      </c>
      <c r="N36" s="30">
        <f>N37+N38+N39</f>
        <v>790</v>
      </c>
    </row>
    <row r="37" spans="5:14" x14ac:dyDescent="0.2">
      <c r="G37" s="1" t="s">
        <v>498</v>
      </c>
      <c r="I37" s="65" t="s">
        <v>380</v>
      </c>
      <c r="J37" s="42" t="s">
        <v>380</v>
      </c>
      <c r="K37" s="42" t="s">
        <v>380</v>
      </c>
      <c r="L37" s="31">
        <v>2956</v>
      </c>
      <c r="M37" s="32">
        <v>252</v>
      </c>
      <c r="N37" s="32">
        <v>533</v>
      </c>
    </row>
    <row r="38" spans="5:14" x14ac:dyDescent="0.2">
      <c r="G38" s="1" t="s">
        <v>499</v>
      </c>
      <c r="I38" s="65" t="s">
        <v>380</v>
      </c>
      <c r="J38" s="42" t="s">
        <v>380</v>
      </c>
      <c r="K38" s="42" t="s">
        <v>380</v>
      </c>
      <c r="L38" s="31">
        <v>200</v>
      </c>
      <c r="M38" s="32">
        <v>3391</v>
      </c>
      <c r="N38" s="32">
        <v>168</v>
      </c>
    </row>
    <row r="39" spans="5:14" x14ac:dyDescent="0.2">
      <c r="G39" s="1" t="s">
        <v>500</v>
      </c>
      <c r="I39" s="65" t="s">
        <v>380</v>
      </c>
      <c r="J39" s="42" t="s">
        <v>380</v>
      </c>
      <c r="K39" s="42" t="s">
        <v>380</v>
      </c>
      <c r="L39" s="31">
        <v>1270</v>
      </c>
      <c r="M39" s="32">
        <v>170</v>
      </c>
      <c r="N39" s="32">
        <v>89</v>
      </c>
    </row>
    <row r="40" spans="5:14" x14ac:dyDescent="0.2">
      <c r="I40" s="31"/>
      <c r="J40" s="32"/>
      <c r="K40" s="32"/>
      <c r="L40" s="31"/>
      <c r="M40" s="32"/>
      <c r="N40" s="32"/>
    </row>
    <row r="41" spans="5:14" x14ac:dyDescent="0.2">
      <c r="F41" s="1" t="s">
        <v>501</v>
      </c>
      <c r="I41" s="15" t="s">
        <v>380</v>
      </c>
      <c r="J41" s="16" t="s">
        <v>380</v>
      </c>
      <c r="K41" s="16" t="s">
        <v>380</v>
      </c>
      <c r="L41" s="38">
        <f>L42+L43+L44</f>
        <v>19712</v>
      </c>
      <c r="M41" s="30">
        <f>M42+M43+M44-1</f>
        <v>17469</v>
      </c>
      <c r="N41" s="30">
        <f>N42+N43+N44</f>
        <v>20349</v>
      </c>
    </row>
    <row r="42" spans="5:14" x14ac:dyDescent="0.2">
      <c r="G42" s="1" t="s">
        <v>502</v>
      </c>
      <c r="I42" s="65" t="s">
        <v>380</v>
      </c>
      <c r="J42" s="42" t="s">
        <v>380</v>
      </c>
      <c r="K42" s="42" t="s">
        <v>380</v>
      </c>
      <c r="L42" s="31">
        <v>1426</v>
      </c>
      <c r="M42" s="32">
        <v>409</v>
      </c>
      <c r="N42" s="32">
        <v>684</v>
      </c>
    </row>
    <row r="43" spans="5:14" x14ac:dyDescent="0.2">
      <c r="G43" s="1" t="s">
        <v>503</v>
      </c>
      <c r="I43" s="65" t="s">
        <v>380</v>
      </c>
      <c r="J43" s="42" t="s">
        <v>380</v>
      </c>
      <c r="K43" s="42" t="s">
        <v>380</v>
      </c>
      <c r="L43" s="31">
        <v>17901</v>
      </c>
      <c r="M43" s="32">
        <v>16689</v>
      </c>
      <c r="N43" s="32">
        <v>18862</v>
      </c>
    </row>
    <row r="44" spans="5:14" x14ac:dyDescent="0.2">
      <c r="G44" s="1" t="s">
        <v>504</v>
      </c>
      <c r="I44" s="65" t="s">
        <v>380</v>
      </c>
      <c r="J44" s="42" t="s">
        <v>380</v>
      </c>
      <c r="K44" s="42" t="s">
        <v>380</v>
      </c>
      <c r="L44" s="31">
        <v>385</v>
      </c>
      <c r="M44" s="32">
        <v>372</v>
      </c>
      <c r="N44" s="32">
        <v>803</v>
      </c>
    </row>
    <row r="45" spans="5:14" x14ac:dyDescent="0.2">
      <c r="I45" s="31"/>
      <c r="J45" s="32"/>
      <c r="K45" s="32"/>
      <c r="L45" s="31"/>
      <c r="M45" s="32"/>
      <c r="N45" s="32"/>
    </row>
    <row r="46" spans="5:14" x14ac:dyDescent="0.2">
      <c r="E46" s="1" t="s">
        <v>505</v>
      </c>
      <c r="I46" s="15" t="s">
        <v>380</v>
      </c>
      <c r="J46" s="16" t="s">
        <v>380</v>
      </c>
      <c r="K46" s="16" t="s">
        <v>380</v>
      </c>
      <c r="L46" s="38">
        <f>L47+L48</f>
        <v>13535</v>
      </c>
      <c r="M46" s="30">
        <f>M47+M48</f>
        <v>7118</v>
      </c>
      <c r="N46" s="30">
        <f>N47+N48</f>
        <v>9142</v>
      </c>
    </row>
    <row r="47" spans="5:14" x14ac:dyDescent="0.2">
      <c r="F47" s="1" t="s">
        <v>506</v>
      </c>
      <c r="I47" s="65" t="s">
        <v>380</v>
      </c>
      <c r="J47" s="42" t="s">
        <v>380</v>
      </c>
      <c r="K47" s="42" t="s">
        <v>380</v>
      </c>
      <c r="L47" s="31">
        <v>9654</v>
      </c>
      <c r="M47" s="32">
        <v>5476</v>
      </c>
      <c r="N47" s="32">
        <v>6594</v>
      </c>
    </row>
    <row r="48" spans="5:14" x14ac:dyDescent="0.2">
      <c r="F48" s="1" t="s">
        <v>507</v>
      </c>
      <c r="I48" s="65" t="s">
        <v>380</v>
      </c>
      <c r="J48" s="42" t="s">
        <v>380</v>
      </c>
      <c r="K48" s="42" t="s">
        <v>380</v>
      </c>
      <c r="L48" s="31">
        <v>3881</v>
      </c>
      <c r="M48" s="32">
        <v>1642</v>
      </c>
      <c r="N48" s="32">
        <v>2548</v>
      </c>
    </row>
    <row r="49" spans="4:14" x14ac:dyDescent="0.2">
      <c r="I49" s="31"/>
      <c r="J49" s="32"/>
      <c r="K49" s="32"/>
      <c r="L49" s="31"/>
      <c r="M49" s="32"/>
      <c r="N49" s="32"/>
    </row>
    <row r="50" spans="4:14" x14ac:dyDescent="0.2">
      <c r="D50" s="1" t="s">
        <v>508</v>
      </c>
      <c r="I50" s="15" t="s">
        <v>380</v>
      </c>
      <c r="J50" s="16" t="s">
        <v>380</v>
      </c>
      <c r="K50" s="16" t="s">
        <v>380</v>
      </c>
      <c r="L50" s="38">
        <f>SUM(L52:L62)</f>
        <v>337101.01010000001</v>
      </c>
      <c r="M50" s="30">
        <f>SUM(M52:M62)+1</f>
        <v>355348.02</v>
      </c>
      <c r="N50" s="30">
        <f>SUM(N52:N62)+1</f>
        <v>361982.29999999993</v>
      </c>
    </row>
    <row r="51" spans="4:14" x14ac:dyDescent="0.2">
      <c r="I51" s="5"/>
      <c r="L51" s="31"/>
      <c r="M51" s="32"/>
      <c r="N51" s="32"/>
    </row>
    <row r="52" spans="4:14" x14ac:dyDescent="0.2">
      <c r="E52" s="1" t="s">
        <v>509</v>
      </c>
      <c r="I52" s="65" t="s">
        <v>380</v>
      </c>
      <c r="J52" s="42" t="s">
        <v>380</v>
      </c>
      <c r="K52" s="42" t="s">
        <v>380</v>
      </c>
      <c r="L52" s="31">
        <v>317453</v>
      </c>
      <c r="M52" s="32">
        <v>333780</v>
      </c>
      <c r="N52" s="32">
        <v>340049</v>
      </c>
    </row>
    <row r="53" spans="4:14" x14ac:dyDescent="0.2">
      <c r="E53" s="1" t="s">
        <v>510</v>
      </c>
      <c r="I53" s="65" t="s">
        <v>380</v>
      </c>
      <c r="J53" s="42" t="s">
        <v>380</v>
      </c>
      <c r="K53" s="42" t="s">
        <v>380</v>
      </c>
      <c r="L53" s="31">
        <v>7456</v>
      </c>
      <c r="M53" s="32">
        <v>905</v>
      </c>
      <c r="N53" s="32">
        <v>2380</v>
      </c>
    </row>
    <row r="54" spans="4:14" x14ac:dyDescent="0.2">
      <c r="E54" s="1" t="s">
        <v>511</v>
      </c>
      <c r="I54" s="65" t="s">
        <v>380</v>
      </c>
      <c r="J54" s="42" t="s">
        <v>380</v>
      </c>
      <c r="K54" s="42" t="s">
        <v>380</v>
      </c>
      <c r="L54" s="31">
        <v>1005</v>
      </c>
      <c r="M54" s="32">
        <v>4074</v>
      </c>
      <c r="N54" s="32">
        <v>0.1</v>
      </c>
    </row>
    <row r="55" spans="4:14" x14ac:dyDescent="0.2">
      <c r="E55" s="1" t="s">
        <v>512</v>
      </c>
      <c r="I55" s="65" t="s">
        <v>380</v>
      </c>
      <c r="J55" s="42" t="s">
        <v>380</v>
      </c>
      <c r="K55" s="42" t="s">
        <v>380</v>
      </c>
      <c r="L55" s="31">
        <v>1E-4</v>
      </c>
      <c r="M55" s="32">
        <v>0.01</v>
      </c>
      <c r="N55" s="32">
        <v>0.1</v>
      </c>
    </row>
    <row r="56" spans="4:14" x14ac:dyDescent="0.2">
      <c r="I56" s="5"/>
      <c r="L56" s="5"/>
    </row>
    <row r="57" spans="4:14" x14ac:dyDescent="0.2">
      <c r="E57" s="1" t="s">
        <v>513</v>
      </c>
      <c r="I57" s="65" t="s">
        <v>380</v>
      </c>
      <c r="J57" s="42" t="s">
        <v>380</v>
      </c>
      <c r="K57" s="42" t="s">
        <v>380</v>
      </c>
      <c r="L57" s="31">
        <v>218</v>
      </c>
      <c r="M57" s="32">
        <v>521</v>
      </c>
      <c r="N57" s="32">
        <v>2034</v>
      </c>
    </row>
    <row r="58" spans="4:14" x14ac:dyDescent="0.2">
      <c r="E58" s="1" t="s">
        <v>514</v>
      </c>
      <c r="I58" s="65" t="s">
        <v>380</v>
      </c>
      <c r="J58" s="42" t="s">
        <v>380</v>
      </c>
      <c r="K58" s="42" t="s">
        <v>380</v>
      </c>
      <c r="L58" s="31">
        <v>354</v>
      </c>
      <c r="M58" s="32">
        <v>540</v>
      </c>
      <c r="N58" s="32">
        <v>2391</v>
      </c>
    </row>
    <row r="59" spans="4:14" x14ac:dyDescent="0.2">
      <c r="E59" s="1" t="s">
        <v>515</v>
      </c>
      <c r="I59" s="65" t="s">
        <v>380</v>
      </c>
      <c r="J59" s="42" t="s">
        <v>380</v>
      </c>
      <c r="K59" s="42" t="s">
        <v>380</v>
      </c>
      <c r="L59" s="31">
        <v>9103</v>
      </c>
      <c r="M59" s="32">
        <v>14219</v>
      </c>
      <c r="N59" s="32">
        <v>14539</v>
      </c>
    </row>
    <row r="60" spans="4:14" x14ac:dyDescent="0.2">
      <c r="I60" s="5"/>
      <c r="L60" s="5"/>
    </row>
    <row r="61" spans="4:14" x14ac:dyDescent="0.2">
      <c r="E61" s="1" t="s">
        <v>516</v>
      </c>
      <c r="I61" s="65" t="s">
        <v>380</v>
      </c>
      <c r="J61" s="42" t="s">
        <v>380</v>
      </c>
      <c r="K61" s="42" t="s">
        <v>380</v>
      </c>
      <c r="L61" s="31">
        <v>0.01</v>
      </c>
      <c r="M61" s="32">
        <v>0.01</v>
      </c>
      <c r="N61" s="32">
        <v>0.1</v>
      </c>
    </row>
    <row r="62" spans="4:14" x14ac:dyDescent="0.2">
      <c r="E62" s="1" t="s">
        <v>507</v>
      </c>
      <c r="I62" s="65" t="s">
        <v>380</v>
      </c>
      <c r="J62" s="42" t="s">
        <v>380</v>
      </c>
      <c r="K62" s="42" t="s">
        <v>380</v>
      </c>
      <c r="L62" s="31">
        <v>1512</v>
      </c>
      <c r="M62" s="32">
        <v>1308</v>
      </c>
      <c r="N62" s="32">
        <v>588</v>
      </c>
    </row>
    <row r="63" spans="4:14" x14ac:dyDescent="0.2">
      <c r="I63" s="5"/>
      <c r="L63" s="31"/>
      <c r="M63" s="32"/>
      <c r="N63" s="32"/>
    </row>
    <row r="64" spans="4:14" x14ac:dyDescent="0.2">
      <c r="D64" s="1" t="s">
        <v>517</v>
      </c>
      <c r="I64" s="65" t="s">
        <v>380</v>
      </c>
      <c r="J64" s="42" t="s">
        <v>380</v>
      </c>
      <c r="K64" s="42" t="s">
        <v>380</v>
      </c>
      <c r="L64" s="31">
        <v>118003</v>
      </c>
      <c r="M64" s="32">
        <v>99657</v>
      </c>
      <c r="N64" s="32">
        <v>92245</v>
      </c>
    </row>
    <row r="65" spans="1:15" ht="18" thickBot="1" x14ac:dyDescent="0.25">
      <c r="B65" s="4"/>
      <c r="C65" s="4"/>
      <c r="D65" s="4"/>
      <c r="E65" s="4"/>
      <c r="F65" s="4"/>
      <c r="G65" s="4"/>
      <c r="H65" s="4"/>
      <c r="I65" s="33"/>
      <c r="J65" s="4"/>
      <c r="K65" s="4"/>
      <c r="L65" s="43"/>
      <c r="M65" s="44"/>
      <c r="N65" s="4"/>
    </row>
    <row r="66" spans="1:15" x14ac:dyDescent="0.2">
      <c r="G66" s="1" t="s">
        <v>57</v>
      </c>
    </row>
    <row r="67" spans="1:15" x14ac:dyDescent="0.2">
      <c r="A67" s="1"/>
    </row>
    <row r="68" spans="1:15" x14ac:dyDescent="0.2">
      <c r="A68" s="1"/>
    </row>
    <row r="73" spans="1:15" x14ac:dyDescent="0.2">
      <c r="H73" s="3" t="s">
        <v>518</v>
      </c>
    </row>
    <row r="74" spans="1:15" x14ac:dyDescent="0.2">
      <c r="G74" s="1" t="s">
        <v>480</v>
      </c>
      <c r="N74" s="35"/>
    </row>
    <row r="75" spans="1:15" ht="18" thickBo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1" t="s">
        <v>160</v>
      </c>
      <c r="O75" s="35"/>
    </row>
    <row r="76" spans="1:15" x14ac:dyDescent="0.2">
      <c r="I76" s="5"/>
      <c r="L76" s="5"/>
    </row>
    <row r="77" spans="1:15" x14ac:dyDescent="0.2">
      <c r="I77" s="12" t="s">
        <v>481</v>
      </c>
      <c r="J77" s="7"/>
      <c r="K77" s="7"/>
      <c r="L77" s="12" t="s">
        <v>482</v>
      </c>
      <c r="M77" s="7"/>
      <c r="N77" s="7"/>
    </row>
    <row r="78" spans="1:15" x14ac:dyDescent="0.2">
      <c r="I78" s="9" t="s">
        <v>5</v>
      </c>
      <c r="J78" s="9" t="s">
        <v>6</v>
      </c>
      <c r="K78" s="9" t="s">
        <v>7</v>
      </c>
      <c r="L78" s="9" t="s">
        <v>5</v>
      </c>
      <c r="M78" s="9" t="s">
        <v>6</v>
      </c>
      <c r="N78" s="9" t="s">
        <v>7</v>
      </c>
    </row>
    <row r="79" spans="1:15" x14ac:dyDescent="0.2">
      <c r="B79" s="7"/>
      <c r="C79" s="7"/>
      <c r="D79" s="7"/>
      <c r="E79" s="7"/>
      <c r="F79" s="7"/>
      <c r="G79" s="7"/>
      <c r="H79" s="7"/>
      <c r="I79" s="12" t="s">
        <v>11</v>
      </c>
      <c r="J79" s="12" t="s">
        <v>12</v>
      </c>
      <c r="K79" s="12" t="s">
        <v>13</v>
      </c>
      <c r="L79" s="12" t="s">
        <v>11</v>
      </c>
      <c r="M79" s="12" t="s">
        <v>12</v>
      </c>
      <c r="N79" s="12" t="s">
        <v>13</v>
      </c>
    </row>
    <row r="80" spans="1:15" x14ac:dyDescent="0.2">
      <c r="I80" s="5"/>
      <c r="L80" s="5"/>
    </row>
    <row r="81" spans="3:14" x14ac:dyDescent="0.2">
      <c r="C81" s="3" t="s">
        <v>519</v>
      </c>
      <c r="D81" s="14"/>
      <c r="E81" s="14"/>
      <c r="F81" s="14"/>
      <c r="G81" s="14"/>
      <c r="H81" s="14"/>
      <c r="I81" s="15" t="s">
        <v>380</v>
      </c>
      <c r="J81" s="16" t="s">
        <v>380</v>
      </c>
      <c r="K81" s="16" t="s">
        <v>380</v>
      </c>
      <c r="L81" s="29">
        <f>L83+L184+L197</f>
        <v>995341.6</v>
      </c>
      <c r="M81" s="14">
        <f>M83+M184+M197</f>
        <v>1017535</v>
      </c>
      <c r="N81" s="14">
        <f>N83+N184+N197-1</f>
        <v>1049671.1000000001</v>
      </c>
    </row>
    <row r="82" spans="3:14" x14ac:dyDescent="0.2">
      <c r="I82" s="5"/>
      <c r="L82" s="5"/>
    </row>
    <row r="83" spans="3:14" x14ac:dyDescent="0.2">
      <c r="D83" s="1" t="s">
        <v>520</v>
      </c>
      <c r="I83" s="15" t="s">
        <v>380</v>
      </c>
      <c r="J83" s="16" t="s">
        <v>380</v>
      </c>
      <c r="K83" s="16" t="s">
        <v>380</v>
      </c>
      <c r="L83" s="38">
        <f>L84+L177</f>
        <v>405280.6</v>
      </c>
      <c r="M83" s="30">
        <f>M84+M177</f>
        <v>444594</v>
      </c>
      <c r="N83" s="30">
        <f>N84+N177</f>
        <v>443456</v>
      </c>
    </row>
    <row r="84" spans="3:14" x14ac:dyDescent="0.2">
      <c r="E84" s="1" t="s">
        <v>521</v>
      </c>
      <c r="I84" s="38">
        <f>I85+I101+I107+I113+I122+I133+I154+I159+I164+I171+2</f>
        <v>292137.59999999998</v>
      </c>
      <c r="J84" s="30">
        <f>J85+J101+J107+J113+J122+J133+J154+J159+J164+J171</f>
        <v>311170.8</v>
      </c>
      <c r="K84" s="30">
        <f>K85+K101+K107+K113+K122+K133+K154+K159+K164+K171+1</f>
        <v>298154</v>
      </c>
      <c r="L84" s="38">
        <f>L85+L101+L107+L113+L122+L133+L154+L159+L164+L171+1</f>
        <v>317610.8</v>
      </c>
      <c r="M84" s="30">
        <f>M85+M101+M107+M113+M122+M133+M154+M159+M164+M171-1</f>
        <v>343914</v>
      </c>
      <c r="N84" s="30">
        <f>N85+N101+N107+N113+N122+N133+N154+N159+N164+N171+1</f>
        <v>345111</v>
      </c>
    </row>
    <row r="85" spans="3:14" x14ac:dyDescent="0.2">
      <c r="F85" s="1" t="s">
        <v>522</v>
      </c>
      <c r="I85" s="38">
        <f>SUM(I86:I99)-1</f>
        <v>74103</v>
      </c>
      <c r="J85" s="30">
        <f>SUM(J86:J99)</f>
        <v>77062</v>
      </c>
      <c r="K85" s="30">
        <f>SUM(K86:K99)</f>
        <v>78243</v>
      </c>
      <c r="L85" s="38">
        <f>SUM(L86:L99)</f>
        <v>77361</v>
      </c>
      <c r="M85" s="30">
        <f>SUM(M86:M99)</f>
        <v>80796</v>
      </c>
      <c r="N85" s="30">
        <f>SUM(N86:N99)</f>
        <v>79568</v>
      </c>
    </row>
    <row r="86" spans="3:14" x14ac:dyDescent="0.2">
      <c r="G86" s="1" t="s">
        <v>523</v>
      </c>
      <c r="I86" s="31">
        <v>8746</v>
      </c>
      <c r="J86" s="32">
        <v>8879</v>
      </c>
      <c r="K86" s="32">
        <v>8366</v>
      </c>
      <c r="L86" s="31">
        <v>9138.5</v>
      </c>
      <c r="M86" s="32">
        <v>9215</v>
      </c>
      <c r="N86" s="32">
        <v>8729</v>
      </c>
    </row>
    <row r="87" spans="3:14" x14ac:dyDescent="0.2">
      <c r="G87" s="1" t="s">
        <v>524</v>
      </c>
      <c r="I87" s="31">
        <v>11338</v>
      </c>
      <c r="J87" s="32">
        <v>11453</v>
      </c>
      <c r="K87" s="32">
        <v>10270</v>
      </c>
      <c r="L87" s="31">
        <v>10542.5</v>
      </c>
      <c r="M87" s="32">
        <v>10647</v>
      </c>
      <c r="N87" s="32">
        <v>9079</v>
      </c>
    </row>
    <row r="88" spans="3:14" x14ac:dyDescent="0.2">
      <c r="I88" s="5"/>
      <c r="L88" s="5"/>
    </row>
    <row r="89" spans="3:14" x14ac:dyDescent="0.2">
      <c r="G89" s="1" t="s">
        <v>525</v>
      </c>
      <c r="I89" s="31">
        <v>8667</v>
      </c>
      <c r="J89" s="32">
        <v>9299</v>
      </c>
      <c r="K89" s="32">
        <v>8610</v>
      </c>
      <c r="L89" s="31">
        <v>9251.5</v>
      </c>
      <c r="M89" s="32">
        <v>9663</v>
      </c>
      <c r="N89" s="32">
        <v>8563</v>
      </c>
    </row>
    <row r="90" spans="3:14" x14ac:dyDescent="0.2">
      <c r="G90" s="1" t="s">
        <v>526</v>
      </c>
      <c r="I90" s="31">
        <v>3824</v>
      </c>
      <c r="J90" s="32">
        <v>3929</v>
      </c>
      <c r="K90" s="32">
        <v>3490</v>
      </c>
      <c r="L90" s="31">
        <v>3818.5</v>
      </c>
      <c r="M90" s="32">
        <v>3906</v>
      </c>
      <c r="N90" s="32">
        <v>3753</v>
      </c>
    </row>
    <row r="91" spans="3:14" x14ac:dyDescent="0.2">
      <c r="G91" s="1" t="s">
        <v>527</v>
      </c>
      <c r="I91" s="31">
        <v>9140</v>
      </c>
      <c r="J91" s="32">
        <v>9063</v>
      </c>
      <c r="K91" s="32">
        <v>9671</v>
      </c>
      <c r="L91" s="31">
        <v>8934</v>
      </c>
      <c r="M91" s="32">
        <v>8669</v>
      </c>
      <c r="N91" s="32">
        <v>9718</v>
      </c>
    </row>
    <row r="92" spans="3:14" x14ac:dyDescent="0.2">
      <c r="G92" s="1" t="s">
        <v>528</v>
      </c>
      <c r="I92" s="31">
        <v>2601</v>
      </c>
      <c r="J92" s="32">
        <v>2752</v>
      </c>
      <c r="K92" s="32">
        <v>2766</v>
      </c>
      <c r="L92" s="31">
        <v>2284</v>
      </c>
      <c r="M92" s="32">
        <v>2429</v>
      </c>
      <c r="N92" s="32">
        <v>2575</v>
      </c>
    </row>
    <row r="93" spans="3:14" x14ac:dyDescent="0.2">
      <c r="G93" s="1" t="s">
        <v>529</v>
      </c>
      <c r="I93" s="31">
        <v>2880</v>
      </c>
      <c r="J93" s="32">
        <v>3103</v>
      </c>
      <c r="K93" s="32">
        <v>3162</v>
      </c>
      <c r="L93" s="31">
        <v>3068</v>
      </c>
      <c r="M93" s="32">
        <v>3092</v>
      </c>
      <c r="N93" s="32">
        <v>3249</v>
      </c>
    </row>
    <row r="94" spans="3:14" x14ac:dyDescent="0.2">
      <c r="I94" s="5"/>
      <c r="L94" s="5"/>
    </row>
    <row r="95" spans="3:14" x14ac:dyDescent="0.2">
      <c r="G95" s="1" t="s">
        <v>81</v>
      </c>
      <c r="I95" s="31">
        <v>4266</v>
      </c>
      <c r="J95" s="32">
        <v>4553</v>
      </c>
      <c r="K95" s="32">
        <v>4618</v>
      </c>
      <c r="L95" s="31">
        <v>4769</v>
      </c>
      <c r="M95" s="32">
        <v>5189</v>
      </c>
      <c r="N95" s="32">
        <v>5055</v>
      </c>
    </row>
    <row r="96" spans="3:14" x14ac:dyDescent="0.2">
      <c r="G96" s="1" t="s">
        <v>530</v>
      </c>
      <c r="I96" s="31">
        <v>6179</v>
      </c>
      <c r="J96" s="32">
        <v>7189</v>
      </c>
      <c r="K96" s="32">
        <v>7793</v>
      </c>
      <c r="L96" s="31">
        <v>6709</v>
      </c>
      <c r="M96" s="32">
        <v>7514</v>
      </c>
      <c r="N96" s="32">
        <v>7507</v>
      </c>
    </row>
    <row r="97" spans="6:14" x14ac:dyDescent="0.2">
      <c r="G97" s="1" t="s">
        <v>531</v>
      </c>
      <c r="I97" s="31">
        <v>2727</v>
      </c>
      <c r="J97" s="32">
        <v>2997</v>
      </c>
      <c r="K97" s="32">
        <v>3178</v>
      </c>
      <c r="L97" s="31">
        <v>2886</v>
      </c>
      <c r="M97" s="32">
        <v>3325</v>
      </c>
      <c r="N97" s="32">
        <v>3445</v>
      </c>
    </row>
    <row r="98" spans="6:14" x14ac:dyDescent="0.2">
      <c r="G98" s="1" t="s">
        <v>532</v>
      </c>
      <c r="I98" s="31">
        <v>3435</v>
      </c>
      <c r="J98" s="32">
        <v>3790</v>
      </c>
      <c r="K98" s="32">
        <v>4555</v>
      </c>
      <c r="L98" s="31">
        <v>3172</v>
      </c>
      <c r="M98" s="32">
        <v>3913</v>
      </c>
      <c r="N98" s="32">
        <v>5088</v>
      </c>
    </row>
    <row r="99" spans="6:14" x14ac:dyDescent="0.2">
      <c r="G99" s="1" t="s">
        <v>533</v>
      </c>
      <c r="I99" s="31">
        <v>10301</v>
      </c>
      <c r="J99" s="32">
        <v>10055</v>
      </c>
      <c r="K99" s="32">
        <v>11764</v>
      </c>
      <c r="L99" s="31">
        <v>12788</v>
      </c>
      <c r="M99" s="32">
        <v>13234</v>
      </c>
      <c r="N99" s="32">
        <v>12807</v>
      </c>
    </row>
    <row r="100" spans="6:14" x14ac:dyDescent="0.2">
      <c r="I100" s="5"/>
      <c r="L100" s="5"/>
    </row>
    <row r="101" spans="6:14" x14ac:dyDescent="0.2">
      <c r="F101" s="1" t="s">
        <v>534</v>
      </c>
      <c r="I101" s="38">
        <f t="shared" ref="I101:N101" si="0">I102+I103</f>
        <v>13705</v>
      </c>
      <c r="J101" s="30">
        <f t="shared" si="0"/>
        <v>11393</v>
      </c>
      <c r="K101" s="30">
        <f t="shared" si="0"/>
        <v>14575</v>
      </c>
      <c r="L101" s="38">
        <f t="shared" si="0"/>
        <v>16171</v>
      </c>
      <c r="M101" s="30">
        <f t="shared" si="0"/>
        <v>13024</v>
      </c>
      <c r="N101" s="30">
        <f t="shared" si="0"/>
        <v>19107</v>
      </c>
    </row>
    <row r="102" spans="6:14" x14ac:dyDescent="0.2">
      <c r="G102" s="1" t="s">
        <v>535</v>
      </c>
      <c r="I102" s="31">
        <v>7296.5</v>
      </c>
      <c r="J102" s="32">
        <v>5652</v>
      </c>
      <c r="K102" s="32">
        <v>6361</v>
      </c>
      <c r="L102" s="31">
        <v>11140</v>
      </c>
      <c r="M102" s="32">
        <v>9923</v>
      </c>
      <c r="N102" s="32">
        <v>10183</v>
      </c>
    </row>
    <row r="103" spans="6:14" x14ac:dyDescent="0.2">
      <c r="G103" s="1" t="s">
        <v>536</v>
      </c>
      <c r="I103" s="31">
        <v>6408.5</v>
      </c>
      <c r="J103" s="32">
        <v>5741</v>
      </c>
      <c r="K103" s="32">
        <v>8214</v>
      </c>
      <c r="L103" s="38">
        <f>L104+L105</f>
        <v>5031</v>
      </c>
      <c r="M103" s="30">
        <f>M104+M105</f>
        <v>3101</v>
      </c>
      <c r="N103" s="30">
        <f>N104+N105</f>
        <v>8924</v>
      </c>
    </row>
    <row r="104" spans="6:14" x14ac:dyDescent="0.2">
      <c r="G104" s="1" t="s">
        <v>537</v>
      </c>
      <c r="I104" s="31">
        <v>1909</v>
      </c>
      <c r="J104" s="32">
        <v>750</v>
      </c>
      <c r="K104" s="32">
        <v>2695</v>
      </c>
      <c r="L104" s="31">
        <v>1946.5</v>
      </c>
      <c r="M104" s="32">
        <v>837</v>
      </c>
      <c r="N104" s="32">
        <v>2581</v>
      </c>
    </row>
    <row r="105" spans="6:14" x14ac:dyDescent="0.2">
      <c r="G105" s="1" t="s">
        <v>538</v>
      </c>
      <c r="I105" s="31">
        <v>4500</v>
      </c>
      <c r="J105" s="32">
        <v>4992</v>
      </c>
      <c r="K105" s="32">
        <v>5519</v>
      </c>
      <c r="L105" s="31">
        <v>3084.5</v>
      </c>
      <c r="M105" s="32">
        <v>2264</v>
      </c>
      <c r="N105" s="32">
        <v>6343</v>
      </c>
    </row>
    <row r="106" spans="6:14" x14ac:dyDescent="0.2">
      <c r="I106" s="5"/>
      <c r="L106" s="5"/>
    </row>
    <row r="107" spans="6:14" x14ac:dyDescent="0.2">
      <c r="F107" s="1" t="s">
        <v>539</v>
      </c>
      <c r="I107" s="38">
        <f>SUM(I108:I111)</f>
        <v>19747</v>
      </c>
      <c r="J107" s="30">
        <f>SUM(J108:J111)</f>
        <v>19684</v>
      </c>
      <c r="K107" s="30">
        <f>SUM(K108:K111)-1</f>
        <v>18640</v>
      </c>
      <c r="L107" s="38">
        <f>SUM(L108:L111)</f>
        <v>19317</v>
      </c>
      <c r="M107" s="30">
        <f>SUM(M108:M111)</f>
        <v>19595</v>
      </c>
      <c r="N107" s="30">
        <f>SUM(N108:N111)-1</f>
        <v>19551</v>
      </c>
    </row>
    <row r="108" spans="6:14" x14ac:dyDescent="0.2">
      <c r="G108" s="1" t="s">
        <v>33</v>
      </c>
      <c r="I108" s="31">
        <v>10600.5</v>
      </c>
      <c r="J108" s="32">
        <v>10319</v>
      </c>
      <c r="K108" s="32">
        <v>9811</v>
      </c>
      <c r="L108" s="31">
        <v>9816</v>
      </c>
      <c r="M108" s="32">
        <v>9277</v>
      </c>
      <c r="N108" s="32">
        <v>9774</v>
      </c>
    </row>
    <row r="109" spans="6:14" x14ac:dyDescent="0.2">
      <c r="G109" s="1" t="s">
        <v>540</v>
      </c>
      <c r="I109" s="31">
        <v>5217.5</v>
      </c>
      <c r="J109" s="32">
        <v>5589</v>
      </c>
      <c r="K109" s="32">
        <v>5026</v>
      </c>
      <c r="L109" s="31">
        <v>5429</v>
      </c>
      <c r="M109" s="32">
        <v>6333</v>
      </c>
      <c r="N109" s="32">
        <v>5550</v>
      </c>
    </row>
    <row r="110" spans="6:14" x14ac:dyDescent="0.2">
      <c r="G110" s="1" t="s">
        <v>541</v>
      </c>
      <c r="I110" s="31">
        <v>1060</v>
      </c>
      <c r="J110" s="32">
        <v>849</v>
      </c>
      <c r="K110" s="32">
        <v>710</v>
      </c>
      <c r="L110" s="31">
        <v>1119</v>
      </c>
      <c r="M110" s="32">
        <v>1070</v>
      </c>
      <c r="N110" s="32">
        <v>802</v>
      </c>
    </row>
    <row r="111" spans="6:14" x14ac:dyDescent="0.2">
      <c r="G111" s="1" t="s">
        <v>35</v>
      </c>
      <c r="I111" s="31">
        <v>2869</v>
      </c>
      <c r="J111" s="32">
        <v>2927</v>
      </c>
      <c r="K111" s="32">
        <v>3094</v>
      </c>
      <c r="L111" s="31">
        <v>2953</v>
      </c>
      <c r="M111" s="32">
        <v>2915</v>
      </c>
      <c r="N111" s="32">
        <v>3426</v>
      </c>
    </row>
    <row r="112" spans="6:14" x14ac:dyDescent="0.2">
      <c r="I112" s="5"/>
      <c r="L112" s="5"/>
    </row>
    <row r="113" spans="6:14" x14ac:dyDescent="0.2">
      <c r="F113" s="1" t="s">
        <v>542</v>
      </c>
      <c r="I113" s="38">
        <f>SUM(I114:I120)</f>
        <v>11943</v>
      </c>
      <c r="J113" s="30">
        <f>SUM(J114:J120)</f>
        <v>16814</v>
      </c>
      <c r="K113" s="30">
        <f>SUM(K114:K120)+2</f>
        <v>11287</v>
      </c>
      <c r="L113" s="38">
        <f>SUM(L114:L120)</f>
        <v>12017</v>
      </c>
      <c r="M113" s="30">
        <f>SUM(M114:M120)-1</f>
        <v>11966</v>
      </c>
      <c r="N113" s="30">
        <f>SUM(N114:N120)</f>
        <v>12995</v>
      </c>
    </row>
    <row r="114" spans="6:14" x14ac:dyDescent="0.2">
      <c r="G114" s="1" t="s">
        <v>543</v>
      </c>
      <c r="I114" s="31">
        <v>3533</v>
      </c>
      <c r="J114" s="32">
        <v>8301</v>
      </c>
      <c r="K114" s="32">
        <v>3242</v>
      </c>
      <c r="L114" s="31">
        <v>4201</v>
      </c>
      <c r="M114" s="32">
        <v>4108</v>
      </c>
      <c r="N114" s="32">
        <v>4098</v>
      </c>
    </row>
    <row r="115" spans="6:14" x14ac:dyDescent="0.2">
      <c r="G115" s="1" t="s">
        <v>544</v>
      </c>
      <c r="I115" s="31">
        <v>2048</v>
      </c>
      <c r="J115" s="32">
        <v>1305</v>
      </c>
      <c r="K115" s="32">
        <v>1322</v>
      </c>
      <c r="L115" s="31">
        <v>1124</v>
      </c>
      <c r="M115" s="32">
        <v>1049</v>
      </c>
      <c r="N115" s="32">
        <v>1084</v>
      </c>
    </row>
    <row r="116" spans="6:14" x14ac:dyDescent="0.2">
      <c r="G116" s="1" t="s">
        <v>545</v>
      </c>
      <c r="I116" s="31">
        <v>957</v>
      </c>
      <c r="J116" s="32">
        <v>1189</v>
      </c>
      <c r="K116" s="32">
        <v>582</v>
      </c>
      <c r="L116" s="31">
        <v>1030</v>
      </c>
      <c r="M116" s="32">
        <v>342</v>
      </c>
      <c r="N116" s="32">
        <v>725</v>
      </c>
    </row>
    <row r="117" spans="6:14" x14ac:dyDescent="0.2">
      <c r="I117" s="5"/>
      <c r="L117" s="5"/>
    </row>
    <row r="118" spans="6:14" x14ac:dyDescent="0.2">
      <c r="G118" s="1" t="s">
        <v>546</v>
      </c>
      <c r="I118" s="31">
        <v>2102</v>
      </c>
      <c r="J118" s="32">
        <v>2277</v>
      </c>
      <c r="K118" s="32">
        <v>2340</v>
      </c>
      <c r="L118" s="31">
        <v>1986</v>
      </c>
      <c r="M118" s="32">
        <v>2260</v>
      </c>
      <c r="N118" s="32">
        <v>2729</v>
      </c>
    </row>
    <row r="119" spans="6:14" x14ac:dyDescent="0.2">
      <c r="G119" s="1" t="s">
        <v>547</v>
      </c>
      <c r="I119" s="31">
        <v>1855</v>
      </c>
      <c r="J119" s="32">
        <v>2155</v>
      </c>
      <c r="K119" s="32">
        <v>2265</v>
      </c>
      <c r="L119" s="31">
        <v>1948</v>
      </c>
      <c r="M119" s="32">
        <v>2292</v>
      </c>
      <c r="N119" s="32">
        <v>2508</v>
      </c>
    </row>
    <row r="120" spans="6:14" x14ac:dyDescent="0.2">
      <c r="G120" s="1" t="s">
        <v>548</v>
      </c>
      <c r="I120" s="31">
        <v>1448</v>
      </c>
      <c r="J120" s="32">
        <v>1587</v>
      </c>
      <c r="K120" s="32">
        <v>1534</v>
      </c>
      <c r="L120" s="31">
        <v>1728</v>
      </c>
      <c r="M120" s="32">
        <v>1916</v>
      </c>
      <c r="N120" s="32">
        <v>1851</v>
      </c>
    </row>
    <row r="121" spans="6:14" x14ac:dyDescent="0.2">
      <c r="I121" s="5"/>
      <c r="L121" s="5"/>
    </row>
    <row r="122" spans="6:14" x14ac:dyDescent="0.2">
      <c r="F122" s="1" t="s">
        <v>549</v>
      </c>
      <c r="I122" s="38">
        <f>SUM(I123:I131)</f>
        <v>17177.599999999999</v>
      </c>
      <c r="J122" s="30">
        <f>SUM(J123:J131)</f>
        <v>18525</v>
      </c>
      <c r="K122" s="30">
        <f>SUM(K123:K131)</f>
        <v>16755</v>
      </c>
      <c r="L122" s="38">
        <f>SUM(L123:L131)</f>
        <v>18661</v>
      </c>
      <c r="M122" s="30">
        <f>SUM(M123:M131)-1</f>
        <v>21894</v>
      </c>
      <c r="N122" s="30">
        <f>SUM(N123:N131)</f>
        <v>18378</v>
      </c>
    </row>
    <row r="123" spans="6:14" x14ac:dyDescent="0.2">
      <c r="G123" s="1" t="s">
        <v>550</v>
      </c>
      <c r="I123" s="31">
        <v>1336.4</v>
      </c>
      <c r="J123" s="32">
        <v>532</v>
      </c>
      <c r="K123" s="32">
        <v>350</v>
      </c>
      <c r="L123" s="31">
        <v>1516</v>
      </c>
      <c r="M123" s="32">
        <v>905</v>
      </c>
      <c r="N123" s="32">
        <v>475</v>
      </c>
    </row>
    <row r="124" spans="6:14" x14ac:dyDescent="0.2">
      <c r="G124" s="1" t="s">
        <v>551</v>
      </c>
      <c r="I124" s="31">
        <v>6692.4</v>
      </c>
      <c r="J124" s="32">
        <v>7413</v>
      </c>
      <c r="K124" s="32">
        <v>6637</v>
      </c>
      <c r="L124" s="31">
        <v>7178</v>
      </c>
      <c r="M124" s="32">
        <v>8665</v>
      </c>
      <c r="N124" s="32">
        <v>6776</v>
      </c>
    </row>
    <row r="125" spans="6:14" x14ac:dyDescent="0.2">
      <c r="G125" s="1" t="s">
        <v>552</v>
      </c>
      <c r="I125" s="31">
        <v>3062.4</v>
      </c>
      <c r="J125" s="32">
        <v>3950</v>
      </c>
      <c r="K125" s="32">
        <v>3863</v>
      </c>
      <c r="L125" s="31">
        <v>3137</v>
      </c>
      <c r="M125" s="32">
        <v>4692</v>
      </c>
      <c r="N125" s="32">
        <v>3996</v>
      </c>
    </row>
    <row r="126" spans="6:14" x14ac:dyDescent="0.2">
      <c r="G126" s="1" t="s">
        <v>553</v>
      </c>
      <c r="I126" s="31">
        <v>1539.4</v>
      </c>
      <c r="J126" s="32">
        <v>1563</v>
      </c>
      <c r="K126" s="32">
        <v>1584</v>
      </c>
      <c r="L126" s="31">
        <v>1754</v>
      </c>
      <c r="M126" s="32">
        <v>1808</v>
      </c>
      <c r="N126" s="32">
        <v>1780</v>
      </c>
    </row>
    <row r="127" spans="6:14" x14ac:dyDescent="0.2">
      <c r="I127" s="5"/>
      <c r="L127" s="5"/>
    </row>
    <row r="128" spans="6:14" x14ac:dyDescent="0.2">
      <c r="G128" s="1" t="s">
        <v>182</v>
      </c>
      <c r="I128" s="31">
        <v>442</v>
      </c>
      <c r="J128" s="32">
        <v>588</v>
      </c>
      <c r="K128" s="32">
        <v>215</v>
      </c>
      <c r="L128" s="31">
        <v>313</v>
      </c>
      <c r="M128" s="32">
        <v>868</v>
      </c>
      <c r="N128" s="32">
        <v>290</v>
      </c>
    </row>
    <row r="129" spans="1:14" x14ac:dyDescent="0.2">
      <c r="G129" s="1" t="s">
        <v>554</v>
      </c>
      <c r="I129" s="31">
        <v>1115</v>
      </c>
      <c r="J129" s="32">
        <v>1205</v>
      </c>
      <c r="K129" s="32">
        <v>1084</v>
      </c>
      <c r="L129" s="31">
        <v>1236</v>
      </c>
      <c r="M129" s="32">
        <v>1444</v>
      </c>
      <c r="N129" s="32">
        <v>1162</v>
      </c>
    </row>
    <row r="130" spans="1:14" x14ac:dyDescent="0.2">
      <c r="G130" s="1" t="s">
        <v>555</v>
      </c>
      <c r="I130" s="31">
        <v>1567</v>
      </c>
      <c r="J130" s="32">
        <v>1495</v>
      </c>
      <c r="K130" s="32">
        <v>1841</v>
      </c>
      <c r="L130" s="31">
        <v>1935</v>
      </c>
      <c r="M130" s="32">
        <v>1738</v>
      </c>
      <c r="N130" s="32">
        <v>2347</v>
      </c>
    </row>
    <row r="131" spans="1:14" x14ac:dyDescent="0.2">
      <c r="G131" s="1" t="s">
        <v>556</v>
      </c>
      <c r="I131" s="31">
        <v>1423</v>
      </c>
      <c r="J131" s="32">
        <v>1779</v>
      </c>
      <c r="K131" s="32">
        <v>1181</v>
      </c>
      <c r="L131" s="31">
        <v>1592</v>
      </c>
      <c r="M131" s="32">
        <v>1775</v>
      </c>
      <c r="N131" s="32">
        <v>1552</v>
      </c>
    </row>
    <row r="132" spans="1:14" x14ac:dyDescent="0.2">
      <c r="I132" s="5"/>
      <c r="L132" s="5"/>
    </row>
    <row r="133" spans="1:14" x14ac:dyDescent="0.2">
      <c r="F133" s="1" t="s">
        <v>557</v>
      </c>
      <c r="I133" s="38">
        <f>I134+I136+I137+I135</f>
        <v>7765</v>
      </c>
      <c r="J133" s="30">
        <f>J134+J136+J137+J135</f>
        <v>9235</v>
      </c>
      <c r="K133" s="30">
        <f>K134+K136+K137+K135-1</f>
        <v>11206</v>
      </c>
      <c r="L133" s="38">
        <f>L134+L136+L137+L135</f>
        <v>7885</v>
      </c>
      <c r="M133" s="30">
        <f>M134+M136+M137+M135</f>
        <v>9449</v>
      </c>
      <c r="N133" s="30">
        <f>N134+N136+N137+N135</f>
        <v>11663</v>
      </c>
    </row>
    <row r="134" spans="1:14" x14ac:dyDescent="0.2">
      <c r="G134" s="1" t="s">
        <v>209</v>
      </c>
      <c r="I134" s="31">
        <v>1390.5</v>
      </c>
      <c r="J134" s="32">
        <v>1770</v>
      </c>
      <c r="K134" s="32">
        <v>1709</v>
      </c>
      <c r="L134" s="31">
        <v>1285</v>
      </c>
      <c r="M134" s="32">
        <v>1444</v>
      </c>
      <c r="N134" s="32">
        <v>1670</v>
      </c>
    </row>
    <row r="135" spans="1:14" x14ac:dyDescent="0.2">
      <c r="G135" s="1" t="s">
        <v>211</v>
      </c>
      <c r="I135" s="31">
        <v>728.5</v>
      </c>
      <c r="J135" s="32">
        <v>782</v>
      </c>
      <c r="K135" s="32">
        <v>991</v>
      </c>
      <c r="L135" s="31">
        <v>523</v>
      </c>
      <c r="M135" s="32">
        <v>981</v>
      </c>
      <c r="N135" s="32">
        <v>588</v>
      </c>
    </row>
    <row r="136" spans="1:14" x14ac:dyDescent="0.2">
      <c r="G136" s="1" t="s">
        <v>558</v>
      </c>
      <c r="I136" s="31">
        <v>1348</v>
      </c>
      <c r="J136" s="32">
        <v>1924</v>
      </c>
      <c r="K136" s="32">
        <v>2615</v>
      </c>
      <c r="L136" s="31">
        <v>1559</v>
      </c>
      <c r="M136" s="32">
        <v>2212</v>
      </c>
      <c r="N136" s="32">
        <v>2823</v>
      </c>
    </row>
    <row r="137" spans="1:14" x14ac:dyDescent="0.2">
      <c r="G137" s="1" t="s">
        <v>559</v>
      </c>
      <c r="I137" s="31">
        <v>4298</v>
      </c>
      <c r="J137" s="32">
        <v>4759</v>
      </c>
      <c r="K137" s="32">
        <v>5892</v>
      </c>
      <c r="L137" s="31">
        <v>4518</v>
      </c>
      <c r="M137" s="32">
        <v>4812</v>
      </c>
      <c r="N137" s="32">
        <v>6582</v>
      </c>
    </row>
    <row r="138" spans="1:14" ht="18" thickBot="1" x14ac:dyDescent="0.25">
      <c r="B138" s="4"/>
      <c r="C138" s="4"/>
      <c r="D138" s="4"/>
      <c r="E138" s="4"/>
      <c r="F138" s="4"/>
      <c r="G138" s="4"/>
      <c r="H138" s="4"/>
      <c r="I138" s="33"/>
      <c r="J138" s="4"/>
      <c r="K138" s="4"/>
      <c r="L138" s="33"/>
      <c r="M138" s="4"/>
      <c r="N138" s="4"/>
    </row>
    <row r="139" spans="1:14" x14ac:dyDescent="0.2">
      <c r="G139" s="1" t="s">
        <v>57</v>
      </c>
    </row>
    <row r="140" spans="1:14" x14ac:dyDescent="0.2">
      <c r="A140" s="1"/>
    </row>
    <row r="141" spans="1:14" x14ac:dyDescent="0.2">
      <c r="A141" s="1"/>
    </row>
    <row r="146" spans="2:14" x14ac:dyDescent="0.2">
      <c r="H146" s="3" t="s">
        <v>518</v>
      </c>
    </row>
    <row r="147" spans="2:14" x14ac:dyDescent="0.2">
      <c r="G147" s="1" t="s">
        <v>480</v>
      </c>
    </row>
    <row r="148" spans="2:14" ht="18" thickBot="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1" t="s">
        <v>160</v>
      </c>
    </row>
    <row r="149" spans="2:14" x14ac:dyDescent="0.2">
      <c r="I149" s="5"/>
      <c r="L149" s="5"/>
    </row>
    <row r="150" spans="2:14" x14ac:dyDescent="0.2">
      <c r="I150" s="12" t="s">
        <v>481</v>
      </c>
      <c r="J150" s="7"/>
      <c r="K150" s="7"/>
      <c r="L150" s="12" t="s">
        <v>482</v>
      </c>
      <c r="M150" s="7"/>
      <c r="N150" s="7"/>
    </row>
    <row r="151" spans="2:14" x14ac:dyDescent="0.2">
      <c r="I151" s="9" t="s">
        <v>5</v>
      </c>
      <c r="J151" s="9" t="s">
        <v>6</v>
      </c>
      <c r="K151" s="9" t="s">
        <v>7</v>
      </c>
      <c r="L151" s="9" t="s">
        <v>5</v>
      </c>
      <c r="M151" s="9" t="s">
        <v>6</v>
      </c>
      <c r="N151" s="9" t="s">
        <v>7</v>
      </c>
    </row>
    <row r="152" spans="2:14" x14ac:dyDescent="0.2">
      <c r="B152" s="7"/>
      <c r="C152" s="7"/>
      <c r="D152" s="7"/>
      <c r="E152" s="7"/>
      <c r="F152" s="7"/>
      <c r="G152" s="7"/>
      <c r="H152" s="7"/>
      <c r="I152" s="12" t="s">
        <v>11</v>
      </c>
      <c r="J152" s="12" t="s">
        <v>12</v>
      </c>
      <c r="K152" s="12" t="s">
        <v>13</v>
      </c>
      <c r="L152" s="12" t="s">
        <v>11</v>
      </c>
      <c r="M152" s="12" t="s">
        <v>12</v>
      </c>
      <c r="N152" s="12" t="s">
        <v>13</v>
      </c>
    </row>
    <row r="153" spans="2:14" x14ac:dyDescent="0.2">
      <c r="I153" s="5"/>
      <c r="L153" s="5"/>
    </row>
    <row r="154" spans="2:14" x14ac:dyDescent="0.2">
      <c r="F154" s="1" t="s">
        <v>560</v>
      </c>
      <c r="I154" s="38">
        <f>I155+I156+I157</f>
        <v>32632</v>
      </c>
      <c r="J154" s="30">
        <f>J155+J156+J157</f>
        <v>26618</v>
      </c>
      <c r="K154" s="30">
        <f>K155+K156+K157+1</f>
        <v>24167</v>
      </c>
      <c r="L154" s="38">
        <f>L155+L156+L157</f>
        <v>35747</v>
      </c>
      <c r="M154" s="30">
        <f>M155+M156+M157</f>
        <v>36445</v>
      </c>
      <c r="N154" s="30">
        <f>N155+N156+N157</f>
        <v>28961</v>
      </c>
    </row>
    <row r="155" spans="2:14" x14ac:dyDescent="0.2">
      <c r="G155" s="1" t="s">
        <v>561</v>
      </c>
      <c r="I155" s="31">
        <v>5241.5</v>
      </c>
      <c r="J155" s="32">
        <v>5601</v>
      </c>
      <c r="K155" s="32">
        <v>5145</v>
      </c>
      <c r="L155" s="31">
        <v>6574</v>
      </c>
      <c r="M155" s="32">
        <v>6724</v>
      </c>
      <c r="N155" s="32">
        <v>6253</v>
      </c>
    </row>
    <row r="156" spans="2:14" x14ac:dyDescent="0.2">
      <c r="G156" s="1" t="s">
        <v>562</v>
      </c>
      <c r="I156" s="31">
        <v>20290</v>
      </c>
      <c r="J156" s="32">
        <v>13931</v>
      </c>
      <c r="K156" s="32">
        <v>11360</v>
      </c>
      <c r="L156" s="31">
        <v>21559</v>
      </c>
      <c r="M156" s="32">
        <v>21881</v>
      </c>
      <c r="N156" s="32">
        <v>14820</v>
      </c>
    </row>
    <row r="157" spans="2:14" x14ac:dyDescent="0.2">
      <c r="G157" s="1" t="s">
        <v>563</v>
      </c>
      <c r="I157" s="31">
        <v>7100.5</v>
      </c>
      <c r="J157" s="32">
        <v>7086</v>
      </c>
      <c r="K157" s="32">
        <v>7661</v>
      </c>
      <c r="L157" s="31">
        <v>7614</v>
      </c>
      <c r="M157" s="32">
        <v>7840</v>
      </c>
      <c r="N157" s="32">
        <v>7888</v>
      </c>
    </row>
    <row r="158" spans="2:14" x14ac:dyDescent="0.2">
      <c r="I158" s="5"/>
      <c r="L158" s="5"/>
    </row>
    <row r="159" spans="2:14" x14ac:dyDescent="0.2">
      <c r="F159" s="1" t="s">
        <v>564</v>
      </c>
      <c r="I159" s="38">
        <f t="shared" ref="I159:N159" si="1">I160+I161+I162</f>
        <v>11522</v>
      </c>
      <c r="J159" s="30">
        <f t="shared" si="1"/>
        <v>10526.8</v>
      </c>
      <c r="K159" s="30">
        <f t="shared" si="1"/>
        <v>17108</v>
      </c>
      <c r="L159" s="38">
        <f t="shared" si="1"/>
        <v>15472</v>
      </c>
      <c r="M159" s="30">
        <f t="shared" si="1"/>
        <v>18786</v>
      </c>
      <c r="N159" s="30">
        <f t="shared" si="1"/>
        <v>24746</v>
      </c>
    </row>
    <row r="160" spans="2:14" x14ac:dyDescent="0.2">
      <c r="G160" s="1" t="s">
        <v>565</v>
      </c>
      <c r="I160" s="31">
        <v>6007</v>
      </c>
      <c r="J160" s="32">
        <v>6924.4</v>
      </c>
      <c r="K160" s="32">
        <v>10327</v>
      </c>
      <c r="L160" s="31">
        <v>7656</v>
      </c>
      <c r="M160" s="32">
        <v>12469</v>
      </c>
      <c r="N160" s="32">
        <v>15114</v>
      </c>
    </row>
    <row r="161" spans="6:14" x14ac:dyDescent="0.2">
      <c r="G161" s="1" t="s">
        <v>566</v>
      </c>
      <c r="I161" s="31">
        <v>360</v>
      </c>
      <c r="J161" s="32">
        <v>363.4</v>
      </c>
      <c r="K161" s="32">
        <v>470</v>
      </c>
      <c r="L161" s="31">
        <v>593</v>
      </c>
      <c r="M161" s="32">
        <v>701</v>
      </c>
      <c r="N161" s="32">
        <v>793</v>
      </c>
    </row>
    <row r="162" spans="6:14" x14ac:dyDescent="0.2">
      <c r="G162" s="1" t="s">
        <v>567</v>
      </c>
      <c r="I162" s="31">
        <v>5155</v>
      </c>
      <c r="J162" s="32">
        <v>3239</v>
      </c>
      <c r="K162" s="32">
        <v>6311</v>
      </c>
      <c r="L162" s="31">
        <v>7223</v>
      </c>
      <c r="M162" s="32">
        <v>5616</v>
      </c>
      <c r="N162" s="32">
        <v>8839</v>
      </c>
    </row>
    <row r="163" spans="6:14" x14ac:dyDescent="0.2">
      <c r="I163" s="5"/>
      <c r="L163" s="5"/>
    </row>
    <row r="164" spans="6:14" x14ac:dyDescent="0.2">
      <c r="F164" s="1" t="s">
        <v>568</v>
      </c>
      <c r="I164" s="38">
        <f>SUM(I165:I169)</f>
        <v>26567</v>
      </c>
      <c r="J164" s="30">
        <f>SUM(J165:J169)</f>
        <v>32301</v>
      </c>
      <c r="K164" s="30">
        <f>SUM(K165:K169)-1</f>
        <v>28229</v>
      </c>
      <c r="L164" s="38">
        <f>SUM(L165:L169)</f>
        <v>28530</v>
      </c>
      <c r="M164" s="30">
        <f>SUM(M165:M169)+1</f>
        <v>33422</v>
      </c>
      <c r="N164" s="30">
        <f>SUM(N165:N169)-1</f>
        <v>32085</v>
      </c>
    </row>
    <row r="165" spans="6:14" x14ac:dyDescent="0.2">
      <c r="G165" s="1" t="s">
        <v>569</v>
      </c>
      <c r="I165" s="31">
        <v>2810</v>
      </c>
      <c r="J165" s="32">
        <v>3912.5</v>
      </c>
      <c r="K165" s="32">
        <v>2533</v>
      </c>
      <c r="L165" s="31">
        <v>3828</v>
      </c>
      <c r="M165" s="32">
        <v>3780</v>
      </c>
      <c r="N165" s="32">
        <v>3148</v>
      </c>
    </row>
    <row r="166" spans="6:14" x14ac:dyDescent="0.2">
      <c r="G166" s="1" t="s">
        <v>570</v>
      </c>
      <c r="I166" s="31">
        <v>5519</v>
      </c>
      <c r="J166" s="32">
        <v>6214.5</v>
      </c>
      <c r="K166" s="32">
        <v>6618</v>
      </c>
      <c r="L166" s="31">
        <v>5546</v>
      </c>
      <c r="M166" s="32">
        <v>6946</v>
      </c>
      <c r="N166" s="32">
        <v>7625</v>
      </c>
    </row>
    <row r="167" spans="6:14" x14ac:dyDescent="0.2">
      <c r="I167" s="5"/>
      <c r="L167" s="5"/>
    </row>
    <row r="168" spans="6:14" x14ac:dyDescent="0.2">
      <c r="G168" s="1" t="s">
        <v>571</v>
      </c>
      <c r="I168" s="31">
        <v>4364</v>
      </c>
      <c r="J168" s="32">
        <v>4736</v>
      </c>
      <c r="K168" s="32">
        <v>4237</v>
      </c>
      <c r="L168" s="31">
        <v>4656</v>
      </c>
      <c r="M168" s="32">
        <v>4675</v>
      </c>
      <c r="N168" s="32">
        <v>4773</v>
      </c>
    </row>
    <row r="169" spans="6:14" x14ac:dyDescent="0.2">
      <c r="G169" s="1" t="s">
        <v>572</v>
      </c>
      <c r="I169" s="31">
        <v>13874</v>
      </c>
      <c r="J169" s="32">
        <v>17438</v>
      </c>
      <c r="K169" s="32">
        <v>14842</v>
      </c>
      <c r="L169" s="31">
        <v>14500</v>
      </c>
      <c r="M169" s="32">
        <v>18020</v>
      </c>
      <c r="N169" s="32">
        <v>16540</v>
      </c>
    </row>
    <row r="170" spans="6:14" x14ac:dyDescent="0.2">
      <c r="I170" s="5"/>
      <c r="L170" s="5"/>
    </row>
    <row r="171" spans="6:14" x14ac:dyDescent="0.2">
      <c r="F171" s="1" t="s">
        <v>573</v>
      </c>
      <c r="I171" s="38">
        <f t="shared" ref="I171:N171" si="2">SUM(I172:I175)</f>
        <v>76974</v>
      </c>
      <c r="J171" s="30">
        <f t="shared" si="2"/>
        <v>89012</v>
      </c>
      <c r="K171" s="30">
        <f t="shared" si="2"/>
        <v>77943</v>
      </c>
      <c r="L171" s="38">
        <f t="shared" si="2"/>
        <v>86448.8</v>
      </c>
      <c r="M171" s="30">
        <f t="shared" si="2"/>
        <v>98538</v>
      </c>
      <c r="N171" s="30">
        <f t="shared" si="2"/>
        <v>98056</v>
      </c>
    </row>
    <row r="172" spans="6:14" x14ac:dyDescent="0.2">
      <c r="G172" s="1" t="s">
        <v>574</v>
      </c>
      <c r="I172" s="31">
        <v>14640</v>
      </c>
      <c r="J172" s="32">
        <v>22747</v>
      </c>
      <c r="K172" s="32">
        <v>15198</v>
      </c>
      <c r="L172" s="31">
        <v>14291.4</v>
      </c>
      <c r="M172" s="32">
        <v>17620</v>
      </c>
      <c r="N172" s="32">
        <v>18231</v>
      </c>
    </row>
    <row r="173" spans="6:14" x14ac:dyDescent="0.2">
      <c r="G173" s="1" t="s">
        <v>575</v>
      </c>
      <c r="I173" s="31">
        <v>18389</v>
      </c>
      <c r="J173" s="32">
        <v>18589</v>
      </c>
      <c r="K173" s="32">
        <v>19873</v>
      </c>
      <c r="L173" s="31">
        <v>28397.4</v>
      </c>
      <c r="M173" s="32">
        <v>31680</v>
      </c>
      <c r="N173" s="32">
        <v>30283</v>
      </c>
    </row>
    <row r="174" spans="6:14" x14ac:dyDescent="0.2">
      <c r="G174" s="1" t="s">
        <v>576</v>
      </c>
      <c r="I174" s="31">
        <v>36797</v>
      </c>
      <c r="J174" s="32">
        <v>37465</v>
      </c>
      <c r="K174" s="32">
        <v>27444</v>
      </c>
      <c r="L174" s="31">
        <v>34765</v>
      </c>
      <c r="M174" s="32">
        <v>32958</v>
      </c>
      <c r="N174" s="32">
        <v>28372</v>
      </c>
    </row>
    <row r="175" spans="6:14" x14ac:dyDescent="0.2">
      <c r="G175" s="1" t="s">
        <v>504</v>
      </c>
      <c r="I175" s="31">
        <v>7148</v>
      </c>
      <c r="J175" s="32">
        <v>10211</v>
      </c>
      <c r="K175" s="32">
        <v>15428</v>
      </c>
      <c r="L175" s="31">
        <v>8995</v>
      </c>
      <c r="M175" s="32">
        <v>16280</v>
      </c>
      <c r="N175" s="32">
        <v>21170</v>
      </c>
    </row>
    <row r="176" spans="6:14" x14ac:dyDescent="0.2">
      <c r="I176" s="5"/>
      <c r="L176" s="5"/>
    </row>
    <row r="177" spans="4:14" x14ac:dyDescent="0.2">
      <c r="E177" s="1" t="s">
        <v>577</v>
      </c>
      <c r="I177" s="15" t="s">
        <v>380</v>
      </c>
      <c r="J177" s="16" t="s">
        <v>380</v>
      </c>
      <c r="K177" s="16" t="s">
        <v>380</v>
      </c>
      <c r="L177" s="38">
        <f>SUM(L178:L182)</f>
        <v>87669.8</v>
      </c>
      <c r="M177" s="30">
        <f>SUM(M178:M182)+1</f>
        <v>100680</v>
      </c>
      <c r="N177" s="30">
        <f>SUM(N178:N182)+1</f>
        <v>98345</v>
      </c>
    </row>
    <row r="178" spans="4:14" x14ac:dyDescent="0.2">
      <c r="F178" s="1" t="s">
        <v>578</v>
      </c>
      <c r="I178" s="65" t="s">
        <v>380</v>
      </c>
      <c r="J178" s="42" t="s">
        <v>380</v>
      </c>
      <c r="K178" s="42" t="s">
        <v>380</v>
      </c>
      <c r="L178" s="31">
        <v>23733.4</v>
      </c>
      <c r="M178" s="32">
        <v>25498</v>
      </c>
      <c r="N178" s="32">
        <v>25372</v>
      </c>
    </row>
    <row r="179" spans="4:14" x14ac:dyDescent="0.2">
      <c r="F179" s="1" t="s">
        <v>579</v>
      </c>
      <c r="I179" s="65" t="s">
        <v>380</v>
      </c>
      <c r="J179" s="42" t="s">
        <v>380</v>
      </c>
      <c r="K179" s="42" t="s">
        <v>380</v>
      </c>
      <c r="L179" s="31">
        <v>14399.4</v>
      </c>
      <c r="M179" s="32">
        <v>17317</v>
      </c>
      <c r="N179" s="32">
        <v>16698</v>
      </c>
    </row>
    <row r="180" spans="4:14" x14ac:dyDescent="0.2">
      <c r="F180" s="1" t="s">
        <v>580</v>
      </c>
      <c r="I180" s="65" t="s">
        <v>380</v>
      </c>
      <c r="J180" s="42" t="s">
        <v>380</v>
      </c>
      <c r="K180" s="42" t="s">
        <v>380</v>
      </c>
      <c r="L180" s="31">
        <v>5505</v>
      </c>
      <c r="M180" s="32">
        <v>7669</v>
      </c>
      <c r="N180" s="32">
        <v>6698</v>
      </c>
    </row>
    <row r="181" spans="4:14" x14ac:dyDescent="0.2">
      <c r="F181" s="1" t="s">
        <v>581</v>
      </c>
      <c r="I181" s="65" t="s">
        <v>380</v>
      </c>
      <c r="J181" s="42" t="s">
        <v>380</v>
      </c>
      <c r="K181" s="42" t="s">
        <v>380</v>
      </c>
      <c r="L181" s="31">
        <v>43267</v>
      </c>
      <c r="M181" s="32">
        <v>50060</v>
      </c>
      <c r="N181" s="32">
        <v>49329</v>
      </c>
    </row>
    <row r="182" spans="4:14" x14ac:dyDescent="0.2">
      <c r="F182" s="1" t="s">
        <v>582</v>
      </c>
      <c r="I182" s="65" t="s">
        <v>380</v>
      </c>
      <c r="J182" s="42" t="s">
        <v>380</v>
      </c>
      <c r="K182" s="42" t="s">
        <v>380</v>
      </c>
      <c r="L182" s="31">
        <v>765</v>
      </c>
      <c r="M182" s="32">
        <v>135</v>
      </c>
      <c r="N182" s="32">
        <v>247</v>
      </c>
    </row>
    <row r="183" spans="4:14" x14ac:dyDescent="0.2">
      <c r="I183" s="5"/>
      <c r="L183" s="5"/>
    </row>
    <row r="184" spans="4:14" x14ac:dyDescent="0.2">
      <c r="D184" s="1" t="s">
        <v>583</v>
      </c>
      <c r="I184" s="15" t="s">
        <v>380</v>
      </c>
      <c r="J184" s="16" t="s">
        <v>380</v>
      </c>
      <c r="K184" s="16" t="s">
        <v>380</v>
      </c>
      <c r="L184" s="38">
        <f>SUM(L185:L195)</f>
        <v>476904</v>
      </c>
      <c r="M184" s="30">
        <f>SUM(M185:M195)-1</f>
        <v>479854</v>
      </c>
      <c r="N184" s="30">
        <f>SUM(N185:N195)-1</f>
        <v>516116.1</v>
      </c>
    </row>
    <row r="185" spans="4:14" x14ac:dyDescent="0.2">
      <c r="E185" s="1" t="s">
        <v>584</v>
      </c>
      <c r="I185" s="65" t="s">
        <v>380</v>
      </c>
      <c r="J185" s="42" t="s">
        <v>380</v>
      </c>
      <c r="K185" s="42" t="s">
        <v>380</v>
      </c>
      <c r="L185" s="31">
        <v>392143</v>
      </c>
      <c r="M185" s="32">
        <v>383831</v>
      </c>
      <c r="N185" s="32">
        <v>426654</v>
      </c>
    </row>
    <row r="186" spans="4:14" x14ac:dyDescent="0.2">
      <c r="E186" s="1" t="s">
        <v>585</v>
      </c>
      <c r="I186" s="65" t="s">
        <v>380</v>
      </c>
      <c r="J186" s="42" t="s">
        <v>380</v>
      </c>
      <c r="K186" s="42" t="s">
        <v>380</v>
      </c>
      <c r="L186" s="31">
        <v>42136</v>
      </c>
      <c r="M186" s="32">
        <v>43006</v>
      </c>
      <c r="N186" s="32">
        <v>38674</v>
      </c>
    </row>
    <row r="187" spans="4:14" x14ac:dyDescent="0.2">
      <c r="E187" s="1" t="s">
        <v>586</v>
      </c>
      <c r="I187" s="65" t="s">
        <v>380</v>
      </c>
      <c r="J187" s="42" t="s">
        <v>380</v>
      </c>
      <c r="K187" s="42" t="s">
        <v>380</v>
      </c>
      <c r="L187" s="31">
        <v>2591</v>
      </c>
      <c r="M187" s="32">
        <v>3134</v>
      </c>
      <c r="N187" s="32">
        <v>2341</v>
      </c>
    </row>
    <row r="188" spans="4:14" x14ac:dyDescent="0.2">
      <c r="E188" s="1" t="s">
        <v>587</v>
      </c>
      <c r="I188" s="65" t="s">
        <v>380</v>
      </c>
      <c r="J188" s="42" t="s">
        <v>380</v>
      </c>
      <c r="K188" s="42" t="s">
        <v>380</v>
      </c>
      <c r="L188" s="31">
        <v>19186</v>
      </c>
      <c r="M188" s="32">
        <v>23129</v>
      </c>
      <c r="N188" s="32">
        <v>30653</v>
      </c>
    </row>
    <row r="189" spans="4:14" x14ac:dyDescent="0.2">
      <c r="I189" s="31"/>
      <c r="J189" s="32"/>
      <c r="K189" s="32"/>
      <c r="L189" s="5"/>
    </row>
    <row r="190" spans="4:14" x14ac:dyDescent="0.2">
      <c r="E190" s="1" t="s">
        <v>588</v>
      </c>
      <c r="I190" s="65" t="s">
        <v>380</v>
      </c>
      <c r="J190" s="42" t="s">
        <v>380</v>
      </c>
      <c r="K190" s="42" t="s">
        <v>380</v>
      </c>
      <c r="L190" s="31">
        <v>3446</v>
      </c>
      <c r="M190" s="32">
        <v>2092</v>
      </c>
      <c r="N190" s="32">
        <v>1663</v>
      </c>
    </row>
    <row r="191" spans="4:14" x14ac:dyDescent="0.2">
      <c r="E191" s="1" t="s">
        <v>589</v>
      </c>
      <c r="I191" s="65" t="s">
        <v>380</v>
      </c>
      <c r="J191" s="42" t="s">
        <v>380</v>
      </c>
      <c r="K191" s="42" t="s">
        <v>380</v>
      </c>
      <c r="L191" s="31">
        <v>5314</v>
      </c>
      <c r="M191" s="32">
        <v>5900</v>
      </c>
      <c r="N191" s="32">
        <v>3475</v>
      </c>
    </row>
    <row r="192" spans="4:14" x14ac:dyDescent="0.2">
      <c r="E192" s="1" t="s">
        <v>590</v>
      </c>
      <c r="I192" s="65" t="s">
        <v>380</v>
      </c>
      <c r="J192" s="42" t="s">
        <v>380</v>
      </c>
      <c r="K192" s="42" t="s">
        <v>380</v>
      </c>
      <c r="L192" s="31">
        <v>7845</v>
      </c>
      <c r="M192" s="32">
        <v>13259</v>
      </c>
      <c r="N192" s="32">
        <v>11997</v>
      </c>
    </row>
    <row r="193" spans="2:15" x14ac:dyDescent="0.2">
      <c r="I193" s="5"/>
      <c r="L193" s="5"/>
    </row>
    <row r="194" spans="2:15" x14ac:dyDescent="0.2">
      <c r="E194" s="1" t="s">
        <v>591</v>
      </c>
      <c r="I194" s="65" t="s">
        <v>380</v>
      </c>
      <c r="J194" s="42" t="s">
        <v>380</v>
      </c>
      <c r="K194" s="42" t="s">
        <v>380</v>
      </c>
      <c r="L194" s="31">
        <v>3362</v>
      </c>
      <c r="M194" s="32">
        <v>3704</v>
      </c>
      <c r="N194" s="32">
        <v>0.1</v>
      </c>
    </row>
    <row r="195" spans="2:15" x14ac:dyDescent="0.2">
      <c r="E195" s="1" t="s">
        <v>507</v>
      </c>
      <c r="I195" s="65" t="s">
        <v>380</v>
      </c>
      <c r="J195" s="42" t="s">
        <v>380</v>
      </c>
      <c r="K195" s="42" t="s">
        <v>380</v>
      </c>
      <c r="L195" s="31">
        <v>881</v>
      </c>
      <c r="M195" s="32">
        <v>1800</v>
      </c>
      <c r="N195" s="32">
        <v>660</v>
      </c>
    </row>
    <row r="196" spans="2:15" x14ac:dyDescent="0.2">
      <c r="I196" s="31"/>
      <c r="J196" s="32"/>
      <c r="K196" s="32"/>
      <c r="L196" s="31"/>
      <c r="M196" s="32"/>
      <c r="N196" s="32"/>
    </row>
    <row r="197" spans="2:15" x14ac:dyDescent="0.2">
      <c r="B197" s="7"/>
      <c r="C197" s="7"/>
      <c r="D197" s="8" t="s">
        <v>592</v>
      </c>
      <c r="E197" s="7"/>
      <c r="F197" s="7"/>
      <c r="G197" s="7"/>
      <c r="H197" s="7"/>
      <c r="I197" s="66" t="s">
        <v>380</v>
      </c>
      <c r="J197" s="67" t="s">
        <v>380</v>
      </c>
      <c r="K197" s="67" t="s">
        <v>380</v>
      </c>
      <c r="L197" s="61">
        <v>113157</v>
      </c>
      <c r="M197" s="62">
        <v>93087</v>
      </c>
      <c r="N197" s="62">
        <v>90100</v>
      </c>
    </row>
    <row r="198" spans="2:15" x14ac:dyDescent="0.2">
      <c r="I198" s="5"/>
      <c r="L198" s="5"/>
    </row>
    <row r="199" spans="2:15" x14ac:dyDescent="0.2">
      <c r="C199" s="1" t="s">
        <v>593</v>
      </c>
      <c r="I199" s="65" t="s">
        <v>380</v>
      </c>
      <c r="J199" s="42" t="s">
        <v>380</v>
      </c>
      <c r="K199" s="42" t="s">
        <v>380</v>
      </c>
      <c r="L199" s="38">
        <f>L200+L201</f>
        <v>12847</v>
      </c>
      <c r="M199" s="30">
        <f>M200+M201</f>
        <v>13116</v>
      </c>
      <c r="N199" s="30">
        <f>N200+N201</f>
        <v>10055.1</v>
      </c>
    </row>
    <row r="200" spans="2:15" x14ac:dyDescent="0.2">
      <c r="B200" s="35"/>
      <c r="C200" s="35"/>
      <c r="D200" s="68" t="s">
        <v>490</v>
      </c>
      <c r="E200" s="35"/>
      <c r="F200" s="35"/>
      <c r="G200" s="35"/>
      <c r="H200" s="35"/>
      <c r="I200" s="65" t="s">
        <v>380</v>
      </c>
      <c r="J200" s="69" t="s">
        <v>380</v>
      </c>
      <c r="K200" s="69" t="s">
        <v>380</v>
      </c>
      <c r="L200" s="31">
        <v>16</v>
      </c>
      <c r="M200" s="70">
        <v>49</v>
      </c>
      <c r="N200" s="70">
        <v>0.1</v>
      </c>
    </row>
    <row r="201" spans="2:15" x14ac:dyDescent="0.2">
      <c r="D201" s="1" t="s">
        <v>507</v>
      </c>
      <c r="I201" s="65" t="s">
        <v>380</v>
      </c>
      <c r="J201" s="42" t="s">
        <v>380</v>
      </c>
      <c r="K201" s="42" t="s">
        <v>380</v>
      </c>
      <c r="L201" s="31">
        <v>12831</v>
      </c>
      <c r="M201" s="32">
        <v>13067</v>
      </c>
      <c r="N201" s="32">
        <v>10055</v>
      </c>
      <c r="O201" s="35"/>
    </row>
    <row r="202" spans="2:15" x14ac:dyDescent="0.2">
      <c r="B202" s="7"/>
      <c r="C202" s="7"/>
      <c r="D202" s="7"/>
      <c r="E202" s="7"/>
      <c r="F202" s="7"/>
      <c r="G202" s="7"/>
      <c r="H202" s="7"/>
      <c r="I202" s="6"/>
      <c r="J202" s="7"/>
      <c r="K202" s="7"/>
      <c r="L202" s="6"/>
      <c r="M202" s="7"/>
      <c r="N202" s="7"/>
    </row>
    <row r="203" spans="2:15" x14ac:dyDescent="0.2">
      <c r="I203" s="5"/>
      <c r="L203" s="5"/>
    </row>
    <row r="204" spans="2:15" x14ac:dyDescent="0.2">
      <c r="C204" s="1" t="s">
        <v>594</v>
      </c>
      <c r="I204" s="65" t="s">
        <v>380</v>
      </c>
      <c r="J204" s="42" t="s">
        <v>380</v>
      </c>
      <c r="K204" s="42" t="s">
        <v>380</v>
      </c>
      <c r="L204" s="38">
        <f>L22-L177-1</f>
        <v>452569.2</v>
      </c>
      <c r="M204" s="30">
        <f>M22-M177</f>
        <v>461849</v>
      </c>
      <c r="N204" s="30">
        <f>N22-N177</f>
        <v>497100</v>
      </c>
    </row>
    <row r="205" spans="2:15" x14ac:dyDescent="0.2">
      <c r="C205" s="1" t="s">
        <v>595</v>
      </c>
      <c r="I205" s="65" t="s">
        <v>380</v>
      </c>
      <c r="J205" s="42" t="s">
        <v>380</v>
      </c>
      <c r="K205" s="42" t="s">
        <v>380</v>
      </c>
      <c r="L205" s="38">
        <f>L185+L186-L52-L53-1</f>
        <v>109369</v>
      </c>
      <c r="M205" s="30">
        <f>M185+M186-M52-M53</f>
        <v>92152</v>
      </c>
      <c r="N205" s="30">
        <f>N185+N186-N52-N53-1</f>
        <v>122898</v>
      </c>
    </row>
    <row r="206" spans="2:15" x14ac:dyDescent="0.2">
      <c r="C206" s="1" t="s">
        <v>596</v>
      </c>
      <c r="I206" s="65" t="s">
        <v>380</v>
      </c>
      <c r="J206" s="42" t="s">
        <v>380</v>
      </c>
      <c r="K206" s="42" t="s">
        <v>380</v>
      </c>
      <c r="L206" s="38">
        <f>L187-L54</f>
        <v>1586</v>
      </c>
      <c r="M206" s="30">
        <f>M187-M54</f>
        <v>-940</v>
      </c>
      <c r="N206" s="30">
        <f>N187-N54</f>
        <v>2340.9</v>
      </c>
    </row>
    <row r="207" spans="2:15" x14ac:dyDescent="0.2">
      <c r="I207" s="31"/>
      <c r="J207" s="32"/>
      <c r="K207" s="32"/>
      <c r="L207" s="5"/>
    </row>
    <row r="208" spans="2:15" x14ac:dyDescent="0.2">
      <c r="C208" s="1" t="s">
        <v>597</v>
      </c>
      <c r="I208" s="65" t="s">
        <v>380</v>
      </c>
      <c r="J208" s="42" t="s">
        <v>380</v>
      </c>
      <c r="K208" s="42" t="s">
        <v>380</v>
      </c>
      <c r="L208" s="71">
        <f>L84/L204*100</f>
        <v>70.179499621273379</v>
      </c>
      <c r="M208" s="28">
        <f>M84/M204*100</f>
        <v>74.464597736489637</v>
      </c>
      <c r="N208" s="28">
        <f>N84/N204*100</f>
        <v>69.424864212432098</v>
      </c>
    </row>
    <row r="209" spans="1:14" x14ac:dyDescent="0.2">
      <c r="C209" s="1" t="s">
        <v>598</v>
      </c>
      <c r="I209" s="65" t="s">
        <v>380</v>
      </c>
      <c r="J209" s="42" t="s">
        <v>380</v>
      </c>
      <c r="K209" s="42" t="s">
        <v>380</v>
      </c>
      <c r="L209" s="71">
        <f>L205/L204*100</f>
        <v>24.16624905097386</v>
      </c>
      <c r="M209" s="28">
        <f>M205/M204*100</f>
        <v>19.952841729656228</v>
      </c>
      <c r="N209" s="28">
        <f>N205/N204*100</f>
        <v>24.72299336149668</v>
      </c>
    </row>
    <row r="210" spans="1:14" x14ac:dyDescent="0.2">
      <c r="C210" s="1" t="s">
        <v>599</v>
      </c>
      <c r="I210" s="71">
        <f t="shared" ref="I210:N210" si="3">I85/I84*100</f>
        <v>25.365786533469159</v>
      </c>
      <c r="J210" s="28">
        <f t="shared" si="3"/>
        <v>24.765177195289535</v>
      </c>
      <c r="K210" s="28">
        <f t="shared" si="3"/>
        <v>26.242478719051228</v>
      </c>
      <c r="L210" s="71">
        <f t="shared" si="3"/>
        <v>24.357169214648874</v>
      </c>
      <c r="M210" s="28">
        <f t="shared" si="3"/>
        <v>23.493082572968824</v>
      </c>
      <c r="N210" s="28">
        <f t="shared" si="3"/>
        <v>23.055770462257072</v>
      </c>
    </row>
    <row r="211" spans="1:14" ht="18" thickBot="1" x14ac:dyDescent="0.25">
      <c r="B211" s="4"/>
      <c r="C211" s="4"/>
      <c r="D211" s="4"/>
      <c r="E211" s="4"/>
      <c r="F211" s="4"/>
      <c r="G211" s="4"/>
      <c r="H211" s="4"/>
      <c r="I211" s="33"/>
      <c r="J211" s="4"/>
      <c r="K211" s="4"/>
      <c r="L211" s="33"/>
      <c r="M211" s="4"/>
      <c r="N211" s="4"/>
    </row>
    <row r="212" spans="1:14" x14ac:dyDescent="0.2">
      <c r="G212" s="1" t="s">
        <v>57</v>
      </c>
    </row>
    <row r="213" spans="1:14" x14ac:dyDescent="0.2">
      <c r="A213" s="1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2" manualBreakCount="2">
    <brk id="66" max="16383" man="1"/>
    <brk id="1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8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4.625" style="2" customWidth="1"/>
    <col min="3" max="6" width="5.875" style="2" customWidth="1"/>
    <col min="7" max="7" width="12.125" style="2" customWidth="1"/>
    <col min="8" max="8" width="13.375" style="2"/>
    <col min="9" max="9" width="14.625" style="2" customWidth="1"/>
    <col min="10" max="256" width="13.375" style="2"/>
    <col min="257" max="257" width="13.375" style="2" customWidth="1"/>
    <col min="258" max="258" width="4.625" style="2" customWidth="1"/>
    <col min="259" max="262" width="5.875" style="2" customWidth="1"/>
    <col min="263" max="263" width="12.125" style="2" customWidth="1"/>
    <col min="264" max="264" width="13.375" style="2"/>
    <col min="265" max="265" width="14.625" style="2" customWidth="1"/>
    <col min="266" max="512" width="13.375" style="2"/>
    <col min="513" max="513" width="13.375" style="2" customWidth="1"/>
    <col min="514" max="514" width="4.625" style="2" customWidth="1"/>
    <col min="515" max="518" width="5.875" style="2" customWidth="1"/>
    <col min="519" max="519" width="12.125" style="2" customWidth="1"/>
    <col min="520" max="520" width="13.375" style="2"/>
    <col min="521" max="521" width="14.625" style="2" customWidth="1"/>
    <col min="522" max="768" width="13.375" style="2"/>
    <col min="769" max="769" width="13.375" style="2" customWidth="1"/>
    <col min="770" max="770" width="4.625" style="2" customWidth="1"/>
    <col min="771" max="774" width="5.875" style="2" customWidth="1"/>
    <col min="775" max="775" width="12.125" style="2" customWidth="1"/>
    <col min="776" max="776" width="13.375" style="2"/>
    <col min="777" max="777" width="14.625" style="2" customWidth="1"/>
    <col min="778" max="1024" width="13.375" style="2"/>
    <col min="1025" max="1025" width="13.375" style="2" customWidth="1"/>
    <col min="1026" max="1026" width="4.625" style="2" customWidth="1"/>
    <col min="1027" max="1030" width="5.875" style="2" customWidth="1"/>
    <col min="1031" max="1031" width="12.125" style="2" customWidth="1"/>
    <col min="1032" max="1032" width="13.375" style="2"/>
    <col min="1033" max="1033" width="14.625" style="2" customWidth="1"/>
    <col min="1034" max="1280" width="13.375" style="2"/>
    <col min="1281" max="1281" width="13.375" style="2" customWidth="1"/>
    <col min="1282" max="1282" width="4.625" style="2" customWidth="1"/>
    <col min="1283" max="1286" width="5.875" style="2" customWidth="1"/>
    <col min="1287" max="1287" width="12.125" style="2" customWidth="1"/>
    <col min="1288" max="1288" width="13.375" style="2"/>
    <col min="1289" max="1289" width="14.625" style="2" customWidth="1"/>
    <col min="1290" max="1536" width="13.375" style="2"/>
    <col min="1537" max="1537" width="13.375" style="2" customWidth="1"/>
    <col min="1538" max="1538" width="4.625" style="2" customWidth="1"/>
    <col min="1539" max="1542" width="5.875" style="2" customWidth="1"/>
    <col min="1543" max="1543" width="12.125" style="2" customWidth="1"/>
    <col min="1544" max="1544" width="13.375" style="2"/>
    <col min="1545" max="1545" width="14.625" style="2" customWidth="1"/>
    <col min="1546" max="1792" width="13.375" style="2"/>
    <col min="1793" max="1793" width="13.375" style="2" customWidth="1"/>
    <col min="1794" max="1794" width="4.625" style="2" customWidth="1"/>
    <col min="1795" max="1798" width="5.875" style="2" customWidth="1"/>
    <col min="1799" max="1799" width="12.125" style="2" customWidth="1"/>
    <col min="1800" max="1800" width="13.375" style="2"/>
    <col min="1801" max="1801" width="14.625" style="2" customWidth="1"/>
    <col min="1802" max="2048" width="13.375" style="2"/>
    <col min="2049" max="2049" width="13.375" style="2" customWidth="1"/>
    <col min="2050" max="2050" width="4.625" style="2" customWidth="1"/>
    <col min="2051" max="2054" width="5.875" style="2" customWidth="1"/>
    <col min="2055" max="2055" width="12.125" style="2" customWidth="1"/>
    <col min="2056" max="2056" width="13.375" style="2"/>
    <col min="2057" max="2057" width="14.625" style="2" customWidth="1"/>
    <col min="2058" max="2304" width="13.375" style="2"/>
    <col min="2305" max="2305" width="13.375" style="2" customWidth="1"/>
    <col min="2306" max="2306" width="4.625" style="2" customWidth="1"/>
    <col min="2307" max="2310" width="5.875" style="2" customWidth="1"/>
    <col min="2311" max="2311" width="12.125" style="2" customWidth="1"/>
    <col min="2312" max="2312" width="13.375" style="2"/>
    <col min="2313" max="2313" width="14.625" style="2" customWidth="1"/>
    <col min="2314" max="2560" width="13.375" style="2"/>
    <col min="2561" max="2561" width="13.375" style="2" customWidth="1"/>
    <col min="2562" max="2562" width="4.625" style="2" customWidth="1"/>
    <col min="2563" max="2566" width="5.875" style="2" customWidth="1"/>
    <col min="2567" max="2567" width="12.125" style="2" customWidth="1"/>
    <col min="2568" max="2568" width="13.375" style="2"/>
    <col min="2569" max="2569" width="14.625" style="2" customWidth="1"/>
    <col min="2570" max="2816" width="13.375" style="2"/>
    <col min="2817" max="2817" width="13.375" style="2" customWidth="1"/>
    <col min="2818" max="2818" width="4.625" style="2" customWidth="1"/>
    <col min="2819" max="2822" width="5.875" style="2" customWidth="1"/>
    <col min="2823" max="2823" width="12.125" style="2" customWidth="1"/>
    <col min="2824" max="2824" width="13.375" style="2"/>
    <col min="2825" max="2825" width="14.625" style="2" customWidth="1"/>
    <col min="2826" max="3072" width="13.375" style="2"/>
    <col min="3073" max="3073" width="13.375" style="2" customWidth="1"/>
    <col min="3074" max="3074" width="4.625" style="2" customWidth="1"/>
    <col min="3075" max="3078" width="5.875" style="2" customWidth="1"/>
    <col min="3079" max="3079" width="12.125" style="2" customWidth="1"/>
    <col min="3080" max="3080" width="13.375" style="2"/>
    <col min="3081" max="3081" width="14.625" style="2" customWidth="1"/>
    <col min="3082" max="3328" width="13.375" style="2"/>
    <col min="3329" max="3329" width="13.375" style="2" customWidth="1"/>
    <col min="3330" max="3330" width="4.625" style="2" customWidth="1"/>
    <col min="3331" max="3334" width="5.875" style="2" customWidth="1"/>
    <col min="3335" max="3335" width="12.125" style="2" customWidth="1"/>
    <col min="3336" max="3336" width="13.375" style="2"/>
    <col min="3337" max="3337" width="14.625" style="2" customWidth="1"/>
    <col min="3338" max="3584" width="13.375" style="2"/>
    <col min="3585" max="3585" width="13.375" style="2" customWidth="1"/>
    <col min="3586" max="3586" width="4.625" style="2" customWidth="1"/>
    <col min="3587" max="3590" width="5.875" style="2" customWidth="1"/>
    <col min="3591" max="3591" width="12.125" style="2" customWidth="1"/>
    <col min="3592" max="3592" width="13.375" style="2"/>
    <col min="3593" max="3593" width="14.625" style="2" customWidth="1"/>
    <col min="3594" max="3840" width="13.375" style="2"/>
    <col min="3841" max="3841" width="13.375" style="2" customWidth="1"/>
    <col min="3842" max="3842" width="4.625" style="2" customWidth="1"/>
    <col min="3843" max="3846" width="5.875" style="2" customWidth="1"/>
    <col min="3847" max="3847" width="12.125" style="2" customWidth="1"/>
    <col min="3848" max="3848" width="13.375" style="2"/>
    <col min="3849" max="3849" width="14.625" style="2" customWidth="1"/>
    <col min="3850" max="4096" width="13.375" style="2"/>
    <col min="4097" max="4097" width="13.375" style="2" customWidth="1"/>
    <col min="4098" max="4098" width="4.625" style="2" customWidth="1"/>
    <col min="4099" max="4102" width="5.875" style="2" customWidth="1"/>
    <col min="4103" max="4103" width="12.125" style="2" customWidth="1"/>
    <col min="4104" max="4104" width="13.375" style="2"/>
    <col min="4105" max="4105" width="14.625" style="2" customWidth="1"/>
    <col min="4106" max="4352" width="13.375" style="2"/>
    <col min="4353" max="4353" width="13.375" style="2" customWidth="1"/>
    <col min="4354" max="4354" width="4.625" style="2" customWidth="1"/>
    <col min="4355" max="4358" width="5.875" style="2" customWidth="1"/>
    <col min="4359" max="4359" width="12.125" style="2" customWidth="1"/>
    <col min="4360" max="4360" width="13.375" style="2"/>
    <col min="4361" max="4361" width="14.625" style="2" customWidth="1"/>
    <col min="4362" max="4608" width="13.375" style="2"/>
    <col min="4609" max="4609" width="13.375" style="2" customWidth="1"/>
    <col min="4610" max="4610" width="4.625" style="2" customWidth="1"/>
    <col min="4611" max="4614" width="5.875" style="2" customWidth="1"/>
    <col min="4615" max="4615" width="12.125" style="2" customWidth="1"/>
    <col min="4616" max="4616" width="13.375" style="2"/>
    <col min="4617" max="4617" width="14.625" style="2" customWidth="1"/>
    <col min="4618" max="4864" width="13.375" style="2"/>
    <col min="4865" max="4865" width="13.375" style="2" customWidth="1"/>
    <col min="4866" max="4866" width="4.625" style="2" customWidth="1"/>
    <col min="4867" max="4870" width="5.875" style="2" customWidth="1"/>
    <col min="4871" max="4871" width="12.125" style="2" customWidth="1"/>
    <col min="4872" max="4872" width="13.375" style="2"/>
    <col min="4873" max="4873" width="14.625" style="2" customWidth="1"/>
    <col min="4874" max="5120" width="13.375" style="2"/>
    <col min="5121" max="5121" width="13.375" style="2" customWidth="1"/>
    <col min="5122" max="5122" width="4.625" style="2" customWidth="1"/>
    <col min="5123" max="5126" width="5.875" style="2" customWidth="1"/>
    <col min="5127" max="5127" width="12.125" style="2" customWidth="1"/>
    <col min="5128" max="5128" width="13.375" style="2"/>
    <col min="5129" max="5129" width="14.625" style="2" customWidth="1"/>
    <col min="5130" max="5376" width="13.375" style="2"/>
    <col min="5377" max="5377" width="13.375" style="2" customWidth="1"/>
    <col min="5378" max="5378" width="4.625" style="2" customWidth="1"/>
    <col min="5379" max="5382" width="5.875" style="2" customWidth="1"/>
    <col min="5383" max="5383" width="12.125" style="2" customWidth="1"/>
    <col min="5384" max="5384" width="13.375" style="2"/>
    <col min="5385" max="5385" width="14.625" style="2" customWidth="1"/>
    <col min="5386" max="5632" width="13.375" style="2"/>
    <col min="5633" max="5633" width="13.375" style="2" customWidth="1"/>
    <col min="5634" max="5634" width="4.625" style="2" customWidth="1"/>
    <col min="5635" max="5638" width="5.875" style="2" customWidth="1"/>
    <col min="5639" max="5639" width="12.125" style="2" customWidth="1"/>
    <col min="5640" max="5640" width="13.375" style="2"/>
    <col min="5641" max="5641" width="14.625" style="2" customWidth="1"/>
    <col min="5642" max="5888" width="13.375" style="2"/>
    <col min="5889" max="5889" width="13.375" style="2" customWidth="1"/>
    <col min="5890" max="5890" width="4.625" style="2" customWidth="1"/>
    <col min="5891" max="5894" width="5.875" style="2" customWidth="1"/>
    <col min="5895" max="5895" width="12.125" style="2" customWidth="1"/>
    <col min="5896" max="5896" width="13.375" style="2"/>
    <col min="5897" max="5897" width="14.625" style="2" customWidth="1"/>
    <col min="5898" max="6144" width="13.375" style="2"/>
    <col min="6145" max="6145" width="13.375" style="2" customWidth="1"/>
    <col min="6146" max="6146" width="4.625" style="2" customWidth="1"/>
    <col min="6147" max="6150" width="5.875" style="2" customWidth="1"/>
    <col min="6151" max="6151" width="12.125" style="2" customWidth="1"/>
    <col min="6152" max="6152" width="13.375" style="2"/>
    <col min="6153" max="6153" width="14.625" style="2" customWidth="1"/>
    <col min="6154" max="6400" width="13.375" style="2"/>
    <col min="6401" max="6401" width="13.375" style="2" customWidth="1"/>
    <col min="6402" max="6402" width="4.625" style="2" customWidth="1"/>
    <col min="6403" max="6406" width="5.875" style="2" customWidth="1"/>
    <col min="6407" max="6407" width="12.125" style="2" customWidth="1"/>
    <col min="6408" max="6408" width="13.375" style="2"/>
    <col min="6409" max="6409" width="14.625" style="2" customWidth="1"/>
    <col min="6410" max="6656" width="13.375" style="2"/>
    <col min="6657" max="6657" width="13.375" style="2" customWidth="1"/>
    <col min="6658" max="6658" width="4.625" style="2" customWidth="1"/>
    <col min="6659" max="6662" width="5.875" style="2" customWidth="1"/>
    <col min="6663" max="6663" width="12.125" style="2" customWidth="1"/>
    <col min="6664" max="6664" width="13.375" style="2"/>
    <col min="6665" max="6665" width="14.625" style="2" customWidth="1"/>
    <col min="6666" max="6912" width="13.375" style="2"/>
    <col min="6913" max="6913" width="13.375" style="2" customWidth="1"/>
    <col min="6914" max="6914" width="4.625" style="2" customWidth="1"/>
    <col min="6915" max="6918" width="5.875" style="2" customWidth="1"/>
    <col min="6919" max="6919" width="12.125" style="2" customWidth="1"/>
    <col min="6920" max="6920" width="13.375" style="2"/>
    <col min="6921" max="6921" width="14.625" style="2" customWidth="1"/>
    <col min="6922" max="7168" width="13.375" style="2"/>
    <col min="7169" max="7169" width="13.375" style="2" customWidth="1"/>
    <col min="7170" max="7170" width="4.625" style="2" customWidth="1"/>
    <col min="7171" max="7174" width="5.875" style="2" customWidth="1"/>
    <col min="7175" max="7175" width="12.125" style="2" customWidth="1"/>
    <col min="7176" max="7176" width="13.375" style="2"/>
    <col min="7177" max="7177" width="14.625" style="2" customWidth="1"/>
    <col min="7178" max="7424" width="13.375" style="2"/>
    <col min="7425" max="7425" width="13.375" style="2" customWidth="1"/>
    <col min="7426" max="7426" width="4.625" style="2" customWidth="1"/>
    <col min="7427" max="7430" width="5.875" style="2" customWidth="1"/>
    <col min="7431" max="7431" width="12.125" style="2" customWidth="1"/>
    <col min="7432" max="7432" width="13.375" style="2"/>
    <col min="7433" max="7433" width="14.625" style="2" customWidth="1"/>
    <col min="7434" max="7680" width="13.375" style="2"/>
    <col min="7681" max="7681" width="13.375" style="2" customWidth="1"/>
    <col min="7682" max="7682" width="4.625" style="2" customWidth="1"/>
    <col min="7683" max="7686" width="5.875" style="2" customWidth="1"/>
    <col min="7687" max="7687" width="12.125" style="2" customWidth="1"/>
    <col min="7688" max="7688" width="13.375" style="2"/>
    <col min="7689" max="7689" width="14.625" style="2" customWidth="1"/>
    <col min="7690" max="7936" width="13.375" style="2"/>
    <col min="7937" max="7937" width="13.375" style="2" customWidth="1"/>
    <col min="7938" max="7938" width="4.625" style="2" customWidth="1"/>
    <col min="7939" max="7942" width="5.875" style="2" customWidth="1"/>
    <col min="7943" max="7943" width="12.125" style="2" customWidth="1"/>
    <col min="7944" max="7944" width="13.375" style="2"/>
    <col min="7945" max="7945" width="14.625" style="2" customWidth="1"/>
    <col min="7946" max="8192" width="13.375" style="2"/>
    <col min="8193" max="8193" width="13.375" style="2" customWidth="1"/>
    <col min="8194" max="8194" width="4.625" style="2" customWidth="1"/>
    <col min="8195" max="8198" width="5.875" style="2" customWidth="1"/>
    <col min="8199" max="8199" width="12.125" style="2" customWidth="1"/>
    <col min="8200" max="8200" width="13.375" style="2"/>
    <col min="8201" max="8201" width="14.625" style="2" customWidth="1"/>
    <col min="8202" max="8448" width="13.375" style="2"/>
    <col min="8449" max="8449" width="13.375" style="2" customWidth="1"/>
    <col min="8450" max="8450" width="4.625" style="2" customWidth="1"/>
    <col min="8451" max="8454" width="5.875" style="2" customWidth="1"/>
    <col min="8455" max="8455" width="12.125" style="2" customWidth="1"/>
    <col min="8456" max="8456" width="13.375" style="2"/>
    <col min="8457" max="8457" width="14.625" style="2" customWidth="1"/>
    <col min="8458" max="8704" width="13.375" style="2"/>
    <col min="8705" max="8705" width="13.375" style="2" customWidth="1"/>
    <col min="8706" max="8706" width="4.625" style="2" customWidth="1"/>
    <col min="8707" max="8710" width="5.875" style="2" customWidth="1"/>
    <col min="8711" max="8711" width="12.125" style="2" customWidth="1"/>
    <col min="8712" max="8712" width="13.375" style="2"/>
    <col min="8713" max="8713" width="14.625" style="2" customWidth="1"/>
    <col min="8714" max="8960" width="13.375" style="2"/>
    <col min="8961" max="8961" width="13.375" style="2" customWidth="1"/>
    <col min="8962" max="8962" width="4.625" style="2" customWidth="1"/>
    <col min="8963" max="8966" width="5.875" style="2" customWidth="1"/>
    <col min="8967" max="8967" width="12.125" style="2" customWidth="1"/>
    <col min="8968" max="8968" width="13.375" style="2"/>
    <col min="8969" max="8969" width="14.625" style="2" customWidth="1"/>
    <col min="8970" max="9216" width="13.375" style="2"/>
    <col min="9217" max="9217" width="13.375" style="2" customWidth="1"/>
    <col min="9218" max="9218" width="4.625" style="2" customWidth="1"/>
    <col min="9219" max="9222" width="5.875" style="2" customWidth="1"/>
    <col min="9223" max="9223" width="12.125" style="2" customWidth="1"/>
    <col min="9224" max="9224" width="13.375" style="2"/>
    <col min="9225" max="9225" width="14.625" style="2" customWidth="1"/>
    <col min="9226" max="9472" width="13.375" style="2"/>
    <col min="9473" max="9473" width="13.375" style="2" customWidth="1"/>
    <col min="9474" max="9474" width="4.625" style="2" customWidth="1"/>
    <col min="9475" max="9478" width="5.875" style="2" customWidth="1"/>
    <col min="9479" max="9479" width="12.125" style="2" customWidth="1"/>
    <col min="9480" max="9480" width="13.375" style="2"/>
    <col min="9481" max="9481" width="14.625" style="2" customWidth="1"/>
    <col min="9482" max="9728" width="13.375" style="2"/>
    <col min="9729" max="9729" width="13.375" style="2" customWidth="1"/>
    <col min="9730" max="9730" width="4.625" style="2" customWidth="1"/>
    <col min="9731" max="9734" width="5.875" style="2" customWidth="1"/>
    <col min="9735" max="9735" width="12.125" style="2" customWidth="1"/>
    <col min="9736" max="9736" width="13.375" style="2"/>
    <col min="9737" max="9737" width="14.625" style="2" customWidth="1"/>
    <col min="9738" max="9984" width="13.375" style="2"/>
    <col min="9985" max="9985" width="13.375" style="2" customWidth="1"/>
    <col min="9986" max="9986" width="4.625" style="2" customWidth="1"/>
    <col min="9987" max="9990" width="5.875" style="2" customWidth="1"/>
    <col min="9991" max="9991" width="12.125" style="2" customWidth="1"/>
    <col min="9992" max="9992" width="13.375" style="2"/>
    <col min="9993" max="9993" width="14.625" style="2" customWidth="1"/>
    <col min="9994" max="10240" width="13.375" style="2"/>
    <col min="10241" max="10241" width="13.375" style="2" customWidth="1"/>
    <col min="10242" max="10242" width="4.625" style="2" customWidth="1"/>
    <col min="10243" max="10246" width="5.875" style="2" customWidth="1"/>
    <col min="10247" max="10247" width="12.125" style="2" customWidth="1"/>
    <col min="10248" max="10248" width="13.375" style="2"/>
    <col min="10249" max="10249" width="14.625" style="2" customWidth="1"/>
    <col min="10250" max="10496" width="13.375" style="2"/>
    <col min="10497" max="10497" width="13.375" style="2" customWidth="1"/>
    <col min="10498" max="10498" width="4.625" style="2" customWidth="1"/>
    <col min="10499" max="10502" width="5.875" style="2" customWidth="1"/>
    <col min="10503" max="10503" width="12.125" style="2" customWidth="1"/>
    <col min="10504" max="10504" width="13.375" style="2"/>
    <col min="10505" max="10505" width="14.625" style="2" customWidth="1"/>
    <col min="10506" max="10752" width="13.375" style="2"/>
    <col min="10753" max="10753" width="13.375" style="2" customWidth="1"/>
    <col min="10754" max="10754" width="4.625" style="2" customWidth="1"/>
    <col min="10755" max="10758" width="5.875" style="2" customWidth="1"/>
    <col min="10759" max="10759" width="12.125" style="2" customWidth="1"/>
    <col min="10760" max="10760" width="13.375" style="2"/>
    <col min="10761" max="10761" width="14.625" style="2" customWidth="1"/>
    <col min="10762" max="11008" width="13.375" style="2"/>
    <col min="11009" max="11009" width="13.375" style="2" customWidth="1"/>
    <col min="11010" max="11010" width="4.625" style="2" customWidth="1"/>
    <col min="11011" max="11014" width="5.875" style="2" customWidth="1"/>
    <col min="11015" max="11015" width="12.125" style="2" customWidth="1"/>
    <col min="11016" max="11016" width="13.375" style="2"/>
    <col min="11017" max="11017" width="14.625" style="2" customWidth="1"/>
    <col min="11018" max="11264" width="13.375" style="2"/>
    <col min="11265" max="11265" width="13.375" style="2" customWidth="1"/>
    <col min="11266" max="11266" width="4.625" style="2" customWidth="1"/>
    <col min="11267" max="11270" width="5.875" style="2" customWidth="1"/>
    <col min="11271" max="11271" width="12.125" style="2" customWidth="1"/>
    <col min="11272" max="11272" width="13.375" style="2"/>
    <col min="11273" max="11273" width="14.625" style="2" customWidth="1"/>
    <col min="11274" max="11520" width="13.375" style="2"/>
    <col min="11521" max="11521" width="13.375" style="2" customWidth="1"/>
    <col min="11522" max="11522" width="4.625" style="2" customWidth="1"/>
    <col min="11523" max="11526" width="5.875" style="2" customWidth="1"/>
    <col min="11527" max="11527" width="12.125" style="2" customWidth="1"/>
    <col min="11528" max="11528" width="13.375" style="2"/>
    <col min="11529" max="11529" width="14.625" style="2" customWidth="1"/>
    <col min="11530" max="11776" width="13.375" style="2"/>
    <col min="11777" max="11777" width="13.375" style="2" customWidth="1"/>
    <col min="11778" max="11778" width="4.625" style="2" customWidth="1"/>
    <col min="11779" max="11782" width="5.875" style="2" customWidth="1"/>
    <col min="11783" max="11783" width="12.125" style="2" customWidth="1"/>
    <col min="11784" max="11784" width="13.375" style="2"/>
    <col min="11785" max="11785" width="14.625" style="2" customWidth="1"/>
    <col min="11786" max="12032" width="13.375" style="2"/>
    <col min="12033" max="12033" width="13.375" style="2" customWidth="1"/>
    <col min="12034" max="12034" width="4.625" style="2" customWidth="1"/>
    <col min="12035" max="12038" width="5.875" style="2" customWidth="1"/>
    <col min="12039" max="12039" width="12.125" style="2" customWidth="1"/>
    <col min="12040" max="12040" width="13.375" style="2"/>
    <col min="12041" max="12041" width="14.625" style="2" customWidth="1"/>
    <col min="12042" max="12288" width="13.375" style="2"/>
    <col min="12289" max="12289" width="13.375" style="2" customWidth="1"/>
    <col min="12290" max="12290" width="4.625" style="2" customWidth="1"/>
    <col min="12291" max="12294" width="5.875" style="2" customWidth="1"/>
    <col min="12295" max="12295" width="12.125" style="2" customWidth="1"/>
    <col min="12296" max="12296" width="13.375" style="2"/>
    <col min="12297" max="12297" width="14.625" style="2" customWidth="1"/>
    <col min="12298" max="12544" width="13.375" style="2"/>
    <col min="12545" max="12545" width="13.375" style="2" customWidth="1"/>
    <col min="12546" max="12546" width="4.625" style="2" customWidth="1"/>
    <col min="12547" max="12550" width="5.875" style="2" customWidth="1"/>
    <col min="12551" max="12551" width="12.125" style="2" customWidth="1"/>
    <col min="12552" max="12552" width="13.375" style="2"/>
    <col min="12553" max="12553" width="14.625" style="2" customWidth="1"/>
    <col min="12554" max="12800" width="13.375" style="2"/>
    <col min="12801" max="12801" width="13.375" style="2" customWidth="1"/>
    <col min="12802" max="12802" width="4.625" style="2" customWidth="1"/>
    <col min="12803" max="12806" width="5.875" style="2" customWidth="1"/>
    <col min="12807" max="12807" width="12.125" style="2" customWidth="1"/>
    <col min="12808" max="12808" width="13.375" style="2"/>
    <col min="12809" max="12809" width="14.625" style="2" customWidth="1"/>
    <col min="12810" max="13056" width="13.375" style="2"/>
    <col min="13057" max="13057" width="13.375" style="2" customWidth="1"/>
    <col min="13058" max="13058" width="4.625" style="2" customWidth="1"/>
    <col min="13059" max="13062" width="5.875" style="2" customWidth="1"/>
    <col min="13063" max="13063" width="12.125" style="2" customWidth="1"/>
    <col min="13064" max="13064" width="13.375" style="2"/>
    <col min="13065" max="13065" width="14.625" style="2" customWidth="1"/>
    <col min="13066" max="13312" width="13.375" style="2"/>
    <col min="13313" max="13313" width="13.375" style="2" customWidth="1"/>
    <col min="13314" max="13314" width="4.625" style="2" customWidth="1"/>
    <col min="13315" max="13318" width="5.875" style="2" customWidth="1"/>
    <col min="13319" max="13319" width="12.125" style="2" customWidth="1"/>
    <col min="13320" max="13320" width="13.375" style="2"/>
    <col min="13321" max="13321" width="14.625" style="2" customWidth="1"/>
    <col min="13322" max="13568" width="13.375" style="2"/>
    <col min="13569" max="13569" width="13.375" style="2" customWidth="1"/>
    <col min="13570" max="13570" width="4.625" style="2" customWidth="1"/>
    <col min="13571" max="13574" width="5.875" style="2" customWidth="1"/>
    <col min="13575" max="13575" width="12.125" style="2" customWidth="1"/>
    <col min="13576" max="13576" width="13.375" style="2"/>
    <col min="13577" max="13577" width="14.625" style="2" customWidth="1"/>
    <col min="13578" max="13824" width="13.375" style="2"/>
    <col min="13825" max="13825" width="13.375" style="2" customWidth="1"/>
    <col min="13826" max="13826" width="4.625" style="2" customWidth="1"/>
    <col min="13827" max="13830" width="5.875" style="2" customWidth="1"/>
    <col min="13831" max="13831" width="12.125" style="2" customWidth="1"/>
    <col min="13832" max="13832" width="13.375" style="2"/>
    <col min="13833" max="13833" width="14.625" style="2" customWidth="1"/>
    <col min="13834" max="14080" width="13.375" style="2"/>
    <col min="14081" max="14081" width="13.375" style="2" customWidth="1"/>
    <col min="14082" max="14082" width="4.625" style="2" customWidth="1"/>
    <col min="14083" max="14086" width="5.875" style="2" customWidth="1"/>
    <col min="14087" max="14087" width="12.125" style="2" customWidth="1"/>
    <col min="14088" max="14088" width="13.375" style="2"/>
    <col min="14089" max="14089" width="14.625" style="2" customWidth="1"/>
    <col min="14090" max="14336" width="13.375" style="2"/>
    <col min="14337" max="14337" width="13.375" style="2" customWidth="1"/>
    <col min="14338" max="14338" width="4.625" style="2" customWidth="1"/>
    <col min="14339" max="14342" width="5.875" style="2" customWidth="1"/>
    <col min="14343" max="14343" width="12.125" style="2" customWidth="1"/>
    <col min="14344" max="14344" width="13.375" style="2"/>
    <col min="14345" max="14345" width="14.625" style="2" customWidth="1"/>
    <col min="14346" max="14592" width="13.375" style="2"/>
    <col min="14593" max="14593" width="13.375" style="2" customWidth="1"/>
    <col min="14594" max="14594" width="4.625" style="2" customWidth="1"/>
    <col min="14595" max="14598" width="5.875" style="2" customWidth="1"/>
    <col min="14599" max="14599" width="12.125" style="2" customWidth="1"/>
    <col min="14600" max="14600" width="13.375" style="2"/>
    <col min="14601" max="14601" width="14.625" style="2" customWidth="1"/>
    <col min="14602" max="14848" width="13.375" style="2"/>
    <col min="14849" max="14849" width="13.375" style="2" customWidth="1"/>
    <col min="14850" max="14850" width="4.625" style="2" customWidth="1"/>
    <col min="14851" max="14854" width="5.875" style="2" customWidth="1"/>
    <col min="14855" max="14855" width="12.125" style="2" customWidth="1"/>
    <col min="14856" max="14856" width="13.375" style="2"/>
    <col min="14857" max="14857" width="14.625" style="2" customWidth="1"/>
    <col min="14858" max="15104" width="13.375" style="2"/>
    <col min="15105" max="15105" width="13.375" style="2" customWidth="1"/>
    <col min="15106" max="15106" width="4.625" style="2" customWidth="1"/>
    <col min="15107" max="15110" width="5.875" style="2" customWidth="1"/>
    <col min="15111" max="15111" width="12.125" style="2" customWidth="1"/>
    <col min="15112" max="15112" width="13.375" style="2"/>
    <col min="15113" max="15113" width="14.625" style="2" customWidth="1"/>
    <col min="15114" max="15360" width="13.375" style="2"/>
    <col min="15361" max="15361" width="13.375" style="2" customWidth="1"/>
    <col min="15362" max="15362" width="4.625" style="2" customWidth="1"/>
    <col min="15363" max="15366" width="5.875" style="2" customWidth="1"/>
    <col min="15367" max="15367" width="12.125" style="2" customWidth="1"/>
    <col min="15368" max="15368" width="13.375" style="2"/>
    <col min="15369" max="15369" width="14.625" style="2" customWidth="1"/>
    <col min="15370" max="15616" width="13.375" style="2"/>
    <col min="15617" max="15617" width="13.375" style="2" customWidth="1"/>
    <col min="15618" max="15618" width="4.625" style="2" customWidth="1"/>
    <col min="15619" max="15622" width="5.875" style="2" customWidth="1"/>
    <col min="15623" max="15623" width="12.125" style="2" customWidth="1"/>
    <col min="15624" max="15624" width="13.375" style="2"/>
    <col min="15625" max="15625" width="14.625" style="2" customWidth="1"/>
    <col min="15626" max="15872" width="13.375" style="2"/>
    <col min="15873" max="15873" width="13.375" style="2" customWidth="1"/>
    <col min="15874" max="15874" width="4.625" style="2" customWidth="1"/>
    <col min="15875" max="15878" width="5.875" style="2" customWidth="1"/>
    <col min="15879" max="15879" width="12.125" style="2" customWidth="1"/>
    <col min="15880" max="15880" width="13.375" style="2"/>
    <col min="15881" max="15881" width="14.625" style="2" customWidth="1"/>
    <col min="15882" max="16128" width="13.375" style="2"/>
    <col min="16129" max="16129" width="13.375" style="2" customWidth="1"/>
    <col min="16130" max="16130" width="4.625" style="2" customWidth="1"/>
    <col min="16131" max="16134" width="5.875" style="2" customWidth="1"/>
    <col min="16135" max="16135" width="12.125" style="2" customWidth="1"/>
    <col min="16136" max="16136" width="13.375" style="2"/>
    <col min="16137" max="16137" width="14.625" style="2" customWidth="1"/>
    <col min="16138" max="16384" width="13.375" style="2"/>
  </cols>
  <sheetData>
    <row r="1" spans="1:14" x14ac:dyDescent="0.2">
      <c r="A1" s="1"/>
    </row>
    <row r="6" spans="1:14" x14ac:dyDescent="0.2">
      <c r="H6" s="3" t="s">
        <v>0</v>
      </c>
    </row>
    <row r="8" spans="1:14" x14ac:dyDescent="0.2">
      <c r="G8" s="1" t="s">
        <v>1</v>
      </c>
    </row>
    <row r="9" spans="1:14" x14ac:dyDescent="0.2">
      <c r="G9" s="1" t="s">
        <v>2</v>
      </c>
    </row>
    <row r="10" spans="1:14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">
      <c r="I11" s="5"/>
    </row>
    <row r="12" spans="1:14" x14ac:dyDescent="0.2">
      <c r="I12" s="6"/>
      <c r="J12" s="7"/>
      <c r="K12" s="8" t="s">
        <v>3</v>
      </c>
      <c r="L12" s="7"/>
      <c r="M12" s="7"/>
      <c r="N12" s="7"/>
    </row>
    <row r="13" spans="1:14" x14ac:dyDescent="0.2">
      <c r="I13" s="5"/>
      <c r="J13" s="5"/>
      <c r="K13" s="5"/>
      <c r="L13" s="5"/>
      <c r="M13" s="7"/>
      <c r="N13" s="7"/>
    </row>
    <row r="14" spans="1:14" x14ac:dyDescent="0.2">
      <c r="I14" s="9" t="s">
        <v>4</v>
      </c>
      <c r="J14" s="9" t="s">
        <v>5</v>
      </c>
      <c r="K14" s="9" t="s">
        <v>6</v>
      </c>
      <c r="L14" s="9" t="s">
        <v>7</v>
      </c>
      <c r="M14" s="10" t="s">
        <v>8</v>
      </c>
      <c r="N14" s="9" t="s">
        <v>9</v>
      </c>
    </row>
    <row r="15" spans="1:14" x14ac:dyDescent="0.2">
      <c r="B15" s="11"/>
      <c r="C15" s="7"/>
      <c r="D15" s="7"/>
      <c r="E15" s="7"/>
      <c r="F15" s="7"/>
      <c r="G15" s="11"/>
      <c r="H15" s="11"/>
      <c r="I15" s="12" t="s">
        <v>10</v>
      </c>
      <c r="J15" s="12" t="s">
        <v>11</v>
      </c>
      <c r="K15" s="12" t="s">
        <v>12</v>
      </c>
      <c r="L15" s="12" t="s">
        <v>13</v>
      </c>
      <c r="M15" s="13" t="s">
        <v>14</v>
      </c>
      <c r="N15" s="12" t="s">
        <v>15</v>
      </c>
    </row>
    <row r="16" spans="1:14" x14ac:dyDescent="0.2">
      <c r="B16" s="14"/>
      <c r="G16" s="14"/>
      <c r="I16" s="15" t="s">
        <v>16</v>
      </c>
      <c r="J16" s="16" t="s">
        <v>16</v>
      </c>
      <c r="K16" s="16" t="s">
        <v>16</v>
      </c>
      <c r="L16" s="16" t="s">
        <v>16</v>
      </c>
    </row>
    <row r="17" spans="2:14" x14ac:dyDescent="0.2">
      <c r="G17" s="1" t="s">
        <v>17</v>
      </c>
      <c r="I17" s="17">
        <v>94</v>
      </c>
      <c r="J17" s="18">
        <v>95</v>
      </c>
      <c r="K17" s="18">
        <v>95</v>
      </c>
      <c r="L17" s="18">
        <v>95</v>
      </c>
      <c r="M17" s="16" t="s">
        <v>18</v>
      </c>
      <c r="N17" s="16" t="s">
        <v>18</v>
      </c>
    </row>
    <row r="18" spans="2:14" x14ac:dyDescent="0.2">
      <c r="I18" s="19" t="s">
        <v>19</v>
      </c>
      <c r="J18" s="20" t="s">
        <v>19</v>
      </c>
      <c r="K18" s="20" t="s">
        <v>19</v>
      </c>
      <c r="L18" s="20" t="s">
        <v>19</v>
      </c>
    </row>
    <row r="19" spans="2:14" x14ac:dyDescent="0.2">
      <c r="G19" s="1" t="s">
        <v>20</v>
      </c>
      <c r="I19" s="21">
        <v>3.23</v>
      </c>
      <c r="J19" s="22">
        <v>3.22</v>
      </c>
      <c r="K19" s="22">
        <v>3.14</v>
      </c>
      <c r="L19" s="22">
        <v>3.29</v>
      </c>
      <c r="M19" s="16" t="s">
        <v>18</v>
      </c>
      <c r="N19" s="16" t="s">
        <v>18</v>
      </c>
    </row>
    <row r="20" spans="2:14" x14ac:dyDescent="0.2">
      <c r="I20" s="19" t="s">
        <v>19</v>
      </c>
      <c r="J20" s="20" t="s">
        <v>19</v>
      </c>
      <c r="K20" s="20" t="s">
        <v>19</v>
      </c>
      <c r="L20" s="20" t="s">
        <v>19</v>
      </c>
    </row>
    <row r="21" spans="2:14" x14ac:dyDescent="0.2">
      <c r="G21" s="1" t="s">
        <v>21</v>
      </c>
      <c r="I21" s="21">
        <v>1.43</v>
      </c>
      <c r="J21" s="22">
        <v>1.37</v>
      </c>
      <c r="K21" s="22">
        <v>1.51</v>
      </c>
      <c r="L21" s="22">
        <v>1.4</v>
      </c>
      <c r="M21" s="16" t="s">
        <v>18</v>
      </c>
      <c r="N21" s="16" t="s">
        <v>18</v>
      </c>
    </row>
    <row r="22" spans="2:14" x14ac:dyDescent="0.2">
      <c r="I22" s="19" t="s">
        <v>22</v>
      </c>
      <c r="J22" s="20" t="s">
        <v>22</v>
      </c>
      <c r="K22" s="20" t="s">
        <v>22</v>
      </c>
      <c r="L22" s="20" t="s">
        <v>22</v>
      </c>
    </row>
    <row r="23" spans="2:14" x14ac:dyDescent="0.2">
      <c r="G23" s="1" t="s">
        <v>23</v>
      </c>
      <c r="I23" s="23">
        <v>51.5</v>
      </c>
      <c r="J23" s="24">
        <v>53.9</v>
      </c>
      <c r="K23" s="24">
        <v>55.4</v>
      </c>
      <c r="L23" s="24">
        <v>53.4</v>
      </c>
      <c r="M23" s="16" t="s">
        <v>18</v>
      </c>
      <c r="N23" s="16" t="s">
        <v>18</v>
      </c>
    </row>
    <row r="24" spans="2:14" x14ac:dyDescent="0.2">
      <c r="B24" s="7"/>
      <c r="C24" s="7"/>
      <c r="D24" s="7"/>
      <c r="E24" s="7"/>
      <c r="F24" s="7"/>
      <c r="G24" s="7"/>
      <c r="H24" s="7"/>
      <c r="I24" s="6"/>
      <c r="J24" s="7"/>
      <c r="K24" s="7"/>
      <c r="L24" s="7"/>
      <c r="M24" s="7"/>
      <c r="N24" s="7"/>
    </row>
    <row r="25" spans="2:14" x14ac:dyDescent="0.2">
      <c r="I25" s="15" t="s">
        <v>24</v>
      </c>
      <c r="J25" s="16" t="s">
        <v>24</v>
      </c>
      <c r="K25" s="16" t="s">
        <v>24</v>
      </c>
      <c r="L25" s="16" t="s">
        <v>24</v>
      </c>
      <c r="M25" s="16" t="s">
        <v>25</v>
      </c>
      <c r="N25" s="16" t="s">
        <v>25</v>
      </c>
    </row>
    <row r="26" spans="2:14" x14ac:dyDescent="0.2">
      <c r="B26" s="3" t="s">
        <v>26</v>
      </c>
      <c r="E26" s="14"/>
      <c r="F26" s="14"/>
      <c r="G26" s="14"/>
      <c r="H26" s="14"/>
      <c r="I26" s="25">
        <v>3432039</v>
      </c>
      <c r="J26" s="26">
        <v>3505655</v>
      </c>
      <c r="K26" s="26">
        <v>3734054</v>
      </c>
      <c r="L26" s="26">
        <v>3577843</v>
      </c>
      <c r="M26" s="27">
        <f>L26/K26*100-100</f>
        <v>-4.1834156656545503</v>
      </c>
      <c r="N26" s="27">
        <f>L26/L$26*100</f>
        <v>100</v>
      </c>
    </row>
    <row r="27" spans="2:14" x14ac:dyDescent="0.2">
      <c r="I27" s="5"/>
      <c r="M27" s="28"/>
      <c r="N27" s="28"/>
    </row>
    <row r="28" spans="2:14" x14ac:dyDescent="0.2">
      <c r="D28" s="3" t="s">
        <v>27</v>
      </c>
      <c r="E28" s="14"/>
      <c r="F28" s="14"/>
      <c r="G28" s="14"/>
      <c r="H28" s="14"/>
      <c r="I28" s="29">
        <f>SUM(I30:I65)</f>
        <v>468076</v>
      </c>
      <c r="J28" s="14">
        <f>SUM(J30:J65)</f>
        <v>476068</v>
      </c>
      <c r="K28" s="14">
        <f>SUM(K30:K65)</f>
        <v>500564</v>
      </c>
      <c r="L28" s="14">
        <f>SUM(L30:L65)</f>
        <v>498914</v>
      </c>
      <c r="M28" s="27">
        <f>L28/K28*100-100</f>
        <v>-0.32962817941361777</v>
      </c>
      <c r="N28" s="27">
        <f>SUM(N30:N65)</f>
        <v>13.944547035741927</v>
      </c>
    </row>
    <row r="29" spans="2:14" x14ac:dyDescent="0.2">
      <c r="I29" s="5"/>
      <c r="M29" s="28"/>
      <c r="N29" s="28"/>
    </row>
    <row r="30" spans="2:14" x14ac:dyDescent="0.2">
      <c r="D30" s="30">
        <v>102</v>
      </c>
      <c r="E30" s="1" t="s">
        <v>28</v>
      </c>
      <c r="I30" s="31">
        <v>55123</v>
      </c>
      <c r="J30" s="32">
        <v>48743</v>
      </c>
      <c r="K30" s="32">
        <v>52285</v>
      </c>
      <c r="L30" s="32">
        <v>44320</v>
      </c>
      <c r="M30" s="27">
        <f>L30/K30*100-100</f>
        <v>-15.233814669599312</v>
      </c>
      <c r="N30" s="28">
        <f>L30/L$26*100</f>
        <v>1.2387351820636066</v>
      </c>
    </row>
    <row r="31" spans="2:14" x14ac:dyDescent="0.2">
      <c r="D31" s="30">
        <v>322</v>
      </c>
      <c r="E31" s="1" t="s">
        <v>29</v>
      </c>
      <c r="I31" s="31">
        <v>572</v>
      </c>
      <c r="J31" s="32">
        <v>593</v>
      </c>
      <c r="K31" s="32">
        <v>684</v>
      </c>
      <c r="L31" s="32">
        <v>551</v>
      </c>
      <c r="M31" s="27">
        <f>L31/K31*100-100</f>
        <v>-19.444444444444443</v>
      </c>
      <c r="N31" s="28">
        <f>L31/L$26*100</f>
        <v>1.5400340372677058E-2</v>
      </c>
    </row>
    <row r="32" spans="2:14" x14ac:dyDescent="0.2">
      <c r="D32" s="1" t="s">
        <v>30</v>
      </c>
      <c r="E32" s="1" t="s">
        <v>31</v>
      </c>
      <c r="I32" s="31">
        <v>7814</v>
      </c>
      <c r="J32" s="32">
        <v>8699</v>
      </c>
      <c r="K32" s="32">
        <v>6255</v>
      </c>
      <c r="L32" s="32">
        <v>7879</v>
      </c>
      <c r="M32" s="27">
        <f>L32/K32*100-100</f>
        <v>25.963229416466831</v>
      </c>
      <c r="N32" s="28">
        <f>L32/L$26*100</f>
        <v>0.22021648238897013</v>
      </c>
    </row>
    <row r="33" spans="4:14" x14ac:dyDescent="0.2">
      <c r="I33" s="5"/>
    </row>
    <row r="34" spans="4:14" x14ac:dyDescent="0.2">
      <c r="D34" s="30">
        <v>403</v>
      </c>
      <c r="E34" s="1" t="s">
        <v>32</v>
      </c>
      <c r="I34" s="31">
        <v>1799</v>
      </c>
      <c r="J34" s="32">
        <v>782</v>
      </c>
      <c r="K34" s="32">
        <v>160</v>
      </c>
      <c r="L34" s="32">
        <v>321</v>
      </c>
      <c r="M34" s="27">
        <f>L34/K34*100-100</f>
        <v>100.625</v>
      </c>
      <c r="N34" s="28">
        <f>L34/L$26*100</f>
        <v>8.971886133628558E-3</v>
      </c>
    </row>
    <row r="35" spans="4:14" x14ac:dyDescent="0.2">
      <c r="D35" s="30">
        <v>430</v>
      </c>
      <c r="E35" s="1" t="s">
        <v>33</v>
      </c>
      <c r="I35" s="31">
        <v>108836</v>
      </c>
      <c r="J35" s="32">
        <v>127210</v>
      </c>
      <c r="K35" s="32">
        <v>123830</v>
      </c>
      <c r="L35" s="32">
        <v>117732</v>
      </c>
      <c r="M35" s="27">
        <f>L35/K35*100-100</f>
        <v>-4.9244932568844462</v>
      </c>
      <c r="N35" s="28">
        <f>L35/L$26*100</f>
        <v>3.2905859759637299</v>
      </c>
    </row>
    <row r="36" spans="4:14" x14ac:dyDescent="0.2">
      <c r="D36" s="30">
        <v>431</v>
      </c>
      <c r="E36" s="1" t="s">
        <v>34</v>
      </c>
      <c r="I36" s="31">
        <v>17594</v>
      </c>
      <c r="J36" s="32">
        <v>24057</v>
      </c>
      <c r="K36" s="32">
        <v>30759</v>
      </c>
      <c r="L36" s="32">
        <v>28911</v>
      </c>
      <c r="M36" s="27">
        <f>L36/K36*100-100</f>
        <v>-6.0079976592216866</v>
      </c>
      <c r="N36" s="28">
        <f>L36/L$26*100</f>
        <v>0.80805669784839629</v>
      </c>
    </row>
    <row r="37" spans="4:14" x14ac:dyDescent="0.2">
      <c r="I37" s="5"/>
      <c r="N37" s="28"/>
    </row>
    <row r="38" spans="4:14" x14ac:dyDescent="0.2">
      <c r="D38" s="30">
        <v>440</v>
      </c>
      <c r="E38" s="1" t="s">
        <v>35</v>
      </c>
      <c r="I38" s="31">
        <v>32242</v>
      </c>
      <c r="J38" s="32">
        <v>34425</v>
      </c>
      <c r="K38" s="32">
        <v>35129</v>
      </c>
      <c r="L38" s="32">
        <v>37122</v>
      </c>
      <c r="M38" s="27">
        <f>L38/K38*100-100</f>
        <v>5.6733752739901462</v>
      </c>
      <c r="N38" s="28">
        <f>L38/L$26*100</f>
        <v>1.0375525141824278</v>
      </c>
    </row>
    <row r="39" spans="4:14" x14ac:dyDescent="0.2">
      <c r="D39" s="30">
        <v>541</v>
      </c>
      <c r="E39" s="1" t="s">
        <v>36</v>
      </c>
      <c r="I39" s="31">
        <v>11973</v>
      </c>
      <c r="J39" s="32">
        <v>12406</v>
      </c>
      <c r="K39" s="32">
        <v>12404</v>
      </c>
      <c r="L39" s="32">
        <v>14516</v>
      </c>
      <c r="M39" s="27">
        <f>L39/K39*100-100</f>
        <v>17.026765559496937</v>
      </c>
      <c r="N39" s="28">
        <f>L39/L$26*100</f>
        <v>0.40571931188707838</v>
      </c>
    </row>
    <row r="40" spans="4:14" x14ac:dyDescent="0.2">
      <c r="D40" s="30">
        <v>720</v>
      </c>
      <c r="E40" s="1" t="s">
        <v>37</v>
      </c>
      <c r="I40" s="31">
        <v>35483</v>
      </c>
      <c r="J40" s="32">
        <v>29658</v>
      </c>
      <c r="K40" s="32">
        <v>27520</v>
      </c>
      <c r="L40" s="32">
        <v>32548</v>
      </c>
      <c r="M40" s="27">
        <f>L40/K40*100-100</f>
        <v>18.270348837209298</v>
      </c>
      <c r="N40" s="28">
        <f>L40/L$26*100</f>
        <v>0.90971012422848063</v>
      </c>
    </row>
    <row r="41" spans="4:14" x14ac:dyDescent="0.2">
      <c r="I41" s="5"/>
      <c r="N41" s="28"/>
    </row>
    <row r="42" spans="4:14" x14ac:dyDescent="0.2">
      <c r="D42" s="30">
        <v>721</v>
      </c>
      <c r="E42" s="1" t="s">
        <v>38</v>
      </c>
      <c r="I42" s="31">
        <v>11161</v>
      </c>
      <c r="J42" s="32">
        <v>7616</v>
      </c>
      <c r="K42" s="32">
        <v>12512</v>
      </c>
      <c r="L42" s="32">
        <v>22071</v>
      </c>
      <c r="M42" s="27">
        <f>L42/K42*100-100</f>
        <v>76.398657289002557</v>
      </c>
      <c r="N42" s="28">
        <f>L42/L$26*100</f>
        <v>0.61688005873930185</v>
      </c>
    </row>
    <row r="43" spans="4:14" x14ac:dyDescent="0.2">
      <c r="D43" s="30">
        <v>722</v>
      </c>
      <c r="E43" s="1" t="s">
        <v>39</v>
      </c>
      <c r="I43" s="31">
        <v>19961</v>
      </c>
      <c r="J43" s="32">
        <v>5408</v>
      </c>
      <c r="K43" s="32">
        <v>11413</v>
      </c>
      <c r="L43" s="32">
        <v>7772</v>
      </c>
      <c r="M43" s="27">
        <f>L43/K43*100-100</f>
        <v>-31.902216770349597</v>
      </c>
      <c r="N43" s="28">
        <f>L43/L$26*100</f>
        <v>0.21722585367776062</v>
      </c>
    </row>
    <row r="44" spans="4:14" x14ac:dyDescent="0.2">
      <c r="D44" s="30">
        <v>730</v>
      </c>
      <c r="E44" s="1" t="s">
        <v>40</v>
      </c>
      <c r="I44" s="31">
        <v>24850</v>
      </c>
      <c r="J44" s="32">
        <v>22538</v>
      </c>
      <c r="K44" s="32">
        <v>26094</v>
      </c>
      <c r="L44" s="32">
        <v>19628</v>
      </c>
      <c r="M44" s="27">
        <f>L44/K44*100-100</f>
        <v>-24.779642829769301</v>
      </c>
      <c r="N44" s="28">
        <f>L44/L$26*100</f>
        <v>0.54859869480019108</v>
      </c>
    </row>
    <row r="45" spans="4:14" x14ac:dyDescent="0.2">
      <c r="I45" s="5"/>
      <c r="N45" s="28"/>
    </row>
    <row r="46" spans="4:14" x14ac:dyDescent="0.2">
      <c r="D46" s="30">
        <v>731</v>
      </c>
      <c r="E46" s="1" t="s">
        <v>41</v>
      </c>
      <c r="I46" s="31">
        <v>1656</v>
      </c>
      <c r="J46" s="32">
        <v>2261</v>
      </c>
      <c r="K46" s="32">
        <v>1540</v>
      </c>
      <c r="L46" s="32">
        <v>3129</v>
      </c>
      <c r="M46" s="27">
        <f>L46/K46*100-100</f>
        <v>103.18181818181819</v>
      </c>
      <c r="N46" s="28">
        <f>L46/L$26*100</f>
        <v>8.7454927452098929E-2</v>
      </c>
    </row>
    <row r="47" spans="4:14" x14ac:dyDescent="0.2">
      <c r="D47" s="30">
        <v>732</v>
      </c>
      <c r="E47" s="1" t="s">
        <v>42</v>
      </c>
      <c r="I47" s="31">
        <v>6791</v>
      </c>
      <c r="J47" s="32">
        <v>13641</v>
      </c>
      <c r="K47" s="32">
        <v>14730</v>
      </c>
      <c r="L47" s="32">
        <v>12595</v>
      </c>
      <c r="M47" s="27">
        <f>L47/K47*100-100</f>
        <v>-14.494229463679559</v>
      </c>
      <c r="N47" s="28">
        <f>L47/L$26*100</f>
        <v>0.35202774409050369</v>
      </c>
    </row>
    <row r="48" spans="4:14" x14ac:dyDescent="0.2">
      <c r="D48" s="30">
        <v>733</v>
      </c>
      <c r="E48" s="1" t="s">
        <v>43</v>
      </c>
      <c r="I48" s="31">
        <v>4417</v>
      </c>
      <c r="J48" s="32">
        <v>3562</v>
      </c>
      <c r="K48" s="32">
        <v>3659</v>
      </c>
      <c r="L48" s="32">
        <v>3025</v>
      </c>
      <c r="M48" s="27">
        <f>L48/K48*100-100</f>
        <v>-17.327138562448752</v>
      </c>
      <c r="N48" s="28">
        <f>L48/L$26*100</f>
        <v>8.4548148144007435E-2</v>
      </c>
    </row>
    <row r="49" spans="4:14" x14ac:dyDescent="0.2">
      <c r="I49" s="5"/>
      <c r="N49" s="28"/>
    </row>
    <row r="50" spans="4:14" x14ac:dyDescent="0.2">
      <c r="D50" s="30">
        <v>734</v>
      </c>
      <c r="E50" s="1" t="s">
        <v>44</v>
      </c>
      <c r="I50" s="31">
        <v>223</v>
      </c>
      <c r="J50" s="32">
        <v>862</v>
      </c>
      <c r="K50" s="32">
        <v>505</v>
      </c>
      <c r="L50" s="32">
        <v>339</v>
      </c>
      <c r="M50" s="27">
        <f>L50/K50*100-100</f>
        <v>-32.871287128712865</v>
      </c>
      <c r="N50" s="28">
        <f>L50/L$26*100</f>
        <v>9.4749825523367023E-3</v>
      </c>
    </row>
    <row r="51" spans="4:14" x14ac:dyDescent="0.2">
      <c r="D51" s="30">
        <v>735</v>
      </c>
      <c r="E51" s="1" t="s">
        <v>45</v>
      </c>
      <c r="I51" s="31">
        <v>1122</v>
      </c>
      <c r="J51" s="32">
        <v>1155</v>
      </c>
      <c r="K51" s="32">
        <v>3362</v>
      </c>
      <c r="L51" s="32">
        <v>641</v>
      </c>
      <c r="M51" s="27">
        <f>L51/K51*100-100</f>
        <v>-80.933967876264134</v>
      </c>
      <c r="N51" s="28">
        <f>L51/L$26*100</f>
        <v>1.7915822466217774E-2</v>
      </c>
    </row>
    <row r="52" spans="4:14" x14ac:dyDescent="0.2">
      <c r="D52" s="30">
        <v>736</v>
      </c>
      <c r="E52" s="1" t="s">
        <v>46</v>
      </c>
      <c r="I52" s="31">
        <v>7501</v>
      </c>
      <c r="J52" s="32">
        <v>6129</v>
      </c>
      <c r="K52" s="32">
        <v>6711</v>
      </c>
      <c r="L52" s="32">
        <v>5447</v>
      </c>
      <c r="M52" s="27">
        <f>L52/K52*100-100</f>
        <v>-18.834748919684102</v>
      </c>
      <c r="N52" s="28">
        <f>L52/L$26*100</f>
        <v>0.15224256626129207</v>
      </c>
    </row>
    <row r="53" spans="4:14" x14ac:dyDescent="0.2">
      <c r="I53" s="5"/>
      <c r="M53" s="27"/>
      <c r="N53" s="28"/>
    </row>
    <row r="54" spans="4:14" x14ac:dyDescent="0.2">
      <c r="D54" s="30">
        <v>737</v>
      </c>
      <c r="E54" s="1" t="s">
        <v>47</v>
      </c>
      <c r="I54" s="31">
        <v>4504</v>
      </c>
      <c r="J54" s="32">
        <v>1651</v>
      </c>
      <c r="K54" s="32">
        <v>2148</v>
      </c>
      <c r="L54" s="32">
        <v>1365</v>
      </c>
      <c r="M54" s="27">
        <f>L54/K54*100-100</f>
        <v>-36.452513966480446</v>
      </c>
      <c r="N54" s="28">
        <f>L54/L$26*100</f>
        <v>3.8151478418700875E-2</v>
      </c>
    </row>
    <row r="55" spans="4:14" x14ac:dyDescent="0.2">
      <c r="D55" s="30">
        <v>760</v>
      </c>
      <c r="E55" s="1" t="s">
        <v>48</v>
      </c>
      <c r="I55" s="31">
        <v>5178</v>
      </c>
      <c r="J55" s="32">
        <v>5790</v>
      </c>
      <c r="K55" s="32">
        <v>5933</v>
      </c>
      <c r="L55" s="32">
        <v>5155</v>
      </c>
      <c r="M55" s="27">
        <f>L55/K55*100-100</f>
        <v>-13.113096241361873</v>
      </c>
      <c r="N55" s="28">
        <f>L55/L$26*100</f>
        <v>0.1440812243578044</v>
      </c>
    </row>
    <row r="56" spans="4:14" x14ac:dyDescent="0.2">
      <c r="D56" s="30">
        <v>762</v>
      </c>
      <c r="E56" s="1" t="s">
        <v>49</v>
      </c>
      <c r="I56" s="31">
        <v>57808</v>
      </c>
      <c r="J56" s="32">
        <v>70140</v>
      </c>
      <c r="K56" s="32">
        <v>73107</v>
      </c>
      <c r="L56" s="32">
        <v>78914</v>
      </c>
      <c r="M56" s="27">
        <f>L56/K56*100-100</f>
        <v>7.9431518185673013</v>
      </c>
      <c r="N56" s="28">
        <f>L56/L$26*100</f>
        <v>2.2056305992185794</v>
      </c>
    </row>
    <row r="57" spans="4:14" x14ac:dyDescent="0.2">
      <c r="I57" s="5"/>
      <c r="M57" s="27"/>
      <c r="N57" s="28"/>
    </row>
    <row r="58" spans="4:14" x14ac:dyDescent="0.2">
      <c r="D58" s="30">
        <v>770</v>
      </c>
      <c r="E58" s="1" t="s">
        <v>50</v>
      </c>
      <c r="I58" s="31">
        <v>3104</v>
      </c>
      <c r="J58" s="32">
        <v>3306</v>
      </c>
      <c r="K58" s="32">
        <v>3285</v>
      </c>
      <c r="L58" s="32">
        <v>4212</v>
      </c>
      <c r="M58" s="27">
        <f>L58/K58*100-100</f>
        <v>28.219178082191775</v>
      </c>
      <c r="N58" s="28">
        <f>L58/L$26*100</f>
        <v>0.11772456197770556</v>
      </c>
    </row>
    <row r="59" spans="4:14" x14ac:dyDescent="0.2">
      <c r="D59" s="30">
        <v>772</v>
      </c>
      <c r="E59" s="1" t="s">
        <v>51</v>
      </c>
      <c r="I59" s="31">
        <v>2665</v>
      </c>
      <c r="J59" s="32">
        <v>2296</v>
      </c>
      <c r="K59" s="32">
        <v>3325</v>
      </c>
      <c r="L59" s="32">
        <v>4894</v>
      </c>
      <c r="M59" s="27">
        <f>L59/K59*100-100</f>
        <v>47.187969924812023</v>
      </c>
      <c r="N59" s="28">
        <f>L59/L$26*100</f>
        <v>0.13678632628653634</v>
      </c>
    </row>
    <row r="60" spans="4:14" x14ac:dyDescent="0.2">
      <c r="D60" s="30">
        <v>774</v>
      </c>
      <c r="E60" s="1" t="s">
        <v>52</v>
      </c>
      <c r="I60" s="31">
        <v>16156</v>
      </c>
      <c r="J60" s="32">
        <v>14126</v>
      </c>
      <c r="K60" s="32">
        <v>14010</v>
      </c>
      <c r="L60" s="32">
        <v>16025</v>
      </c>
      <c r="M60" s="27">
        <f>L60/K60*100-100</f>
        <v>14.38258386866525</v>
      </c>
      <c r="N60" s="28">
        <f>L60/L$26*100</f>
        <v>0.44789556165544436</v>
      </c>
    </row>
    <row r="61" spans="4:14" x14ac:dyDescent="0.2">
      <c r="D61" s="30">
        <v>776</v>
      </c>
      <c r="E61" s="1" t="s">
        <v>53</v>
      </c>
      <c r="I61" s="31">
        <v>6038</v>
      </c>
      <c r="J61" s="32">
        <v>676</v>
      </c>
      <c r="K61" s="32">
        <v>463</v>
      </c>
      <c r="L61" s="32">
        <v>2724</v>
      </c>
      <c r="M61" s="27">
        <f>L61/K61*100-100</f>
        <v>488.33693304535643</v>
      </c>
      <c r="N61" s="28">
        <f>L61/L$26*100</f>
        <v>7.6135258031165706E-2</v>
      </c>
    </row>
    <row r="62" spans="4:14" x14ac:dyDescent="0.2">
      <c r="I62" s="5"/>
      <c r="M62" s="27"/>
      <c r="N62" s="28"/>
    </row>
    <row r="63" spans="4:14" x14ac:dyDescent="0.2">
      <c r="D63" s="30">
        <v>880</v>
      </c>
      <c r="E63" s="1" t="s">
        <v>54</v>
      </c>
      <c r="I63" s="31">
        <v>10894</v>
      </c>
      <c r="J63" s="32">
        <v>15866</v>
      </c>
      <c r="K63" s="32">
        <v>15233</v>
      </c>
      <c r="L63" s="32">
        <v>14221</v>
      </c>
      <c r="M63" s="27">
        <f>L63/K63*100-100</f>
        <v>-6.6434714107529658</v>
      </c>
      <c r="N63" s="28">
        <f>L63/L$26*100</f>
        <v>0.3974741205804726</v>
      </c>
    </row>
    <row r="64" spans="4:14" x14ac:dyDescent="0.2">
      <c r="D64" s="30">
        <v>890</v>
      </c>
      <c r="E64" s="1" t="s">
        <v>55</v>
      </c>
      <c r="I64" s="31">
        <v>1171</v>
      </c>
      <c r="J64" s="32">
        <v>970</v>
      </c>
      <c r="K64" s="32">
        <v>1042</v>
      </c>
      <c r="L64" s="32">
        <v>281</v>
      </c>
      <c r="M64" s="27">
        <f>L64/K64*100-100</f>
        <v>-73.032629558541259</v>
      </c>
      <c r="N64" s="28">
        <f>L64/L$26*100</f>
        <v>7.8538940920549055E-3</v>
      </c>
    </row>
    <row r="65" spans="1:14" x14ac:dyDescent="0.2">
      <c r="D65" s="30">
        <v>940</v>
      </c>
      <c r="E65" s="1" t="s">
        <v>56</v>
      </c>
      <c r="I65" s="31">
        <v>11440</v>
      </c>
      <c r="J65" s="32">
        <v>11502</v>
      </c>
      <c r="K65" s="32">
        <v>12466</v>
      </c>
      <c r="L65" s="32">
        <v>12576</v>
      </c>
      <c r="M65" s="27">
        <f>L65/K65*100-100</f>
        <v>0.88240012834910431</v>
      </c>
      <c r="N65" s="28">
        <f>L65/L$26*100</f>
        <v>0.35149669787075621</v>
      </c>
    </row>
    <row r="66" spans="1:14" ht="18" thickBot="1" x14ac:dyDescent="0.25">
      <c r="B66" s="4"/>
      <c r="C66" s="4"/>
      <c r="D66" s="4"/>
      <c r="E66" s="4"/>
      <c r="F66" s="4"/>
      <c r="G66" s="4"/>
      <c r="H66" s="4"/>
      <c r="I66" s="33"/>
      <c r="J66" s="4"/>
      <c r="K66" s="4"/>
      <c r="L66" s="4"/>
      <c r="M66" s="4"/>
      <c r="N66" s="4"/>
    </row>
    <row r="67" spans="1:14" x14ac:dyDescent="0.2">
      <c r="G67" s="1" t="s">
        <v>57</v>
      </c>
    </row>
    <row r="68" spans="1:14" x14ac:dyDescent="0.2">
      <c r="A68" s="1"/>
    </row>
  </sheetData>
  <phoneticPr fontId="2"/>
  <pageMargins left="0.23000000000000004" right="0.23000000000000004" top="0.55000000000000004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19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8.375" style="2" customWidth="1"/>
    <col min="3" max="3" width="13.375" style="2"/>
    <col min="4" max="4" width="14.625" style="2" customWidth="1"/>
    <col min="5" max="5" width="15.875" style="2" customWidth="1"/>
    <col min="6" max="6" width="14.625" style="2" customWidth="1"/>
    <col min="7" max="7" width="8.375" style="2" customWidth="1"/>
    <col min="8" max="8" width="13.375" style="2"/>
    <col min="9" max="11" width="14.625" style="2" customWidth="1"/>
    <col min="12" max="256" width="13.375" style="2"/>
    <col min="257" max="257" width="13.375" style="2" customWidth="1"/>
    <col min="258" max="258" width="8.375" style="2" customWidth="1"/>
    <col min="259" max="259" width="13.375" style="2"/>
    <col min="260" max="260" width="14.625" style="2" customWidth="1"/>
    <col min="261" max="261" width="15.875" style="2" customWidth="1"/>
    <col min="262" max="262" width="14.625" style="2" customWidth="1"/>
    <col min="263" max="263" width="8.375" style="2" customWidth="1"/>
    <col min="264" max="264" width="13.375" style="2"/>
    <col min="265" max="267" width="14.625" style="2" customWidth="1"/>
    <col min="268" max="512" width="13.375" style="2"/>
    <col min="513" max="513" width="13.375" style="2" customWidth="1"/>
    <col min="514" max="514" width="8.375" style="2" customWidth="1"/>
    <col min="515" max="515" width="13.375" style="2"/>
    <col min="516" max="516" width="14.625" style="2" customWidth="1"/>
    <col min="517" max="517" width="15.875" style="2" customWidth="1"/>
    <col min="518" max="518" width="14.625" style="2" customWidth="1"/>
    <col min="519" max="519" width="8.375" style="2" customWidth="1"/>
    <col min="520" max="520" width="13.375" style="2"/>
    <col min="521" max="523" width="14.625" style="2" customWidth="1"/>
    <col min="524" max="768" width="13.375" style="2"/>
    <col min="769" max="769" width="13.375" style="2" customWidth="1"/>
    <col min="770" max="770" width="8.375" style="2" customWidth="1"/>
    <col min="771" max="771" width="13.375" style="2"/>
    <col min="772" max="772" width="14.625" style="2" customWidth="1"/>
    <col min="773" max="773" width="15.875" style="2" customWidth="1"/>
    <col min="774" max="774" width="14.625" style="2" customWidth="1"/>
    <col min="775" max="775" width="8.375" style="2" customWidth="1"/>
    <col min="776" max="776" width="13.375" style="2"/>
    <col min="777" max="779" width="14.625" style="2" customWidth="1"/>
    <col min="780" max="1024" width="13.375" style="2"/>
    <col min="1025" max="1025" width="13.375" style="2" customWidth="1"/>
    <col min="1026" max="1026" width="8.375" style="2" customWidth="1"/>
    <col min="1027" max="1027" width="13.375" style="2"/>
    <col min="1028" max="1028" width="14.625" style="2" customWidth="1"/>
    <col min="1029" max="1029" width="15.875" style="2" customWidth="1"/>
    <col min="1030" max="1030" width="14.625" style="2" customWidth="1"/>
    <col min="1031" max="1031" width="8.375" style="2" customWidth="1"/>
    <col min="1032" max="1032" width="13.375" style="2"/>
    <col min="1033" max="1035" width="14.625" style="2" customWidth="1"/>
    <col min="1036" max="1280" width="13.375" style="2"/>
    <col min="1281" max="1281" width="13.375" style="2" customWidth="1"/>
    <col min="1282" max="1282" width="8.375" style="2" customWidth="1"/>
    <col min="1283" max="1283" width="13.375" style="2"/>
    <col min="1284" max="1284" width="14.625" style="2" customWidth="1"/>
    <col min="1285" max="1285" width="15.875" style="2" customWidth="1"/>
    <col min="1286" max="1286" width="14.625" style="2" customWidth="1"/>
    <col min="1287" max="1287" width="8.375" style="2" customWidth="1"/>
    <col min="1288" max="1288" width="13.375" style="2"/>
    <col min="1289" max="1291" width="14.625" style="2" customWidth="1"/>
    <col min="1292" max="1536" width="13.375" style="2"/>
    <col min="1537" max="1537" width="13.375" style="2" customWidth="1"/>
    <col min="1538" max="1538" width="8.375" style="2" customWidth="1"/>
    <col min="1539" max="1539" width="13.375" style="2"/>
    <col min="1540" max="1540" width="14.625" style="2" customWidth="1"/>
    <col min="1541" max="1541" width="15.875" style="2" customWidth="1"/>
    <col min="1542" max="1542" width="14.625" style="2" customWidth="1"/>
    <col min="1543" max="1543" width="8.375" style="2" customWidth="1"/>
    <col min="1544" max="1544" width="13.375" style="2"/>
    <col min="1545" max="1547" width="14.625" style="2" customWidth="1"/>
    <col min="1548" max="1792" width="13.375" style="2"/>
    <col min="1793" max="1793" width="13.375" style="2" customWidth="1"/>
    <col min="1794" max="1794" width="8.375" style="2" customWidth="1"/>
    <col min="1795" max="1795" width="13.375" style="2"/>
    <col min="1796" max="1796" width="14.625" style="2" customWidth="1"/>
    <col min="1797" max="1797" width="15.875" style="2" customWidth="1"/>
    <col min="1798" max="1798" width="14.625" style="2" customWidth="1"/>
    <col min="1799" max="1799" width="8.375" style="2" customWidth="1"/>
    <col min="1800" max="1800" width="13.375" style="2"/>
    <col min="1801" max="1803" width="14.625" style="2" customWidth="1"/>
    <col min="1804" max="2048" width="13.375" style="2"/>
    <col min="2049" max="2049" width="13.375" style="2" customWidth="1"/>
    <col min="2050" max="2050" width="8.375" style="2" customWidth="1"/>
    <col min="2051" max="2051" width="13.375" style="2"/>
    <col min="2052" max="2052" width="14.625" style="2" customWidth="1"/>
    <col min="2053" max="2053" width="15.875" style="2" customWidth="1"/>
    <col min="2054" max="2054" width="14.625" style="2" customWidth="1"/>
    <col min="2055" max="2055" width="8.375" style="2" customWidth="1"/>
    <col min="2056" max="2056" width="13.375" style="2"/>
    <col min="2057" max="2059" width="14.625" style="2" customWidth="1"/>
    <col min="2060" max="2304" width="13.375" style="2"/>
    <col min="2305" max="2305" width="13.375" style="2" customWidth="1"/>
    <col min="2306" max="2306" width="8.375" style="2" customWidth="1"/>
    <col min="2307" max="2307" width="13.375" style="2"/>
    <col min="2308" max="2308" width="14.625" style="2" customWidth="1"/>
    <col min="2309" max="2309" width="15.875" style="2" customWidth="1"/>
    <col min="2310" max="2310" width="14.625" style="2" customWidth="1"/>
    <col min="2311" max="2311" width="8.375" style="2" customWidth="1"/>
    <col min="2312" max="2312" width="13.375" style="2"/>
    <col min="2313" max="2315" width="14.625" style="2" customWidth="1"/>
    <col min="2316" max="2560" width="13.375" style="2"/>
    <col min="2561" max="2561" width="13.375" style="2" customWidth="1"/>
    <col min="2562" max="2562" width="8.375" style="2" customWidth="1"/>
    <col min="2563" max="2563" width="13.375" style="2"/>
    <col min="2564" max="2564" width="14.625" style="2" customWidth="1"/>
    <col min="2565" max="2565" width="15.875" style="2" customWidth="1"/>
    <col min="2566" max="2566" width="14.625" style="2" customWidth="1"/>
    <col min="2567" max="2567" width="8.375" style="2" customWidth="1"/>
    <col min="2568" max="2568" width="13.375" style="2"/>
    <col min="2569" max="2571" width="14.625" style="2" customWidth="1"/>
    <col min="2572" max="2816" width="13.375" style="2"/>
    <col min="2817" max="2817" width="13.375" style="2" customWidth="1"/>
    <col min="2818" max="2818" width="8.375" style="2" customWidth="1"/>
    <col min="2819" max="2819" width="13.375" style="2"/>
    <col min="2820" max="2820" width="14.625" style="2" customWidth="1"/>
    <col min="2821" max="2821" width="15.875" style="2" customWidth="1"/>
    <col min="2822" max="2822" width="14.625" style="2" customWidth="1"/>
    <col min="2823" max="2823" width="8.375" style="2" customWidth="1"/>
    <col min="2824" max="2824" width="13.375" style="2"/>
    <col min="2825" max="2827" width="14.625" style="2" customWidth="1"/>
    <col min="2828" max="3072" width="13.375" style="2"/>
    <col min="3073" max="3073" width="13.375" style="2" customWidth="1"/>
    <col min="3074" max="3074" width="8.375" style="2" customWidth="1"/>
    <col min="3075" max="3075" width="13.375" style="2"/>
    <col min="3076" max="3076" width="14.625" style="2" customWidth="1"/>
    <col min="3077" max="3077" width="15.875" style="2" customWidth="1"/>
    <col min="3078" max="3078" width="14.625" style="2" customWidth="1"/>
    <col min="3079" max="3079" width="8.375" style="2" customWidth="1"/>
    <col min="3080" max="3080" width="13.375" style="2"/>
    <col min="3081" max="3083" width="14.625" style="2" customWidth="1"/>
    <col min="3084" max="3328" width="13.375" style="2"/>
    <col min="3329" max="3329" width="13.375" style="2" customWidth="1"/>
    <col min="3330" max="3330" width="8.375" style="2" customWidth="1"/>
    <col min="3331" max="3331" width="13.375" style="2"/>
    <col min="3332" max="3332" width="14.625" style="2" customWidth="1"/>
    <col min="3333" max="3333" width="15.875" style="2" customWidth="1"/>
    <col min="3334" max="3334" width="14.625" style="2" customWidth="1"/>
    <col min="3335" max="3335" width="8.375" style="2" customWidth="1"/>
    <col min="3336" max="3336" width="13.375" style="2"/>
    <col min="3337" max="3339" width="14.625" style="2" customWidth="1"/>
    <col min="3340" max="3584" width="13.375" style="2"/>
    <col min="3585" max="3585" width="13.375" style="2" customWidth="1"/>
    <col min="3586" max="3586" width="8.375" style="2" customWidth="1"/>
    <col min="3587" max="3587" width="13.375" style="2"/>
    <col min="3588" max="3588" width="14.625" style="2" customWidth="1"/>
    <col min="3589" max="3589" width="15.875" style="2" customWidth="1"/>
    <col min="3590" max="3590" width="14.625" style="2" customWidth="1"/>
    <col min="3591" max="3591" width="8.375" style="2" customWidth="1"/>
    <col min="3592" max="3592" width="13.375" style="2"/>
    <col min="3593" max="3595" width="14.625" style="2" customWidth="1"/>
    <col min="3596" max="3840" width="13.375" style="2"/>
    <col min="3841" max="3841" width="13.375" style="2" customWidth="1"/>
    <col min="3842" max="3842" width="8.375" style="2" customWidth="1"/>
    <col min="3843" max="3843" width="13.375" style="2"/>
    <col min="3844" max="3844" width="14.625" style="2" customWidth="1"/>
    <col min="3845" max="3845" width="15.875" style="2" customWidth="1"/>
    <col min="3846" max="3846" width="14.625" style="2" customWidth="1"/>
    <col min="3847" max="3847" width="8.375" style="2" customWidth="1"/>
    <col min="3848" max="3848" width="13.375" style="2"/>
    <col min="3849" max="3851" width="14.625" style="2" customWidth="1"/>
    <col min="3852" max="4096" width="13.375" style="2"/>
    <col min="4097" max="4097" width="13.375" style="2" customWidth="1"/>
    <col min="4098" max="4098" width="8.375" style="2" customWidth="1"/>
    <col min="4099" max="4099" width="13.375" style="2"/>
    <col min="4100" max="4100" width="14.625" style="2" customWidth="1"/>
    <col min="4101" max="4101" width="15.875" style="2" customWidth="1"/>
    <col min="4102" max="4102" width="14.625" style="2" customWidth="1"/>
    <col min="4103" max="4103" width="8.375" style="2" customWidth="1"/>
    <col min="4104" max="4104" width="13.375" style="2"/>
    <col min="4105" max="4107" width="14.625" style="2" customWidth="1"/>
    <col min="4108" max="4352" width="13.375" style="2"/>
    <col min="4353" max="4353" width="13.375" style="2" customWidth="1"/>
    <col min="4354" max="4354" width="8.375" style="2" customWidth="1"/>
    <col min="4355" max="4355" width="13.375" style="2"/>
    <col min="4356" max="4356" width="14.625" style="2" customWidth="1"/>
    <col min="4357" max="4357" width="15.875" style="2" customWidth="1"/>
    <col min="4358" max="4358" width="14.625" style="2" customWidth="1"/>
    <col min="4359" max="4359" width="8.375" style="2" customWidth="1"/>
    <col min="4360" max="4360" width="13.375" style="2"/>
    <col min="4361" max="4363" width="14.625" style="2" customWidth="1"/>
    <col min="4364" max="4608" width="13.375" style="2"/>
    <col min="4609" max="4609" width="13.375" style="2" customWidth="1"/>
    <col min="4610" max="4610" width="8.375" style="2" customWidth="1"/>
    <col min="4611" max="4611" width="13.375" style="2"/>
    <col min="4612" max="4612" width="14.625" style="2" customWidth="1"/>
    <col min="4613" max="4613" width="15.875" style="2" customWidth="1"/>
    <col min="4614" max="4614" width="14.625" style="2" customWidth="1"/>
    <col min="4615" max="4615" width="8.375" style="2" customWidth="1"/>
    <col min="4616" max="4616" width="13.375" style="2"/>
    <col min="4617" max="4619" width="14.625" style="2" customWidth="1"/>
    <col min="4620" max="4864" width="13.375" style="2"/>
    <col min="4865" max="4865" width="13.375" style="2" customWidth="1"/>
    <col min="4866" max="4866" width="8.375" style="2" customWidth="1"/>
    <col min="4867" max="4867" width="13.375" style="2"/>
    <col min="4868" max="4868" width="14.625" style="2" customWidth="1"/>
    <col min="4869" max="4869" width="15.875" style="2" customWidth="1"/>
    <col min="4870" max="4870" width="14.625" style="2" customWidth="1"/>
    <col min="4871" max="4871" width="8.375" style="2" customWidth="1"/>
    <col min="4872" max="4872" width="13.375" style="2"/>
    <col min="4873" max="4875" width="14.625" style="2" customWidth="1"/>
    <col min="4876" max="5120" width="13.375" style="2"/>
    <col min="5121" max="5121" width="13.375" style="2" customWidth="1"/>
    <col min="5122" max="5122" width="8.375" style="2" customWidth="1"/>
    <col min="5123" max="5123" width="13.375" style="2"/>
    <col min="5124" max="5124" width="14.625" style="2" customWidth="1"/>
    <col min="5125" max="5125" width="15.875" style="2" customWidth="1"/>
    <col min="5126" max="5126" width="14.625" style="2" customWidth="1"/>
    <col min="5127" max="5127" width="8.375" style="2" customWidth="1"/>
    <col min="5128" max="5128" width="13.375" style="2"/>
    <col min="5129" max="5131" width="14.625" style="2" customWidth="1"/>
    <col min="5132" max="5376" width="13.375" style="2"/>
    <col min="5377" max="5377" width="13.375" style="2" customWidth="1"/>
    <col min="5378" max="5378" width="8.375" style="2" customWidth="1"/>
    <col min="5379" max="5379" width="13.375" style="2"/>
    <col min="5380" max="5380" width="14.625" style="2" customWidth="1"/>
    <col min="5381" max="5381" width="15.875" style="2" customWidth="1"/>
    <col min="5382" max="5382" width="14.625" style="2" customWidth="1"/>
    <col min="5383" max="5383" width="8.375" style="2" customWidth="1"/>
    <col min="5384" max="5384" width="13.375" style="2"/>
    <col min="5385" max="5387" width="14.625" style="2" customWidth="1"/>
    <col min="5388" max="5632" width="13.375" style="2"/>
    <col min="5633" max="5633" width="13.375" style="2" customWidth="1"/>
    <col min="5634" max="5634" width="8.375" style="2" customWidth="1"/>
    <col min="5635" max="5635" width="13.375" style="2"/>
    <col min="5636" max="5636" width="14.625" style="2" customWidth="1"/>
    <col min="5637" max="5637" width="15.875" style="2" customWidth="1"/>
    <col min="5638" max="5638" width="14.625" style="2" customWidth="1"/>
    <col min="5639" max="5639" width="8.375" style="2" customWidth="1"/>
    <col min="5640" max="5640" width="13.375" style="2"/>
    <col min="5641" max="5643" width="14.625" style="2" customWidth="1"/>
    <col min="5644" max="5888" width="13.375" style="2"/>
    <col min="5889" max="5889" width="13.375" style="2" customWidth="1"/>
    <col min="5890" max="5890" width="8.375" style="2" customWidth="1"/>
    <col min="5891" max="5891" width="13.375" style="2"/>
    <col min="5892" max="5892" width="14.625" style="2" customWidth="1"/>
    <col min="5893" max="5893" width="15.875" style="2" customWidth="1"/>
    <col min="5894" max="5894" width="14.625" style="2" customWidth="1"/>
    <col min="5895" max="5895" width="8.375" style="2" customWidth="1"/>
    <col min="5896" max="5896" width="13.375" style="2"/>
    <col min="5897" max="5899" width="14.625" style="2" customWidth="1"/>
    <col min="5900" max="6144" width="13.375" style="2"/>
    <col min="6145" max="6145" width="13.375" style="2" customWidth="1"/>
    <col min="6146" max="6146" width="8.375" style="2" customWidth="1"/>
    <col min="6147" max="6147" width="13.375" style="2"/>
    <col min="6148" max="6148" width="14.625" style="2" customWidth="1"/>
    <col min="6149" max="6149" width="15.875" style="2" customWidth="1"/>
    <col min="6150" max="6150" width="14.625" style="2" customWidth="1"/>
    <col min="6151" max="6151" width="8.375" style="2" customWidth="1"/>
    <col min="6152" max="6152" width="13.375" style="2"/>
    <col min="6153" max="6155" width="14.625" style="2" customWidth="1"/>
    <col min="6156" max="6400" width="13.375" style="2"/>
    <col min="6401" max="6401" width="13.375" style="2" customWidth="1"/>
    <col min="6402" max="6402" width="8.375" style="2" customWidth="1"/>
    <col min="6403" max="6403" width="13.375" style="2"/>
    <col min="6404" max="6404" width="14.625" style="2" customWidth="1"/>
    <col min="6405" max="6405" width="15.875" style="2" customWidth="1"/>
    <col min="6406" max="6406" width="14.625" style="2" customWidth="1"/>
    <col min="6407" max="6407" width="8.375" style="2" customWidth="1"/>
    <col min="6408" max="6408" width="13.375" style="2"/>
    <col min="6409" max="6411" width="14.625" style="2" customWidth="1"/>
    <col min="6412" max="6656" width="13.375" style="2"/>
    <col min="6657" max="6657" width="13.375" style="2" customWidth="1"/>
    <col min="6658" max="6658" width="8.375" style="2" customWidth="1"/>
    <col min="6659" max="6659" width="13.375" style="2"/>
    <col min="6660" max="6660" width="14.625" style="2" customWidth="1"/>
    <col min="6661" max="6661" width="15.875" style="2" customWidth="1"/>
    <col min="6662" max="6662" width="14.625" style="2" customWidth="1"/>
    <col min="6663" max="6663" width="8.375" style="2" customWidth="1"/>
    <col min="6664" max="6664" width="13.375" style="2"/>
    <col min="6665" max="6667" width="14.625" style="2" customWidth="1"/>
    <col min="6668" max="6912" width="13.375" style="2"/>
    <col min="6913" max="6913" width="13.375" style="2" customWidth="1"/>
    <col min="6914" max="6914" width="8.375" style="2" customWidth="1"/>
    <col min="6915" max="6915" width="13.375" style="2"/>
    <col min="6916" max="6916" width="14.625" style="2" customWidth="1"/>
    <col min="6917" max="6917" width="15.875" style="2" customWidth="1"/>
    <col min="6918" max="6918" width="14.625" style="2" customWidth="1"/>
    <col min="6919" max="6919" width="8.375" style="2" customWidth="1"/>
    <col min="6920" max="6920" width="13.375" style="2"/>
    <col min="6921" max="6923" width="14.625" style="2" customWidth="1"/>
    <col min="6924" max="7168" width="13.375" style="2"/>
    <col min="7169" max="7169" width="13.375" style="2" customWidth="1"/>
    <col min="7170" max="7170" width="8.375" style="2" customWidth="1"/>
    <col min="7171" max="7171" width="13.375" style="2"/>
    <col min="7172" max="7172" width="14.625" style="2" customWidth="1"/>
    <col min="7173" max="7173" width="15.875" style="2" customWidth="1"/>
    <col min="7174" max="7174" width="14.625" style="2" customWidth="1"/>
    <col min="7175" max="7175" width="8.375" style="2" customWidth="1"/>
    <col min="7176" max="7176" width="13.375" style="2"/>
    <col min="7177" max="7179" width="14.625" style="2" customWidth="1"/>
    <col min="7180" max="7424" width="13.375" style="2"/>
    <col min="7425" max="7425" width="13.375" style="2" customWidth="1"/>
    <col min="7426" max="7426" width="8.375" style="2" customWidth="1"/>
    <col min="7427" max="7427" width="13.375" style="2"/>
    <col min="7428" max="7428" width="14.625" style="2" customWidth="1"/>
    <col min="7429" max="7429" width="15.875" style="2" customWidth="1"/>
    <col min="7430" max="7430" width="14.625" style="2" customWidth="1"/>
    <col min="7431" max="7431" width="8.375" style="2" customWidth="1"/>
    <col min="7432" max="7432" width="13.375" style="2"/>
    <col min="7433" max="7435" width="14.625" style="2" customWidth="1"/>
    <col min="7436" max="7680" width="13.375" style="2"/>
    <col min="7681" max="7681" width="13.375" style="2" customWidth="1"/>
    <col min="7682" max="7682" width="8.375" style="2" customWidth="1"/>
    <col min="7683" max="7683" width="13.375" style="2"/>
    <col min="7684" max="7684" width="14.625" style="2" customWidth="1"/>
    <col min="7685" max="7685" width="15.875" style="2" customWidth="1"/>
    <col min="7686" max="7686" width="14.625" style="2" customWidth="1"/>
    <col min="7687" max="7687" width="8.375" style="2" customWidth="1"/>
    <col min="7688" max="7688" width="13.375" style="2"/>
    <col min="7689" max="7691" width="14.625" style="2" customWidth="1"/>
    <col min="7692" max="7936" width="13.375" style="2"/>
    <col min="7937" max="7937" width="13.375" style="2" customWidth="1"/>
    <col min="7938" max="7938" width="8.375" style="2" customWidth="1"/>
    <col min="7939" max="7939" width="13.375" style="2"/>
    <col min="7940" max="7940" width="14.625" style="2" customWidth="1"/>
    <col min="7941" max="7941" width="15.875" style="2" customWidth="1"/>
    <col min="7942" max="7942" width="14.625" style="2" customWidth="1"/>
    <col min="7943" max="7943" width="8.375" style="2" customWidth="1"/>
    <col min="7944" max="7944" width="13.375" style="2"/>
    <col min="7945" max="7947" width="14.625" style="2" customWidth="1"/>
    <col min="7948" max="8192" width="13.375" style="2"/>
    <col min="8193" max="8193" width="13.375" style="2" customWidth="1"/>
    <col min="8194" max="8194" width="8.375" style="2" customWidth="1"/>
    <col min="8195" max="8195" width="13.375" style="2"/>
    <col min="8196" max="8196" width="14.625" style="2" customWidth="1"/>
    <col min="8197" max="8197" width="15.875" style="2" customWidth="1"/>
    <col min="8198" max="8198" width="14.625" style="2" customWidth="1"/>
    <col min="8199" max="8199" width="8.375" style="2" customWidth="1"/>
    <col min="8200" max="8200" width="13.375" style="2"/>
    <col min="8201" max="8203" width="14.625" style="2" customWidth="1"/>
    <col min="8204" max="8448" width="13.375" style="2"/>
    <col min="8449" max="8449" width="13.375" style="2" customWidth="1"/>
    <col min="8450" max="8450" width="8.375" style="2" customWidth="1"/>
    <col min="8451" max="8451" width="13.375" style="2"/>
    <col min="8452" max="8452" width="14.625" style="2" customWidth="1"/>
    <col min="8453" max="8453" width="15.875" style="2" customWidth="1"/>
    <col min="8454" max="8454" width="14.625" style="2" customWidth="1"/>
    <col min="8455" max="8455" width="8.375" style="2" customWidth="1"/>
    <col min="8456" max="8456" width="13.375" style="2"/>
    <col min="8457" max="8459" width="14.625" style="2" customWidth="1"/>
    <col min="8460" max="8704" width="13.375" style="2"/>
    <col min="8705" max="8705" width="13.375" style="2" customWidth="1"/>
    <col min="8706" max="8706" width="8.375" style="2" customWidth="1"/>
    <col min="8707" max="8707" width="13.375" style="2"/>
    <col min="8708" max="8708" width="14.625" style="2" customWidth="1"/>
    <col min="8709" max="8709" width="15.875" style="2" customWidth="1"/>
    <col min="8710" max="8710" width="14.625" style="2" customWidth="1"/>
    <col min="8711" max="8711" width="8.375" style="2" customWidth="1"/>
    <col min="8712" max="8712" width="13.375" style="2"/>
    <col min="8713" max="8715" width="14.625" style="2" customWidth="1"/>
    <col min="8716" max="8960" width="13.375" style="2"/>
    <col min="8961" max="8961" width="13.375" style="2" customWidth="1"/>
    <col min="8962" max="8962" width="8.375" style="2" customWidth="1"/>
    <col min="8963" max="8963" width="13.375" style="2"/>
    <col min="8964" max="8964" width="14.625" style="2" customWidth="1"/>
    <col min="8965" max="8965" width="15.875" style="2" customWidth="1"/>
    <col min="8966" max="8966" width="14.625" style="2" customWidth="1"/>
    <col min="8967" max="8967" width="8.375" style="2" customWidth="1"/>
    <col min="8968" max="8968" width="13.375" style="2"/>
    <col min="8969" max="8971" width="14.625" style="2" customWidth="1"/>
    <col min="8972" max="9216" width="13.375" style="2"/>
    <col min="9217" max="9217" width="13.375" style="2" customWidth="1"/>
    <col min="9218" max="9218" width="8.375" style="2" customWidth="1"/>
    <col min="9219" max="9219" width="13.375" style="2"/>
    <col min="9220" max="9220" width="14.625" style="2" customWidth="1"/>
    <col min="9221" max="9221" width="15.875" style="2" customWidth="1"/>
    <col min="9222" max="9222" width="14.625" style="2" customWidth="1"/>
    <col min="9223" max="9223" width="8.375" style="2" customWidth="1"/>
    <col min="9224" max="9224" width="13.375" style="2"/>
    <col min="9225" max="9227" width="14.625" style="2" customWidth="1"/>
    <col min="9228" max="9472" width="13.375" style="2"/>
    <col min="9473" max="9473" width="13.375" style="2" customWidth="1"/>
    <col min="9474" max="9474" width="8.375" style="2" customWidth="1"/>
    <col min="9475" max="9475" width="13.375" style="2"/>
    <col min="9476" max="9476" width="14.625" style="2" customWidth="1"/>
    <col min="9477" max="9477" width="15.875" style="2" customWidth="1"/>
    <col min="9478" max="9478" width="14.625" style="2" customWidth="1"/>
    <col min="9479" max="9479" width="8.375" style="2" customWidth="1"/>
    <col min="9480" max="9480" width="13.375" style="2"/>
    <col min="9481" max="9483" width="14.625" style="2" customWidth="1"/>
    <col min="9484" max="9728" width="13.375" style="2"/>
    <col min="9729" max="9729" width="13.375" style="2" customWidth="1"/>
    <col min="9730" max="9730" width="8.375" style="2" customWidth="1"/>
    <col min="9731" max="9731" width="13.375" style="2"/>
    <col min="9732" max="9732" width="14.625" style="2" customWidth="1"/>
    <col min="9733" max="9733" width="15.875" style="2" customWidth="1"/>
    <col min="9734" max="9734" width="14.625" style="2" customWidth="1"/>
    <col min="9735" max="9735" width="8.375" style="2" customWidth="1"/>
    <col min="9736" max="9736" width="13.375" style="2"/>
    <col min="9737" max="9739" width="14.625" style="2" customWidth="1"/>
    <col min="9740" max="9984" width="13.375" style="2"/>
    <col min="9985" max="9985" width="13.375" style="2" customWidth="1"/>
    <col min="9986" max="9986" width="8.375" style="2" customWidth="1"/>
    <col min="9987" max="9987" width="13.375" style="2"/>
    <col min="9988" max="9988" width="14.625" style="2" customWidth="1"/>
    <col min="9989" max="9989" width="15.875" style="2" customWidth="1"/>
    <col min="9990" max="9990" width="14.625" style="2" customWidth="1"/>
    <col min="9991" max="9991" width="8.375" style="2" customWidth="1"/>
    <col min="9992" max="9992" width="13.375" style="2"/>
    <col min="9993" max="9995" width="14.625" style="2" customWidth="1"/>
    <col min="9996" max="10240" width="13.375" style="2"/>
    <col min="10241" max="10241" width="13.375" style="2" customWidth="1"/>
    <col min="10242" max="10242" width="8.375" style="2" customWidth="1"/>
    <col min="10243" max="10243" width="13.375" style="2"/>
    <col min="10244" max="10244" width="14.625" style="2" customWidth="1"/>
    <col min="10245" max="10245" width="15.875" style="2" customWidth="1"/>
    <col min="10246" max="10246" width="14.625" style="2" customWidth="1"/>
    <col min="10247" max="10247" width="8.375" style="2" customWidth="1"/>
    <col min="10248" max="10248" width="13.375" style="2"/>
    <col min="10249" max="10251" width="14.625" style="2" customWidth="1"/>
    <col min="10252" max="10496" width="13.375" style="2"/>
    <col min="10497" max="10497" width="13.375" style="2" customWidth="1"/>
    <col min="10498" max="10498" width="8.375" style="2" customWidth="1"/>
    <col min="10499" max="10499" width="13.375" style="2"/>
    <col min="10500" max="10500" width="14.625" style="2" customWidth="1"/>
    <col min="10501" max="10501" width="15.875" style="2" customWidth="1"/>
    <col min="10502" max="10502" width="14.625" style="2" customWidth="1"/>
    <col min="10503" max="10503" width="8.375" style="2" customWidth="1"/>
    <col min="10504" max="10504" width="13.375" style="2"/>
    <col min="10505" max="10507" width="14.625" style="2" customWidth="1"/>
    <col min="10508" max="10752" width="13.375" style="2"/>
    <col min="10753" max="10753" width="13.375" style="2" customWidth="1"/>
    <col min="10754" max="10754" width="8.375" style="2" customWidth="1"/>
    <col min="10755" max="10755" width="13.375" style="2"/>
    <col min="10756" max="10756" width="14.625" style="2" customWidth="1"/>
    <col min="10757" max="10757" width="15.875" style="2" customWidth="1"/>
    <col min="10758" max="10758" width="14.625" style="2" customWidth="1"/>
    <col min="10759" max="10759" width="8.375" style="2" customWidth="1"/>
    <col min="10760" max="10760" width="13.375" style="2"/>
    <col min="10761" max="10763" width="14.625" style="2" customWidth="1"/>
    <col min="10764" max="11008" width="13.375" style="2"/>
    <col min="11009" max="11009" width="13.375" style="2" customWidth="1"/>
    <col min="11010" max="11010" width="8.375" style="2" customWidth="1"/>
    <col min="11011" max="11011" width="13.375" style="2"/>
    <col min="11012" max="11012" width="14.625" style="2" customWidth="1"/>
    <col min="11013" max="11013" width="15.875" style="2" customWidth="1"/>
    <col min="11014" max="11014" width="14.625" style="2" customWidth="1"/>
    <col min="11015" max="11015" width="8.375" style="2" customWidth="1"/>
    <col min="11016" max="11016" width="13.375" style="2"/>
    <col min="11017" max="11019" width="14.625" style="2" customWidth="1"/>
    <col min="11020" max="11264" width="13.375" style="2"/>
    <col min="11265" max="11265" width="13.375" style="2" customWidth="1"/>
    <col min="11266" max="11266" width="8.375" style="2" customWidth="1"/>
    <col min="11267" max="11267" width="13.375" style="2"/>
    <col min="11268" max="11268" width="14.625" style="2" customWidth="1"/>
    <col min="11269" max="11269" width="15.875" style="2" customWidth="1"/>
    <col min="11270" max="11270" width="14.625" style="2" customWidth="1"/>
    <col min="11271" max="11271" width="8.375" style="2" customWidth="1"/>
    <col min="11272" max="11272" width="13.375" style="2"/>
    <col min="11273" max="11275" width="14.625" style="2" customWidth="1"/>
    <col min="11276" max="11520" width="13.375" style="2"/>
    <col min="11521" max="11521" width="13.375" style="2" customWidth="1"/>
    <col min="11522" max="11522" width="8.375" style="2" customWidth="1"/>
    <col min="11523" max="11523" width="13.375" style="2"/>
    <col min="11524" max="11524" width="14.625" style="2" customWidth="1"/>
    <col min="11525" max="11525" width="15.875" style="2" customWidth="1"/>
    <col min="11526" max="11526" width="14.625" style="2" customWidth="1"/>
    <col min="11527" max="11527" width="8.375" style="2" customWidth="1"/>
    <col min="11528" max="11528" width="13.375" style="2"/>
    <col min="11529" max="11531" width="14.625" style="2" customWidth="1"/>
    <col min="11532" max="11776" width="13.375" style="2"/>
    <col min="11777" max="11777" width="13.375" style="2" customWidth="1"/>
    <col min="11778" max="11778" width="8.375" style="2" customWidth="1"/>
    <col min="11779" max="11779" width="13.375" style="2"/>
    <col min="11780" max="11780" width="14.625" style="2" customWidth="1"/>
    <col min="11781" max="11781" width="15.875" style="2" customWidth="1"/>
    <col min="11782" max="11782" width="14.625" style="2" customWidth="1"/>
    <col min="11783" max="11783" width="8.375" style="2" customWidth="1"/>
    <col min="11784" max="11784" width="13.375" style="2"/>
    <col min="11785" max="11787" width="14.625" style="2" customWidth="1"/>
    <col min="11788" max="12032" width="13.375" style="2"/>
    <col min="12033" max="12033" width="13.375" style="2" customWidth="1"/>
    <col min="12034" max="12034" width="8.375" style="2" customWidth="1"/>
    <col min="12035" max="12035" width="13.375" style="2"/>
    <col min="12036" max="12036" width="14.625" style="2" customWidth="1"/>
    <col min="12037" max="12037" width="15.875" style="2" customWidth="1"/>
    <col min="12038" max="12038" width="14.625" style="2" customWidth="1"/>
    <col min="12039" max="12039" width="8.375" style="2" customWidth="1"/>
    <col min="12040" max="12040" width="13.375" style="2"/>
    <col min="12041" max="12043" width="14.625" style="2" customWidth="1"/>
    <col min="12044" max="12288" width="13.375" style="2"/>
    <col min="12289" max="12289" width="13.375" style="2" customWidth="1"/>
    <col min="12290" max="12290" width="8.375" style="2" customWidth="1"/>
    <col min="12291" max="12291" width="13.375" style="2"/>
    <col min="12292" max="12292" width="14.625" style="2" customWidth="1"/>
    <col min="12293" max="12293" width="15.875" style="2" customWidth="1"/>
    <col min="12294" max="12294" width="14.625" style="2" customWidth="1"/>
    <col min="12295" max="12295" width="8.375" style="2" customWidth="1"/>
    <col min="12296" max="12296" width="13.375" style="2"/>
    <col min="12297" max="12299" width="14.625" style="2" customWidth="1"/>
    <col min="12300" max="12544" width="13.375" style="2"/>
    <col min="12545" max="12545" width="13.375" style="2" customWidth="1"/>
    <col min="12546" max="12546" width="8.375" style="2" customWidth="1"/>
    <col min="12547" max="12547" width="13.375" style="2"/>
    <col min="12548" max="12548" width="14.625" style="2" customWidth="1"/>
    <col min="12549" max="12549" width="15.875" style="2" customWidth="1"/>
    <col min="12550" max="12550" width="14.625" style="2" customWidth="1"/>
    <col min="12551" max="12551" width="8.375" style="2" customWidth="1"/>
    <col min="12552" max="12552" width="13.375" style="2"/>
    <col min="12553" max="12555" width="14.625" style="2" customWidth="1"/>
    <col min="12556" max="12800" width="13.375" style="2"/>
    <col min="12801" max="12801" width="13.375" style="2" customWidth="1"/>
    <col min="12802" max="12802" width="8.375" style="2" customWidth="1"/>
    <col min="12803" max="12803" width="13.375" style="2"/>
    <col min="12804" max="12804" width="14.625" style="2" customWidth="1"/>
    <col min="12805" max="12805" width="15.875" style="2" customWidth="1"/>
    <col min="12806" max="12806" width="14.625" style="2" customWidth="1"/>
    <col min="12807" max="12807" width="8.375" style="2" customWidth="1"/>
    <col min="12808" max="12808" width="13.375" style="2"/>
    <col min="12809" max="12811" width="14.625" style="2" customWidth="1"/>
    <col min="12812" max="13056" width="13.375" style="2"/>
    <col min="13057" max="13057" width="13.375" style="2" customWidth="1"/>
    <col min="13058" max="13058" width="8.375" style="2" customWidth="1"/>
    <col min="13059" max="13059" width="13.375" style="2"/>
    <col min="13060" max="13060" width="14.625" style="2" customWidth="1"/>
    <col min="13061" max="13061" width="15.875" style="2" customWidth="1"/>
    <col min="13062" max="13062" width="14.625" style="2" customWidth="1"/>
    <col min="13063" max="13063" width="8.375" style="2" customWidth="1"/>
    <col min="13064" max="13064" width="13.375" style="2"/>
    <col min="13065" max="13067" width="14.625" style="2" customWidth="1"/>
    <col min="13068" max="13312" width="13.375" style="2"/>
    <col min="13313" max="13313" width="13.375" style="2" customWidth="1"/>
    <col min="13314" max="13314" width="8.375" style="2" customWidth="1"/>
    <col min="13315" max="13315" width="13.375" style="2"/>
    <col min="13316" max="13316" width="14.625" style="2" customWidth="1"/>
    <col min="13317" max="13317" width="15.875" style="2" customWidth="1"/>
    <col min="13318" max="13318" width="14.625" style="2" customWidth="1"/>
    <col min="13319" max="13319" width="8.375" style="2" customWidth="1"/>
    <col min="13320" max="13320" width="13.375" style="2"/>
    <col min="13321" max="13323" width="14.625" style="2" customWidth="1"/>
    <col min="13324" max="13568" width="13.375" style="2"/>
    <col min="13569" max="13569" width="13.375" style="2" customWidth="1"/>
    <col min="13570" max="13570" width="8.375" style="2" customWidth="1"/>
    <col min="13571" max="13571" width="13.375" style="2"/>
    <col min="13572" max="13572" width="14.625" style="2" customWidth="1"/>
    <col min="13573" max="13573" width="15.875" style="2" customWidth="1"/>
    <col min="13574" max="13574" width="14.625" style="2" customWidth="1"/>
    <col min="13575" max="13575" width="8.375" style="2" customWidth="1"/>
    <col min="13576" max="13576" width="13.375" style="2"/>
    <col min="13577" max="13579" width="14.625" style="2" customWidth="1"/>
    <col min="13580" max="13824" width="13.375" style="2"/>
    <col min="13825" max="13825" width="13.375" style="2" customWidth="1"/>
    <col min="13826" max="13826" width="8.375" style="2" customWidth="1"/>
    <col min="13827" max="13827" width="13.375" style="2"/>
    <col min="13828" max="13828" width="14.625" style="2" customWidth="1"/>
    <col min="13829" max="13829" width="15.875" style="2" customWidth="1"/>
    <col min="13830" max="13830" width="14.625" style="2" customWidth="1"/>
    <col min="13831" max="13831" width="8.375" style="2" customWidth="1"/>
    <col min="13832" max="13832" width="13.375" style="2"/>
    <col min="13833" max="13835" width="14.625" style="2" customWidth="1"/>
    <col min="13836" max="14080" width="13.375" style="2"/>
    <col min="14081" max="14081" width="13.375" style="2" customWidth="1"/>
    <col min="14082" max="14082" width="8.375" style="2" customWidth="1"/>
    <col min="14083" max="14083" width="13.375" style="2"/>
    <col min="14084" max="14084" width="14.625" style="2" customWidth="1"/>
    <col min="14085" max="14085" width="15.875" style="2" customWidth="1"/>
    <col min="14086" max="14086" width="14.625" style="2" customWidth="1"/>
    <col min="14087" max="14087" width="8.375" style="2" customWidth="1"/>
    <col min="14088" max="14088" width="13.375" style="2"/>
    <col min="14089" max="14091" width="14.625" style="2" customWidth="1"/>
    <col min="14092" max="14336" width="13.375" style="2"/>
    <col min="14337" max="14337" width="13.375" style="2" customWidth="1"/>
    <col min="14338" max="14338" width="8.375" style="2" customWidth="1"/>
    <col min="14339" max="14339" width="13.375" style="2"/>
    <col min="14340" max="14340" width="14.625" style="2" customWidth="1"/>
    <col min="14341" max="14341" width="15.875" style="2" customWidth="1"/>
    <col min="14342" max="14342" width="14.625" style="2" customWidth="1"/>
    <col min="14343" max="14343" width="8.375" style="2" customWidth="1"/>
    <col min="14344" max="14344" width="13.375" style="2"/>
    <col min="14345" max="14347" width="14.625" style="2" customWidth="1"/>
    <col min="14348" max="14592" width="13.375" style="2"/>
    <col min="14593" max="14593" width="13.375" style="2" customWidth="1"/>
    <col min="14594" max="14594" width="8.375" style="2" customWidth="1"/>
    <col min="14595" max="14595" width="13.375" style="2"/>
    <col min="14596" max="14596" width="14.625" style="2" customWidth="1"/>
    <col min="14597" max="14597" width="15.875" style="2" customWidth="1"/>
    <col min="14598" max="14598" width="14.625" style="2" customWidth="1"/>
    <col min="14599" max="14599" width="8.375" style="2" customWidth="1"/>
    <col min="14600" max="14600" width="13.375" style="2"/>
    <col min="14601" max="14603" width="14.625" style="2" customWidth="1"/>
    <col min="14604" max="14848" width="13.375" style="2"/>
    <col min="14849" max="14849" width="13.375" style="2" customWidth="1"/>
    <col min="14850" max="14850" width="8.375" style="2" customWidth="1"/>
    <col min="14851" max="14851" width="13.375" style="2"/>
    <col min="14852" max="14852" width="14.625" style="2" customWidth="1"/>
    <col min="14853" max="14853" width="15.875" style="2" customWidth="1"/>
    <col min="14854" max="14854" width="14.625" style="2" customWidth="1"/>
    <col min="14855" max="14855" width="8.375" style="2" customWidth="1"/>
    <col min="14856" max="14856" width="13.375" style="2"/>
    <col min="14857" max="14859" width="14.625" style="2" customWidth="1"/>
    <col min="14860" max="15104" width="13.375" style="2"/>
    <col min="15105" max="15105" width="13.375" style="2" customWidth="1"/>
    <col min="15106" max="15106" width="8.375" style="2" customWidth="1"/>
    <col min="15107" max="15107" width="13.375" style="2"/>
    <col min="15108" max="15108" width="14.625" style="2" customWidth="1"/>
    <col min="15109" max="15109" width="15.875" style="2" customWidth="1"/>
    <col min="15110" max="15110" width="14.625" style="2" customWidth="1"/>
    <col min="15111" max="15111" width="8.375" style="2" customWidth="1"/>
    <col min="15112" max="15112" width="13.375" style="2"/>
    <col min="15113" max="15115" width="14.625" style="2" customWidth="1"/>
    <col min="15116" max="15360" width="13.375" style="2"/>
    <col min="15361" max="15361" width="13.375" style="2" customWidth="1"/>
    <col min="15362" max="15362" width="8.375" style="2" customWidth="1"/>
    <col min="15363" max="15363" width="13.375" style="2"/>
    <col min="15364" max="15364" width="14.625" style="2" customWidth="1"/>
    <col min="15365" max="15365" width="15.875" style="2" customWidth="1"/>
    <col min="15366" max="15366" width="14.625" style="2" customWidth="1"/>
    <col min="15367" max="15367" width="8.375" style="2" customWidth="1"/>
    <col min="15368" max="15368" width="13.375" style="2"/>
    <col min="15369" max="15371" width="14.625" style="2" customWidth="1"/>
    <col min="15372" max="15616" width="13.375" style="2"/>
    <col min="15617" max="15617" width="13.375" style="2" customWidth="1"/>
    <col min="15618" max="15618" width="8.375" style="2" customWidth="1"/>
    <col min="15619" max="15619" width="13.375" style="2"/>
    <col min="15620" max="15620" width="14.625" style="2" customWidth="1"/>
    <col min="15621" max="15621" width="15.875" style="2" customWidth="1"/>
    <col min="15622" max="15622" width="14.625" style="2" customWidth="1"/>
    <col min="15623" max="15623" width="8.375" style="2" customWidth="1"/>
    <col min="15624" max="15624" width="13.375" style="2"/>
    <col min="15625" max="15627" width="14.625" style="2" customWidth="1"/>
    <col min="15628" max="15872" width="13.375" style="2"/>
    <col min="15873" max="15873" width="13.375" style="2" customWidth="1"/>
    <col min="15874" max="15874" width="8.375" style="2" customWidth="1"/>
    <col min="15875" max="15875" width="13.375" style="2"/>
    <col min="15876" max="15876" width="14.625" style="2" customWidth="1"/>
    <col min="15877" max="15877" width="15.875" style="2" customWidth="1"/>
    <col min="15878" max="15878" width="14.625" style="2" customWidth="1"/>
    <col min="15879" max="15879" width="8.375" style="2" customWidth="1"/>
    <col min="15880" max="15880" width="13.375" style="2"/>
    <col min="15881" max="15883" width="14.625" style="2" customWidth="1"/>
    <col min="15884" max="16128" width="13.375" style="2"/>
    <col min="16129" max="16129" width="13.375" style="2" customWidth="1"/>
    <col min="16130" max="16130" width="8.375" style="2" customWidth="1"/>
    <col min="16131" max="16131" width="13.375" style="2"/>
    <col min="16132" max="16132" width="14.625" style="2" customWidth="1"/>
    <col min="16133" max="16133" width="15.875" style="2" customWidth="1"/>
    <col min="16134" max="16134" width="14.625" style="2" customWidth="1"/>
    <col min="16135" max="16135" width="8.375" style="2" customWidth="1"/>
    <col min="16136" max="16136" width="13.375" style="2"/>
    <col min="16137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E6" s="3" t="s">
        <v>58</v>
      </c>
    </row>
    <row r="7" spans="1:11" x14ac:dyDescent="0.2">
      <c r="E7" s="1" t="s">
        <v>59</v>
      </c>
    </row>
    <row r="8" spans="1:11" x14ac:dyDescent="0.2">
      <c r="C8" s="1" t="s">
        <v>60</v>
      </c>
    </row>
    <row r="9" spans="1:11" x14ac:dyDescent="0.2">
      <c r="C9" s="1" t="s">
        <v>61</v>
      </c>
    </row>
    <row r="10" spans="1:11" ht="18" thickBo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E11" s="5"/>
      <c r="F11" s="5"/>
      <c r="G11" s="34"/>
      <c r="H11" s="35"/>
      <c r="I11" s="35"/>
      <c r="J11" s="5"/>
      <c r="K11" s="5"/>
    </row>
    <row r="12" spans="1:11" x14ac:dyDescent="0.2">
      <c r="E12" s="10" t="s">
        <v>62</v>
      </c>
      <c r="F12" s="10" t="s">
        <v>63</v>
      </c>
      <c r="G12" s="34"/>
      <c r="H12" s="35"/>
      <c r="I12" s="35"/>
      <c r="J12" s="10" t="s">
        <v>62</v>
      </c>
      <c r="K12" s="10" t="s">
        <v>63</v>
      </c>
    </row>
    <row r="13" spans="1:11" x14ac:dyDescent="0.2">
      <c r="B13" s="7"/>
      <c r="C13" s="7"/>
      <c r="D13" s="7"/>
      <c r="E13" s="6"/>
      <c r="F13" s="6"/>
      <c r="G13" s="36"/>
      <c r="H13" s="7"/>
      <c r="I13" s="7"/>
      <c r="J13" s="6"/>
      <c r="K13" s="6"/>
    </row>
    <row r="14" spans="1:11" x14ac:dyDescent="0.2">
      <c r="E14" s="5"/>
      <c r="G14" s="34"/>
      <c r="J14" s="15" t="s">
        <v>24</v>
      </c>
      <c r="K14" s="16" t="s">
        <v>24</v>
      </c>
    </row>
    <row r="15" spans="1:11" x14ac:dyDescent="0.2">
      <c r="C15" s="1" t="s">
        <v>64</v>
      </c>
      <c r="E15" s="31">
        <v>54953</v>
      </c>
      <c r="F15" s="32">
        <v>718</v>
      </c>
      <c r="G15" s="34"/>
      <c r="H15" s="1" t="s">
        <v>65</v>
      </c>
      <c r="J15" s="31">
        <v>243</v>
      </c>
      <c r="K15" s="32">
        <v>209</v>
      </c>
    </row>
    <row r="16" spans="1:11" x14ac:dyDescent="0.2">
      <c r="C16" s="1" t="s">
        <v>20</v>
      </c>
      <c r="D16" s="1" t="s">
        <v>66</v>
      </c>
      <c r="E16" s="21">
        <v>3.59</v>
      </c>
      <c r="F16" s="22">
        <v>3.72</v>
      </c>
      <c r="G16" s="34"/>
      <c r="H16" s="1" t="s">
        <v>67</v>
      </c>
      <c r="J16" s="31">
        <v>276</v>
      </c>
      <c r="K16" s="32">
        <v>161</v>
      </c>
    </row>
    <row r="17" spans="3:11" x14ac:dyDescent="0.2">
      <c r="C17" s="1" t="s">
        <v>21</v>
      </c>
      <c r="D17" s="1" t="s">
        <v>66</v>
      </c>
      <c r="E17" s="21">
        <v>1.66</v>
      </c>
      <c r="F17" s="22">
        <v>1.61</v>
      </c>
      <c r="G17" s="34"/>
      <c r="H17" s="1" t="s">
        <v>68</v>
      </c>
      <c r="J17" s="31">
        <v>152</v>
      </c>
      <c r="K17" s="32">
        <v>195</v>
      </c>
    </row>
    <row r="18" spans="3:11" x14ac:dyDescent="0.2">
      <c r="C18" s="1" t="s">
        <v>69</v>
      </c>
      <c r="D18" s="1" t="s">
        <v>70</v>
      </c>
      <c r="E18" s="23">
        <v>75.5</v>
      </c>
      <c r="F18" s="24">
        <v>85.1</v>
      </c>
      <c r="G18" s="34"/>
      <c r="H18" s="1" t="s">
        <v>71</v>
      </c>
      <c r="J18" s="31">
        <v>89</v>
      </c>
      <c r="K18" s="32">
        <v>163</v>
      </c>
    </row>
    <row r="19" spans="3:11" x14ac:dyDescent="0.2">
      <c r="C19" s="1" t="s">
        <v>72</v>
      </c>
      <c r="D19" s="37" t="s">
        <v>73</v>
      </c>
      <c r="E19" s="31">
        <v>7837</v>
      </c>
      <c r="F19" s="32">
        <v>7009</v>
      </c>
      <c r="G19" s="34"/>
      <c r="H19" s="1" t="s">
        <v>74</v>
      </c>
      <c r="J19" s="31">
        <v>153</v>
      </c>
      <c r="K19" s="32">
        <v>163</v>
      </c>
    </row>
    <row r="20" spans="3:11" x14ac:dyDescent="0.2">
      <c r="C20" s="1" t="s">
        <v>75</v>
      </c>
      <c r="E20" s="23">
        <v>49.5</v>
      </c>
      <c r="F20" s="24">
        <v>48.9</v>
      </c>
      <c r="G20" s="34"/>
      <c r="H20" s="1" t="s">
        <v>76</v>
      </c>
      <c r="J20" s="31">
        <v>207</v>
      </c>
      <c r="K20" s="32">
        <v>180</v>
      </c>
    </row>
    <row r="21" spans="3:11" x14ac:dyDescent="0.2">
      <c r="E21" s="5"/>
      <c r="G21" s="34"/>
      <c r="H21" s="1" t="s">
        <v>77</v>
      </c>
      <c r="J21" s="31">
        <v>86</v>
      </c>
      <c r="K21" s="32">
        <v>57</v>
      </c>
    </row>
    <row r="22" spans="3:11" x14ac:dyDescent="0.2">
      <c r="E22" s="15" t="s">
        <v>24</v>
      </c>
      <c r="F22" s="16" t="s">
        <v>24</v>
      </c>
      <c r="G22" s="34"/>
      <c r="H22" s="1" t="s">
        <v>78</v>
      </c>
      <c r="J22" s="31">
        <v>147</v>
      </c>
      <c r="K22" s="32">
        <v>131</v>
      </c>
    </row>
    <row r="23" spans="3:11" x14ac:dyDescent="0.2">
      <c r="C23" s="1" t="s">
        <v>79</v>
      </c>
      <c r="E23" s="38">
        <f>SUM(E25:E217,J14:J218)-4</f>
        <v>344066</v>
      </c>
      <c r="F23" s="30">
        <f>SUM(F25:F217,K14:K218)+4</f>
        <v>298135</v>
      </c>
      <c r="G23" s="34"/>
      <c r="H23" s="1" t="s">
        <v>80</v>
      </c>
      <c r="J23" s="31">
        <v>1613</v>
      </c>
      <c r="K23" s="32">
        <v>1430</v>
      </c>
    </row>
    <row r="24" spans="3:11" x14ac:dyDescent="0.2">
      <c r="E24" s="5"/>
      <c r="G24" s="34"/>
      <c r="H24" s="1" t="s">
        <v>81</v>
      </c>
      <c r="J24" s="31">
        <v>6714</v>
      </c>
      <c r="K24" s="32">
        <v>5845</v>
      </c>
    </row>
    <row r="25" spans="3:11" x14ac:dyDescent="0.2">
      <c r="C25" s="1" t="s">
        <v>82</v>
      </c>
      <c r="E25" s="5"/>
      <c r="G25" s="34"/>
      <c r="J25" s="5"/>
    </row>
    <row r="26" spans="3:11" x14ac:dyDescent="0.2">
      <c r="C26" s="1" t="s">
        <v>28</v>
      </c>
      <c r="E26" s="31">
        <v>5804</v>
      </c>
      <c r="F26" s="32">
        <v>7381</v>
      </c>
      <c r="G26" s="34"/>
      <c r="H26" s="1" t="s">
        <v>83</v>
      </c>
      <c r="J26" s="31">
        <v>1635</v>
      </c>
      <c r="K26" s="32">
        <v>1474</v>
      </c>
    </row>
    <row r="27" spans="3:11" x14ac:dyDescent="0.2">
      <c r="C27" s="1" t="s">
        <v>84</v>
      </c>
      <c r="E27" s="31">
        <v>167</v>
      </c>
      <c r="F27" s="32">
        <v>75</v>
      </c>
      <c r="G27" s="34"/>
      <c r="H27" s="1" t="s">
        <v>85</v>
      </c>
      <c r="J27" s="31">
        <v>530</v>
      </c>
      <c r="K27" s="32">
        <v>527</v>
      </c>
    </row>
    <row r="28" spans="3:11" x14ac:dyDescent="0.2">
      <c r="C28" s="1" t="s">
        <v>86</v>
      </c>
      <c r="E28" s="31">
        <v>2326</v>
      </c>
      <c r="F28" s="32">
        <v>2839</v>
      </c>
      <c r="G28" s="34"/>
      <c r="H28" s="1" t="s">
        <v>87</v>
      </c>
      <c r="J28" s="31">
        <v>509</v>
      </c>
      <c r="K28" s="32">
        <v>491</v>
      </c>
    </row>
    <row r="29" spans="3:11" x14ac:dyDescent="0.2">
      <c r="C29" s="1" t="s">
        <v>88</v>
      </c>
      <c r="E29" s="31">
        <v>1553</v>
      </c>
      <c r="F29" s="32">
        <v>1451</v>
      </c>
      <c r="G29" s="34"/>
      <c r="H29" s="1" t="s">
        <v>89</v>
      </c>
      <c r="J29" s="31">
        <v>358</v>
      </c>
      <c r="K29" s="32">
        <v>273</v>
      </c>
    </row>
    <row r="30" spans="3:11" x14ac:dyDescent="0.2">
      <c r="C30" s="1" t="s">
        <v>90</v>
      </c>
      <c r="E30" s="31">
        <v>324</v>
      </c>
      <c r="F30" s="32">
        <v>269</v>
      </c>
      <c r="G30" s="34"/>
      <c r="H30" s="1" t="s">
        <v>91</v>
      </c>
      <c r="J30" s="31">
        <v>463</v>
      </c>
      <c r="K30" s="32">
        <v>126</v>
      </c>
    </row>
    <row r="31" spans="3:11" x14ac:dyDescent="0.2">
      <c r="E31" s="5"/>
      <c r="G31" s="34"/>
      <c r="H31" s="1" t="s">
        <v>92</v>
      </c>
      <c r="J31" s="31">
        <v>3436</v>
      </c>
      <c r="K31" s="32">
        <v>3072</v>
      </c>
    </row>
    <row r="32" spans="3:11" x14ac:dyDescent="0.2">
      <c r="C32" s="1" t="s">
        <v>93</v>
      </c>
      <c r="E32" s="31">
        <v>7117</v>
      </c>
      <c r="F32" s="32">
        <v>7520</v>
      </c>
      <c r="G32" s="34"/>
      <c r="H32" s="1" t="s">
        <v>94</v>
      </c>
      <c r="J32" s="31">
        <v>32</v>
      </c>
      <c r="K32" s="32">
        <v>40</v>
      </c>
    </row>
    <row r="33" spans="3:11" x14ac:dyDescent="0.2">
      <c r="C33" s="1" t="s">
        <v>95</v>
      </c>
      <c r="E33" s="31">
        <v>2153</v>
      </c>
      <c r="F33" s="32">
        <v>2419</v>
      </c>
      <c r="G33" s="34"/>
      <c r="J33" s="5"/>
    </row>
    <row r="34" spans="3:11" x14ac:dyDescent="0.2">
      <c r="C34" s="1" t="s">
        <v>96</v>
      </c>
      <c r="E34" s="31">
        <v>962</v>
      </c>
      <c r="F34" s="32">
        <v>1185</v>
      </c>
      <c r="G34" s="34"/>
      <c r="H34" s="1" t="s">
        <v>97</v>
      </c>
      <c r="J34" s="31">
        <v>405</v>
      </c>
      <c r="K34" s="32">
        <v>181</v>
      </c>
    </row>
    <row r="35" spans="3:11" x14ac:dyDescent="0.2">
      <c r="C35" s="1" t="s">
        <v>98</v>
      </c>
      <c r="E35" s="31">
        <v>632</v>
      </c>
      <c r="F35" s="32">
        <v>442</v>
      </c>
      <c r="G35" s="34"/>
      <c r="H35" s="1" t="s">
        <v>99</v>
      </c>
      <c r="J35" s="31">
        <v>61</v>
      </c>
      <c r="K35" s="32">
        <v>50</v>
      </c>
    </row>
    <row r="36" spans="3:11" x14ac:dyDescent="0.2">
      <c r="E36" s="5"/>
      <c r="G36" s="34"/>
      <c r="H36" s="1" t="s">
        <v>100</v>
      </c>
      <c r="J36" s="31">
        <v>254</v>
      </c>
      <c r="K36" s="32">
        <v>160</v>
      </c>
    </row>
    <row r="37" spans="3:11" x14ac:dyDescent="0.2">
      <c r="C37" s="1" t="s">
        <v>101</v>
      </c>
      <c r="E37" s="31">
        <v>3265</v>
      </c>
      <c r="F37" s="32">
        <v>5659</v>
      </c>
      <c r="G37" s="34"/>
      <c r="H37" s="1" t="s">
        <v>102</v>
      </c>
      <c r="J37" s="31">
        <v>583</v>
      </c>
      <c r="K37" s="32">
        <v>672</v>
      </c>
    </row>
    <row r="38" spans="3:11" x14ac:dyDescent="0.2">
      <c r="C38" s="1" t="s">
        <v>103</v>
      </c>
      <c r="E38" s="31">
        <v>2271</v>
      </c>
      <c r="F38" s="32">
        <v>1999</v>
      </c>
      <c r="G38" s="34"/>
      <c r="H38" s="1" t="s">
        <v>104</v>
      </c>
      <c r="J38" s="31">
        <v>1146</v>
      </c>
      <c r="K38" s="32">
        <v>1076</v>
      </c>
    </row>
    <row r="39" spans="3:11" x14ac:dyDescent="0.2">
      <c r="C39" s="1" t="s">
        <v>105</v>
      </c>
      <c r="E39" s="31">
        <v>1266</v>
      </c>
      <c r="F39" s="32">
        <v>1549</v>
      </c>
      <c r="G39" s="34"/>
      <c r="H39" s="1" t="s">
        <v>106</v>
      </c>
      <c r="J39" s="31">
        <v>152</v>
      </c>
      <c r="K39" s="32">
        <v>135</v>
      </c>
    </row>
    <row r="40" spans="3:11" x14ac:dyDescent="0.2">
      <c r="C40" s="1" t="s">
        <v>107</v>
      </c>
      <c r="E40" s="31">
        <v>43</v>
      </c>
      <c r="F40" s="32">
        <v>47</v>
      </c>
      <c r="G40" s="34"/>
      <c r="H40" s="1" t="s">
        <v>108</v>
      </c>
      <c r="J40" s="31">
        <v>329</v>
      </c>
      <c r="K40" s="32">
        <v>372</v>
      </c>
    </row>
    <row r="41" spans="3:11" x14ac:dyDescent="0.2">
      <c r="C41" s="1" t="s">
        <v>109</v>
      </c>
      <c r="E41" s="31">
        <v>77</v>
      </c>
      <c r="F41" s="32">
        <v>73</v>
      </c>
      <c r="G41" s="34"/>
      <c r="H41" s="1" t="s">
        <v>110</v>
      </c>
      <c r="J41" s="31">
        <v>400</v>
      </c>
      <c r="K41" s="32">
        <v>329</v>
      </c>
    </row>
    <row r="42" spans="3:11" x14ac:dyDescent="0.2">
      <c r="C42" s="1" t="s">
        <v>111</v>
      </c>
      <c r="E42" s="31">
        <v>1078</v>
      </c>
      <c r="F42" s="32">
        <v>1168</v>
      </c>
      <c r="G42" s="34"/>
      <c r="H42" s="1" t="s">
        <v>112</v>
      </c>
      <c r="J42" s="31">
        <v>1213</v>
      </c>
      <c r="K42" s="32">
        <v>1260</v>
      </c>
    </row>
    <row r="43" spans="3:11" x14ac:dyDescent="0.2">
      <c r="C43" s="1" t="s">
        <v>113</v>
      </c>
      <c r="E43" s="31">
        <v>288</v>
      </c>
      <c r="F43" s="32">
        <v>239</v>
      </c>
      <c r="G43" s="34"/>
      <c r="H43" s="1" t="s">
        <v>114</v>
      </c>
      <c r="J43" s="31">
        <v>215</v>
      </c>
      <c r="K43" s="32">
        <v>86</v>
      </c>
    </row>
    <row r="44" spans="3:11" x14ac:dyDescent="0.2">
      <c r="E44" s="5"/>
      <c r="G44" s="34"/>
      <c r="H44" s="1" t="s">
        <v>115</v>
      </c>
      <c r="J44" s="31">
        <v>2479</v>
      </c>
      <c r="K44" s="32">
        <v>2833</v>
      </c>
    </row>
    <row r="45" spans="3:11" x14ac:dyDescent="0.2">
      <c r="C45" s="1" t="s">
        <v>116</v>
      </c>
      <c r="E45" s="31">
        <v>2337</v>
      </c>
      <c r="F45" s="32">
        <v>2488</v>
      </c>
      <c r="G45" s="34"/>
      <c r="H45" s="1" t="s">
        <v>117</v>
      </c>
      <c r="J45" s="31">
        <v>292</v>
      </c>
      <c r="K45" s="32">
        <v>208</v>
      </c>
    </row>
    <row r="46" spans="3:11" x14ac:dyDescent="0.2">
      <c r="C46" s="1" t="s">
        <v>118</v>
      </c>
      <c r="E46" s="31">
        <v>130</v>
      </c>
      <c r="F46" s="32">
        <v>190</v>
      </c>
      <c r="G46" s="34"/>
      <c r="H46" s="1" t="s">
        <v>119</v>
      </c>
      <c r="J46" s="31">
        <v>102</v>
      </c>
      <c r="K46" s="32">
        <v>36</v>
      </c>
    </row>
    <row r="47" spans="3:11" x14ac:dyDescent="0.2">
      <c r="C47" s="1" t="s">
        <v>120</v>
      </c>
      <c r="E47" s="31">
        <v>429</v>
      </c>
      <c r="F47" s="32">
        <v>295</v>
      </c>
      <c r="G47" s="34"/>
      <c r="H47" s="1" t="s">
        <v>121</v>
      </c>
      <c r="J47" s="31">
        <v>127</v>
      </c>
      <c r="K47" s="32">
        <v>117</v>
      </c>
    </row>
    <row r="48" spans="3:11" x14ac:dyDescent="0.2">
      <c r="C48" s="1" t="s">
        <v>122</v>
      </c>
      <c r="E48" s="31">
        <v>324</v>
      </c>
      <c r="F48" s="32">
        <v>206</v>
      </c>
      <c r="G48" s="34"/>
      <c r="J48" s="5"/>
    </row>
    <row r="49" spans="3:11" x14ac:dyDescent="0.2">
      <c r="C49" s="1" t="s">
        <v>123</v>
      </c>
      <c r="E49" s="31">
        <v>111</v>
      </c>
      <c r="F49" s="32">
        <v>128</v>
      </c>
      <c r="G49" s="34"/>
      <c r="H49" s="1" t="s">
        <v>124</v>
      </c>
      <c r="J49" s="31">
        <v>10718</v>
      </c>
      <c r="K49" s="32">
        <v>8592</v>
      </c>
    </row>
    <row r="50" spans="3:11" x14ac:dyDescent="0.2">
      <c r="C50" s="1" t="s">
        <v>125</v>
      </c>
      <c r="E50" s="31">
        <v>914</v>
      </c>
      <c r="F50" s="32">
        <v>968</v>
      </c>
      <c r="G50" s="34"/>
      <c r="H50" s="1" t="s">
        <v>126</v>
      </c>
      <c r="J50" s="31">
        <v>488</v>
      </c>
      <c r="K50" s="32">
        <v>367</v>
      </c>
    </row>
    <row r="51" spans="3:11" x14ac:dyDescent="0.2">
      <c r="E51" s="5"/>
      <c r="G51" s="34"/>
      <c r="H51" s="1" t="s">
        <v>127</v>
      </c>
      <c r="J51" s="31">
        <v>1359</v>
      </c>
      <c r="K51" s="32">
        <v>754</v>
      </c>
    </row>
    <row r="52" spans="3:11" x14ac:dyDescent="0.2">
      <c r="C52" s="1" t="s">
        <v>128</v>
      </c>
      <c r="E52" s="31">
        <v>8148</v>
      </c>
      <c r="F52" s="32">
        <v>7322</v>
      </c>
      <c r="G52" s="34"/>
      <c r="H52" s="1" t="s">
        <v>31</v>
      </c>
      <c r="J52" s="31">
        <v>1706</v>
      </c>
      <c r="K52" s="32">
        <v>1340</v>
      </c>
    </row>
    <row r="53" spans="3:11" x14ac:dyDescent="0.2">
      <c r="C53" s="1" t="s">
        <v>129</v>
      </c>
      <c r="E53" s="31">
        <v>89</v>
      </c>
      <c r="F53" s="32">
        <v>106</v>
      </c>
      <c r="G53" s="34"/>
      <c r="J53" s="5"/>
    </row>
    <row r="54" spans="3:11" x14ac:dyDescent="0.2">
      <c r="C54" s="1" t="s">
        <v>130</v>
      </c>
      <c r="E54" s="31">
        <v>232</v>
      </c>
      <c r="F54" s="32">
        <v>264</v>
      </c>
      <c r="G54" s="34"/>
      <c r="H54" s="1" t="s">
        <v>131</v>
      </c>
      <c r="J54" s="31">
        <v>10589</v>
      </c>
      <c r="K54" s="32">
        <v>3660</v>
      </c>
    </row>
    <row r="55" spans="3:11" x14ac:dyDescent="0.2">
      <c r="C55" s="1" t="s">
        <v>132</v>
      </c>
      <c r="E55" s="31">
        <v>231</v>
      </c>
      <c r="F55" s="32">
        <v>152</v>
      </c>
      <c r="G55" s="34"/>
      <c r="H55" s="1" t="s">
        <v>133</v>
      </c>
      <c r="J55" s="31">
        <v>367</v>
      </c>
      <c r="K55" s="32">
        <v>160</v>
      </c>
    </row>
    <row r="56" spans="3:11" x14ac:dyDescent="0.2">
      <c r="C56" s="1" t="s">
        <v>134</v>
      </c>
      <c r="E56" s="31">
        <v>328</v>
      </c>
      <c r="F56" s="32">
        <v>288</v>
      </c>
      <c r="G56" s="34"/>
      <c r="H56" s="1" t="s">
        <v>135</v>
      </c>
      <c r="J56" s="31">
        <v>910</v>
      </c>
      <c r="K56" s="32">
        <v>966</v>
      </c>
    </row>
    <row r="57" spans="3:11" x14ac:dyDescent="0.2">
      <c r="C57" s="1" t="s">
        <v>136</v>
      </c>
      <c r="E57" s="31">
        <v>822</v>
      </c>
      <c r="F57" s="32">
        <v>703</v>
      </c>
      <c r="G57" s="34"/>
      <c r="H57" s="1" t="s">
        <v>137</v>
      </c>
      <c r="J57" s="31">
        <v>398</v>
      </c>
      <c r="K57" s="32">
        <v>360</v>
      </c>
    </row>
    <row r="58" spans="3:11" x14ac:dyDescent="0.2">
      <c r="C58" s="1" t="s">
        <v>138</v>
      </c>
      <c r="E58" s="31">
        <v>307</v>
      </c>
      <c r="F58" s="32">
        <v>293</v>
      </c>
      <c r="G58" s="34"/>
      <c r="H58" s="1" t="s">
        <v>139</v>
      </c>
      <c r="J58" s="31">
        <v>5215</v>
      </c>
      <c r="K58" s="32">
        <v>3805</v>
      </c>
    </row>
    <row r="59" spans="3:11" x14ac:dyDescent="0.2">
      <c r="C59" s="1" t="s">
        <v>140</v>
      </c>
      <c r="E59" s="31">
        <v>233</v>
      </c>
      <c r="F59" s="32">
        <v>62</v>
      </c>
      <c r="G59" s="34"/>
      <c r="H59" s="1" t="s">
        <v>141</v>
      </c>
      <c r="J59" s="31">
        <v>1240</v>
      </c>
      <c r="K59" s="32">
        <v>1195</v>
      </c>
    </row>
    <row r="60" spans="3:11" x14ac:dyDescent="0.2">
      <c r="C60" s="1" t="s">
        <v>142</v>
      </c>
      <c r="E60" s="31">
        <v>38</v>
      </c>
      <c r="F60" s="32">
        <v>69</v>
      </c>
      <c r="G60" s="34"/>
      <c r="J60" s="5"/>
    </row>
    <row r="61" spans="3:11" x14ac:dyDescent="0.2">
      <c r="C61" s="1" t="s">
        <v>143</v>
      </c>
      <c r="E61" s="31">
        <v>323</v>
      </c>
      <c r="F61" s="32">
        <v>307</v>
      </c>
      <c r="G61" s="34"/>
      <c r="H61" s="1" t="s">
        <v>33</v>
      </c>
      <c r="J61" s="31">
        <v>9593</v>
      </c>
      <c r="K61" s="32">
        <v>11081</v>
      </c>
    </row>
    <row r="62" spans="3:11" x14ac:dyDescent="0.2">
      <c r="C62" s="1" t="s">
        <v>144</v>
      </c>
      <c r="E62" s="31">
        <v>853</v>
      </c>
      <c r="F62" s="32">
        <v>719</v>
      </c>
      <c r="G62" s="34"/>
      <c r="H62" s="1" t="s">
        <v>145</v>
      </c>
      <c r="J62" s="31">
        <v>2093</v>
      </c>
      <c r="K62" s="32">
        <v>586</v>
      </c>
    </row>
    <row r="63" spans="3:11" x14ac:dyDescent="0.2">
      <c r="C63" s="1" t="s">
        <v>146</v>
      </c>
      <c r="E63" s="31">
        <v>168</v>
      </c>
      <c r="F63" s="32">
        <v>125</v>
      </c>
      <c r="G63" s="34"/>
      <c r="H63" s="1" t="s">
        <v>147</v>
      </c>
      <c r="J63" s="31">
        <v>2260</v>
      </c>
      <c r="K63" s="32">
        <v>3221</v>
      </c>
    </row>
    <row r="64" spans="3:11" x14ac:dyDescent="0.2">
      <c r="C64" s="1" t="s">
        <v>148</v>
      </c>
      <c r="E64" s="31">
        <v>104</v>
      </c>
      <c r="F64" s="32">
        <v>104</v>
      </c>
      <c r="G64" s="34"/>
      <c r="H64" s="1" t="s">
        <v>149</v>
      </c>
      <c r="J64" s="31">
        <v>733</v>
      </c>
      <c r="K64" s="32">
        <v>698</v>
      </c>
    </row>
    <row r="65" spans="1:11" x14ac:dyDescent="0.2">
      <c r="C65" s="1" t="s">
        <v>150</v>
      </c>
      <c r="E65" s="31">
        <v>5024</v>
      </c>
      <c r="F65" s="32">
        <v>4193</v>
      </c>
      <c r="G65" s="34"/>
      <c r="H65" s="1" t="s">
        <v>151</v>
      </c>
      <c r="J65" s="31">
        <v>17</v>
      </c>
      <c r="K65" s="32">
        <v>29</v>
      </c>
    </row>
    <row r="66" spans="1:11" x14ac:dyDescent="0.2">
      <c r="C66" s="1" t="s">
        <v>152</v>
      </c>
      <c r="E66" s="31">
        <v>124</v>
      </c>
      <c r="F66" s="32">
        <v>69</v>
      </c>
      <c r="G66" s="34"/>
      <c r="H66" s="1" t="s">
        <v>153</v>
      </c>
      <c r="J66" s="31">
        <v>39</v>
      </c>
      <c r="K66" s="32">
        <v>14</v>
      </c>
    </row>
    <row r="67" spans="1:11" x14ac:dyDescent="0.2">
      <c r="E67" s="5"/>
      <c r="G67" s="34"/>
      <c r="H67" s="1" t="s">
        <v>35</v>
      </c>
      <c r="J67" s="31">
        <v>4372</v>
      </c>
      <c r="K67" s="32">
        <v>3554</v>
      </c>
    </row>
    <row r="68" spans="1:11" x14ac:dyDescent="0.2">
      <c r="C68" s="1" t="s">
        <v>154</v>
      </c>
      <c r="E68" s="31">
        <v>233</v>
      </c>
      <c r="F68" s="32">
        <v>197</v>
      </c>
      <c r="G68" s="34"/>
      <c r="J68" s="5"/>
    </row>
    <row r="69" spans="1:11" x14ac:dyDescent="0.2">
      <c r="C69" s="1" t="s">
        <v>155</v>
      </c>
      <c r="E69" s="31">
        <v>88</v>
      </c>
      <c r="F69" s="32">
        <v>99</v>
      </c>
      <c r="G69" s="34"/>
      <c r="H69" s="1" t="s">
        <v>156</v>
      </c>
      <c r="J69" s="31">
        <v>91</v>
      </c>
      <c r="K69" s="32">
        <v>106</v>
      </c>
    </row>
    <row r="70" spans="1:11" x14ac:dyDescent="0.2">
      <c r="C70" s="1" t="s">
        <v>29</v>
      </c>
      <c r="E70" s="31">
        <v>64</v>
      </c>
      <c r="F70" s="32">
        <v>47</v>
      </c>
      <c r="G70" s="34"/>
      <c r="H70" s="1" t="s">
        <v>157</v>
      </c>
      <c r="J70" s="31">
        <v>315</v>
      </c>
      <c r="K70" s="32">
        <v>305</v>
      </c>
    </row>
    <row r="71" spans="1:11" ht="18" thickBot="1" x14ac:dyDescent="0.25">
      <c r="B71" s="4"/>
      <c r="C71" s="4"/>
      <c r="D71" s="4"/>
      <c r="E71" s="33"/>
      <c r="F71" s="4"/>
      <c r="G71" s="39"/>
      <c r="H71" s="4"/>
      <c r="I71" s="4"/>
      <c r="J71" s="33"/>
      <c r="K71" s="4"/>
    </row>
    <row r="72" spans="1:11" x14ac:dyDescent="0.2">
      <c r="E72" s="1" t="s">
        <v>158</v>
      </c>
    </row>
    <row r="73" spans="1:11" x14ac:dyDescent="0.2">
      <c r="A73" s="1"/>
    </row>
    <row r="74" spans="1:11" x14ac:dyDescent="0.2">
      <c r="A74" s="1"/>
    </row>
    <row r="79" spans="1:11" x14ac:dyDescent="0.2">
      <c r="E79" s="3" t="s">
        <v>159</v>
      </c>
    </row>
    <row r="80" spans="1:11" ht="18" thickBot="1" x14ac:dyDescent="0.25">
      <c r="B80" s="4"/>
      <c r="C80" s="4"/>
      <c r="D80" s="4"/>
      <c r="E80" s="40" t="s">
        <v>59</v>
      </c>
      <c r="F80" s="4"/>
      <c r="G80" s="4"/>
      <c r="H80" s="4"/>
      <c r="I80" s="4"/>
      <c r="J80" s="4"/>
      <c r="K80" s="41" t="s">
        <v>160</v>
      </c>
    </row>
    <row r="81" spans="2:11" x14ac:dyDescent="0.2">
      <c r="E81" s="5"/>
      <c r="F81" s="5"/>
      <c r="G81" s="34"/>
      <c r="H81" s="35"/>
      <c r="I81" s="35"/>
      <c r="J81" s="5"/>
      <c r="K81" s="5"/>
    </row>
    <row r="82" spans="2:11" x14ac:dyDescent="0.2">
      <c r="E82" s="10" t="s">
        <v>62</v>
      </c>
      <c r="F82" s="10" t="s">
        <v>63</v>
      </c>
      <c r="G82" s="34"/>
      <c r="H82" s="35"/>
      <c r="I82" s="35"/>
      <c r="J82" s="10" t="s">
        <v>62</v>
      </c>
      <c r="K82" s="10" t="s">
        <v>63</v>
      </c>
    </row>
    <row r="83" spans="2:11" x14ac:dyDescent="0.2">
      <c r="B83" s="7"/>
      <c r="C83" s="7"/>
      <c r="D83" s="7"/>
      <c r="E83" s="6"/>
      <c r="F83" s="6"/>
      <c r="G83" s="36"/>
      <c r="H83" s="7"/>
      <c r="I83" s="7"/>
      <c r="J83" s="6"/>
      <c r="K83" s="6"/>
    </row>
    <row r="84" spans="2:11" x14ac:dyDescent="0.2">
      <c r="E84" s="5"/>
      <c r="G84" s="34"/>
      <c r="J84" s="5"/>
    </row>
    <row r="85" spans="2:11" x14ac:dyDescent="0.2">
      <c r="C85" s="1" t="s">
        <v>161</v>
      </c>
      <c r="E85" s="31">
        <v>245</v>
      </c>
      <c r="F85" s="32">
        <v>131</v>
      </c>
      <c r="G85" s="34"/>
      <c r="H85" s="1" t="s">
        <v>162</v>
      </c>
      <c r="J85" s="31">
        <v>562</v>
      </c>
      <c r="K85" s="32">
        <v>509</v>
      </c>
    </row>
    <row r="86" spans="2:11" x14ac:dyDescent="0.2">
      <c r="C86" s="1" t="s">
        <v>163</v>
      </c>
      <c r="E86" s="31">
        <v>492</v>
      </c>
      <c r="F86" s="32">
        <v>395</v>
      </c>
      <c r="G86" s="34"/>
      <c r="H86" s="1" t="s">
        <v>164</v>
      </c>
      <c r="J86" s="31">
        <v>412</v>
      </c>
      <c r="K86" s="32">
        <v>433</v>
      </c>
    </row>
    <row r="87" spans="2:11" x14ac:dyDescent="0.2">
      <c r="C87" s="1" t="s">
        <v>165</v>
      </c>
      <c r="E87" s="31">
        <v>162</v>
      </c>
      <c r="F87" s="32">
        <v>309</v>
      </c>
      <c r="G87" s="34"/>
      <c r="H87" s="1" t="s">
        <v>166</v>
      </c>
      <c r="J87" s="31">
        <v>713</v>
      </c>
      <c r="K87" s="32">
        <v>625</v>
      </c>
    </row>
    <row r="88" spans="2:11" x14ac:dyDescent="0.2">
      <c r="C88" s="1" t="s">
        <v>167</v>
      </c>
      <c r="E88" s="31">
        <v>267</v>
      </c>
      <c r="F88" s="32">
        <v>130</v>
      </c>
      <c r="G88" s="34"/>
      <c r="H88" s="1" t="s">
        <v>168</v>
      </c>
      <c r="J88" s="31">
        <v>372</v>
      </c>
      <c r="K88" s="32">
        <v>267</v>
      </c>
    </row>
    <row r="89" spans="2:11" x14ac:dyDescent="0.2">
      <c r="C89" s="1" t="s">
        <v>169</v>
      </c>
      <c r="E89" s="31">
        <v>105</v>
      </c>
      <c r="F89" s="32">
        <v>47</v>
      </c>
      <c r="G89" s="34"/>
      <c r="H89" s="1" t="s">
        <v>170</v>
      </c>
      <c r="J89" s="31">
        <v>1049</v>
      </c>
      <c r="K89" s="32">
        <v>861</v>
      </c>
    </row>
    <row r="90" spans="2:11" x14ac:dyDescent="0.2">
      <c r="C90" s="1" t="s">
        <v>171</v>
      </c>
      <c r="E90" s="31">
        <v>201</v>
      </c>
      <c r="F90" s="32">
        <v>108</v>
      </c>
      <c r="G90" s="34"/>
      <c r="H90" s="1" t="s">
        <v>172</v>
      </c>
      <c r="J90" s="31">
        <v>227</v>
      </c>
      <c r="K90" s="32">
        <v>284</v>
      </c>
    </row>
    <row r="91" spans="2:11" x14ac:dyDescent="0.2">
      <c r="E91" s="5"/>
      <c r="G91" s="34"/>
      <c r="H91" s="1" t="s">
        <v>173</v>
      </c>
      <c r="J91" s="31">
        <v>49</v>
      </c>
      <c r="K91" s="32">
        <v>40</v>
      </c>
    </row>
    <row r="92" spans="2:11" x14ac:dyDescent="0.2">
      <c r="C92" s="1" t="s">
        <v>174</v>
      </c>
      <c r="E92" s="31">
        <v>355</v>
      </c>
      <c r="F92" s="32">
        <v>440</v>
      </c>
      <c r="G92" s="34"/>
      <c r="J92" s="5"/>
    </row>
    <row r="93" spans="2:11" x14ac:dyDescent="0.2">
      <c r="C93" s="1" t="s">
        <v>175</v>
      </c>
      <c r="E93" s="31">
        <v>402</v>
      </c>
      <c r="F93" s="32">
        <v>124</v>
      </c>
      <c r="G93" s="34"/>
      <c r="H93" s="1" t="s">
        <v>176</v>
      </c>
      <c r="J93" s="31">
        <v>683</v>
      </c>
      <c r="K93" s="32">
        <v>668</v>
      </c>
    </row>
    <row r="94" spans="2:11" x14ac:dyDescent="0.2">
      <c r="C94" s="1" t="s">
        <v>177</v>
      </c>
      <c r="E94" s="31">
        <v>116</v>
      </c>
      <c r="F94" s="32">
        <v>143</v>
      </c>
      <c r="G94" s="34"/>
      <c r="H94" s="1" t="s">
        <v>178</v>
      </c>
      <c r="J94" s="31">
        <v>941</v>
      </c>
      <c r="K94" s="32">
        <v>843</v>
      </c>
    </row>
    <row r="95" spans="2:11" x14ac:dyDescent="0.2">
      <c r="C95" s="1" t="s">
        <v>179</v>
      </c>
      <c r="E95" s="31">
        <v>155</v>
      </c>
      <c r="F95" s="32">
        <v>203</v>
      </c>
      <c r="G95" s="34"/>
      <c r="H95" s="1" t="s">
        <v>180</v>
      </c>
      <c r="J95" s="31">
        <v>280</v>
      </c>
      <c r="K95" s="32">
        <v>302</v>
      </c>
    </row>
    <row r="96" spans="2:11" x14ac:dyDescent="0.2">
      <c r="C96" s="1" t="s">
        <v>181</v>
      </c>
      <c r="E96" s="31">
        <v>83</v>
      </c>
      <c r="F96" s="32">
        <v>100</v>
      </c>
      <c r="G96" s="34"/>
      <c r="H96" s="1" t="s">
        <v>182</v>
      </c>
      <c r="J96" s="31">
        <v>478</v>
      </c>
      <c r="K96" s="32">
        <v>409</v>
      </c>
    </row>
    <row r="97" spans="3:11" x14ac:dyDescent="0.2">
      <c r="E97" s="5"/>
      <c r="G97" s="34"/>
      <c r="H97" s="1" t="s">
        <v>183</v>
      </c>
      <c r="J97" s="31">
        <v>162</v>
      </c>
      <c r="K97" s="32">
        <v>100</v>
      </c>
    </row>
    <row r="98" spans="3:11" x14ac:dyDescent="0.2">
      <c r="C98" s="1" t="s">
        <v>184</v>
      </c>
      <c r="E98" s="31">
        <v>370</v>
      </c>
      <c r="F98" s="32">
        <v>174</v>
      </c>
      <c r="G98" s="34"/>
      <c r="H98" s="1" t="s">
        <v>185</v>
      </c>
      <c r="J98" s="31">
        <v>226</v>
      </c>
      <c r="K98" s="32">
        <v>247</v>
      </c>
    </row>
    <row r="99" spans="3:11" x14ac:dyDescent="0.2">
      <c r="C99" s="1" t="s">
        <v>186</v>
      </c>
      <c r="E99" s="31">
        <v>158</v>
      </c>
      <c r="F99" s="32">
        <v>219</v>
      </c>
      <c r="G99" s="34"/>
      <c r="H99" s="1" t="s">
        <v>187</v>
      </c>
      <c r="J99" s="31">
        <v>345</v>
      </c>
      <c r="K99" s="32">
        <v>346</v>
      </c>
    </row>
    <row r="100" spans="3:11" x14ac:dyDescent="0.2">
      <c r="C100" s="1" t="s">
        <v>188</v>
      </c>
      <c r="E100" s="31">
        <v>138</v>
      </c>
      <c r="F100" s="32">
        <v>53</v>
      </c>
      <c r="G100" s="34"/>
      <c r="H100" s="1" t="s">
        <v>189</v>
      </c>
      <c r="J100" s="31">
        <v>128</v>
      </c>
      <c r="K100" s="32">
        <v>161</v>
      </c>
    </row>
    <row r="101" spans="3:11" x14ac:dyDescent="0.2">
      <c r="C101" s="1" t="s">
        <v>190</v>
      </c>
      <c r="E101" s="31">
        <v>525</v>
      </c>
      <c r="F101" s="32">
        <v>424</v>
      </c>
      <c r="G101" s="34"/>
      <c r="H101" s="1" t="s">
        <v>191</v>
      </c>
      <c r="J101" s="31">
        <v>672</v>
      </c>
      <c r="K101" s="32">
        <v>473</v>
      </c>
    </row>
    <row r="102" spans="3:11" x14ac:dyDescent="0.2">
      <c r="C102" s="1" t="s">
        <v>192</v>
      </c>
      <c r="E102" s="31">
        <v>126</v>
      </c>
      <c r="F102" s="32">
        <v>69</v>
      </c>
      <c r="G102" s="34"/>
      <c r="J102" s="5"/>
    </row>
    <row r="103" spans="3:11" x14ac:dyDescent="0.2">
      <c r="C103" s="1" t="s">
        <v>193</v>
      </c>
      <c r="E103" s="31">
        <v>431</v>
      </c>
      <c r="F103" s="32">
        <v>302</v>
      </c>
      <c r="G103" s="34"/>
      <c r="H103" s="1" t="s">
        <v>194</v>
      </c>
      <c r="J103" s="31">
        <v>393</v>
      </c>
      <c r="K103" s="32">
        <v>469</v>
      </c>
    </row>
    <row r="104" spans="3:11" x14ac:dyDescent="0.2">
      <c r="C104" s="1" t="s">
        <v>195</v>
      </c>
      <c r="E104" s="31">
        <v>389</v>
      </c>
      <c r="F104" s="32">
        <v>369</v>
      </c>
      <c r="G104" s="34"/>
      <c r="H104" s="1" t="s">
        <v>196</v>
      </c>
      <c r="J104" s="31">
        <v>480</v>
      </c>
      <c r="K104" s="32">
        <v>425</v>
      </c>
    </row>
    <row r="105" spans="3:11" x14ac:dyDescent="0.2">
      <c r="C105" s="1" t="s">
        <v>197</v>
      </c>
      <c r="E105" s="31">
        <v>247</v>
      </c>
      <c r="F105" s="32">
        <v>135</v>
      </c>
      <c r="G105" s="34"/>
      <c r="H105" s="1" t="s">
        <v>198</v>
      </c>
      <c r="J105" s="31">
        <v>754</v>
      </c>
      <c r="K105" s="32">
        <v>628</v>
      </c>
    </row>
    <row r="106" spans="3:11" x14ac:dyDescent="0.2">
      <c r="C106" s="1" t="s">
        <v>199</v>
      </c>
      <c r="E106" s="31">
        <v>384</v>
      </c>
      <c r="F106" s="32">
        <v>364</v>
      </c>
      <c r="G106" s="34"/>
      <c r="H106" s="1" t="s">
        <v>200</v>
      </c>
      <c r="J106" s="31">
        <v>138</v>
      </c>
      <c r="K106" s="32">
        <v>141</v>
      </c>
    </row>
    <row r="107" spans="3:11" x14ac:dyDescent="0.2">
      <c r="E107" s="5"/>
      <c r="G107" s="34"/>
      <c r="H107" s="1" t="s">
        <v>201</v>
      </c>
      <c r="J107" s="31">
        <v>268</v>
      </c>
      <c r="K107" s="32">
        <v>290</v>
      </c>
    </row>
    <row r="108" spans="3:11" x14ac:dyDescent="0.2">
      <c r="C108" s="1" t="s">
        <v>202</v>
      </c>
      <c r="E108" s="31">
        <v>115</v>
      </c>
      <c r="F108" s="32">
        <v>126</v>
      </c>
      <c r="G108" s="34"/>
      <c r="H108" s="1" t="s">
        <v>203</v>
      </c>
      <c r="J108" s="31">
        <v>210</v>
      </c>
      <c r="K108" s="32">
        <v>147</v>
      </c>
    </row>
    <row r="109" spans="3:11" x14ac:dyDescent="0.2">
      <c r="C109" s="1" t="s">
        <v>204</v>
      </c>
      <c r="E109" s="31">
        <v>556</v>
      </c>
      <c r="F109" s="32">
        <v>463</v>
      </c>
      <c r="G109" s="34"/>
      <c r="H109" s="1" t="s">
        <v>205</v>
      </c>
      <c r="J109" s="31">
        <v>1422</v>
      </c>
      <c r="K109" s="32">
        <v>1065</v>
      </c>
    </row>
    <row r="110" spans="3:11" x14ac:dyDescent="0.2">
      <c r="C110" s="1" t="s">
        <v>206</v>
      </c>
      <c r="E110" s="31">
        <v>126</v>
      </c>
      <c r="F110" s="32">
        <v>89</v>
      </c>
      <c r="G110" s="34"/>
      <c r="H110" s="1" t="s">
        <v>207</v>
      </c>
      <c r="J110" s="31">
        <v>137</v>
      </c>
      <c r="K110" s="32">
        <v>114</v>
      </c>
    </row>
    <row r="111" spans="3:11" x14ac:dyDescent="0.2">
      <c r="C111" s="1" t="s">
        <v>208</v>
      </c>
      <c r="E111" s="31">
        <v>407</v>
      </c>
      <c r="F111" s="32">
        <v>424</v>
      </c>
      <c r="G111" s="34"/>
      <c r="J111" s="5"/>
    </row>
    <row r="112" spans="3:11" x14ac:dyDescent="0.2">
      <c r="E112" s="5"/>
      <c r="G112" s="34"/>
      <c r="H112" s="1" t="s">
        <v>209</v>
      </c>
      <c r="J112" s="31">
        <v>1865</v>
      </c>
      <c r="K112" s="32">
        <v>1821</v>
      </c>
    </row>
    <row r="113" spans="3:11" x14ac:dyDescent="0.2">
      <c r="C113" s="1" t="s">
        <v>210</v>
      </c>
      <c r="E113" s="31">
        <v>671</v>
      </c>
      <c r="F113" s="32">
        <v>593</v>
      </c>
      <c r="G113" s="34"/>
      <c r="H113" s="1" t="s">
        <v>211</v>
      </c>
      <c r="J113" s="31">
        <v>454</v>
      </c>
      <c r="K113" s="32">
        <v>142</v>
      </c>
    </row>
    <row r="114" spans="3:11" x14ac:dyDescent="0.2">
      <c r="C114" s="1" t="s">
        <v>212</v>
      </c>
      <c r="E114" s="31">
        <v>596</v>
      </c>
      <c r="F114" s="32">
        <v>599</v>
      </c>
      <c r="G114" s="34"/>
      <c r="H114" s="1" t="s">
        <v>213</v>
      </c>
      <c r="J114" s="31">
        <v>375</v>
      </c>
      <c r="K114" s="32">
        <v>384</v>
      </c>
    </row>
    <row r="115" spans="3:11" x14ac:dyDescent="0.2">
      <c r="C115" s="1" t="s">
        <v>214</v>
      </c>
      <c r="E115" s="31">
        <v>1694</v>
      </c>
      <c r="F115" s="32">
        <v>1383</v>
      </c>
      <c r="G115" s="34"/>
      <c r="H115" s="1" t="s">
        <v>215</v>
      </c>
      <c r="J115" s="31">
        <v>496</v>
      </c>
      <c r="K115" s="32">
        <v>423</v>
      </c>
    </row>
    <row r="116" spans="3:11" x14ac:dyDescent="0.2">
      <c r="C116" s="1" t="s">
        <v>216</v>
      </c>
      <c r="E116" s="31">
        <v>203</v>
      </c>
      <c r="F116" s="32">
        <v>176</v>
      </c>
      <c r="G116" s="34"/>
      <c r="H116" s="1" t="s">
        <v>217</v>
      </c>
      <c r="J116" s="31">
        <v>844</v>
      </c>
      <c r="K116" s="32">
        <v>412</v>
      </c>
    </row>
    <row r="117" spans="3:11" x14ac:dyDescent="0.2">
      <c r="C117" s="1" t="s">
        <v>218</v>
      </c>
      <c r="E117" s="31">
        <v>467</v>
      </c>
      <c r="F117" s="32">
        <v>432</v>
      </c>
      <c r="G117" s="34"/>
      <c r="H117" s="1" t="s">
        <v>219</v>
      </c>
      <c r="J117" s="31">
        <v>392</v>
      </c>
      <c r="K117" s="32">
        <v>678</v>
      </c>
    </row>
    <row r="118" spans="3:11" x14ac:dyDescent="0.2">
      <c r="C118" s="1" t="s">
        <v>220</v>
      </c>
      <c r="E118" s="31">
        <v>275</v>
      </c>
      <c r="F118" s="32">
        <v>235</v>
      </c>
      <c r="G118" s="34"/>
      <c r="H118" s="1" t="s">
        <v>221</v>
      </c>
      <c r="J118" s="31">
        <v>2540</v>
      </c>
      <c r="K118" s="32">
        <v>2054</v>
      </c>
    </row>
    <row r="119" spans="3:11" x14ac:dyDescent="0.2">
      <c r="C119" s="1" t="s">
        <v>222</v>
      </c>
      <c r="E119" s="31">
        <v>360</v>
      </c>
      <c r="F119" s="32">
        <v>317</v>
      </c>
      <c r="G119" s="34"/>
      <c r="H119" s="1" t="s">
        <v>39</v>
      </c>
      <c r="J119" s="31">
        <v>1277</v>
      </c>
      <c r="K119" s="32">
        <v>889</v>
      </c>
    </row>
    <row r="120" spans="3:11" x14ac:dyDescent="0.2">
      <c r="C120" s="1" t="s">
        <v>223</v>
      </c>
      <c r="E120" s="31">
        <v>832</v>
      </c>
      <c r="F120" s="32">
        <v>800</v>
      </c>
      <c r="G120" s="34"/>
      <c r="H120" s="1" t="s">
        <v>224</v>
      </c>
      <c r="J120" s="31">
        <v>245</v>
      </c>
      <c r="K120" s="42" t="s">
        <v>225</v>
      </c>
    </row>
    <row r="121" spans="3:11" x14ac:dyDescent="0.2">
      <c r="C121" s="1" t="s">
        <v>226</v>
      </c>
      <c r="E121" s="31">
        <v>102</v>
      </c>
      <c r="F121" s="32">
        <v>206</v>
      </c>
      <c r="G121" s="34"/>
      <c r="H121" s="1" t="s">
        <v>227</v>
      </c>
      <c r="J121" s="31">
        <v>906</v>
      </c>
      <c r="K121" s="32">
        <v>659</v>
      </c>
    </row>
    <row r="122" spans="3:11" x14ac:dyDescent="0.2">
      <c r="C122" s="1" t="s">
        <v>36</v>
      </c>
      <c r="E122" s="31">
        <v>542</v>
      </c>
      <c r="F122" s="32">
        <v>1429</v>
      </c>
      <c r="G122" s="34"/>
      <c r="H122" s="1" t="s">
        <v>228</v>
      </c>
      <c r="J122" s="31">
        <v>702</v>
      </c>
      <c r="K122" s="32">
        <v>500</v>
      </c>
    </row>
    <row r="123" spans="3:11" x14ac:dyDescent="0.2">
      <c r="C123" s="1" t="s">
        <v>229</v>
      </c>
      <c r="E123" s="31">
        <v>312</v>
      </c>
      <c r="F123" s="32">
        <v>253</v>
      </c>
      <c r="G123" s="34"/>
      <c r="J123" s="5"/>
    </row>
    <row r="124" spans="3:11" x14ac:dyDescent="0.2">
      <c r="C124" s="1" t="s">
        <v>230</v>
      </c>
      <c r="E124" s="31">
        <v>243</v>
      </c>
      <c r="F124" s="32">
        <v>118</v>
      </c>
      <c r="G124" s="34"/>
      <c r="H124" s="1" t="s">
        <v>40</v>
      </c>
      <c r="J124" s="31">
        <v>2660</v>
      </c>
      <c r="K124" s="32">
        <v>1757</v>
      </c>
    </row>
    <row r="125" spans="3:11" x14ac:dyDescent="0.2">
      <c r="E125" s="5"/>
      <c r="G125" s="34"/>
      <c r="H125" s="1" t="s">
        <v>41</v>
      </c>
      <c r="J125" s="31">
        <v>711</v>
      </c>
      <c r="K125" s="32">
        <v>473</v>
      </c>
    </row>
    <row r="126" spans="3:11" x14ac:dyDescent="0.2">
      <c r="C126" s="1" t="s">
        <v>231</v>
      </c>
      <c r="E126" s="31">
        <v>49</v>
      </c>
      <c r="F126" s="32">
        <v>20</v>
      </c>
      <c r="G126" s="34"/>
      <c r="H126" s="1" t="s">
        <v>42</v>
      </c>
      <c r="J126" s="31">
        <v>1504</v>
      </c>
      <c r="K126" s="32">
        <v>607</v>
      </c>
    </row>
    <row r="127" spans="3:11" x14ac:dyDescent="0.2">
      <c r="C127" s="1" t="s">
        <v>232</v>
      </c>
      <c r="E127" s="31">
        <v>1334</v>
      </c>
      <c r="F127" s="32">
        <v>632</v>
      </c>
      <c r="G127" s="34"/>
      <c r="H127" s="1" t="s">
        <v>233</v>
      </c>
      <c r="J127" s="31">
        <v>422</v>
      </c>
      <c r="K127" s="32">
        <v>234</v>
      </c>
    </row>
    <row r="128" spans="3:11" x14ac:dyDescent="0.2">
      <c r="C128" s="1" t="s">
        <v>234</v>
      </c>
      <c r="E128" s="31">
        <v>134</v>
      </c>
      <c r="F128" s="32">
        <v>87</v>
      </c>
      <c r="G128" s="34"/>
      <c r="H128" s="1" t="s">
        <v>235</v>
      </c>
      <c r="J128" s="31">
        <v>212</v>
      </c>
      <c r="K128" s="32">
        <v>106</v>
      </c>
    </row>
    <row r="129" spans="2:11" x14ac:dyDescent="0.2">
      <c r="C129" s="1" t="s">
        <v>236</v>
      </c>
      <c r="E129" s="31">
        <v>1139</v>
      </c>
      <c r="F129" s="32">
        <v>671</v>
      </c>
      <c r="G129" s="34"/>
      <c r="H129" s="1" t="s">
        <v>237</v>
      </c>
      <c r="J129" s="31">
        <v>299</v>
      </c>
      <c r="K129" s="32">
        <v>84</v>
      </c>
    </row>
    <row r="130" spans="2:11" x14ac:dyDescent="0.2">
      <c r="C130" s="1" t="s">
        <v>238</v>
      </c>
      <c r="E130" s="31">
        <v>312</v>
      </c>
      <c r="F130" s="32">
        <v>174</v>
      </c>
      <c r="G130" s="34"/>
      <c r="H130" s="1" t="s">
        <v>239</v>
      </c>
      <c r="J130" s="31">
        <v>617</v>
      </c>
      <c r="K130" s="32">
        <v>275</v>
      </c>
    </row>
    <row r="131" spans="2:11" x14ac:dyDescent="0.2">
      <c r="C131" s="1" t="s">
        <v>240</v>
      </c>
      <c r="E131" s="31">
        <v>511</v>
      </c>
      <c r="F131" s="32">
        <v>670</v>
      </c>
      <c r="G131" s="34"/>
      <c r="H131" s="1" t="s">
        <v>47</v>
      </c>
      <c r="J131" s="31">
        <v>463</v>
      </c>
      <c r="K131" s="32">
        <v>122</v>
      </c>
    </row>
    <row r="132" spans="2:11" x14ac:dyDescent="0.2">
      <c r="C132" s="1" t="s">
        <v>241</v>
      </c>
      <c r="E132" s="31">
        <v>208</v>
      </c>
      <c r="F132" s="32">
        <v>58</v>
      </c>
      <c r="G132" s="34"/>
      <c r="H132" s="1" t="s">
        <v>242</v>
      </c>
      <c r="J132" s="31">
        <v>822</v>
      </c>
      <c r="K132" s="32">
        <v>687</v>
      </c>
    </row>
    <row r="133" spans="2:11" x14ac:dyDescent="0.2">
      <c r="C133" s="1" t="s">
        <v>243</v>
      </c>
      <c r="E133" s="31">
        <v>59</v>
      </c>
      <c r="F133" s="32">
        <v>29</v>
      </c>
      <c r="G133" s="34"/>
      <c r="J133" s="5"/>
    </row>
    <row r="134" spans="2:11" x14ac:dyDescent="0.2">
      <c r="C134" s="1" t="s">
        <v>244</v>
      </c>
      <c r="E134" s="31">
        <v>574</v>
      </c>
      <c r="F134" s="32">
        <v>592</v>
      </c>
      <c r="G134" s="34"/>
      <c r="H134" s="1" t="s">
        <v>245</v>
      </c>
      <c r="J134" s="31">
        <v>6489</v>
      </c>
      <c r="K134" s="32">
        <v>5916</v>
      </c>
    </row>
    <row r="135" spans="2:11" x14ac:dyDescent="0.2">
      <c r="E135" s="5"/>
      <c r="G135" s="34"/>
      <c r="H135" s="1" t="s">
        <v>246</v>
      </c>
      <c r="J135" s="31">
        <v>220</v>
      </c>
      <c r="K135" s="32">
        <v>314</v>
      </c>
    </row>
    <row r="136" spans="2:11" x14ac:dyDescent="0.2">
      <c r="C136" s="1" t="s">
        <v>247</v>
      </c>
      <c r="E136" s="31">
        <v>1951</v>
      </c>
      <c r="F136" s="32">
        <v>1562</v>
      </c>
      <c r="G136" s="34"/>
      <c r="H136" s="1" t="s">
        <v>248</v>
      </c>
      <c r="J136" s="31">
        <v>240</v>
      </c>
      <c r="K136" s="32">
        <v>378</v>
      </c>
    </row>
    <row r="137" spans="2:11" x14ac:dyDescent="0.2">
      <c r="C137" s="1" t="s">
        <v>249</v>
      </c>
      <c r="E137" s="31">
        <v>524</v>
      </c>
      <c r="F137" s="32">
        <v>512</v>
      </c>
      <c r="G137" s="34"/>
      <c r="H137" s="1" t="s">
        <v>250</v>
      </c>
      <c r="J137" s="31">
        <v>5753</v>
      </c>
      <c r="K137" s="32">
        <v>6400</v>
      </c>
    </row>
    <row r="138" spans="2:11" x14ac:dyDescent="0.2">
      <c r="C138" s="1" t="s">
        <v>251</v>
      </c>
      <c r="E138" s="31">
        <v>558</v>
      </c>
      <c r="F138" s="32">
        <v>553</v>
      </c>
      <c r="G138" s="34"/>
      <c r="H138" s="1" t="s">
        <v>252</v>
      </c>
      <c r="J138" s="31">
        <v>469</v>
      </c>
      <c r="K138" s="32">
        <v>315</v>
      </c>
    </row>
    <row r="139" spans="2:11" x14ac:dyDescent="0.2">
      <c r="C139" s="1" t="s">
        <v>253</v>
      </c>
      <c r="E139" s="31">
        <v>529</v>
      </c>
      <c r="F139" s="32">
        <v>256</v>
      </c>
      <c r="G139" s="34"/>
      <c r="H139" s="1" t="s">
        <v>254</v>
      </c>
      <c r="J139" s="31">
        <v>340</v>
      </c>
      <c r="K139" s="32">
        <v>269</v>
      </c>
    </row>
    <row r="140" spans="2:11" x14ac:dyDescent="0.2">
      <c r="C140" s="1" t="s">
        <v>255</v>
      </c>
      <c r="E140" s="31">
        <v>39</v>
      </c>
      <c r="F140" s="32">
        <v>32</v>
      </c>
      <c r="G140" s="34"/>
      <c r="H140" s="1" t="s">
        <v>256</v>
      </c>
      <c r="J140" s="31">
        <v>2022</v>
      </c>
      <c r="K140" s="32">
        <v>1712</v>
      </c>
    </row>
    <row r="141" spans="2:11" x14ac:dyDescent="0.2">
      <c r="C141" s="1" t="s">
        <v>257</v>
      </c>
      <c r="E141" s="31">
        <v>961</v>
      </c>
      <c r="F141" s="32">
        <v>926</v>
      </c>
      <c r="G141" s="34"/>
      <c r="H141" s="1" t="s">
        <v>258</v>
      </c>
      <c r="J141" s="31">
        <v>1690</v>
      </c>
      <c r="K141" s="32">
        <v>1297</v>
      </c>
    </row>
    <row r="142" spans="2:11" x14ac:dyDescent="0.2">
      <c r="C142" s="1" t="s">
        <v>259</v>
      </c>
      <c r="E142" s="31">
        <v>1325</v>
      </c>
      <c r="F142" s="32">
        <v>1551</v>
      </c>
      <c r="G142" s="34"/>
      <c r="H142" s="1" t="s">
        <v>260</v>
      </c>
      <c r="J142" s="31">
        <v>762</v>
      </c>
      <c r="K142" s="32">
        <v>771</v>
      </c>
    </row>
    <row r="143" spans="2:11" x14ac:dyDescent="0.2">
      <c r="C143" s="1" t="s">
        <v>261</v>
      </c>
      <c r="E143" s="31">
        <v>306</v>
      </c>
      <c r="F143" s="32">
        <v>181</v>
      </c>
      <c r="G143" s="34"/>
      <c r="H143" s="1" t="s">
        <v>262</v>
      </c>
      <c r="J143" s="31">
        <v>3398</v>
      </c>
      <c r="K143" s="32">
        <v>2695</v>
      </c>
    </row>
    <row r="144" spans="2:11" ht="18" thickBot="1" x14ac:dyDescent="0.25">
      <c r="B144" s="4"/>
      <c r="C144" s="4"/>
      <c r="D144" s="4"/>
      <c r="E144" s="33"/>
      <c r="F144" s="4"/>
      <c r="G144" s="39"/>
      <c r="H144" s="4"/>
      <c r="I144" s="4"/>
      <c r="J144" s="33"/>
      <c r="K144" s="4"/>
    </row>
    <row r="145" spans="1:11" x14ac:dyDescent="0.2">
      <c r="E145" s="1" t="s">
        <v>158</v>
      </c>
    </row>
    <row r="146" spans="1:11" x14ac:dyDescent="0.2">
      <c r="A146" s="1"/>
    </row>
    <row r="147" spans="1:11" x14ac:dyDescent="0.2">
      <c r="A147" s="1"/>
    </row>
    <row r="152" spans="1:11" x14ac:dyDescent="0.2">
      <c r="E152" s="3" t="s">
        <v>159</v>
      </c>
    </row>
    <row r="153" spans="1:11" ht="18" thickBot="1" x14ac:dyDescent="0.25">
      <c r="B153" s="4"/>
      <c r="C153" s="4"/>
      <c r="D153" s="4"/>
      <c r="E153" s="40" t="s">
        <v>59</v>
      </c>
      <c r="F153" s="4"/>
      <c r="G153" s="4"/>
      <c r="H153" s="4"/>
      <c r="I153" s="4"/>
      <c r="J153" s="4"/>
      <c r="K153" s="41" t="s">
        <v>160</v>
      </c>
    </row>
    <row r="154" spans="1:11" x14ac:dyDescent="0.2">
      <c r="E154" s="5"/>
      <c r="F154" s="5"/>
      <c r="G154" s="34"/>
      <c r="H154" s="35"/>
      <c r="I154" s="35"/>
      <c r="J154" s="5"/>
      <c r="K154" s="5"/>
    </row>
    <row r="155" spans="1:11" x14ac:dyDescent="0.2">
      <c r="E155" s="10" t="s">
        <v>62</v>
      </c>
      <c r="F155" s="10" t="s">
        <v>63</v>
      </c>
      <c r="G155" s="34"/>
      <c r="H155" s="35"/>
      <c r="I155" s="35"/>
      <c r="J155" s="10" t="s">
        <v>62</v>
      </c>
      <c r="K155" s="10" t="s">
        <v>63</v>
      </c>
    </row>
    <row r="156" spans="1:11" x14ac:dyDescent="0.2">
      <c r="B156" s="7"/>
      <c r="C156" s="7"/>
      <c r="D156" s="7"/>
      <c r="E156" s="6"/>
      <c r="F156" s="6"/>
      <c r="G156" s="36"/>
      <c r="H156" s="7"/>
      <c r="I156" s="7"/>
      <c r="J156" s="6"/>
      <c r="K156" s="6"/>
    </row>
    <row r="157" spans="1:11" x14ac:dyDescent="0.2">
      <c r="E157" s="5"/>
      <c r="G157" s="34"/>
      <c r="J157" s="5"/>
    </row>
    <row r="158" spans="1:11" x14ac:dyDescent="0.2">
      <c r="C158" s="1" t="s">
        <v>263</v>
      </c>
      <c r="E158" s="31">
        <v>60</v>
      </c>
      <c r="F158" s="32">
        <v>132</v>
      </c>
      <c r="G158" s="34"/>
      <c r="H158" s="1" t="s">
        <v>264</v>
      </c>
      <c r="J158" s="31">
        <v>1262</v>
      </c>
      <c r="K158" s="32">
        <v>589</v>
      </c>
    </row>
    <row r="159" spans="1:11" x14ac:dyDescent="0.2">
      <c r="E159" s="5"/>
      <c r="G159" s="34"/>
      <c r="H159" s="1" t="s">
        <v>265</v>
      </c>
      <c r="J159" s="31">
        <v>4695</v>
      </c>
      <c r="K159" s="32">
        <v>3129</v>
      </c>
    </row>
    <row r="160" spans="1:11" x14ac:dyDescent="0.2">
      <c r="C160" s="1" t="s">
        <v>266</v>
      </c>
      <c r="E160" s="31">
        <v>1023</v>
      </c>
      <c r="F160" s="32">
        <v>1058</v>
      </c>
      <c r="G160" s="34"/>
      <c r="H160" s="1" t="s">
        <v>267</v>
      </c>
      <c r="J160" s="31">
        <v>1067</v>
      </c>
      <c r="K160" s="32">
        <v>394</v>
      </c>
    </row>
    <row r="161" spans="3:11" x14ac:dyDescent="0.2">
      <c r="C161" s="1" t="s">
        <v>268</v>
      </c>
      <c r="D161" s="32"/>
      <c r="E161" s="31">
        <v>43</v>
      </c>
      <c r="F161" s="32">
        <v>29</v>
      </c>
      <c r="G161" s="34"/>
      <c r="H161" s="1" t="s">
        <v>269</v>
      </c>
      <c r="J161" s="31">
        <v>343</v>
      </c>
      <c r="K161" s="32">
        <v>196</v>
      </c>
    </row>
    <row r="162" spans="3:11" x14ac:dyDescent="0.2">
      <c r="C162" s="1" t="s">
        <v>49</v>
      </c>
      <c r="D162" s="32"/>
      <c r="E162" s="31">
        <v>5667</v>
      </c>
      <c r="F162" s="32">
        <v>5595</v>
      </c>
      <c r="G162" s="34"/>
      <c r="J162" s="5"/>
    </row>
    <row r="163" spans="3:11" x14ac:dyDescent="0.2">
      <c r="C163" s="1" t="s">
        <v>270</v>
      </c>
      <c r="D163" s="32"/>
      <c r="E163" s="31">
        <v>296</v>
      </c>
      <c r="F163" s="32">
        <v>330</v>
      </c>
      <c r="G163" s="34"/>
      <c r="H163" s="1" t="s">
        <v>271</v>
      </c>
      <c r="J163" s="31">
        <v>697</v>
      </c>
      <c r="K163" s="32">
        <v>886</v>
      </c>
    </row>
    <row r="164" spans="3:11" x14ac:dyDescent="0.2">
      <c r="C164" s="1" t="s">
        <v>272</v>
      </c>
      <c r="D164" s="32"/>
      <c r="E164" s="31">
        <v>210</v>
      </c>
      <c r="F164" s="32">
        <v>166</v>
      </c>
      <c r="G164" s="34"/>
      <c r="H164" s="1" t="s">
        <v>273</v>
      </c>
      <c r="J164" s="31">
        <v>1172</v>
      </c>
      <c r="K164" s="32">
        <v>1222</v>
      </c>
    </row>
    <row r="165" spans="3:11" x14ac:dyDescent="0.2">
      <c r="C165" s="1" t="s">
        <v>274</v>
      </c>
      <c r="D165" s="32"/>
      <c r="E165" s="31">
        <v>209</v>
      </c>
      <c r="F165" s="32">
        <v>112</v>
      </c>
      <c r="G165" s="34"/>
      <c r="H165" s="1" t="s">
        <v>275</v>
      </c>
      <c r="J165" s="31">
        <v>701</v>
      </c>
      <c r="K165" s="32">
        <v>546</v>
      </c>
    </row>
    <row r="166" spans="3:11" x14ac:dyDescent="0.2">
      <c r="E166" s="5"/>
      <c r="G166" s="34"/>
      <c r="H166" s="1" t="s">
        <v>276</v>
      </c>
      <c r="J166" s="31">
        <v>1093</v>
      </c>
      <c r="K166" s="32">
        <v>812</v>
      </c>
    </row>
    <row r="167" spans="3:11" x14ac:dyDescent="0.2">
      <c r="C167" s="1" t="s">
        <v>50</v>
      </c>
      <c r="D167" s="32"/>
      <c r="E167" s="31">
        <v>562</v>
      </c>
      <c r="F167" s="32">
        <v>577</v>
      </c>
      <c r="G167" s="34"/>
      <c r="H167" s="1" t="s">
        <v>277</v>
      </c>
      <c r="J167" s="31">
        <v>520</v>
      </c>
      <c r="K167" s="32">
        <v>372</v>
      </c>
    </row>
    <row r="168" spans="3:11" x14ac:dyDescent="0.2">
      <c r="C168" s="1" t="s">
        <v>278</v>
      </c>
      <c r="D168" s="32"/>
      <c r="E168" s="31">
        <v>93</v>
      </c>
      <c r="F168" s="32">
        <v>0</v>
      </c>
      <c r="G168" s="34"/>
      <c r="H168" s="1" t="s">
        <v>279</v>
      </c>
      <c r="J168" s="31">
        <v>281</v>
      </c>
      <c r="K168" s="32">
        <v>384</v>
      </c>
    </row>
    <row r="169" spans="3:11" x14ac:dyDescent="0.2">
      <c r="C169" s="1" t="s">
        <v>51</v>
      </c>
      <c r="D169" s="32"/>
      <c r="E169" s="31">
        <v>730</v>
      </c>
      <c r="F169" s="32">
        <v>724</v>
      </c>
      <c r="G169" s="34"/>
      <c r="J169" s="5"/>
    </row>
    <row r="170" spans="3:11" x14ac:dyDescent="0.2">
      <c r="C170" s="1" t="s">
        <v>280</v>
      </c>
      <c r="D170" s="37" t="s">
        <v>281</v>
      </c>
      <c r="E170" s="31">
        <v>323</v>
      </c>
      <c r="F170" s="32">
        <v>103</v>
      </c>
      <c r="G170" s="34"/>
      <c r="H170" s="1" t="s">
        <v>54</v>
      </c>
      <c r="J170" s="31">
        <v>1129</v>
      </c>
      <c r="K170" s="32">
        <v>884</v>
      </c>
    </row>
    <row r="171" spans="3:11" x14ac:dyDescent="0.2">
      <c r="C171" s="1" t="s">
        <v>282</v>
      </c>
      <c r="D171" s="37" t="s">
        <v>281</v>
      </c>
      <c r="E171" s="31">
        <v>1683</v>
      </c>
      <c r="F171" s="32">
        <v>1928</v>
      </c>
      <c r="G171" s="34"/>
      <c r="H171" s="1" t="s">
        <v>283</v>
      </c>
      <c r="J171" s="31">
        <v>587</v>
      </c>
      <c r="K171" s="32">
        <v>622</v>
      </c>
    </row>
    <row r="172" spans="3:11" x14ac:dyDescent="0.2">
      <c r="C172" s="1" t="s">
        <v>284</v>
      </c>
      <c r="D172" s="37" t="s">
        <v>281</v>
      </c>
      <c r="E172" s="31">
        <v>1455</v>
      </c>
      <c r="F172" s="32">
        <v>546</v>
      </c>
      <c r="G172" s="34"/>
      <c r="H172" s="1" t="s">
        <v>285</v>
      </c>
      <c r="J172" s="31">
        <v>61</v>
      </c>
      <c r="K172" s="32">
        <v>76</v>
      </c>
    </row>
    <row r="173" spans="3:11" x14ac:dyDescent="0.2">
      <c r="C173" s="1" t="s">
        <v>286</v>
      </c>
      <c r="D173" s="37" t="s">
        <v>281</v>
      </c>
      <c r="E173" s="31">
        <v>510</v>
      </c>
      <c r="F173" s="32">
        <v>493</v>
      </c>
      <c r="G173" s="34"/>
      <c r="H173" s="1" t="s">
        <v>287</v>
      </c>
      <c r="J173" s="31">
        <v>1118</v>
      </c>
      <c r="K173" s="32">
        <v>744</v>
      </c>
    </row>
    <row r="174" spans="3:11" x14ac:dyDescent="0.2">
      <c r="C174" s="1" t="s">
        <v>288</v>
      </c>
      <c r="D174" s="37" t="s">
        <v>281</v>
      </c>
      <c r="E174" s="31">
        <v>5349</v>
      </c>
      <c r="F174" s="32">
        <v>3043</v>
      </c>
      <c r="G174" s="34"/>
      <c r="H174" s="1" t="s">
        <v>289</v>
      </c>
      <c r="J174" s="31">
        <v>183</v>
      </c>
      <c r="K174" s="32">
        <v>235</v>
      </c>
    </row>
    <row r="175" spans="3:11" x14ac:dyDescent="0.2">
      <c r="C175" s="1" t="s">
        <v>290</v>
      </c>
      <c r="D175" s="32"/>
      <c r="E175" s="31">
        <v>751</v>
      </c>
      <c r="F175" s="32">
        <v>1029</v>
      </c>
      <c r="G175" s="34"/>
      <c r="H175" s="1" t="s">
        <v>291</v>
      </c>
      <c r="J175" s="31">
        <v>430</v>
      </c>
      <c r="K175" s="32">
        <v>412</v>
      </c>
    </row>
    <row r="176" spans="3:11" x14ac:dyDescent="0.2">
      <c r="C176" s="1" t="s">
        <v>292</v>
      </c>
      <c r="D176" s="37" t="s">
        <v>281</v>
      </c>
      <c r="E176" s="31">
        <v>1803</v>
      </c>
      <c r="F176" s="32">
        <v>1163</v>
      </c>
      <c r="G176" s="34"/>
      <c r="H176" s="1" t="s">
        <v>293</v>
      </c>
      <c r="J176" s="31">
        <v>978</v>
      </c>
      <c r="K176" s="32">
        <v>1017</v>
      </c>
    </row>
    <row r="177" spans="3:11" x14ac:dyDescent="0.2">
      <c r="C177" s="1" t="s">
        <v>294</v>
      </c>
      <c r="D177" s="37" t="s">
        <v>281</v>
      </c>
      <c r="E177" s="31">
        <v>923</v>
      </c>
      <c r="F177" s="32">
        <v>943</v>
      </c>
      <c r="G177" s="34"/>
      <c r="H177" s="1" t="s">
        <v>295</v>
      </c>
      <c r="J177" s="31">
        <v>864</v>
      </c>
      <c r="K177" s="32">
        <v>768</v>
      </c>
    </row>
    <row r="178" spans="3:11" x14ac:dyDescent="0.2">
      <c r="C178" s="1" t="s">
        <v>296</v>
      </c>
      <c r="D178" s="32"/>
      <c r="E178" s="31">
        <v>449</v>
      </c>
      <c r="F178" s="32">
        <v>387</v>
      </c>
      <c r="G178" s="34"/>
      <c r="H178" s="1" t="s">
        <v>297</v>
      </c>
      <c r="J178" s="31">
        <v>113</v>
      </c>
      <c r="K178" s="32">
        <v>86</v>
      </c>
    </row>
    <row r="179" spans="3:11" x14ac:dyDescent="0.2">
      <c r="C179" s="1" t="s">
        <v>298</v>
      </c>
      <c r="D179" s="32"/>
      <c r="E179" s="31">
        <v>3134</v>
      </c>
      <c r="F179" s="32">
        <v>3991</v>
      </c>
      <c r="G179" s="34"/>
      <c r="H179" s="1" t="s">
        <v>299</v>
      </c>
      <c r="J179" s="31">
        <v>785</v>
      </c>
      <c r="K179" s="32">
        <v>778</v>
      </c>
    </row>
    <row r="180" spans="3:11" x14ac:dyDescent="0.2">
      <c r="C180" s="1" t="s">
        <v>300</v>
      </c>
      <c r="D180" s="32"/>
      <c r="E180" s="31">
        <v>519</v>
      </c>
      <c r="F180" s="32">
        <v>384</v>
      </c>
      <c r="G180" s="34"/>
      <c r="J180" s="5"/>
    </row>
    <row r="181" spans="3:11" x14ac:dyDescent="0.2">
      <c r="E181" s="5"/>
      <c r="G181" s="34"/>
      <c r="H181" s="1" t="s">
        <v>55</v>
      </c>
      <c r="J181" s="31">
        <v>111</v>
      </c>
      <c r="K181" s="32">
        <v>29</v>
      </c>
    </row>
    <row r="182" spans="3:11" x14ac:dyDescent="0.2">
      <c r="C182" s="1" t="s">
        <v>301</v>
      </c>
      <c r="D182" s="32"/>
      <c r="E182" s="31">
        <v>587</v>
      </c>
      <c r="F182" s="32">
        <v>289</v>
      </c>
      <c r="G182" s="34"/>
      <c r="H182" s="1" t="s">
        <v>302</v>
      </c>
      <c r="J182" s="31">
        <v>807</v>
      </c>
      <c r="K182" s="32">
        <v>957</v>
      </c>
    </row>
    <row r="183" spans="3:11" x14ac:dyDescent="0.2">
      <c r="C183" s="1" t="s">
        <v>303</v>
      </c>
      <c r="D183" s="32"/>
      <c r="E183" s="31">
        <v>71</v>
      </c>
      <c r="F183" s="32">
        <v>0</v>
      </c>
      <c r="G183" s="34"/>
      <c r="H183" s="1" t="s">
        <v>304</v>
      </c>
      <c r="J183" s="31">
        <v>1477</v>
      </c>
      <c r="K183" s="32">
        <v>1402</v>
      </c>
    </row>
    <row r="184" spans="3:11" x14ac:dyDescent="0.2">
      <c r="C184" s="1" t="s">
        <v>305</v>
      </c>
      <c r="D184" s="32"/>
      <c r="E184" s="31">
        <v>94</v>
      </c>
      <c r="F184" s="32">
        <v>62</v>
      </c>
      <c r="G184" s="34"/>
      <c r="H184" s="1" t="s">
        <v>306</v>
      </c>
      <c r="J184" s="31">
        <v>863</v>
      </c>
      <c r="K184" s="32">
        <v>476</v>
      </c>
    </row>
    <row r="185" spans="3:11" x14ac:dyDescent="0.2">
      <c r="C185" s="1" t="s">
        <v>307</v>
      </c>
      <c r="D185" s="32"/>
      <c r="E185" s="31">
        <v>186</v>
      </c>
      <c r="F185" s="32">
        <v>98</v>
      </c>
      <c r="G185" s="34"/>
      <c r="H185" s="1" t="s">
        <v>308</v>
      </c>
      <c r="J185" s="31">
        <v>83</v>
      </c>
      <c r="K185" s="32">
        <v>64</v>
      </c>
    </row>
    <row r="186" spans="3:11" x14ac:dyDescent="0.2">
      <c r="C186" s="1" t="s">
        <v>309</v>
      </c>
      <c r="D186" s="32"/>
      <c r="E186" s="31">
        <v>442</v>
      </c>
      <c r="F186" s="32">
        <v>83</v>
      </c>
      <c r="G186" s="34"/>
      <c r="H186" s="1" t="s">
        <v>310</v>
      </c>
      <c r="J186" s="31">
        <v>229</v>
      </c>
      <c r="K186" s="32">
        <v>158</v>
      </c>
    </row>
    <row r="187" spans="3:11" x14ac:dyDescent="0.2">
      <c r="C187" s="1" t="s">
        <v>311</v>
      </c>
      <c r="D187" s="32"/>
      <c r="E187" s="31">
        <v>150</v>
      </c>
      <c r="F187" s="32">
        <v>225</v>
      </c>
      <c r="G187" s="34"/>
      <c r="H187" s="1" t="s">
        <v>312</v>
      </c>
      <c r="J187" s="31">
        <v>588</v>
      </c>
      <c r="K187" s="32">
        <v>496</v>
      </c>
    </row>
    <row r="188" spans="3:11" x14ac:dyDescent="0.2">
      <c r="C188" s="1" t="s">
        <v>313</v>
      </c>
      <c r="D188" s="32"/>
      <c r="E188" s="31">
        <v>193</v>
      </c>
      <c r="F188" s="32">
        <v>278</v>
      </c>
      <c r="G188" s="34"/>
      <c r="H188" s="1" t="s">
        <v>314</v>
      </c>
      <c r="J188" s="31">
        <v>259</v>
      </c>
      <c r="K188" s="32">
        <v>234</v>
      </c>
    </row>
    <row r="189" spans="3:11" x14ac:dyDescent="0.2">
      <c r="C189" s="1" t="s">
        <v>315</v>
      </c>
      <c r="D189" s="32"/>
      <c r="E189" s="31">
        <v>92</v>
      </c>
      <c r="F189" s="32">
        <v>0</v>
      </c>
      <c r="G189" s="34"/>
      <c r="H189" s="1" t="s">
        <v>316</v>
      </c>
      <c r="J189" s="31">
        <v>2564</v>
      </c>
      <c r="K189" s="32">
        <v>2643</v>
      </c>
    </row>
    <row r="190" spans="3:11" x14ac:dyDescent="0.2">
      <c r="C190" s="1" t="s">
        <v>317</v>
      </c>
      <c r="D190" s="32"/>
      <c r="E190" s="31">
        <v>109</v>
      </c>
      <c r="F190" s="32">
        <v>44</v>
      </c>
      <c r="G190" s="34"/>
      <c r="J190" s="5"/>
    </row>
    <row r="191" spans="3:11" x14ac:dyDescent="0.2">
      <c r="C191" s="1" t="s">
        <v>318</v>
      </c>
      <c r="D191" s="32"/>
      <c r="E191" s="31">
        <v>47</v>
      </c>
      <c r="F191" s="32">
        <v>6</v>
      </c>
      <c r="G191" s="34"/>
      <c r="H191" s="1" t="s">
        <v>319</v>
      </c>
      <c r="J191" s="31">
        <v>88</v>
      </c>
      <c r="K191" s="32">
        <v>73</v>
      </c>
    </row>
    <row r="192" spans="3:11" x14ac:dyDescent="0.2">
      <c r="C192" s="1" t="s">
        <v>320</v>
      </c>
      <c r="D192" s="32"/>
      <c r="E192" s="31">
        <v>260</v>
      </c>
      <c r="F192" s="32">
        <v>170</v>
      </c>
      <c r="G192" s="34"/>
      <c r="H192" s="1" t="s">
        <v>321</v>
      </c>
      <c r="J192" s="31">
        <v>906</v>
      </c>
      <c r="K192" s="32">
        <v>544</v>
      </c>
    </row>
    <row r="193" spans="3:11" x14ac:dyDescent="0.2">
      <c r="C193" s="1" t="s">
        <v>322</v>
      </c>
      <c r="D193" s="32"/>
      <c r="E193" s="31">
        <v>257</v>
      </c>
      <c r="F193" s="32">
        <v>218</v>
      </c>
      <c r="G193" s="34"/>
      <c r="H193" s="1" t="s">
        <v>323</v>
      </c>
      <c r="J193" s="31">
        <v>1017</v>
      </c>
      <c r="K193" s="32">
        <v>427</v>
      </c>
    </row>
    <row r="194" spans="3:11" x14ac:dyDescent="0.2">
      <c r="E194" s="5"/>
      <c r="G194" s="34"/>
      <c r="H194" s="1" t="s">
        <v>324</v>
      </c>
      <c r="J194" s="31">
        <v>191</v>
      </c>
      <c r="K194" s="32">
        <v>138</v>
      </c>
    </row>
    <row r="195" spans="3:11" x14ac:dyDescent="0.2">
      <c r="C195" s="1" t="s">
        <v>325</v>
      </c>
      <c r="D195" s="32"/>
      <c r="E195" s="31">
        <v>183</v>
      </c>
      <c r="F195" s="32">
        <v>147</v>
      </c>
      <c r="G195" s="34"/>
      <c r="H195" s="1" t="s">
        <v>326</v>
      </c>
      <c r="J195" s="31">
        <v>290</v>
      </c>
      <c r="K195" s="32">
        <v>244</v>
      </c>
    </row>
    <row r="196" spans="3:11" x14ac:dyDescent="0.2">
      <c r="C196" s="1" t="s">
        <v>327</v>
      </c>
      <c r="D196" s="32"/>
      <c r="E196" s="31">
        <v>551</v>
      </c>
      <c r="F196" s="32">
        <v>464</v>
      </c>
      <c r="G196" s="34"/>
      <c r="H196" s="1" t="s">
        <v>328</v>
      </c>
      <c r="J196" s="31">
        <v>83</v>
      </c>
      <c r="K196" s="32">
        <v>59</v>
      </c>
    </row>
    <row r="197" spans="3:11" x14ac:dyDescent="0.2">
      <c r="C197" s="1" t="s">
        <v>329</v>
      </c>
      <c r="D197" s="32"/>
      <c r="E197" s="31">
        <v>486</v>
      </c>
      <c r="F197" s="32">
        <v>313</v>
      </c>
      <c r="G197" s="34"/>
      <c r="H197" s="1" t="s">
        <v>56</v>
      </c>
      <c r="J197" s="31">
        <v>1232</v>
      </c>
      <c r="K197" s="32">
        <v>1355</v>
      </c>
    </row>
    <row r="198" spans="3:11" x14ac:dyDescent="0.2">
      <c r="C198" s="1" t="s">
        <v>330</v>
      </c>
      <c r="D198" s="32"/>
      <c r="E198" s="31">
        <v>1395</v>
      </c>
      <c r="F198" s="32">
        <v>1352</v>
      </c>
      <c r="G198" s="34"/>
      <c r="J198" s="5"/>
    </row>
    <row r="199" spans="3:11" x14ac:dyDescent="0.2">
      <c r="C199" s="1" t="s">
        <v>331</v>
      </c>
      <c r="D199" s="32"/>
      <c r="E199" s="31">
        <v>134</v>
      </c>
      <c r="F199" s="32">
        <v>136</v>
      </c>
      <c r="G199" s="34"/>
      <c r="H199" s="1" t="s">
        <v>332</v>
      </c>
      <c r="J199" s="31">
        <v>1681</v>
      </c>
      <c r="K199" s="32">
        <v>2386</v>
      </c>
    </row>
    <row r="200" spans="3:11" x14ac:dyDescent="0.2">
      <c r="C200" s="1" t="s">
        <v>333</v>
      </c>
      <c r="D200" s="32"/>
      <c r="E200" s="31">
        <v>455</v>
      </c>
      <c r="F200" s="32">
        <v>394</v>
      </c>
      <c r="G200" s="34"/>
      <c r="H200" s="1" t="s">
        <v>334</v>
      </c>
      <c r="J200" s="31">
        <v>559</v>
      </c>
      <c r="K200" s="32">
        <v>101</v>
      </c>
    </row>
    <row r="201" spans="3:11" x14ac:dyDescent="0.2">
      <c r="C201" s="1" t="s">
        <v>335</v>
      </c>
      <c r="D201" s="32"/>
      <c r="E201" s="31">
        <v>151</v>
      </c>
      <c r="F201" s="32">
        <v>127</v>
      </c>
      <c r="G201" s="34"/>
      <c r="H201" s="1" t="s">
        <v>336</v>
      </c>
      <c r="J201" s="31">
        <v>1705</v>
      </c>
      <c r="K201" s="42" t="s">
        <v>225</v>
      </c>
    </row>
    <row r="202" spans="3:11" x14ac:dyDescent="0.2">
      <c r="C202" s="1" t="s">
        <v>337</v>
      </c>
      <c r="E202" s="5"/>
      <c r="G202" s="34"/>
      <c r="H202" s="1" t="s">
        <v>338</v>
      </c>
      <c r="J202" s="31">
        <v>1264</v>
      </c>
      <c r="K202" s="32">
        <v>743</v>
      </c>
    </row>
    <row r="203" spans="3:11" x14ac:dyDescent="0.2">
      <c r="D203" s="1" t="s">
        <v>339</v>
      </c>
      <c r="E203" s="31">
        <v>131</v>
      </c>
      <c r="F203" s="32">
        <v>112</v>
      </c>
      <c r="G203" s="34"/>
      <c r="H203" s="1" t="s">
        <v>340</v>
      </c>
      <c r="J203" s="31">
        <v>268</v>
      </c>
      <c r="K203" s="32">
        <v>107</v>
      </c>
    </row>
    <row r="204" spans="3:11" x14ac:dyDescent="0.2">
      <c r="D204" s="1" t="s">
        <v>341</v>
      </c>
      <c r="E204" s="31">
        <v>324</v>
      </c>
      <c r="F204" s="32">
        <v>190</v>
      </c>
      <c r="G204" s="34"/>
      <c r="H204" s="1" t="s">
        <v>342</v>
      </c>
      <c r="J204" s="31">
        <v>2557</v>
      </c>
      <c r="K204" s="32">
        <v>1860</v>
      </c>
    </row>
    <row r="205" spans="3:11" x14ac:dyDescent="0.2">
      <c r="C205" s="1" t="s">
        <v>343</v>
      </c>
      <c r="D205" s="32"/>
      <c r="E205" s="31">
        <v>911</v>
      </c>
      <c r="F205" s="32">
        <v>1018</v>
      </c>
      <c r="G205" s="34"/>
      <c r="H205" s="1" t="s">
        <v>344</v>
      </c>
      <c r="J205" s="31">
        <v>355</v>
      </c>
      <c r="K205" s="32">
        <v>569</v>
      </c>
    </row>
    <row r="206" spans="3:11" x14ac:dyDescent="0.2">
      <c r="C206" s="1" t="s">
        <v>345</v>
      </c>
      <c r="D206" s="32"/>
      <c r="E206" s="31">
        <v>398</v>
      </c>
      <c r="F206" s="32">
        <v>344</v>
      </c>
      <c r="G206" s="34"/>
      <c r="H206" s="1" t="s">
        <v>346</v>
      </c>
      <c r="J206" s="31">
        <v>353</v>
      </c>
      <c r="K206" s="32">
        <v>230</v>
      </c>
    </row>
    <row r="207" spans="3:11" x14ac:dyDescent="0.2">
      <c r="C207" s="1" t="s">
        <v>347</v>
      </c>
      <c r="D207" s="32"/>
      <c r="E207" s="31">
        <v>430</v>
      </c>
      <c r="F207" s="32">
        <v>264</v>
      </c>
      <c r="G207" s="34"/>
      <c r="H207" s="1" t="s">
        <v>348</v>
      </c>
      <c r="J207" s="31">
        <v>730</v>
      </c>
      <c r="K207" s="32">
        <v>437</v>
      </c>
    </row>
    <row r="208" spans="3:11" x14ac:dyDescent="0.2">
      <c r="C208" s="1" t="s">
        <v>349</v>
      </c>
      <c r="D208" s="32"/>
      <c r="E208" s="31">
        <v>658</v>
      </c>
      <c r="F208" s="32">
        <v>681</v>
      </c>
      <c r="G208" s="34"/>
      <c r="H208" s="1" t="s">
        <v>350</v>
      </c>
      <c r="J208" s="31">
        <v>19910</v>
      </c>
      <c r="K208" s="32">
        <v>15761</v>
      </c>
    </row>
    <row r="209" spans="1:11" x14ac:dyDescent="0.2">
      <c r="C209" s="1" t="s">
        <v>351</v>
      </c>
      <c r="D209" s="32"/>
      <c r="E209" s="31">
        <v>144</v>
      </c>
      <c r="F209" s="32">
        <v>166</v>
      </c>
      <c r="G209" s="34"/>
      <c r="H209" s="1" t="s">
        <v>352</v>
      </c>
      <c r="J209" s="31">
        <v>12221</v>
      </c>
      <c r="K209" s="32">
        <v>7285</v>
      </c>
    </row>
    <row r="210" spans="1:11" x14ac:dyDescent="0.2">
      <c r="C210" s="1" t="s">
        <v>353</v>
      </c>
      <c r="D210" s="32"/>
      <c r="E210" s="31">
        <v>566</v>
      </c>
      <c r="F210" s="32">
        <v>361</v>
      </c>
      <c r="G210" s="34"/>
      <c r="J210" s="5"/>
    </row>
    <row r="211" spans="1:11" x14ac:dyDescent="0.2">
      <c r="C211" s="1" t="s">
        <v>354</v>
      </c>
      <c r="D211" s="32"/>
      <c r="E211" s="31">
        <v>23</v>
      </c>
      <c r="F211" s="32">
        <v>28</v>
      </c>
      <c r="G211" s="34"/>
      <c r="H211" s="1" t="s">
        <v>355</v>
      </c>
      <c r="J211" s="31">
        <v>16101</v>
      </c>
      <c r="K211" s="32">
        <v>17098</v>
      </c>
    </row>
    <row r="212" spans="1:11" x14ac:dyDescent="0.2">
      <c r="E212" s="5"/>
      <c r="G212" s="34"/>
      <c r="H212" s="1" t="s">
        <v>356</v>
      </c>
      <c r="J212" s="31">
        <v>1178</v>
      </c>
      <c r="K212" s="32">
        <v>822</v>
      </c>
    </row>
    <row r="213" spans="1:11" x14ac:dyDescent="0.2">
      <c r="C213" s="1" t="s">
        <v>357</v>
      </c>
      <c r="D213" s="32"/>
      <c r="E213" s="31">
        <v>3301</v>
      </c>
      <c r="F213" s="32">
        <v>3366</v>
      </c>
      <c r="G213" s="34"/>
      <c r="H213" s="1" t="s">
        <v>358</v>
      </c>
      <c r="J213" s="31">
        <v>843</v>
      </c>
      <c r="K213" s="32">
        <v>198</v>
      </c>
    </row>
    <row r="214" spans="1:11" x14ac:dyDescent="0.2">
      <c r="C214" s="1" t="s">
        <v>359</v>
      </c>
      <c r="D214" s="32"/>
      <c r="E214" s="31">
        <v>415</v>
      </c>
      <c r="F214" s="32">
        <v>303</v>
      </c>
      <c r="G214" s="34"/>
      <c r="H214" s="1" t="s">
        <v>360</v>
      </c>
      <c r="J214" s="31">
        <v>2460</v>
      </c>
      <c r="K214" s="32">
        <v>1949</v>
      </c>
    </row>
    <row r="215" spans="1:11" x14ac:dyDescent="0.2">
      <c r="C215" s="1" t="s">
        <v>361</v>
      </c>
      <c r="D215" s="32"/>
      <c r="E215" s="31">
        <v>1032</v>
      </c>
      <c r="F215" s="32">
        <v>808</v>
      </c>
      <c r="G215" s="34"/>
      <c r="H215" s="1" t="s">
        <v>362</v>
      </c>
      <c r="J215" s="31">
        <v>9991</v>
      </c>
      <c r="K215" s="32">
        <v>10245</v>
      </c>
    </row>
    <row r="216" spans="1:11" x14ac:dyDescent="0.2">
      <c r="C216" s="1" t="s">
        <v>363</v>
      </c>
      <c r="D216" s="32"/>
      <c r="E216" s="31">
        <v>227</v>
      </c>
      <c r="F216" s="32">
        <v>239</v>
      </c>
      <c r="G216" s="34"/>
      <c r="H216" s="1" t="s">
        <v>364</v>
      </c>
      <c r="J216" s="31">
        <v>1293</v>
      </c>
      <c r="K216" s="32">
        <v>707</v>
      </c>
    </row>
    <row r="217" spans="1:11" ht="18" thickBot="1" x14ac:dyDescent="0.25">
      <c r="B217" s="4"/>
      <c r="C217" s="4"/>
      <c r="D217" s="4"/>
      <c r="E217" s="43"/>
      <c r="F217" s="44"/>
      <c r="G217" s="39"/>
      <c r="H217" s="4"/>
      <c r="I217" s="4"/>
      <c r="J217" s="33"/>
      <c r="K217" s="4"/>
    </row>
    <row r="218" spans="1:11" x14ac:dyDescent="0.2">
      <c r="E218" s="1" t="s">
        <v>158</v>
      </c>
      <c r="F218" s="32"/>
    </row>
    <row r="219" spans="1:11" x14ac:dyDescent="0.2">
      <c r="A219" s="1"/>
      <c r="E219" s="32"/>
      <c r="F219" s="32"/>
    </row>
  </sheetData>
  <phoneticPr fontId="2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3" manualBreakCount="3">
    <brk id="72" max="16383" man="1"/>
    <brk id="146" max="16383" man="1"/>
    <brk id="2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7.125" style="2" customWidth="1"/>
    <col min="3" max="3" width="14.625" style="2"/>
    <col min="4" max="4" width="15.875" style="2" customWidth="1"/>
    <col min="5" max="5" width="14.625" style="2"/>
    <col min="6" max="6" width="15.875" style="2" customWidth="1"/>
    <col min="7" max="8" width="14.625" style="2"/>
    <col min="9" max="10" width="15.875" style="2" customWidth="1"/>
    <col min="11" max="256" width="14.625" style="2"/>
    <col min="257" max="257" width="13.375" style="2" customWidth="1"/>
    <col min="258" max="258" width="7.125" style="2" customWidth="1"/>
    <col min="259" max="259" width="14.625" style="2"/>
    <col min="260" max="260" width="15.875" style="2" customWidth="1"/>
    <col min="261" max="261" width="14.625" style="2"/>
    <col min="262" max="262" width="15.875" style="2" customWidth="1"/>
    <col min="263" max="264" width="14.625" style="2"/>
    <col min="265" max="266" width="15.875" style="2" customWidth="1"/>
    <col min="267" max="512" width="14.625" style="2"/>
    <col min="513" max="513" width="13.375" style="2" customWidth="1"/>
    <col min="514" max="514" width="7.125" style="2" customWidth="1"/>
    <col min="515" max="515" width="14.625" style="2"/>
    <col min="516" max="516" width="15.875" style="2" customWidth="1"/>
    <col min="517" max="517" width="14.625" style="2"/>
    <col min="518" max="518" width="15.875" style="2" customWidth="1"/>
    <col min="519" max="520" width="14.625" style="2"/>
    <col min="521" max="522" width="15.875" style="2" customWidth="1"/>
    <col min="523" max="768" width="14.625" style="2"/>
    <col min="769" max="769" width="13.375" style="2" customWidth="1"/>
    <col min="770" max="770" width="7.125" style="2" customWidth="1"/>
    <col min="771" max="771" width="14.625" style="2"/>
    <col min="772" max="772" width="15.875" style="2" customWidth="1"/>
    <col min="773" max="773" width="14.625" style="2"/>
    <col min="774" max="774" width="15.875" style="2" customWidth="1"/>
    <col min="775" max="776" width="14.625" style="2"/>
    <col min="777" max="778" width="15.875" style="2" customWidth="1"/>
    <col min="779" max="1024" width="14.625" style="2"/>
    <col min="1025" max="1025" width="13.375" style="2" customWidth="1"/>
    <col min="1026" max="1026" width="7.125" style="2" customWidth="1"/>
    <col min="1027" max="1027" width="14.625" style="2"/>
    <col min="1028" max="1028" width="15.875" style="2" customWidth="1"/>
    <col min="1029" max="1029" width="14.625" style="2"/>
    <col min="1030" max="1030" width="15.875" style="2" customWidth="1"/>
    <col min="1031" max="1032" width="14.625" style="2"/>
    <col min="1033" max="1034" width="15.875" style="2" customWidth="1"/>
    <col min="1035" max="1280" width="14.625" style="2"/>
    <col min="1281" max="1281" width="13.375" style="2" customWidth="1"/>
    <col min="1282" max="1282" width="7.125" style="2" customWidth="1"/>
    <col min="1283" max="1283" width="14.625" style="2"/>
    <col min="1284" max="1284" width="15.875" style="2" customWidth="1"/>
    <col min="1285" max="1285" width="14.625" style="2"/>
    <col min="1286" max="1286" width="15.875" style="2" customWidth="1"/>
    <col min="1287" max="1288" width="14.625" style="2"/>
    <col min="1289" max="1290" width="15.875" style="2" customWidth="1"/>
    <col min="1291" max="1536" width="14.625" style="2"/>
    <col min="1537" max="1537" width="13.375" style="2" customWidth="1"/>
    <col min="1538" max="1538" width="7.125" style="2" customWidth="1"/>
    <col min="1539" max="1539" width="14.625" style="2"/>
    <col min="1540" max="1540" width="15.875" style="2" customWidth="1"/>
    <col min="1541" max="1541" width="14.625" style="2"/>
    <col min="1542" max="1542" width="15.875" style="2" customWidth="1"/>
    <col min="1543" max="1544" width="14.625" style="2"/>
    <col min="1545" max="1546" width="15.875" style="2" customWidth="1"/>
    <col min="1547" max="1792" width="14.625" style="2"/>
    <col min="1793" max="1793" width="13.375" style="2" customWidth="1"/>
    <col min="1794" max="1794" width="7.125" style="2" customWidth="1"/>
    <col min="1795" max="1795" width="14.625" style="2"/>
    <col min="1796" max="1796" width="15.875" style="2" customWidth="1"/>
    <col min="1797" max="1797" width="14.625" style="2"/>
    <col min="1798" max="1798" width="15.875" style="2" customWidth="1"/>
    <col min="1799" max="1800" width="14.625" style="2"/>
    <col min="1801" max="1802" width="15.875" style="2" customWidth="1"/>
    <col min="1803" max="2048" width="14.625" style="2"/>
    <col min="2049" max="2049" width="13.375" style="2" customWidth="1"/>
    <col min="2050" max="2050" width="7.125" style="2" customWidth="1"/>
    <col min="2051" max="2051" width="14.625" style="2"/>
    <col min="2052" max="2052" width="15.875" style="2" customWidth="1"/>
    <col min="2053" max="2053" width="14.625" style="2"/>
    <col min="2054" max="2054" width="15.875" style="2" customWidth="1"/>
    <col min="2055" max="2056" width="14.625" style="2"/>
    <col min="2057" max="2058" width="15.875" style="2" customWidth="1"/>
    <col min="2059" max="2304" width="14.625" style="2"/>
    <col min="2305" max="2305" width="13.375" style="2" customWidth="1"/>
    <col min="2306" max="2306" width="7.125" style="2" customWidth="1"/>
    <col min="2307" max="2307" width="14.625" style="2"/>
    <col min="2308" max="2308" width="15.875" style="2" customWidth="1"/>
    <col min="2309" max="2309" width="14.625" style="2"/>
    <col min="2310" max="2310" width="15.875" style="2" customWidth="1"/>
    <col min="2311" max="2312" width="14.625" style="2"/>
    <col min="2313" max="2314" width="15.875" style="2" customWidth="1"/>
    <col min="2315" max="2560" width="14.625" style="2"/>
    <col min="2561" max="2561" width="13.375" style="2" customWidth="1"/>
    <col min="2562" max="2562" width="7.125" style="2" customWidth="1"/>
    <col min="2563" max="2563" width="14.625" style="2"/>
    <col min="2564" max="2564" width="15.875" style="2" customWidth="1"/>
    <col min="2565" max="2565" width="14.625" style="2"/>
    <col min="2566" max="2566" width="15.875" style="2" customWidth="1"/>
    <col min="2567" max="2568" width="14.625" style="2"/>
    <col min="2569" max="2570" width="15.875" style="2" customWidth="1"/>
    <col min="2571" max="2816" width="14.625" style="2"/>
    <col min="2817" max="2817" width="13.375" style="2" customWidth="1"/>
    <col min="2818" max="2818" width="7.125" style="2" customWidth="1"/>
    <col min="2819" max="2819" width="14.625" style="2"/>
    <col min="2820" max="2820" width="15.875" style="2" customWidth="1"/>
    <col min="2821" max="2821" width="14.625" style="2"/>
    <col min="2822" max="2822" width="15.875" style="2" customWidth="1"/>
    <col min="2823" max="2824" width="14.625" style="2"/>
    <col min="2825" max="2826" width="15.875" style="2" customWidth="1"/>
    <col min="2827" max="3072" width="14.625" style="2"/>
    <col min="3073" max="3073" width="13.375" style="2" customWidth="1"/>
    <col min="3074" max="3074" width="7.125" style="2" customWidth="1"/>
    <col min="3075" max="3075" width="14.625" style="2"/>
    <col min="3076" max="3076" width="15.875" style="2" customWidth="1"/>
    <col min="3077" max="3077" width="14.625" style="2"/>
    <col min="3078" max="3078" width="15.875" style="2" customWidth="1"/>
    <col min="3079" max="3080" width="14.625" style="2"/>
    <col min="3081" max="3082" width="15.875" style="2" customWidth="1"/>
    <col min="3083" max="3328" width="14.625" style="2"/>
    <col min="3329" max="3329" width="13.375" style="2" customWidth="1"/>
    <col min="3330" max="3330" width="7.125" style="2" customWidth="1"/>
    <col min="3331" max="3331" width="14.625" style="2"/>
    <col min="3332" max="3332" width="15.875" style="2" customWidth="1"/>
    <col min="3333" max="3333" width="14.625" style="2"/>
    <col min="3334" max="3334" width="15.875" style="2" customWidth="1"/>
    <col min="3335" max="3336" width="14.625" style="2"/>
    <col min="3337" max="3338" width="15.875" style="2" customWidth="1"/>
    <col min="3339" max="3584" width="14.625" style="2"/>
    <col min="3585" max="3585" width="13.375" style="2" customWidth="1"/>
    <col min="3586" max="3586" width="7.125" style="2" customWidth="1"/>
    <col min="3587" max="3587" width="14.625" style="2"/>
    <col min="3588" max="3588" width="15.875" style="2" customWidth="1"/>
    <col min="3589" max="3589" width="14.625" style="2"/>
    <col min="3590" max="3590" width="15.875" style="2" customWidth="1"/>
    <col min="3591" max="3592" width="14.625" style="2"/>
    <col min="3593" max="3594" width="15.875" style="2" customWidth="1"/>
    <col min="3595" max="3840" width="14.625" style="2"/>
    <col min="3841" max="3841" width="13.375" style="2" customWidth="1"/>
    <col min="3842" max="3842" width="7.125" style="2" customWidth="1"/>
    <col min="3843" max="3843" width="14.625" style="2"/>
    <col min="3844" max="3844" width="15.875" style="2" customWidth="1"/>
    <col min="3845" max="3845" width="14.625" style="2"/>
    <col min="3846" max="3846" width="15.875" style="2" customWidth="1"/>
    <col min="3847" max="3848" width="14.625" style="2"/>
    <col min="3849" max="3850" width="15.875" style="2" customWidth="1"/>
    <col min="3851" max="4096" width="14.625" style="2"/>
    <col min="4097" max="4097" width="13.375" style="2" customWidth="1"/>
    <col min="4098" max="4098" width="7.125" style="2" customWidth="1"/>
    <col min="4099" max="4099" width="14.625" style="2"/>
    <col min="4100" max="4100" width="15.875" style="2" customWidth="1"/>
    <col min="4101" max="4101" width="14.625" style="2"/>
    <col min="4102" max="4102" width="15.875" style="2" customWidth="1"/>
    <col min="4103" max="4104" width="14.625" style="2"/>
    <col min="4105" max="4106" width="15.875" style="2" customWidth="1"/>
    <col min="4107" max="4352" width="14.625" style="2"/>
    <col min="4353" max="4353" width="13.375" style="2" customWidth="1"/>
    <col min="4354" max="4354" width="7.125" style="2" customWidth="1"/>
    <col min="4355" max="4355" width="14.625" style="2"/>
    <col min="4356" max="4356" width="15.875" style="2" customWidth="1"/>
    <col min="4357" max="4357" width="14.625" style="2"/>
    <col min="4358" max="4358" width="15.875" style="2" customWidth="1"/>
    <col min="4359" max="4360" width="14.625" style="2"/>
    <col min="4361" max="4362" width="15.875" style="2" customWidth="1"/>
    <col min="4363" max="4608" width="14.625" style="2"/>
    <col min="4609" max="4609" width="13.375" style="2" customWidth="1"/>
    <col min="4610" max="4610" width="7.125" style="2" customWidth="1"/>
    <col min="4611" max="4611" width="14.625" style="2"/>
    <col min="4612" max="4612" width="15.875" style="2" customWidth="1"/>
    <col min="4613" max="4613" width="14.625" style="2"/>
    <col min="4614" max="4614" width="15.875" style="2" customWidth="1"/>
    <col min="4615" max="4616" width="14.625" style="2"/>
    <col min="4617" max="4618" width="15.875" style="2" customWidth="1"/>
    <col min="4619" max="4864" width="14.625" style="2"/>
    <col min="4865" max="4865" width="13.375" style="2" customWidth="1"/>
    <col min="4866" max="4866" width="7.125" style="2" customWidth="1"/>
    <col min="4867" max="4867" width="14.625" style="2"/>
    <col min="4868" max="4868" width="15.875" style="2" customWidth="1"/>
    <col min="4869" max="4869" width="14.625" style="2"/>
    <col min="4870" max="4870" width="15.875" style="2" customWidth="1"/>
    <col min="4871" max="4872" width="14.625" style="2"/>
    <col min="4873" max="4874" width="15.875" style="2" customWidth="1"/>
    <col min="4875" max="5120" width="14.625" style="2"/>
    <col min="5121" max="5121" width="13.375" style="2" customWidth="1"/>
    <col min="5122" max="5122" width="7.125" style="2" customWidth="1"/>
    <col min="5123" max="5123" width="14.625" style="2"/>
    <col min="5124" max="5124" width="15.875" style="2" customWidth="1"/>
    <col min="5125" max="5125" width="14.625" style="2"/>
    <col min="5126" max="5126" width="15.875" style="2" customWidth="1"/>
    <col min="5127" max="5128" width="14.625" style="2"/>
    <col min="5129" max="5130" width="15.875" style="2" customWidth="1"/>
    <col min="5131" max="5376" width="14.625" style="2"/>
    <col min="5377" max="5377" width="13.375" style="2" customWidth="1"/>
    <col min="5378" max="5378" width="7.125" style="2" customWidth="1"/>
    <col min="5379" max="5379" width="14.625" style="2"/>
    <col min="5380" max="5380" width="15.875" style="2" customWidth="1"/>
    <col min="5381" max="5381" width="14.625" style="2"/>
    <col min="5382" max="5382" width="15.875" style="2" customWidth="1"/>
    <col min="5383" max="5384" width="14.625" style="2"/>
    <col min="5385" max="5386" width="15.875" style="2" customWidth="1"/>
    <col min="5387" max="5632" width="14.625" style="2"/>
    <col min="5633" max="5633" width="13.375" style="2" customWidth="1"/>
    <col min="5634" max="5634" width="7.125" style="2" customWidth="1"/>
    <col min="5635" max="5635" width="14.625" style="2"/>
    <col min="5636" max="5636" width="15.875" style="2" customWidth="1"/>
    <col min="5637" max="5637" width="14.625" style="2"/>
    <col min="5638" max="5638" width="15.875" style="2" customWidth="1"/>
    <col min="5639" max="5640" width="14.625" style="2"/>
    <col min="5641" max="5642" width="15.875" style="2" customWidth="1"/>
    <col min="5643" max="5888" width="14.625" style="2"/>
    <col min="5889" max="5889" width="13.375" style="2" customWidth="1"/>
    <col min="5890" max="5890" width="7.125" style="2" customWidth="1"/>
    <col min="5891" max="5891" width="14.625" style="2"/>
    <col min="5892" max="5892" width="15.875" style="2" customWidth="1"/>
    <col min="5893" max="5893" width="14.625" style="2"/>
    <col min="5894" max="5894" width="15.875" style="2" customWidth="1"/>
    <col min="5895" max="5896" width="14.625" style="2"/>
    <col min="5897" max="5898" width="15.875" style="2" customWidth="1"/>
    <col min="5899" max="6144" width="14.625" style="2"/>
    <col min="6145" max="6145" width="13.375" style="2" customWidth="1"/>
    <col min="6146" max="6146" width="7.125" style="2" customWidth="1"/>
    <col min="6147" max="6147" width="14.625" style="2"/>
    <col min="6148" max="6148" width="15.875" style="2" customWidth="1"/>
    <col min="6149" max="6149" width="14.625" style="2"/>
    <col min="6150" max="6150" width="15.875" style="2" customWidth="1"/>
    <col min="6151" max="6152" width="14.625" style="2"/>
    <col min="6153" max="6154" width="15.875" style="2" customWidth="1"/>
    <col min="6155" max="6400" width="14.625" style="2"/>
    <col min="6401" max="6401" width="13.375" style="2" customWidth="1"/>
    <col min="6402" max="6402" width="7.125" style="2" customWidth="1"/>
    <col min="6403" max="6403" width="14.625" style="2"/>
    <col min="6404" max="6404" width="15.875" style="2" customWidth="1"/>
    <col min="6405" max="6405" width="14.625" style="2"/>
    <col min="6406" max="6406" width="15.875" style="2" customWidth="1"/>
    <col min="6407" max="6408" width="14.625" style="2"/>
    <col min="6409" max="6410" width="15.875" style="2" customWidth="1"/>
    <col min="6411" max="6656" width="14.625" style="2"/>
    <col min="6657" max="6657" width="13.375" style="2" customWidth="1"/>
    <col min="6658" max="6658" width="7.125" style="2" customWidth="1"/>
    <col min="6659" max="6659" width="14.625" style="2"/>
    <col min="6660" max="6660" width="15.875" style="2" customWidth="1"/>
    <col min="6661" max="6661" width="14.625" style="2"/>
    <col min="6662" max="6662" width="15.875" style="2" customWidth="1"/>
    <col min="6663" max="6664" width="14.625" style="2"/>
    <col min="6665" max="6666" width="15.875" style="2" customWidth="1"/>
    <col min="6667" max="6912" width="14.625" style="2"/>
    <col min="6913" max="6913" width="13.375" style="2" customWidth="1"/>
    <col min="6914" max="6914" width="7.125" style="2" customWidth="1"/>
    <col min="6915" max="6915" width="14.625" style="2"/>
    <col min="6916" max="6916" width="15.875" style="2" customWidth="1"/>
    <col min="6917" max="6917" width="14.625" style="2"/>
    <col min="6918" max="6918" width="15.875" style="2" customWidth="1"/>
    <col min="6919" max="6920" width="14.625" style="2"/>
    <col min="6921" max="6922" width="15.875" style="2" customWidth="1"/>
    <col min="6923" max="7168" width="14.625" style="2"/>
    <col min="7169" max="7169" width="13.375" style="2" customWidth="1"/>
    <col min="7170" max="7170" width="7.125" style="2" customWidth="1"/>
    <col min="7171" max="7171" width="14.625" style="2"/>
    <col min="7172" max="7172" width="15.875" style="2" customWidth="1"/>
    <col min="7173" max="7173" width="14.625" style="2"/>
    <col min="7174" max="7174" width="15.875" style="2" customWidth="1"/>
    <col min="7175" max="7176" width="14.625" style="2"/>
    <col min="7177" max="7178" width="15.875" style="2" customWidth="1"/>
    <col min="7179" max="7424" width="14.625" style="2"/>
    <col min="7425" max="7425" width="13.375" style="2" customWidth="1"/>
    <col min="7426" max="7426" width="7.125" style="2" customWidth="1"/>
    <col min="7427" max="7427" width="14.625" style="2"/>
    <col min="7428" max="7428" width="15.875" style="2" customWidth="1"/>
    <col min="7429" max="7429" width="14.625" style="2"/>
    <col min="7430" max="7430" width="15.875" style="2" customWidth="1"/>
    <col min="7431" max="7432" width="14.625" style="2"/>
    <col min="7433" max="7434" width="15.875" style="2" customWidth="1"/>
    <col min="7435" max="7680" width="14.625" style="2"/>
    <col min="7681" max="7681" width="13.375" style="2" customWidth="1"/>
    <col min="7682" max="7682" width="7.125" style="2" customWidth="1"/>
    <col min="7683" max="7683" width="14.625" style="2"/>
    <col min="7684" max="7684" width="15.875" style="2" customWidth="1"/>
    <col min="7685" max="7685" width="14.625" style="2"/>
    <col min="7686" max="7686" width="15.875" style="2" customWidth="1"/>
    <col min="7687" max="7688" width="14.625" style="2"/>
    <col min="7689" max="7690" width="15.875" style="2" customWidth="1"/>
    <col min="7691" max="7936" width="14.625" style="2"/>
    <col min="7937" max="7937" width="13.375" style="2" customWidth="1"/>
    <col min="7938" max="7938" width="7.125" style="2" customWidth="1"/>
    <col min="7939" max="7939" width="14.625" style="2"/>
    <col min="7940" max="7940" width="15.875" style="2" customWidth="1"/>
    <col min="7941" max="7941" width="14.625" style="2"/>
    <col min="7942" max="7942" width="15.875" style="2" customWidth="1"/>
    <col min="7943" max="7944" width="14.625" style="2"/>
    <col min="7945" max="7946" width="15.875" style="2" customWidth="1"/>
    <col min="7947" max="8192" width="14.625" style="2"/>
    <col min="8193" max="8193" width="13.375" style="2" customWidth="1"/>
    <col min="8194" max="8194" width="7.125" style="2" customWidth="1"/>
    <col min="8195" max="8195" width="14.625" style="2"/>
    <col min="8196" max="8196" width="15.875" style="2" customWidth="1"/>
    <col min="8197" max="8197" width="14.625" style="2"/>
    <col min="8198" max="8198" width="15.875" style="2" customWidth="1"/>
    <col min="8199" max="8200" width="14.625" style="2"/>
    <col min="8201" max="8202" width="15.875" style="2" customWidth="1"/>
    <col min="8203" max="8448" width="14.625" style="2"/>
    <col min="8449" max="8449" width="13.375" style="2" customWidth="1"/>
    <col min="8450" max="8450" width="7.125" style="2" customWidth="1"/>
    <col min="8451" max="8451" width="14.625" style="2"/>
    <col min="8452" max="8452" width="15.875" style="2" customWidth="1"/>
    <col min="8453" max="8453" width="14.625" style="2"/>
    <col min="8454" max="8454" width="15.875" style="2" customWidth="1"/>
    <col min="8455" max="8456" width="14.625" style="2"/>
    <col min="8457" max="8458" width="15.875" style="2" customWidth="1"/>
    <col min="8459" max="8704" width="14.625" style="2"/>
    <col min="8705" max="8705" width="13.375" style="2" customWidth="1"/>
    <col min="8706" max="8706" width="7.125" style="2" customWidth="1"/>
    <col min="8707" max="8707" width="14.625" style="2"/>
    <col min="8708" max="8708" width="15.875" style="2" customWidth="1"/>
    <col min="8709" max="8709" width="14.625" style="2"/>
    <col min="8710" max="8710" width="15.875" style="2" customWidth="1"/>
    <col min="8711" max="8712" width="14.625" style="2"/>
    <col min="8713" max="8714" width="15.875" style="2" customWidth="1"/>
    <col min="8715" max="8960" width="14.625" style="2"/>
    <col min="8961" max="8961" width="13.375" style="2" customWidth="1"/>
    <col min="8962" max="8962" width="7.125" style="2" customWidth="1"/>
    <col min="8963" max="8963" width="14.625" style="2"/>
    <col min="8964" max="8964" width="15.875" style="2" customWidth="1"/>
    <col min="8965" max="8965" width="14.625" style="2"/>
    <col min="8966" max="8966" width="15.875" style="2" customWidth="1"/>
    <col min="8967" max="8968" width="14.625" style="2"/>
    <col min="8969" max="8970" width="15.875" style="2" customWidth="1"/>
    <col min="8971" max="9216" width="14.625" style="2"/>
    <col min="9217" max="9217" width="13.375" style="2" customWidth="1"/>
    <col min="9218" max="9218" width="7.125" style="2" customWidth="1"/>
    <col min="9219" max="9219" width="14.625" style="2"/>
    <col min="9220" max="9220" width="15.875" style="2" customWidth="1"/>
    <col min="9221" max="9221" width="14.625" style="2"/>
    <col min="9222" max="9222" width="15.875" style="2" customWidth="1"/>
    <col min="9223" max="9224" width="14.625" style="2"/>
    <col min="9225" max="9226" width="15.875" style="2" customWidth="1"/>
    <col min="9227" max="9472" width="14.625" style="2"/>
    <col min="9473" max="9473" width="13.375" style="2" customWidth="1"/>
    <col min="9474" max="9474" width="7.125" style="2" customWidth="1"/>
    <col min="9475" max="9475" width="14.625" style="2"/>
    <col min="9476" max="9476" width="15.875" style="2" customWidth="1"/>
    <col min="9477" max="9477" width="14.625" style="2"/>
    <col min="9478" max="9478" width="15.875" style="2" customWidth="1"/>
    <col min="9479" max="9480" width="14.625" style="2"/>
    <col min="9481" max="9482" width="15.875" style="2" customWidth="1"/>
    <col min="9483" max="9728" width="14.625" style="2"/>
    <col min="9729" max="9729" width="13.375" style="2" customWidth="1"/>
    <col min="9730" max="9730" width="7.125" style="2" customWidth="1"/>
    <col min="9731" max="9731" width="14.625" style="2"/>
    <col min="9732" max="9732" width="15.875" style="2" customWidth="1"/>
    <col min="9733" max="9733" width="14.625" style="2"/>
    <col min="9734" max="9734" width="15.875" style="2" customWidth="1"/>
    <col min="9735" max="9736" width="14.625" style="2"/>
    <col min="9737" max="9738" width="15.875" style="2" customWidth="1"/>
    <col min="9739" max="9984" width="14.625" style="2"/>
    <col min="9985" max="9985" width="13.375" style="2" customWidth="1"/>
    <col min="9986" max="9986" width="7.125" style="2" customWidth="1"/>
    <col min="9987" max="9987" width="14.625" style="2"/>
    <col min="9988" max="9988" width="15.875" style="2" customWidth="1"/>
    <col min="9989" max="9989" width="14.625" style="2"/>
    <col min="9990" max="9990" width="15.875" style="2" customWidth="1"/>
    <col min="9991" max="9992" width="14.625" style="2"/>
    <col min="9993" max="9994" width="15.875" style="2" customWidth="1"/>
    <col min="9995" max="10240" width="14.625" style="2"/>
    <col min="10241" max="10241" width="13.375" style="2" customWidth="1"/>
    <col min="10242" max="10242" width="7.125" style="2" customWidth="1"/>
    <col min="10243" max="10243" width="14.625" style="2"/>
    <col min="10244" max="10244" width="15.875" style="2" customWidth="1"/>
    <col min="10245" max="10245" width="14.625" style="2"/>
    <col min="10246" max="10246" width="15.875" style="2" customWidth="1"/>
    <col min="10247" max="10248" width="14.625" style="2"/>
    <col min="10249" max="10250" width="15.875" style="2" customWidth="1"/>
    <col min="10251" max="10496" width="14.625" style="2"/>
    <col min="10497" max="10497" width="13.375" style="2" customWidth="1"/>
    <col min="10498" max="10498" width="7.125" style="2" customWidth="1"/>
    <col min="10499" max="10499" width="14.625" style="2"/>
    <col min="10500" max="10500" width="15.875" style="2" customWidth="1"/>
    <col min="10501" max="10501" width="14.625" style="2"/>
    <col min="10502" max="10502" width="15.875" style="2" customWidth="1"/>
    <col min="10503" max="10504" width="14.625" style="2"/>
    <col min="10505" max="10506" width="15.875" style="2" customWidth="1"/>
    <col min="10507" max="10752" width="14.625" style="2"/>
    <col min="10753" max="10753" width="13.375" style="2" customWidth="1"/>
    <col min="10754" max="10754" width="7.125" style="2" customWidth="1"/>
    <col min="10755" max="10755" width="14.625" style="2"/>
    <col min="10756" max="10756" width="15.875" style="2" customWidth="1"/>
    <col min="10757" max="10757" width="14.625" style="2"/>
    <col min="10758" max="10758" width="15.875" style="2" customWidth="1"/>
    <col min="10759" max="10760" width="14.625" style="2"/>
    <col min="10761" max="10762" width="15.875" style="2" customWidth="1"/>
    <col min="10763" max="11008" width="14.625" style="2"/>
    <col min="11009" max="11009" width="13.375" style="2" customWidth="1"/>
    <col min="11010" max="11010" width="7.125" style="2" customWidth="1"/>
    <col min="11011" max="11011" width="14.625" style="2"/>
    <col min="11012" max="11012" width="15.875" style="2" customWidth="1"/>
    <col min="11013" max="11013" width="14.625" style="2"/>
    <col min="11014" max="11014" width="15.875" style="2" customWidth="1"/>
    <col min="11015" max="11016" width="14.625" style="2"/>
    <col min="11017" max="11018" width="15.875" style="2" customWidth="1"/>
    <col min="11019" max="11264" width="14.625" style="2"/>
    <col min="11265" max="11265" width="13.375" style="2" customWidth="1"/>
    <col min="11266" max="11266" width="7.125" style="2" customWidth="1"/>
    <col min="11267" max="11267" width="14.625" style="2"/>
    <col min="11268" max="11268" width="15.875" style="2" customWidth="1"/>
    <col min="11269" max="11269" width="14.625" style="2"/>
    <col min="11270" max="11270" width="15.875" style="2" customWidth="1"/>
    <col min="11271" max="11272" width="14.625" style="2"/>
    <col min="11273" max="11274" width="15.875" style="2" customWidth="1"/>
    <col min="11275" max="11520" width="14.625" style="2"/>
    <col min="11521" max="11521" width="13.375" style="2" customWidth="1"/>
    <col min="11522" max="11522" width="7.125" style="2" customWidth="1"/>
    <col min="11523" max="11523" width="14.625" style="2"/>
    <col min="11524" max="11524" width="15.875" style="2" customWidth="1"/>
    <col min="11525" max="11525" width="14.625" style="2"/>
    <col min="11526" max="11526" width="15.875" style="2" customWidth="1"/>
    <col min="11527" max="11528" width="14.625" style="2"/>
    <col min="11529" max="11530" width="15.875" style="2" customWidth="1"/>
    <col min="11531" max="11776" width="14.625" style="2"/>
    <col min="11777" max="11777" width="13.375" style="2" customWidth="1"/>
    <col min="11778" max="11778" width="7.125" style="2" customWidth="1"/>
    <col min="11779" max="11779" width="14.625" style="2"/>
    <col min="11780" max="11780" width="15.875" style="2" customWidth="1"/>
    <col min="11781" max="11781" width="14.625" style="2"/>
    <col min="11782" max="11782" width="15.875" style="2" customWidth="1"/>
    <col min="11783" max="11784" width="14.625" style="2"/>
    <col min="11785" max="11786" width="15.875" style="2" customWidth="1"/>
    <col min="11787" max="12032" width="14.625" style="2"/>
    <col min="12033" max="12033" width="13.375" style="2" customWidth="1"/>
    <col min="12034" max="12034" width="7.125" style="2" customWidth="1"/>
    <col min="12035" max="12035" width="14.625" style="2"/>
    <col min="12036" max="12036" width="15.875" style="2" customWidth="1"/>
    <col min="12037" max="12037" width="14.625" style="2"/>
    <col min="12038" max="12038" width="15.875" style="2" customWidth="1"/>
    <col min="12039" max="12040" width="14.625" style="2"/>
    <col min="12041" max="12042" width="15.875" style="2" customWidth="1"/>
    <col min="12043" max="12288" width="14.625" style="2"/>
    <col min="12289" max="12289" width="13.375" style="2" customWidth="1"/>
    <col min="12290" max="12290" width="7.125" style="2" customWidth="1"/>
    <col min="12291" max="12291" width="14.625" style="2"/>
    <col min="12292" max="12292" width="15.875" style="2" customWidth="1"/>
    <col min="12293" max="12293" width="14.625" style="2"/>
    <col min="12294" max="12294" width="15.875" style="2" customWidth="1"/>
    <col min="12295" max="12296" width="14.625" style="2"/>
    <col min="12297" max="12298" width="15.875" style="2" customWidth="1"/>
    <col min="12299" max="12544" width="14.625" style="2"/>
    <col min="12545" max="12545" width="13.375" style="2" customWidth="1"/>
    <col min="12546" max="12546" width="7.125" style="2" customWidth="1"/>
    <col min="12547" max="12547" width="14.625" style="2"/>
    <col min="12548" max="12548" width="15.875" style="2" customWidth="1"/>
    <col min="12549" max="12549" width="14.625" style="2"/>
    <col min="12550" max="12550" width="15.875" style="2" customWidth="1"/>
    <col min="12551" max="12552" width="14.625" style="2"/>
    <col min="12553" max="12554" width="15.875" style="2" customWidth="1"/>
    <col min="12555" max="12800" width="14.625" style="2"/>
    <col min="12801" max="12801" width="13.375" style="2" customWidth="1"/>
    <col min="12802" max="12802" width="7.125" style="2" customWidth="1"/>
    <col min="12803" max="12803" width="14.625" style="2"/>
    <col min="12804" max="12804" width="15.875" style="2" customWidth="1"/>
    <col min="12805" max="12805" width="14.625" style="2"/>
    <col min="12806" max="12806" width="15.875" style="2" customWidth="1"/>
    <col min="12807" max="12808" width="14.625" style="2"/>
    <col min="12809" max="12810" width="15.875" style="2" customWidth="1"/>
    <col min="12811" max="13056" width="14.625" style="2"/>
    <col min="13057" max="13057" width="13.375" style="2" customWidth="1"/>
    <col min="13058" max="13058" width="7.125" style="2" customWidth="1"/>
    <col min="13059" max="13059" width="14.625" style="2"/>
    <col min="13060" max="13060" width="15.875" style="2" customWidth="1"/>
    <col min="13061" max="13061" width="14.625" style="2"/>
    <col min="13062" max="13062" width="15.875" style="2" customWidth="1"/>
    <col min="13063" max="13064" width="14.625" style="2"/>
    <col min="13065" max="13066" width="15.875" style="2" customWidth="1"/>
    <col min="13067" max="13312" width="14.625" style="2"/>
    <col min="13313" max="13313" width="13.375" style="2" customWidth="1"/>
    <col min="13314" max="13314" width="7.125" style="2" customWidth="1"/>
    <col min="13315" max="13315" width="14.625" style="2"/>
    <col min="13316" max="13316" width="15.875" style="2" customWidth="1"/>
    <col min="13317" max="13317" width="14.625" style="2"/>
    <col min="13318" max="13318" width="15.875" style="2" customWidth="1"/>
    <col min="13319" max="13320" width="14.625" style="2"/>
    <col min="13321" max="13322" width="15.875" style="2" customWidth="1"/>
    <col min="13323" max="13568" width="14.625" style="2"/>
    <col min="13569" max="13569" width="13.375" style="2" customWidth="1"/>
    <col min="13570" max="13570" width="7.125" style="2" customWidth="1"/>
    <col min="13571" max="13571" width="14.625" style="2"/>
    <col min="13572" max="13572" width="15.875" style="2" customWidth="1"/>
    <col min="13573" max="13573" width="14.625" style="2"/>
    <col min="13574" max="13574" width="15.875" style="2" customWidth="1"/>
    <col min="13575" max="13576" width="14.625" style="2"/>
    <col min="13577" max="13578" width="15.875" style="2" customWidth="1"/>
    <col min="13579" max="13824" width="14.625" style="2"/>
    <col min="13825" max="13825" width="13.375" style="2" customWidth="1"/>
    <col min="13826" max="13826" width="7.125" style="2" customWidth="1"/>
    <col min="13827" max="13827" width="14.625" style="2"/>
    <col min="13828" max="13828" width="15.875" style="2" customWidth="1"/>
    <col min="13829" max="13829" width="14.625" style="2"/>
    <col min="13830" max="13830" width="15.875" style="2" customWidth="1"/>
    <col min="13831" max="13832" width="14.625" style="2"/>
    <col min="13833" max="13834" width="15.875" style="2" customWidth="1"/>
    <col min="13835" max="14080" width="14.625" style="2"/>
    <col min="14081" max="14081" width="13.375" style="2" customWidth="1"/>
    <col min="14082" max="14082" width="7.125" style="2" customWidth="1"/>
    <col min="14083" max="14083" width="14.625" style="2"/>
    <col min="14084" max="14084" width="15.875" style="2" customWidth="1"/>
    <col min="14085" max="14085" width="14.625" style="2"/>
    <col min="14086" max="14086" width="15.875" style="2" customWidth="1"/>
    <col min="14087" max="14088" width="14.625" style="2"/>
    <col min="14089" max="14090" width="15.875" style="2" customWidth="1"/>
    <col min="14091" max="14336" width="14.625" style="2"/>
    <col min="14337" max="14337" width="13.375" style="2" customWidth="1"/>
    <col min="14338" max="14338" width="7.125" style="2" customWidth="1"/>
    <col min="14339" max="14339" width="14.625" style="2"/>
    <col min="14340" max="14340" width="15.875" style="2" customWidth="1"/>
    <col min="14341" max="14341" width="14.625" style="2"/>
    <col min="14342" max="14342" width="15.875" style="2" customWidth="1"/>
    <col min="14343" max="14344" width="14.625" style="2"/>
    <col min="14345" max="14346" width="15.875" style="2" customWidth="1"/>
    <col min="14347" max="14592" width="14.625" style="2"/>
    <col min="14593" max="14593" width="13.375" style="2" customWidth="1"/>
    <col min="14594" max="14594" width="7.125" style="2" customWidth="1"/>
    <col min="14595" max="14595" width="14.625" style="2"/>
    <col min="14596" max="14596" width="15.875" style="2" customWidth="1"/>
    <col min="14597" max="14597" width="14.625" style="2"/>
    <col min="14598" max="14598" width="15.875" style="2" customWidth="1"/>
    <col min="14599" max="14600" width="14.625" style="2"/>
    <col min="14601" max="14602" width="15.875" style="2" customWidth="1"/>
    <col min="14603" max="14848" width="14.625" style="2"/>
    <col min="14849" max="14849" width="13.375" style="2" customWidth="1"/>
    <col min="14850" max="14850" width="7.125" style="2" customWidth="1"/>
    <col min="14851" max="14851" width="14.625" style="2"/>
    <col min="14852" max="14852" width="15.875" style="2" customWidth="1"/>
    <col min="14853" max="14853" width="14.625" style="2"/>
    <col min="14854" max="14854" width="15.875" style="2" customWidth="1"/>
    <col min="14855" max="14856" width="14.625" style="2"/>
    <col min="14857" max="14858" width="15.875" style="2" customWidth="1"/>
    <col min="14859" max="15104" width="14.625" style="2"/>
    <col min="15105" max="15105" width="13.375" style="2" customWidth="1"/>
    <col min="15106" max="15106" width="7.125" style="2" customWidth="1"/>
    <col min="15107" max="15107" width="14.625" style="2"/>
    <col min="15108" max="15108" width="15.875" style="2" customWidth="1"/>
    <col min="15109" max="15109" width="14.625" style="2"/>
    <col min="15110" max="15110" width="15.875" style="2" customWidth="1"/>
    <col min="15111" max="15112" width="14.625" style="2"/>
    <col min="15113" max="15114" width="15.875" style="2" customWidth="1"/>
    <col min="15115" max="15360" width="14.625" style="2"/>
    <col min="15361" max="15361" width="13.375" style="2" customWidth="1"/>
    <col min="15362" max="15362" width="7.125" style="2" customWidth="1"/>
    <col min="15363" max="15363" width="14.625" style="2"/>
    <col min="15364" max="15364" width="15.875" style="2" customWidth="1"/>
    <col min="15365" max="15365" width="14.625" style="2"/>
    <col min="15366" max="15366" width="15.875" style="2" customWidth="1"/>
    <col min="15367" max="15368" width="14.625" style="2"/>
    <col min="15369" max="15370" width="15.875" style="2" customWidth="1"/>
    <col min="15371" max="15616" width="14.625" style="2"/>
    <col min="15617" max="15617" width="13.375" style="2" customWidth="1"/>
    <col min="15618" max="15618" width="7.125" style="2" customWidth="1"/>
    <col min="15619" max="15619" width="14.625" style="2"/>
    <col min="15620" max="15620" width="15.875" style="2" customWidth="1"/>
    <col min="15621" max="15621" width="14.625" style="2"/>
    <col min="15622" max="15622" width="15.875" style="2" customWidth="1"/>
    <col min="15623" max="15624" width="14.625" style="2"/>
    <col min="15625" max="15626" width="15.875" style="2" customWidth="1"/>
    <col min="15627" max="15872" width="14.625" style="2"/>
    <col min="15873" max="15873" width="13.375" style="2" customWidth="1"/>
    <col min="15874" max="15874" width="7.125" style="2" customWidth="1"/>
    <col min="15875" max="15875" width="14.625" style="2"/>
    <col min="15876" max="15876" width="15.875" style="2" customWidth="1"/>
    <col min="15877" max="15877" width="14.625" style="2"/>
    <col min="15878" max="15878" width="15.875" style="2" customWidth="1"/>
    <col min="15879" max="15880" width="14.625" style="2"/>
    <col min="15881" max="15882" width="15.875" style="2" customWidth="1"/>
    <col min="15883" max="16128" width="14.625" style="2"/>
    <col min="16129" max="16129" width="13.375" style="2" customWidth="1"/>
    <col min="16130" max="16130" width="7.125" style="2" customWidth="1"/>
    <col min="16131" max="16131" width="14.625" style="2"/>
    <col min="16132" max="16132" width="15.875" style="2" customWidth="1"/>
    <col min="16133" max="16133" width="14.625" style="2"/>
    <col min="16134" max="16134" width="15.875" style="2" customWidth="1"/>
    <col min="16135" max="16136" width="14.625" style="2"/>
    <col min="16137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F6" s="3" t="s">
        <v>365</v>
      </c>
    </row>
    <row r="7" spans="1:10" x14ac:dyDescent="0.2">
      <c r="D7" s="1" t="s">
        <v>366</v>
      </c>
    </row>
    <row r="8" spans="1:10" x14ac:dyDescent="0.2">
      <c r="D8" s="1" t="s">
        <v>367</v>
      </c>
    </row>
    <row r="9" spans="1:10" ht="18" thickBot="1" x14ac:dyDescent="0.25"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F10" s="5"/>
      <c r="J10" s="5"/>
    </row>
    <row r="11" spans="1:10" x14ac:dyDescent="0.2">
      <c r="F11" s="6"/>
      <c r="G11" s="8" t="s">
        <v>368</v>
      </c>
      <c r="H11" s="7"/>
      <c r="I11" s="7"/>
      <c r="J11" s="13" t="s">
        <v>62</v>
      </c>
    </row>
    <row r="12" spans="1:10" x14ac:dyDescent="0.2">
      <c r="F12" s="9" t="s">
        <v>369</v>
      </c>
      <c r="G12" s="9" t="s">
        <v>370</v>
      </c>
      <c r="H12" s="9" t="s">
        <v>371</v>
      </c>
      <c r="I12" s="9" t="s">
        <v>372</v>
      </c>
      <c r="J12" s="9" t="s">
        <v>372</v>
      </c>
    </row>
    <row r="13" spans="1:10" x14ac:dyDescent="0.2">
      <c r="B13" s="7"/>
      <c r="C13" s="7"/>
      <c r="D13" s="7"/>
      <c r="E13" s="7"/>
      <c r="F13" s="12" t="s">
        <v>373</v>
      </c>
      <c r="G13" s="12" t="s">
        <v>374</v>
      </c>
      <c r="H13" s="12" t="s">
        <v>375</v>
      </c>
      <c r="I13" s="12" t="s">
        <v>376</v>
      </c>
      <c r="J13" s="12" t="s">
        <v>376</v>
      </c>
    </row>
    <row r="14" spans="1:10" x14ac:dyDescent="0.2">
      <c r="F14" s="5"/>
    </row>
    <row r="15" spans="1:10" x14ac:dyDescent="0.2">
      <c r="C15" s="1" t="s">
        <v>64</v>
      </c>
      <c r="F15" s="31">
        <v>596</v>
      </c>
      <c r="G15" s="32">
        <v>631</v>
      </c>
      <c r="H15" s="32">
        <v>716</v>
      </c>
      <c r="I15" s="32">
        <v>704</v>
      </c>
      <c r="J15" s="32">
        <v>54171</v>
      </c>
    </row>
    <row r="16" spans="1:10" x14ac:dyDescent="0.2">
      <c r="C16" s="1" t="s">
        <v>20</v>
      </c>
      <c r="D16" s="1" t="s">
        <v>66</v>
      </c>
      <c r="F16" s="21">
        <v>4.03</v>
      </c>
      <c r="G16" s="22">
        <v>3.82</v>
      </c>
      <c r="H16" s="22">
        <v>3.68</v>
      </c>
      <c r="I16" s="22">
        <v>3.73</v>
      </c>
      <c r="J16" s="22">
        <v>3.59</v>
      </c>
    </row>
    <row r="17" spans="2:10" x14ac:dyDescent="0.2">
      <c r="C17" s="1" t="s">
        <v>21</v>
      </c>
      <c r="D17" s="1" t="s">
        <v>66</v>
      </c>
      <c r="F17" s="21">
        <v>1.51</v>
      </c>
      <c r="G17" s="22">
        <v>1.58</v>
      </c>
      <c r="H17" s="22">
        <v>1.64</v>
      </c>
      <c r="I17" s="22">
        <v>1.62</v>
      </c>
      <c r="J17" s="22">
        <v>1.66</v>
      </c>
    </row>
    <row r="18" spans="2:10" x14ac:dyDescent="0.2">
      <c r="F18" s="5"/>
    </row>
    <row r="19" spans="2:10" x14ac:dyDescent="0.2">
      <c r="C19" s="1" t="s">
        <v>72</v>
      </c>
      <c r="D19" s="37" t="s">
        <v>73</v>
      </c>
      <c r="F19" s="31">
        <v>4069</v>
      </c>
      <c r="G19" s="32">
        <v>5435</v>
      </c>
      <c r="H19" s="32">
        <v>5926</v>
      </c>
      <c r="I19" s="32">
        <v>7013</v>
      </c>
      <c r="J19" s="32">
        <v>7847</v>
      </c>
    </row>
    <row r="20" spans="2:10" x14ac:dyDescent="0.2">
      <c r="C20" s="1" t="s">
        <v>377</v>
      </c>
      <c r="F20" s="23">
        <v>43.4</v>
      </c>
      <c r="G20" s="24">
        <v>47.5</v>
      </c>
      <c r="H20" s="24">
        <v>49.7</v>
      </c>
      <c r="I20" s="24">
        <v>48.7</v>
      </c>
      <c r="J20" s="24">
        <v>49.5</v>
      </c>
    </row>
    <row r="21" spans="2:10" x14ac:dyDescent="0.2">
      <c r="B21" s="45"/>
      <c r="C21" s="45"/>
      <c r="D21" s="45"/>
      <c r="E21" s="45"/>
      <c r="F21" s="46"/>
      <c r="G21" s="45"/>
      <c r="H21" s="45"/>
      <c r="I21" s="45"/>
      <c r="J21" s="45"/>
    </row>
    <row r="22" spans="2:10" x14ac:dyDescent="0.2">
      <c r="F22" s="15" t="s">
        <v>378</v>
      </c>
      <c r="G22" s="16" t="s">
        <v>378</v>
      </c>
      <c r="H22" s="16" t="s">
        <v>378</v>
      </c>
      <c r="I22" s="16" t="s">
        <v>378</v>
      </c>
      <c r="J22" s="16" t="s">
        <v>378</v>
      </c>
    </row>
    <row r="23" spans="2:10" x14ac:dyDescent="0.2">
      <c r="B23" s="1" t="s">
        <v>379</v>
      </c>
      <c r="F23" s="47" t="s">
        <v>380</v>
      </c>
      <c r="G23" s="48" t="s">
        <v>380</v>
      </c>
      <c r="H23" s="48" t="s">
        <v>380</v>
      </c>
      <c r="I23" s="30">
        <f>I25+I44</f>
        <v>51165</v>
      </c>
      <c r="J23" s="30">
        <f>J25+J44</f>
        <v>53746</v>
      </c>
    </row>
    <row r="24" spans="2:10" x14ac:dyDescent="0.2">
      <c r="F24" s="5"/>
    </row>
    <row r="25" spans="2:10" x14ac:dyDescent="0.2">
      <c r="C25" s="1" t="s">
        <v>381</v>
      </c>
      <c r="F25" s="38">
        <f>F27-F41</f>
        <v>3879</v>
      </c>
      <c r="G25" s="30">
        <f>G27-G41</f>
        <v>6136</v>
      </c>
      <c r="H25" s="30">
        <f>H27-H41</f>
        <v>7815</v>
      </c>
      <c r="I25" s="30">
        <f>I27-I41</f>
        <v>8846</v>
      </c>
      <c r="J25" s="30">
        <f>J27-J41</f>
        <v>8472</v>
      </c>
    </row>
    <row r="26" spans="2:10" x14ac:dyDescent="0.2">
      <c r="F26" s="5"/>
    </row>
    <row r="27" spans="2:10" x14ac:dyDescent="0.2">
      <c r="C27" s="1" t="s">
        <v>382</v>
      </c>
      <c r="F27" s="38">
        <f>F29+F37</f>
        <v>5207</v>
      </c>
      <c r="G27" s="30">
        <f>G29+G37</f>
        <v>8106</v>
      </c>
      <c r="H27" s="30">
        <f>H29+H37-1</f>
        <v>10369</v>
      </c>
      <c r="I27" s="30">
        <f>I29+I37</f>
        <v>12478</v>
      </c>
      <c r="J27" s="30">
        <f>J29+J37</f>
        <v>13181</v>
      </c>
    </row>
    <row r="28" spans="2:10" x14ac:dyDescent="0.2">
      <c r="F28" s="5"/>
    </row>
    <row r="29" spans="2:10" x14ac:dyDescent="0.2">
      <c r="C29" s="1" t="s">
        <v>383</v>
      </c>
      <c r="F29" s="38">
        <f>SUM(F31:F35)</f>
        <v>5124</v>
      </c>
      <c r="G29" s="30">
        <f>SUM(G31:G35)</f>
        <v>7859</v>
      </c>
      <c r="H29" s="30">
        <f>SUM(H31:H35)</f>
        <v>10162</v>
      </c>
      <c r="I29" s="30">
        <f>SUM(I31:I35)</f>
        <v>12224</v>
      </c>
      <c r="J29" s="30">
        <f>SUM(J31:J35)</f>
        <v>12694</v>
      </c>
    </row>
    <row r="30" spans="2:10" x14ac:dyDescent="0.2">
      <c r="F30" s="5"/>
    </row>
    <row r="31" spans="2:10" x14ac:dyDescent="0.2">
      <c r="C31" s="1" t="s">
        <v>384</v>
      </c>
      <c r="F31" s="31">
        <v>571</v>
      </c>
      <c r="G31" s="32">
        <v>577</v>
      </c>
      <c r="H31" s="32">
        <v>772</v>
      </c>
      <c r="I31" s="32">
        <v>733</v>
      </c>
      <c r="J31" s="32">
        <v>804</v>
      </c>
    </row>
    <row r="32" spans="2:10" x14ac:dyDescent="0.2">
      <c r="C32" s="1" t="s">
        <v>385</v>
      </c>
      <c r="F32" s="31">
        <v>2861</v>
      </c>
      <c r="G32" s="32">
        <v>4516</v>
      </c>
      <c r="H32" s="32">
        <v>5165</v>
      </c>
      <c r="I32" s="32">
        <v>6680</v>
      </c>
      <c r="J32" s="32">
        <v>6281</v>
      </c>
    </row>
    <row r="33" spans="3:10" x14ac:dyDescent="0.2">
      <c r="C33" s="1" t="s">
        <v>386</v>
      </c>
      <c r="F33" s="47" t="s">
        <v>380</v>
      </c>
      <c r="G33" s="48" t="s">
        <v>380</v>
      </c>
      <c r="H33" s="48" t="s">
        <v>380</v>
      </c>
      <c r="I33" s="32">
        <v>28</v>
      </c>
      <c r="J33" s="32">
        <v>23</v>
      </c>
    </row>
    <row r="34" spans="3:10" x14ac:dyDescent="0.2">
      <c r="C34" s="1" t="s">
        <v>387</v>
      </c>
      <c r="F34" s="31">
        <v>877</v>
      </c>
      <c r="G34" s="32">
        <v>1284</v>
      </c>
      <c r="H34" s="32">
        <v>2172</v>
      </c>
      <c r="I34" s="32">
        <v>3087</v>
      </c>
      <c r="J34" s="32">
        <v>3508</v>
      </c>
    </row>
    <row r="35" spans="3:10" x14ac:dyDescent="0.2">
      <c r="C35" s="1" t="s">
        <v>388</v>
      </c>
      <c r="F35" s="31">
        <v>815</v>
      </c>
      <c r="G35" s="32">
        <v>1482</v>
      </c>
      <c r="H35" s="32">
        <v>2053</v>
      </c>
      <c r="I35" s="32">
        <v>1696</v>
      </c>
      <c r="J35" s="32">
        <v>2078</v>
      </c>
    </row>
    <row r="36" spans="3:10" x14ac:dyDescent="0.2">
      <c r="F36" s="31"/>
      <c r="G36" s="32"/>
      <c r="H36" s="32"/>
      <c r="I36" s="32"/>
      <c r="J36" s="32"/>
    </row>
    <row r="37" spans="3:10" x14ac:dyDescent="0.2">
      <c r="C37" s="1" t="s">
        <v>389</v>
      </c>
      <c r="F37" s="31">
        <v>83</v>
      </c>
      <c r="G37" s="32">
        <v>247</v>
      </c>
      <c r="H37" s="32">
        <v>208</v>
      </c>
      <c r="I37" s="32">
        <v>254</v>
      </c>
      <c r="J37" s="32">
        <v>487</v>
      </c>
    </row>
    <row r="38" spans="3:10" x14ac:dyDescent="0.2">
      <c r="F38" s="5"/>
    </row>
    <row r="39" spans="3:10" x14ac:dyDescent="0.2">
      <c r="C39" s="1" t="s">
        <v>390</v>
      </c>
      <c r="F39" s="47" t="s">
        <v>380</v>
      </c>
      <c r="G39" s="48" t="s">
        <v>380</v>
      </c>
      <c r="H39" s="32">
        <v>220</v>
      </c>
      <c r="I39" s="32">
        <v>372</v>
      </c>
      <c r="J39" s="32">
        <v>533</v>
      </c>
    </row>
    <row r="40" spans="3:10" x14ac:dyDescent="0.2">
      <c r="F40" s="5"/>
    </row>
    <row r="41" spans="3:10" x14ac:dyDescent="0.2">
      <c r="C41" s="1" t="s">
        <v>391</v>
      </c>
      <c r="F41" s="31">
        <v>1328</v>
      </c>
      <c r="G41" s="32">
        <v>1970</v>
      </c>
      <c r="H41" s="32">
        <v>2554</v>
      </c>
      <c r="I41" s="32">
        <v>3632</v>
      </c>
      <c r="J41" s="32">
        <v>4709</v>
      </c>
    </row>
    <row r="42" spans="3:10" x14ac:dyDescent="0.2">
      <c r="C42" s="1" t="s">
        <v>392</v>
      </c>
      <c r="F42" s="31">
        <v>1089</v>
      </c>
      <c r="G42" s="32">
        <v>1593</v>
      </c>
      <c r="H42" s="32">
        <v>2125</v>
      </c>
      <c r="I42" s="32">
        <v>3101</v>
      </c>
      <c r="J42" s="32">
        <v>4072</v>
      </c>
    </row>
    <row r="43" spans="3:10" x14ac:dyDescent="0.2">
      <c r="F43" s="5"/>
    </row>
    <row r="44" spans="3:10" x14ac:dyDescent="0.2">
      <c r="C44" s="1" t="s">
        <v>393</v>
      </c>
      <c r="F44" s="47" t="s">
        <v>380</v>
      </c>
      <c r="G44" s="48" t="s">
        <v>380</v>
      </c>
      <c r="H44" s="48" t="s">
        <v>380</v>
      </c>
      <c r="I44" s="30">
        <f>I46+I56+I59</f>
        <v>42319</v>
      </c>
      <c r="J44" s="30">
        <f>J46+J56+J59</f>
        <v>45274</v>
      </c>
    </row>
    <row r="45" spans="3:10" x14ac:dyDescent="0.2">
      <c r="F45" s="5"/>
    </row>
    <row r="46" spans="3:10" x14ac:dyDescent="0.2">
      <c r="C46" s="1" t="s">
        <v>394</v>
      </c>
      <c r="F46" s="47" t="s">
        <v>380</v>
      </c>
      <c r="G46" s="48" t="s">
        <v>380</v>
      </c>
      <c r="H46" s="30">
        <f>H47+H52</f>
        <v>24600</v>
      </c>
      <c r="I46" s="30">
        <f>I47+I52</f>
        <v>40086</v>
      </c>
      <c r="J46" s="30">
        <f>J47+J52</f>
        <v>42944</v>
      </c>
    </row>
    <row r="47" spans="3:10" x14ac:dyDescent="0.2">
      <c r="C47" s="1" t="s">
        <v>395</v>
      </c>
      <c r="F47" s="47" t="s">
        <v>380</v>
      </c>
      <c r="G47" s="48" t="s">
        <v>380</v>
      </c>
      <c r="H47" s="30">
        <f>H48+H50</f>
        <v>19830</v>
      </c>
      <c r="I47" s="30">
        <f>I48+I50</f>
        <v>28884</v>
      </c>
      <c r="J47" s="30">
        <f>J48+J50</f>
        <v>33524</v>
      </c>
    </row>
    <row r="48" spans="3:10" x14ac:dyDescent="0.2">
      <c r="C48" s="1" t="s">
        <v>396</v>
      </c>
      <c r="F48" s="47" t="s">
        <v>380</v>
      </c>
      <c r="G48" s="48" t="s">
        <v>380</v>
      </c>
      <c r="H48" s="32">
        <v>15590</v>
      </c>
      <c r="I48" s="32">
        <v>22637</v>
      </c>
      <c r="J48" s="32">
        <v>28248</v>
      </c>
    </row>
    <row r="49" spans="2:10" x14ac:dyDescent="0.2">
      <c r="C49" s="1" t="s">
        <v>397</v>
      </c>
      <c r="F49" s="47" t="s">
        <v>380</v>
      </c>
      <c r="G49" s="48" t="s">
        <v>380</v>
      </c>
      <c r="H49" s="32">
        <v>140</v>
      </c>
      <c r="I49" s="32">
        <v>1390</v>
      </c>
      <c r="J49" s="32">
        <v>1342</v>
      </c>
    </row>
    <row r="50" spans="2:10" x14ac:dyDescent="0.2">
      <c r="C50" s="1" t="s">
        <v>398</v>
      </c>
      <c r="F50" s="47" t="s">
        <v>380</v>
      </c>
      <c r="G50" s="48" t="s">
        <v>380</v>
      </c>
      <c r="H50" s="32">
        <v>4240</v>
      </c>
      <c r="I50" s="32">
        <v>6247</v>
      </c>
      <c r="J50" s="32">
        <v>5276</v>
      </c>
    </row>
    <row r="51" spans="2:10" x14ac:dyDescent="0.2">
      <c r="F51" s="5"/>
    </row>
    <row r="52" spans="2:10" x14ac:dyDescent="0.2">
      <c r="C52" s="1" t="s">
        <v>399</v>
      </c>
      <c r="F52" s="47" t="s">
        <v>380</v>
      </c>
      <c r="G52" s="48" t="s">
        <v>380</v>
      </c>
      <c r="H52" s="30">
        <f>H53+H54</f>
        <v>4770</v>
      </c>
      <c r="I52" s="30">
        <f>I53+I54</f>
        <v>11202</v>
      </c>
      <c r="J52" s="30">
        <f>J53+J54</f>
        <v>9420</v>
      </c>
    </row>
    <row r="53" spans="2:10" x14ac:dyDescent="0.2">
      <c r="C53" s="1" t="s">
        <v>396</v>
      </c>
      <c r="F53" s="47" t="s">
        <v>380</v>
      </c>
      <c r="G53" s="48" t="s">
        <v>380</v>
      </c>
      <c r="H53" s="32">
        <v>4020</v>
      </c>
      <c r="I53" s="32">
        <v>10020</v>
      </c>
      <c r="J53" s="32">
        <v>8108</v>
      </c>
    </row>
    <row r="54" spans="2:10" x14ac:dyDescent="0.2">
      <c r="C54" s="1" t="s">
        <v>398</v>
      </c>
      <c r="F54" s="47" t="s">
        <v>380</v>
      </c>
      <c r="G54" s="48" t="s">
        <v>380</v>
      </c>
      <c r="H54" s="32">
        <v>750</v>
      </c>
      <c r="I54" s="32">
        <v>1182</v>
      </c>
      <c r="J54" s="32">
        <v>1312</v>
      </c>
    </row>
    <row r="55" spans="2:10" x14ac:dyDescent="0.2">
      <c r="F55" s="49"/>
      <c r="G55" s="50"/>
    </row>
    <row r="56" spans="2:10" x14ac:dyDescent="0.2">
      <c r="C56" s="1" t="s">
        <v>400</v>
      </c>
      <c r="F56" s="47" t="s">
        <v>380</v>
      </c>
      <c r="G56" s="48" t="s">
        <v>380</v>
      </c>
      <c r="H56" s="32">
        <v>1660</v>
      </c>
      <c r="I56" s="32">
        <v>1945</v>
      </c>
      <c r="J56" s="32">
        <v>1864</v>
      </c>
    </row>
    <row r="57" spans="2:10" x14ac:dyDescent="0.2">
      <c r="C57" s="1" t="s">
        <v>401</v>
      </c>
      <c r="F57" s="47" t="s">
        <v>380</v>
      </c>
      <c r="G57" s="48" t="s">
        <v>380</v>
      </c>
      <c r="H57" s="48" t="s">
        <v>380</v>
      </c>
      <c r="I57" s="32">
        <v>799</v>
      </c>
      <c r="J57" s="32">
        <v>776</v>
      </c>
    </row>
    <row r="58" spans="2:10" x14ac:dyDescent="0.2">
      <c r="F58" s="49"/>
      <c r="G58" s="50"/>
      <c r="H58" s="50"/>
      <c r="I58" s="24"/>
      <c r="J58" s="24"/>
    </row>
    <row r="59" spans="2:10" x14ac:dyDescent="0.2">
      <c r="C59" s="1" t="s">
        <v>402</v>
      </c>
      <c r="F59" s="47" t="s">
        <v>380</v>
      </c>
      <c r="G59" s="48" t="s">
        <v>380</v>
      </c>
      <c r="H59" s="48" t="s">
        <v>380</v>
      </c>
      <c r="I59" s="32">
        <v>288</v>
      </c>
      <c r="J59" s="32">
        <v>466</v>
      </c>
    </row>
    <row r="60" spans="2:10" x14ac:dyDescent="0.2">
      <c r="B60" s="45"/>
      <c r="C60" s="45"/>
      <c r="D60" s="45"/>
      <c r="E60" s="45"/>
      <c r="F60" s="46"/>
      <c r="G60" s="45"/>
      <c r="H60" s="45"/>
      <c r="I60" s="45"/>
      <c r="J60" s="45"/>
    </row>
    <row r="61" spans="2:10" x14ac:dyDescent="0.2">
      <c r="B61" s="1" t="s">
        <v>403</v>
      </c>
      <c r="F61" s="5"/>
    </row>
    <row r="62" spans="2:10" x14ac:dyDescent="0.2">
      <c r="C62" s="1" t="s">
        <v>404</v>
      </c>
      <c r="F62" s="47" t="s">
        <v>380</v>
      </c>
      <c r="G62" s="48" t="s">
        <v>380</v>
      </c>
      <c r="H62" s="24">
        <v>84.1</v>
      </c>
      <c r="I62" s="24">
        <v>80.400000000000006</v>
      </c>
      <c r="J62" s="24">
        <v>73.099999999999994</v>
      </c>
    </row>
    <row r="63" spans="2:10" x14ac:dyDescent="0.2">
      <c r="C63" s="1" t="s">
        <v>405</v>
      </c>
      <c r="F63" s="47" t="s">
        <v>380</v>
      </c>
      <c r="G63" s="48" t="s">
        <v>380</v>
      </c>
      <c r="H63" s="24">
        <v>81.900000000000006</v>
      </c>
      <c r="I63" s="24">
        <v>78.900000000000006</v>
      </c>
      <c r="J63" s="24">
        <v>70</v>
      </c>
    </row>
    <row r="64" spans="2:10" x14ac:dyDescent="0.2">
      <c r="C64" s="1" t="s">
        <v>406</v>
      </c>
      <c r="F64" s="47" t="s">
        <v>380</v>
      </c>
      <c r="G64" s="48" t="s">
        <v>380</v>
      </c>
      <c r="H64" s="24">
        <v>16.2</v>
      </c>
      <c r="I64" s="24">
        <v>13.2</v>
      </c>
      <c r="J64" s="24">
        <v>13.6</v>
      </c>
    </row>
    <row r="65" spans="1:10" x14ac:dyDescent="0.2">
      <c r="F65" s="49"/>
      <c r="G65" s="50"/>
      <c r="H65" s="24"/>
      <c r="I65" s="24"/>
      <c r="J65" s="24"/>
    </row>
    <row r="66" spans="1:10" x14ac:dyDescent="0.2">
      <c r="C66" s="1" t="s">
        <v>407</v>
      </c>
      <c r="F66" s="47" t="s">
        <v>380</v>
      </c>
      <c r="G66" s="48" t="s">
        <v>380</v>
      </c>
      <c r="H66" s="24">
        <v>84.3</v>
      </c>
      <c r="I66" s="24">
        <v>85.4</v>
      </c>
      <c r="J66" s="24">
        <v>77.2</v>
      </c>
    </row>
    <row r="67" spans="1:10" x14ac:dyDescent="0.2">
      <c r="C67" s="1" t="s">
        <v>408</v>
      </c>
      <c r="F67" s="47" t="s">
        <v>380</v>
      </c>
      <c r="G67" s="48" t="s">
        <v>380</v>
      </c>
      <c r="H67" s="24">
        <v>83.9</v>
      </c>
      <c r="I67" s="24">
        <v>84.6</v>
      </c>
      <c r="J67" s="24">
        <v>75.400000000000006</v>
      </c>
    </row>
    <row r="68" spans="1:10" x14ac:dyDescent="0.2">
      <c r="C68" s="1" t="s">
        <v>409</v>
      </c>
      <c r="F68" s="47" t="s">
        <v>380</v>
      </c>
      <c r="G68" s="48" t="s">
        <v>380</v>
      </c>
      <c r="H68" s="24">
        <v>9.1</v>
      </c>
      <c r="I68" s="24">
        <v>14.7</v>
      </c>
      <c r="J68" s="24">
        <v>11.7</v>
      </c>
    </row>
    <row r="69" spans="1:10" x14ac:dyDescent="0.2">
      <c r="F69" s="49"/>
      <c r="G69" s="50"/>
      <c r="H69" s="32"/>
      <c r="I69" s="32"/>
      <c r="J69" s="32"/>
    </row>
    <row r="70" spans="1:10" x14ac:dyDescent="0.2">
      <c r="C70" s="1" t="s">
        <v>410</v>
      </c>
      <c r="F70" s="47" t="s">
        <v>380</v>
      </c>
      <c r="G70" s="48" t="s">
        <v>380</v>
      </c>
      <c r="H70" s="51" t="s">
        <v>380</v>
      </c>
      <c r="I70" s="18">
        <v>1555</v>
      </c>
      <c r="J70" s="18">
        <v>1298</v>
      </c>
    </row>
    <row r="71" spans="1:10" ht="18" thickBot="1" x14ac:dyDescent="0.25">
      <c r="B71" s="4"/>
      <c r="C71" s="4"/>
      <c r="D71" s="4"/>
      <c r="E71" s="4"/>
      <c r="F71" s="33"/>
      <c r="G71" s="4"/>
      <c r="H71" s="4"/>
      <c r="I71" s="4"/>
      <c r="J71" s="4"/>
    </row>
    <row r="72" spans="1:10" x14ac:dyDescent="0.2">
      <c r="E72" s="1" t="s">
        <v>411</v>
      </c>
    </row>
    <row r="73" spans="1:10" x14ac:dyDescent="0.2">
      <c r="A73" s="1"/>
    </row>
  </sheetData>
  <phoneticPr fontId="2"/>
  <pageMargins left="0.23000000000000004" right="0.23000000000000004" top="0.56999999999999995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2.125" defaultRowHeight="17.25" x14ac:dyDescent="0.2"/>
  <cols>
    <col min="1" max="1" width="13.375" style="2" customWidth="1"/>
    <col min="2" max="2" width="34.625" style="2" customWidth="1"/>
    <col min="3" max="256" width="12.125" style="2"/>
    <col min="257" max="257" width="13.375" style="2" customWidth="1"/>
    <col min="258" max="258" width="34.625" style="2" customWidth="1"/>
    <col min="259" max="512" width="12.125" style="2"/>
    <col min="513" max="513" width="13.375" style="2" customWidth="1"/>
    <col min="514" max="514" width="34.625" style="2" customWidth="1"/>
    <col min="515" max="768" width="12.125" style="2"/>
    <col min="769" max="769" width="13.375" style="2" customWidth="1"/>
    <col min="770" max="770" width="34.625" style="2" customWidth="1"/>
    <col min="771" max="1024" width="12.125" style="2"/>
    <col min="1025" max="1025" width="13.375" style="2" customWidth="1"/>
    <col min="1026" max="1026" width="34.625" style="2" customWidth="1"/>
    <col min="1027" max="1280" width="12.125" style="2"/>
    <col min="1281" max="1281" width="13.375" style="2" customWidth="1"/>
    <col min="1282" max="1282" width="34.625" style="2" customWidth="1"/>
    <col min="1283" max="1536" width="12.125" style="2"/>
    <col min="1537" max="1537" width="13.375" style="2" customWidth="1"/>
    <col min="1538" max="1538" width="34.625" style="2" customWidth="1"/>
    <col min="1539" max="1792" width="12.125" style="2"/>
    <col min="1793" max="1793" width="13.375" style="2" customWidth="1"/>
    <col min="1794" max="1794" width="34.625" style="2" customWidth="1"/>
    <col min="1795" max="2048" width="12.125" style="2"/>
    <col min="2049" max="2049" width="13.375" style="2" customWidth="1"/>
    <col min="2050" max="2050" width="34.625" style="2" customWidth="1"/>
    <col min="2051" max="2304" width="12.125" style="2"/>
    <col min="2305" max="2305" width="13.375" style="2" customWidth="1"/>
    <col min="2306" max="2306" width="34.625" style="2" customWidth="1"/>
    <col min="2307" max="2560" width="12.125" style="2"/>
    <col min="2561" max="2561" width="13.375" style="2" customWidth="1"/>
    <col min="2562" max="2562" width="34.625" style="2" customWidth="1"/>
    <col min="2563" max="2816" width="12.125" style="2"/>
    <col min="2817" max="2817" width="13.375" style="2" customWidth="1"/>
    <col min="2818" max="2818" width="34.625" style="2" customWidth="1"/>
    <col min="2819" max="3072" width="12.125" style="2"/>
    <col min="3073" max="3073" width="13.375" style="2" customWidth="1"/>
    <col min="3074" max="3074" width="34.625" style="2" customWidth="1"/>
    <col min="3075" max="3328" width="12.125" style="2"/>
    <col min="3329" max="3329" width="13.375" style="2" customWidth="1"/>
    <col min="3330" max="3330" width="34.625" style="2" customWidth="1"/>
    <col min="3331" max="3584" width="12.125" style="2"/>
    <col min="3585" max="3585" width="13.375" style="2" customWidth="1"/>
    <col min="3586" max="3586" width="34.625" style="2" customWidth="1"/>
    <col min="3587" max="3840" width="12.125" style="2"/>
    <col min="3841" max="3841" width="13.375" style="2" customWidth="1"/>
    <col min="3842" max="3842" width="34.625" style="2" customWidth="1"/>
    <col min="3843" max="4096" width="12.125" style="2"/>
    <col min="4097" max="4097" width="13.375" style="2" customWidth="1"/>
    <col min="4098" max="4098" width="34.625" style="2" customWidth="1"/>
    <col min="4099" max="4352" width="12.125" style="2"/>
    <col min="4353" max="4353" width="13.375" style="2" customWidth="1"/>
    <col min="4354" max="4354" width="34.625" style="2" customWidth="1"/>
    <col min="4355" max="4608" width="12.125" style="2"/>
    <col min="4609" max="4609" width="13.375" style="2" customWidth="1"/>
    <col min="4610" max="4610" width="34.625" style="2" customWidth="1"/>
    <col min="4611" max="4864" width="12.125" style="2"/>
    <col min="4865" max="4865" width="13.375" style="2" customWidth="1"/>
    <col min="4866" max="4866" width="34.625" style="2" customWidth="1"/>
    <col min="4867" max="5120" width="12.125" style="2"/>
    <col min="5121" max="5121" width="13.375" style="2" customWidth="1"/>
    <col min="5122" max="5122" width="34.625" style="2" customWidth="1"/>
    <col min="5123" max="5376" width="12.125" style="2"/>
    <col min="5377" max="5377" width="13.375" style="2" customWidth="1"/>
    <col min="5378" max="5378" width="34.625" style="2" customWidth="1"/>
    <col min="5379" max="5632" width="12.125" style="2"/>
    <col min="5633" max="5633" width="13.375" style="2" customWidth="1"/>
    <col min="5634" max="5634" width="34.625" style="2" customWidth="1"/>
    <col min="5635" max="5888" width="12.125" style="2"/>
    <col min="5889" max="5889" width="13.375" style="2" customWidth="1"/>
    <col min="5890" max="5890" width="34.625" style="2" customWidth="1"/>
    <col min="5891" max="6144" width="12.125" style="2"/>
    <col min="6145" max="6145" width="13.375" style="2" customWidth="1"/>
    <col min="6146" max="6146" width="34.625" style="2" customWidth="1"/>
    <col min="6147" max="6400" width="12.125" style="2"/>
    <col min="6401" max="6401" width="13.375" style="2" customWidth="1"/>
    <col min="6402" max="6402" width="34.625" style="2" customWidth="1"/>
    <col min="6403" max="6656" width="12.125" style="2"/>
    <col min="6657" max="6657" width="13.375" style="2" customWidth="1"/>
    <col min="6658" max="6658" width="34.625" style="2" customWidth="1"/>
    <col min="6659" max="6912" width="12.125" style="2"/>
    <col min="6913" max="6913" width="13.375" style="2" customWidth="1"/>
    <col min="6914" max="6914" width="34.625" style="2" customWidth="1"/>
    <col min="6915" max="7168" width="12.125" style="2"/>
    <col min="7169" max="7169" width="13.375" style="2" customWidth="1"/>
    <col min="7170" max="7170" width="34.625" style="2" customWidth="1"/>
    <col min="7171" max="7424" width="12.125" style="2"/>
    <col min="7425" max="7425" width="13.375" style="2" customWidth="1"/>
    <col min="7426" max="7426" width="34.625" style="2" customWidth="1"/>
    <col min="7427" max="7680" width="12.125" style="2"/>
    <col min="7681" max="7681" width="13.375" style="2" customWidth="1"/>
    <col min="7682" max="7682" width="34.625" style="2" customWidth="1"/>
    <col min="7683" max="7936" width="12.125" style="2"/>
    <col min="7937" max="7937" width="13.375" style="2" customWidth="1"/>
    <col min="7938" max="7938" width="34.625" style="2" customWidth="1"/>
    <col min="7939" max="8192" width="12.125" style="2"/>
    <col min="8193" max="8193" width="13.375" style="2" customWidth="1"/>
    <col min="8194" max="8194" width="34.625" style="2" customWidth="1"/>
    <col min="8195" max="8448" width="12.125" style="2"/>
    <col min="8449" max="8449" width="13.375" style="2" customWidth="1"/>
    <col min="8450" max="8450" width="34.625" style="2" customWidth="1"/>
    <col min="8451" max="8704" width="12.125" style="2"/>
    <col min="8705" max="8705" width="13.375" style="2" customWidth="1"/>
    <col min="8706" max="8706" width="34.625" style="2" customWidth="1"/>
    <col min="8707" max="8960" width="12.125" style="2"/>
    <col min="8961" max="8961" width="13.375" style="2" customWidth="1"/>
    <col min="8962" max="8962" width="34.625" style="2" customWidth="1"/>
    <col min="8963" max="9216" width="12.125" style="2"/>
    <col min="9217" max="9217" width="13.375" style="2" customWidth="1"/>
    <col min="9218" max="9218" width="34.625" style="2" customWidth="1"/>
    <col min="9219" max="9472" width="12.125" style="2"/>
    <col min="9473" max="9473" width="13.375" style="2" customWidth="1"/>
    <col min="9474" max="9474" width="34.625" style="2" customWidth="1"/>
    <col min="9475" max="9728" width="12.125" style="2"/>
    <col min="9729" max="9729" width="13.375" style="2" customWidth="1"/>
    <col min="9730" max="9730" width="34.625" style="2" customWidth="1"/>
    <col min="9731" max="9984" width="12.125" style="2"/>
    <col min="9985" max="9985" width="13.375" style="2" customWidth="1"/>
    <col min="9986" max="9986" width="34.625" style="2" customWidth="1"/>
    <col min="9987" max="10240" width="12.125" style="2"/>
    <col min="10241" max="10241" width="13.375" style="2" customWidth="1"/>
    <col min="10242" max="10242" width="34.625" style="2" customWidth="1"/>
    <col min="10243" max="10496" width="12.125" style="2"/>
    <col min="10497" max="10497" width="13.375" style="2" customWidth="1"/>
    <col min="10498" max="10498" width="34.625" style="2" customWidth="1"/>
    <col min="10499" max="10752" width="12.125" style="2"/>
    <col min="10753" max="10753" width="13.375" style="2" customWidth="1"/>
    <col min="10754" max="10754" width="34.625" style="2" customWidth="1"/>
    <col min="10755" max="11008" width="12.125" style="2"/>
    <col min="11009" max="11009" width="13.375" style="2" customWidth="1"/>
    <col min="11010" max="11010" width="34.625" style="2" customWidth="1"/>
    <col min="11011" max="11264" width="12.125" style="2"/>
    <col min="11265" max="11265" width="13.375" style="2" customWidth="1"/>
    <col min="11266" max="11266" width="34.625" style="2" customWidth="1"/>
    <col min="11267" max="11520" width="12.125" style="2"/>
    <col min="11521" max="11521" width="13.375" style="2" customWidth="1"/>
    <col min="11522" max="11522" width="34.625" style="2" customWidth="1"/>
    <col min="11523" max="11776" width="12.125" style="2"/>
    <col min="11777" max="11777" width="13.375" style="2" customWidth="1"/>
    <col min="11778" max="11778" width="34.625" style="2" customWidth="1"/>
    <col min="11779" max="12032" width="12.125" style="2"/>
    <col min="12033" max="12033" width="13.375" style="2" customWidth="1"/>
    <col min="12034" max="12034" width="34.625" style="2" customWidth="1"/>
    <col min="12035" max="12288" width="12.125" style="2"/>
    <col min="12289" max="12289" width="13.375" style="2" customWidth="1"/>
    <col min="12290" max="12290" width="34.625" style="2" customWidth="1"/>
    <col min="12291" max="12544" width="12.125" style="2"/>
    <col min="12545" max="12545" width="13.375" style="2" customWidth="1"/>
    <col min="12546" max="12546" width="34.625" style="2" customWidth="1"/>
    <col min="12547" max="12800" width="12.125" style="2"/>
    <col min="12801" max="12801" width="13.375" style="2" customWidth="1"/>
    <col min="12802" max="12802" width="34.625" style="2" customWidth="1"/>
    <col min="12803" max="13056" width="12.125" style="2"/>
    <col min="13057" max="13057" width="13.375" style="2" customWidth="1"/>
    <col min="13058" max="13058" width="34.625" style="2" customWidth="1"/>
    <col min="13059" max="13312" width="12.125" style="2"/>
    <col min="13313" max="13313" width="13.375" style="2" customWidth="1"/>
    <col min="13314" max="13314" width="34.625" style="2" customWidth="1"/>
    <col min="13315" max="13568" width="12.125" style="2"/>
    <col min="13569" max="13569" width="13.375" style="2" customWidth="1"/>
    <col min="13570" max="13570" width="34.625" style="2" customWidth="1"/>
    <col min="13571" max="13824" width="12.125" style="2"/>
    <col min="13825" max="13825" width="13.375" style="2" customWidth="1"/>
    <col min="13826" max="13826" width="34.625" style="2" customWidth="1"/>
    <col min="13827" max="14080" width="12.125" style="2"/>
    <col min="14081" max="14081" width="13.375" style="2" customWidth="1"/>
    <col min="14082" max="14082" width="34.625" style="2" customWidth="1"/>
    <col min="14083" max="14336" width="12.125" style="2"/>
    <col min="14337" max="14337" width="13.375" style="2" customWidth="1"/>
    <col min="14338" max="14338" width="34.625" style="2" customWidth="1"/>
    <col min="14339" max="14592" width="12.125" style="2"/>
    <col min="14593" max="14593" width="13.375" style="2" customWidth="1"/>
    <col min="14594" max="14594" width="34.625" style="2" customWidth="1"/>
    <col min="14595" max="14848" width="12.125" style="2"/>
    <col min="14849" max="14849" width="13.375" style="2" customWidth="1"/>
    <col min="14850" max="14850" width="34.625" style="2" customWidth="1"/>
    <col min="14851" max="15104" width="12.125" style="2"/>
    <col min="15105" max="15105" width="13.375" style="2" customWidth="1"/>
    <col min="15106" max="15106" width="34.625" style="2" customWidth="1"/>
    <col min="15107" max="15360" width="12.125" style="2"/>
    <col min="15361" max="15361" width="13.375" style="2" customWidth="1"/>
    <col min="15362" max="15362" width="34.625" style="2" customWidth="1"/>
    <col min="15363" max="15616" width="12.125" style="2"/>
    <col min="15617" max="15617" width="13.375" style="2" customWidth="1"/>
    <col min="15618" max="15618" width="34.625" style="2" customWidth="1"/>
    <col min="15619" max="15872" width="12.125" style="2"/>
    <col min="15873" max="15873" width="13.375" style="2" customWidth="1"/>
    <col min="15874" max="15874" width="34.625" style="2" customWidth="1"/>
    <col min="15875" max="16128" width="12.125" style="2"/>
    <col min="16129" max="16129" width="13.375" style="2" customWidth="1"/>
    <col min="16130" max="16130" width="34.625" style="2" customWidth="1"/>
    <col min="16131" max="16384" width="12.125" style="2"/>
  </cols>
  <sheetData>
    <row r="1" spans="1:10" x14ac:dyDescent="0.2">
      <c r="A1" s="1"/>
    </row>
    <row r="6" spans="1:10" x14ac:dyDescent="0.2">
      <c r="C6" s="3" t="s">
        <v>412</v>
      </c>
    </row>
    <row r="7" spans="1:10" ht="18" thickBot="1" x14ac:dyDescent="0.25">
      <c r="B7" s="4"/>
      <c r="C7" s="4"/>
      <c r="D7" s="40" t="s">
        <v>413</v>
      </c>
      <c r="E7" s="4"/>
      <c r="F7" s="4"/>
      <c r="G7" s="4"/>
      <c r="H7" s="4"/>
      <c r="I7" s="4"/>
      <c r="J7" s="4"/>
    </row>
    <row r="8" spans="1:10" x14ac:dyDescent="0.2">
      <c r="C8" s="5"/>
      <c r="D8" s="5"/>
      <c r="E8" s="7"/>
      <c r="F8" s="5"/>
      <c r="G8" s="5"/>
      <c r="H8" s="5"/>
      <c r="I8" s="7"/>
      <c r="J8" s="5"/>
    </row>
    <row r="9" spans="1:10" x14ac:dyDescent="0.2">
      <c r="B9" s="7"/>
      <c r="C9" s="13" t="s">
        <v>414</v>
      </c>
      <c r="D9" s="13" t="s">
        <v>415</v>
      </c>
      <c r="E9" s="13" t="s">
        <v>416</v>
      </c>
      <c r="F9" s="13" t="s">
        <v>417</v>
      </c>
      <c r="G9" s="13" t="s">
        <v>414</v>
      </c>
      <c r="H9" s="13" t="s">
        <v>415</v>
      </c>
      <c r="I9" s="13" t="s">
        <v>416</v>
      </c>
      <c r="J9" s="13" t="s">
        <v>417</v>
      </c>
    </row>
    <row r="10" spans="1:10" x14ac:dyDescent="0.2">
      <c r="B10" s="1" t="s">
        <v>64</v>
      </c>
      <c r="C10" s="31">
        <v>718</v>
      </c>
      <c r="D10" s="32">
        <v>479</v>
      </c>
      <c r="E10" s="32">
        <v>275</v>
      </c>
      <c r="F10" s="32">
        <v>239</v>
      </c>
      <c r="G10" s="31">
        <v>718</v>
      </c>
      <c r="H10" s="32">
        <v>479</v>
      </c>
      <c r="I10" s="32">
        <v>275</v>
      </c>
      <c r="J10" s="32">
        <v>239</v>
      </c>
    </row>
    <row r="11" spans="1:10" x14ac:dyDescent="0.2">
      <c r="B11" s="1" t="s">
        <v>418</v>
      </c>
      <c r="C11" s="21">
        <v>3.72</v>
      </c>
      <c r="D11" s="22">
        <v>3.51</v>
      </c>
      <c r="E11" s="22">
        <v>3.51</v>
      </c>
      <c r="F11" s="22">
        <v>4.08</v>
      </c>
      <c r="G11" s="21">
        <v>3.72</v>
      </c>
      <c r="H11" s="22">
        <v>3.51</v>
      </c>
      <c r="I11" s="22">
        <v>3.51</v>
      </c>
      <c r="J11" s="22">
        <v>4.08</v>
      </c>
    </row>
    <row r="12" spans="1:10" x14ac:dyDescent="0.2">
      <c r="B12" s="1" t="s">
        <v>419</v>
      </c>
      <c r="C12" s="21">
        <v>1.62</v>
      </c>
      <c r="D12" s="22">
        <v>1.53</v>
      </c>
      <c r="E12" s="22">
        <v>1.55</v>
      </c>
      <c r="F12" s="22">
        <v>1.74</v>
      </c>
      <c r="G12" s="21">
        <v>1.62</v>
      </c>
      <c r="H12" s="22">
        <v>1.53</v>
      </c>
      <c r="I12" s="22">
        <v>1.55</v>
      </c>
      <c r="J12" s="22">
        <v>1.74</v>
      </c>
    </row>
    <row r="13" spans="1:10" x14ac:dyDescent="0.2">
      <c r="B13" s="1" t="s">
        <v>420</v>
      </c>
      <c r="C13" s="23">
        <v>84.3</v>
      </c>
      <c r="D13" s="24">
        <v>86.5</v>
      </c>
      <c r="E13" s="24">
        <v>87.6</v>
      </c>
      <c r="F13" s="24">
        <v>80.7</v>
      </c>
      <c r="G13" s="23">
        <v>84.3</v>
      </c>
      <c r="H13" s="24">
        <v>86.5</v>
      </c>
      <c r="I13" s="24">
        <v>87.6</v>
      </c>
      <c r="J13" s="24">
        <v>80.7</v>
      </c>
    </row>
    <row r="14" spans="1:10" x14ac:dyDescent="0.2">
      <c r="B14" s="8" t="s">
        <v>421</v>
      </c>
      <c r="C14" s="52">
        <v>48.9</v>
      </c>
      <c r="D14" s="53">
        <v>49.7</v>
      </c>
      <c r="E14" s="53">
        <v>49.7</v>
      </c>
      <c r="F14" s="53">
        <v>47.5</v>
      </c>
      <c r="G14" s="52">
        <v>48.9</v>
      </c>
      <c r="H14" s="53">
        <v>49.7</v>
      </c>
      <c r="I14" s="53">
        <v>49.7</v>
      </c>
      <c r="J14" s="53">
        <v>47.5</v>
      </c>
    </row>
    <row r="15" spans="1:10" x14ac:dyDescent="0.2">
      <c r="C15" s="31"/>
      <c r="D15" s="1" t="s">
        <v>422</v>
      </c>
      <c r="E15" s="32"/>
      <c r="F15" s="32"/>
      <c r="G15" s="54"/>
      <c r="H15" s="1" t="s">
        <v>423</v>
      </c>
      <c r="I15" s="24"/>
      <c r="J15" s="24"/>
    </row>
    <row r="16" spans="1:10" x14ac:dyDescent="0.2">
      <c r="B16" s="1" t="s">
        <v>424</v>
      </c>
      <c r="C16" s="31">
        <v>275</v>
      </c>
      <c r="D16" s="32">
        <v>304</v>
      </c>
      <c r="E16" s="32">
        <v>305</v>
      </c>
      <c r="F16" s="32">
        <v>227</v>
      </c>
      <c r="G16" s="54">
        <v>27.3</v>
      </c>
      <c r="H16" s="24">
        <v>30.2</v>
      </c>
      <c r="I16" s="24">
        <v>30.2</v>
      </c>
      <c r="J16" s="24">
        <v>22.4</v>
      </c>
    </row>
    <row r="17" spans="2:10" x14ac:dyDescent="0.2">
      <c r="B17" s="1" t="s">
        <v>425</v>
      </c>
      <c r="C17" s="31">
        <v>239</v>
      </c>
      <c r="D17" s="32">
        <v>196</v>
      </c>
      <c r="E17" s="32">
        <v>171</v>
      </c>
      <c r="F17" s="32">
        <v>311</v>
      </c>
      <c r="G17" s="54">
        <v>23.6</v>
      </c>
      <c r="H17" s="24">
        <v>19.399999999999999</v>
      </c>
      <c r="I17" s="24">
        <v>17.100000000000001</v>
      </c>
      <c r="J17" s="24">
        <v>30.7</v>
      </c>
    </row>
    <row r="18" spans="2:10" x14ac:dyDescent="0.2">
      <c r="B18" s="1" t="s">
        <v>426</v>
      </c>
      <c r="C18" s="31">
        <v>512</v>
      </c>
      <c r="D18" s="32">
        <v>490</v>
      </c>
      <c r="E18" s="32">
        <v>491</v>
      </c>
      <c r="F18" s="32">
        <v>547</v>
      </c>
      <c r="G18" s="54">
        <v>50.6</v>
      </c>
      <c r="H18" s="24">
        <v>48</v>
      </c>
      <c r="I18" s="24">
        <v>48.4</v>
      </c>
      <c r="J18" s="24">
        <v>54.7</v>
      </c>
    </row>
    <row r="19" spans="2:10" x14ac:dyDescent="0.2">
      <c r="B19" s="1" t="s">
        <v>427</v>
      </c>
      <c r="C19" s="31">
        <v>68</v>
      </c>
      <c r="D19" s="32">
        <v>78</v>
      </c>
      <c r="E19" s="32">
        <v>102</v>
      </c>
      <c r="F19" s="32">
        <v>52</v>
      </c>
      <c r="G19" s="54">
        <v>6.8</v>
      </c>
      <c r="H19" s="24">
        <v>7.8</v>
      </c>
      <c r="I19" s="24">
        <v>10.199999999999999</v>
      </c>
      <c r="J19" s="24">
        <v>5.2</v>
      </c>
    </row>
    <row r="20" spans="2:10" x14ac:dyDescent="0.2">
      <c r="B20" s="1" t="s">
        <v>428</v>
      </c>
      <c r="C20" s="31">
        <v>398</v>
      </c>
      <c r="D20" s="32">
        <v>367</v>
      </c>
      <c r="E20" s="32">
        <v>338</v>
      </c>
      <c r="F20" s="32">
        <v>447</v>
      </c>
      <c r="G20" s="54">
        <v>37.4</v>
      </c>
      <c r="H20" s="24">
        <v>35.5</v>
      </c>
      <c r="I20" s="24">
        <v>32.4</v>
      </c>
      <c r="J20" s="24">
        <v>40.5</v>
      </c>
    </row>
    <row r="21" spans="2:10" x14ac:dyDescent="0.2">
      <c r="B21" s="1" t="s">
        <v>429</v>
      </c>
      <c r="C21" s="31">
        <v>159</v>
      </c>
      <c r="D21" s="32">
        <v>155</v>
      </c>
      <c r="E21" s="32">
        <v>160</v>
      </c>
      <c r="F21" s="32">
        <v>166</v>
      </c>
      <c r="G21" s="54">
        <v>15</v>
      </c>
      <c r="H21" s="24">
        <v>14.6</v>
      </c>
      <c r="I21" s="24">
        <v>15.3</v>
      </c>
      <c r="J21" s="24">
        <v>15.7</v>
      </c>
    </row>
    <row r="22" spans="2:10" x14ac:dyDescent="0.2">
      <c r="B22" s="1" t="s">
        <v>430</v>
      </c>
      <c r="C22" s="31">
        <v>944</v>
      </c>
      <c r="D22" s="32">
        <v>938</v>
      </c>
      <c r="E22" s="32">
        <v>978</v>
      </c>
      <c r="F22" s="32">
        <v>953</v>
      </c>
      <c r="G22" s="54">
        <v>90.7</v>
      </c>
      <c r="H22" s="24">
        <v>90.6</v>
      </c>
      <c r="I22" s="24">
        <v>93.8</v>
      </c>
      <c r="J22" s="24">
        <v>91</v>
      </c>
    </row>
    <row r="23" spans="2:10" x14ac:dyDescent="0.2">
      <c r="B23" s="1" t="s">
        <v>431</v>
      </c>
      <c r="C23" s="31">
        <v>923</v>
      </c>
      <c r="D23" s="32">
        <v>907</v>
      </c>
      <c r="E23" s="32">
        <v>887</v>
      </c>
      <c r="F23" s="32">
        <v>948</v>
      </c>
      <c r="G23" s="54">
        <v>79.8</v>
      </c>
      <c r="H23" s="24">
        <v>79.5</v>
      </c>
      <c r="I23" s="24">
        <v>78.900000000000006</v>
      </c>
      <c r="J23" s="24">
        <v>80.3</v>
      </c>
    </row>
    <row r="24" spans="2:10" x14ac:dyDescent="0.2">
      <c r="B24" s="1" t="s">
        <v>432</v>
      </c>
      <c r="C24" s="31">
        <v>107</v>
      </c>
      <c r="D24" s="32">
        <v>121</v>
      </c>
      <c r="E24" s="32">
        <v>135</v>
      </c>
      <c r="F24" s="32">
        <v>84</v>
      </c>
      <c r="G24" s="54">
        <v>10.7</v>
      </c>
      <c r="H24" s="24">
        <v>12.1</v>
      </c>
      <c r="I24" s="24">
        <v>13.5</v>
      </c>
      <c r="J24" s="24">
        <v>8.4</v>
      </c>
    </row>
    <row r="25" spans="2:10" x14ac:dyDescent="0.2">
      <c r="B25" s="1" t="s">
        <v>433</v>
      </c>
      <c r="C25" s="31">
        <v>429</v>
      </c>
      <c r="D25" s="32">
        <v>413</v>
      </c>
      <c r="E25" s="32">
        <v>440</v>
      </c>
      <c r="F25" s="32">
        <v>456</v>
      </c>
      <c r="G25" s="54">
        <v>41.2</v>
      </c>
      <c r="H25" s="24">
        <v>39.799999999999997</v>
      </c>
      <c r="I25" s="24">
        <v>42.5</v>
      </c>
      <c r="J25" s="24">
        <v>43.5</v>
      </c>
    </row>
    <row r="26" spans="2:10" x14ac:dyDescent="0.2">
      <c r="B26" s="1" t="s">
        <v>163</v>
      </c>
      <c r="C26" s="31">
        <v>1373</v>
      </c>
      <c r="D26" s="32">
        <v>1352</v>
      </c>
      <c r="E26" s="32">
        <v>1360</v>
      </c>
      <c r="F26" s="32">
        <v>1408</v>
      </c>
      <c r="G26" s="54">
        <v>98.1</v>
      </c>
      <c r="H26" s="24">
        <v>98.5</v>
      </c>
      <c r="I26" s="24">
        <v>98.91</v>
      </c>
      <c r="J26" s="24">
        <v>97.3</v>
      </c>
    </row>
    <row r="27" spans="2:10" x14ac:dyDescent="0.2">
      <c r="B27" s="1" t="s">
        <v>165</v>
      </c>
      <c r="C27" s="31">
        <v>1465</v>
      </c>
      <c r="D27" s="32">
        <v>1448</v>
      </c>
      <c r="E27" s="32">
        <v>1444</v>
      </c>
      <c r="F27" s="32">
        <v>1493</v>
      </c>
      <c r="G27" s="54">
        <v>98.9</v>
      </c>
      <c r="H27" s="24">
        <v>98.8</v>
      </c>
      <c r="I27" s="24">
        <v>99.3</v>
      </c>
      <c r="J27" s="24">
        <v>99</v>
      </c>
    </row>
    <row r="28" spans="2:10" x14ac:dyDescent="0.2">
      <c r="B28" s="1" t="s">
        <v>434</v>
      </c>
      <c r="C28" s="31">
        <v>1231</v>
      </c>
      <c r="D28" s="32">
        <v>1166</v>
      </c>
      <c r="E28" s="32">
        <v>1153</v>
      </c>
      <c r="F28" s="32">
        <v>1338</v>
      </c>
      <c r="G28" s="54">
        <v>100</v>
      </c>
      <c r="H28" s="24">
        <v>100</v>
      </c>
      <c r="I28" s="24">
        <v>100</v>
      </c>
      <c r="J28" s="24">
        <v>100</v>
      </c>
    </row>
    <row r="29" spans="2:10" x14ac:dyDescent="0.2">
      <c r="B29" s="1" t="s">
        <v>435</v>
      </c>
      <c r="C29" s="31">
        <v>335</v>
      </c>
      <c r="D29" s="32">
        <v>272</v>
      </c>
      <c r="E29" s="32">
        <v>298</v>
      </c>
      <c r="F29" s="32">
        <v>440</v>
      </c>
      <c r="G29" s="54">
        <v>33.4</v>
      </c>
      <c r="H29" s="24">
        <v>27.2</v>
      </c>
      <c r="I29" s="24">
        <v>29.8</v>
      </c>
      <c r="J29" s="24">
        <v>43.6</v>
      </c>
    </row>
    <row r="30" spans="2:10" x14ac:dyDescent="0.2">
      <c r="B30" s="1" t="s">
        <v>436</v>
      </c>
      <c r="C30" s="31">
        <v>830</v>
      </c>
      <c r="D30" s="32">
        <v>826</v>
      </c>
      <c r="E30" s="32">
        <v>818</v>
      </c>
      <c r="F30" s="32">
        <v>838</v>
      </c>
      <c r="G30" s="54">
        <v>76.400000000000006</v>
      </c>
      <c r="H30" s="24">
        <v>76.8</v>
      </c>
      <c r="I30" s="24">
        <v>76</v>
      </c>
      <c r="J30" s="24">
        <v>75.7</v>
      </c>
    </row>
    <row r="31" spans="2:10" x14ac:dyDescent="0.2">
      <c r="B31" s="1" t="s">
        <v>437</v>
      </c>
      <c r="C31" s="31">
        <v>376</v>
      </c>
      <c r="D31" s="32">
        <v>345</v>
      </c>
      <c r="E31" s="32">
        <v>360</v>
      </c>
      <c r="F31" s="32">
        <v>427</v>
      </c>
      <c r="G31" s="54">
        <v>36.200000000000003</v>
      </c>
      <c r="H31" s="24">
        <v>33.700000000000003</v>
      </c>
      <c r="I31" s="24">
        <v>35.299999999999997</v>
      </c>
      <c r="J31" s="24">
        <v>40.4</v>
      </c>
    </row>
    <row r="32" spans="2:10" x14ac:dyDescent="0.2">
      <c r="B32" s="1" t="s">
        <v>438</v>
      </c>
      <c r="C32" s="31">
        <v>2207</v>
      </c>
      <c r="D32" s="32">
        <v>2363</v>
      </c>
      <c r="E32" s="32">
        <v>2560</v>
      </c>
      <c r="F32" s="32">
        <v>1949</v>
      </c>
      <c r="G32" s="54">
        <v>93.6</v>
      </c>
      <c r="H32" s="24">
        <v>95.3</v>
      </c>
      <c r="I32" s="24">
        <v>97.8</v>
      </c>
      <c r="J32" s="24">
        <v>90.9</v>
      </c>
    </row>
    <row r="33" spans="2:10" x14ac:dyDescent="0.2">
      <c r="B33" s="1" t="s">
        <v>439</v>
      </c>
      <c r="C33" s="31">
        <v>1315</v>
      </c>
      <c r="D33" s="32">
        <v>1285</v>
      </c>
      <c r="E33" s="32">
        <v>1189</v>
      </c>
      <c r="F33" s="32">
        <v>1365</v>
      </c>
      <c r="G33" s="54">
        <v>74.3</v>
      </c>
      <c r="H33" s="24">
        <v>73.3</v>
      </c>
      <c r="I33" s="24">
        <v>68.7</v>
      </c>
      <c r="J33" s="24">
        <v>75.8</v>
      </c>
    </row>
    <row r="34" spans="2:10" x14ac:dyDescent="0.2">
      <c r="B34" s="1" t="s">
        <v>440</v>
      </c>
      <c r="C34" s="31">
        <v>653</v>
      </c>
      <c r="D34" s="32">
        <v>619</v>
      </c>
      <c r="E34" s="32">
        <v>662</v>
      </c>
      <c r="F34" s="32">
        <v>710</v>
      </c>
      <c r="G34" s="54">
        <v>46.8</v>
      </c>
      <c r="H34" s="24">
        <v>43.3</v>
      </c>
      <c r="I34" s="24">
        <v>47.3</v>
      </c>
      <c r="J34" s="24">
        <v>52.5</v>
      </c>
    </row>
    <row r="35" spans="2:10" x14ac:dyDescent="0.2">
      <c r="B35" s="1" t="s">
        <v>441</v>
      </c>
      <c r="C35" s="31">
        <v>1307</v>
      </c>
      <c r="D35" s="32">
        <v>1241</v>
      </c>
      <c r="E35" s="32">
        <v>1225</v>
      </c>
      <c r="F35" s="32">
        <v>1415</v>
      </c>
      <c r="G35" s="54">
        <v>86.1</v>
      </c>
      <c r="H35" s="24">
        <v>85.5</v>
      </c>
      <c r="I35" s="24">
        <v>85.8</v>
      </c>
      <c r="J35" s="24">
        <v>87.1</v>
      </c>
    </row>
    <row r="36" spans="2:10" x14ac:dyDescent="0.2">
      <c r="B36" s="1" t="s">
        <v>442</v>
      </c>
      <c r="C36" s="31">
        <v>1039</v>
      </c>
      <c r="D36" s="32">
        <v>976</v>
      </c>
      <c r="E36" s="32">
        <v>924</v>
      </c>
      <c r="F36" s="32">
        <v>1143</v>
      </c>
      <c r="G36" s="54">
        <v>75.5</v>
      </c>
      <c r="H36" s="24">
        <v>74.099999999999994</v>
      </c>
      <c r="I36" s="24">
        <v>71.599999999999994</v>
      </c>
      <c r="J36" s="24">
        <v>77.7</v>
      </c>
    </row>
    <row r="37" spans="2:10" x14ac:dyDescent="0.2">
      <c r="B37" s="1" t="s">
        <v>443</v>
      </c>
      <c r="C37" s="31">
        <v>1235</v>
      </c>
      <c r="D37" s="32">
        <v>1224</v>
      </c>
      <c r="E37" s="32">
        <v>1225</v>
      </c>
      <c r="F37" s="32">
        <v>1253</v>
      </c>
      <c r="G37" s="54">
        <v>92.5</v>
      </c>
      <c r="H37" s="24">
        <v>92.7</v>
      </c>
      <c r="I37" s="24">
        <v>93.1</v>
      </c>
      <c r="J37" s="24">
        <v>92</v>
      </c>
    </row>
    <row r="38" spans="2:10" x14ac:dyDescent="0.2">
      <c r="B38" s="1" t="s">
        <v>444</v>
      </c>
      <c r="C38" s="31">
        <v>1830</v>
      </c>
      <c r="D38" s="32">
        <v>1782</v>
      </c>
      <c r="E38" s="32">
        <v>1793</v>
      </c>
      <c r="F38" s="32">
        <v>1911</v>
      </c>
      <c r="G38" s="54">
        <v>95.4</v>
      </c>
      <c r="H38" s="24">
        <v>95.6</v>
      </c>
      <c r="I38" s="24">
        <v>94.9</v>
      </c>
      <c r="J38" s="24">
        <v>95.1</v>
      </c>
    </row>
    <row r="39" spans="2:10" x14ac:dyDescent="0.2">
      <c r="B39" s="1" t="s">
        <v>445</v>
      </c>
      <c r="C39" s="31">
        <v>2562</v>
      </c>
      <c r="D39" s="32">
        <v>2342</v>
      </c>
      <c r="E39" s="32">
        <v>2316</v>
      </c>
      <c r="F39" s="32">
        <v>2927</v>
      </c>
      <c r="G39" s="54">
        <v>97.5</v>
      </c>
      <c r="H39" s="24">
        <v>97.1</v>
      </c>
      <c r="I39" s="24">
        <v>97.8</v>
      </c>
      <c r="J39" s="24">
        <v>98.1</v>
      </c>
    </row>
    <row r="40" spans="2:10" x14ac:dyDescent="0.2">
      <c r="B40" s="1" t="s">
        <v>446</v>
      </c>
      <c r="C40" s="31">
        <v>842</v>
      </c>
      <c r="D40" s="32">
        <v>841</v>
      </c>
      <c r="E40" s="32">
        <v>855</v>
      </c>
      <c r="F40" s="32">
        <v>845</v>
      </c>
      <c r="G40" s="54">
        <v>81.599999999999994</v>
      </c>
      <c r="H40" s="24">
        <v>81.3</v>
      </c>
      <c r="I40" s="24">
        <v>81.8</v>
      </c>
      <c r="J40" s="24">
        <v>82</v>
      </c>
    </row>
    <row r="41" spans="2:10" x14ac:dyDescent="0.2">
      <c r="B41" s="1" t="s">
        <v>447</v>
      </c>
      <c r="C41" s="31">
        <v>1510</v>
      </c>
      <c r="D41" s="32">
        <v>1440</v>
      </c>
      <c r="E41" s="32">
        <v>1407</v>
      </c>
      <c r="F41" s="32">
        <v>1626</v>
      </c>
      <c r="G41" s="54">
        <v>97</v>
      </c>
      <c r="H41" s="24">
        <v>95.6</v>
      </c>
      <c r="I41" s="24">
        <v>95.6</v>
      </c>
      <c r="J41" s="24">
        <v>99.2</v>
      </c>
    </row>
    <row r="42" spans="2:10" x14ac:dyDescent="0.2">
      <c r="B42" s="1" t="s">
        <v>448</v>
      </c>
      <c r="C42" s="31">
        <v>571</v>
      </c>
      <c r="D42" s="32">
        <v>567</v>
      </c>
      <c r="E42" s="32">
        <v>585</v>
      </c>
      <c r="F42" s="32">
        <v>578</v>
      </c>
      <c r="G42" s="54">
        <v>49.1</v>
      </c>
      <c r="H42" s="24">
        <v>48.6</v>
      </c>
      <c r="I42" s="24">
        <v>50.9</v>
      </c>
      <c r="J42" s="24">
        <v>49.9</v>
      </c>
    </row>
    <row r="43" spans="2:10" x14ac:dyDescent="0.2">
      <c r="B43" s="1" t="s">
        <v>449</v>
      </c>
      <c r="C43" s="31">
        <v>1129</v>
      </c>
      <c r="D43" s="32">
        <v>1077</v>
      </c>
      <c r="E43" s="32">
        <v>1033</v>
      </c>
      <c r="F43" s="32">
        <v>1214</v>
      </c>
      <c r="G43" s="54">
        <v>92.2</v>
      </c>
      <c r="H43" s="24">
        <v>91.4</v>
      </c>
      <c r="I43" s="24">
        <v>90.5</v>
      </c>
      <c r="J43" s="24">
        <v>93.7</v>
      </c>
    </row>
    <row r="44" spans="2:10" x14ac:dyDescent="0.2">
      <c r="B44" s="1" t="s">
        <v>450</v>
      </c>
      <c r="C44" s="31">
        <v>86</v>
      </c>
      <c r="D44" s="32">
        <v>85</v>
      </c>
      <c r="E44" s="32">
        <v>91</v>
      </c>
      <c r="F44" s="32">
        <v>88</v>
      </c>
      <c r="G44" s="54">
        <v>6</v>
      </c>
      <c r="H44" s="24">
        <v>6</v>
      </c>
      <c r="I44" s="24">
        <v>5.8</v>
      </c>
      <c r="J44" s="24">
        <v>6.1</v>
      </c>
    </row>
    <row r="45" spans="2:10" x14ac:dyDescent="0.2">
      <c r="B45" s="1" t="s">
        <v>451</v>
      </c>
      <c r="C45" s="31">
        <v>382</v>
      </c>
      <c r="D45" s="32">
        <v>400</v>
      </c>
      <c r="E45" s="32">
        <v>389</v>
      </c>
      <c r="F45" s="32">
        <v>352</v>
      </c>
      <c r="G45" s="54">
        <v>35.700000000000003</v>
      </c>
      <c r="H45" s="24">
        <v>37.6</v>
      </c>
      <c r="I45" s="24">
        <v>37.1</v>
      </c>
      <c r="J45" s="24">
        <v>32.5</v>
      </c>
    </row>
    <row r="46" spans="2:10" x14ac:dyDescent="0.2">
      <c r="B46" s="1" t="s">
        <v>452</v>
      </c>
      <c r="C46" s="31">
        <v>664</v>
      </c>
      <c r="D46" s="32">
        <v>609</v>
      </c>
      <c r="E46" s="32">
        <v>575</v>
      </c>
      <c r="F46" s="32">
        <v>756</v>
      </c>
      <c r="G46" s="54">
        <v>49.3</v>
      </c>
      <c r="H46" s="24">
        <v>47.4</v>
      </c>
      <c r="I46" s="24">
        <v>46.2</v>
      </c>
      <c r="J46" s="24">
        <v>52.3</v>
      </c>
    </row>
    <row r="47" spans="2:10" x14ac:dyDescent="0.2">
      <c r="B47" s="1" t="s">
        <v>453</v>
      </c>
      <c r="C47" s="31">
        <v>294</v>
      </c>
      <c r="D47" s="32">
        <v>281</v>
      </c>
      <c r="E47" s="32">
        <v>265</v>
      </c>
      <c r="F47" s="32">
        <v>314</v>
      </c>
      <c r="G47" s="54">
        <v>25.5</v>
      </c>
      <c r="H47" s="24">
        <v>24.5</v>
      </c>
      <c r="I47" s="24">
        <v>21.8</v>
      </c>
      <c r="J47" s="24">
        <v>27.2</v>
      </c>
    </row>
    <row r="48" spans="2:10" x14ac:dyDescent="0.2">
      <c r="B48" s="1" t="s">
        <v>454</v>
      </c>
      <c r="C48" s="31">
        <v>952</v>
      </c>
      <c r="D48" s="32">
        <v>943</v>
      </c>
      <c r="E48" s="32">
        <v>909</v>
      </c>
      <c r="F48" s="32">
        <v>967</v>
      </c>
      <c r="G48" s="54">
        <v>52.7</v>
      </c>
      <c r="H48" s="24">
        <v>54.7</v>
      </c>
      <c r="I48" s="24">
        <v>54.2</v>
      </c>
      <c r="J48" s="24">
        <v>49.54</v>
      </c>
    </row>
    <row r="49" spans="2:10" x14ac:dyDescent="0.2">
      <c r="B49" s="1" t="s">
        <v>455</v>
      </c>
      <c r="C49" s="31">
        <v>975</v>
      </c>
      <c r="D49" s="32">
        <v>937</v>
      </c>
      <c r="E49" s="32">
        <v>931</v>
      </c>
      <c r="F49" s="32">
        <v>1039</v>
      </c>
      <c r="G49" s="54">
        <v>55</v>
      </c>
      <c r="H49" s="24">
        <v>53.1</v>
      </c>
      <c r="I49" s="24">
        <v>52.7</v>
      </c>
      <c r="J49" s="24">
        <v>58.3</v>
      </c>
    </row>
    <row r="50" spans="2:10" x14ac:dyDescent="0.2">
      <c r="B50" s="1" t="s">
        <v>456</v>
      </c>
      <c r="C50" s="31">
        <v>1545</v>
      </c>
      <c r="D50" s="32">
        <v>1375</v>
      </c>
      <c r="E50" s="32">
        <v>1313</v>
      </c>
      <c r="F50" s="32">
        <v>1828</v>
      </c>
      <c r="G50" s="54">
        <v>88.7</v>
      </c>
      <c r="H50" s="24">
        <v>86.1</v>
      </c>
      <c r="I50" s="24">
        <v>85.5</v>
      </c>
      <c r="J50" s="24">
        <v>92.9</v>
      </c>
    </row>
    <row r="51" spans="2:10" x14ac:dyDescent="0.2">
      <c r="B51" s="1" t="s">
        <v>457</v>
      </c>
      <c r="C51" s="31">
        <v>745</v>
      </c>
      <c r="D51" s="32">
        <v>715</v>
      </c>
      <c r="E51" s="32">
        <v>647</v>
      </c>
      <c r="F51" s="32">
        <v>794</v>
      </c>
      <c r="G51" s="54">
        <v>56.9</v>
      </c>
      <c r="H51" s="24">
        <v>55.7</v>
      </c>
      <c r="I51" s="24">
        <v>50.2</v>
      </c>
      <c r="J51" s="24">
        <v>58.7</v>
      </c>
    </row>
    <row r="52" spans="2:10" x14ac:dyDescent="0.2">
      <c r="B52" s="1" t="s">
        <v>458</v>
      </c>
      <c r="C52" s="31">
        <v>136</v>
      </c>
      <c r="D52" s="32">
        <v>125</v>
      </c>
      <c r="E52" s="32">
        <v>127</v>
      </c>
      <c r="F52" s="32">
        <v>153</v>
      </c>
      <c r="G52" s="54">
        <v>11.4</v>
      </c>
      <c r="H52" s="24">
        <v>10.9</v>
      </c>
      <c r="I52" s="24">
        <v>11.3</v>
      </c>
      <c r="J52" s="24">
        <v>12.4</v>
      </c>
    </row>
    <row r="53" spans="2:10" x14ac:dyDescent="0.2">
      <c r="B53" s="1" t="s">
        <v>459</v>
      </c>
      <c r="C53" s="31">
        <v>461</v>
      </c>
      <c r="D53" s="32">
        <v>500</v>
      </c>
      <c r="E53" s="32">
        <v>538</v>
      </c>
      <c r="F53" s="32">
        <v>396</v>
      </c>
      <c r="G53" s="54">
        <v>42.9</v>
      </c>
      <c r="H53" s="24">
        <v>45.3</v>
      </c>
      <c r="I53" s="24">
        <v>48.7</v>
      </c>
      <c r="J53" s="24">
        <v>38.9</v>
      </c>
    </row>
    <row r="54" spans="2:10" x14ac:dyDescent="0.2">
      <c r="B54" s="1" t="s">
        <v>460</v>
      </c>
      <c r="C54" s="31">
        <v>114</v>
      </c>
      <c r="D54" s="32">
        <v>131</v>
      </c>
      <c r="E54" s="32">
        <v>135</v>
      </c>
      <c r="F54" s="32">
        <v>85</v>
      </c>
      <c r="G54" s="54">
        <v>11</v>
      </c>
      <c r="H54" s="24">
        <v>12.5</v>
      </c>
      <c r="I54" s="24">
        <v>12.7</v>
      </c>
      <c r="J54" s="24">
        <v>8.5</v>
      </c>
    </row>
    <row r="55" spans="2:10" x14ac:dyDescent="0.2">
      <c r="B55" s="1" t="s">
        <v>461</v>
      </c>
      <c r="C55" s="31">
        <v>2321</v>
      </c>
      <c r="D55" s="32">
        <v>2271</v>
      </c>
      <c r="E55" s="32">
        <v>2262</v>
      </c>
      <c r="F55" s="32">
        <v>2402</v>
      </c>
      <c r="G55" s="54">
        <v>99.6</v>
      </c>
      <c r="H55" s="24">
        <v>99.4</v>
      </c>
      <c r="I55" s="24">
        <v>99.6</v>
      </c>
      <c r="J55" s="24">
        <v>100</v>
      </c>
    </row>
    <row r="56" spans="2:10" x14ac:dyDescent="0.2">
      <c r="B56" s="1" t="s">
        <v>462</v>
      </c>
      <c r="C56" s="31">
        <v>15</v>
      </c>
      <c r="D56" s="32">
        <v>9</v>
      </c>
      <c r="E56" s="32">
        <v>7</v>
      </c>
      <c r="F56" s="32">
        <v>25</v>
      </c>
      <c r="G56" s="54">
        <v>1.2</v>
      </c>
      <c r="H56" s="24">
        <v>0.9</v>
      </c>
      <c r="I56" s="24">
        <v>0.7</v>
      </c>
      <c r="J56" s="24">
        <v>1.7</v>
      </c>
    </row>
    <row r="57" spans="2:10" x14ac:dyDescent="0.2">
      <c r="B57" s="1" t="s">
        <v>463</v>
      </c>
      <c r="C57" s="31">
        <v>606</v>
      </c>
      <c r="D57" s="32">
        <v>612</v>
      </c>
      <c r="E57" s="32">
        <v>644</v>
      </c>
      <c r="F57" s="32">
        <v>598</v>
      </c>
      <c r="G57" s="54">
        <v>54.3</v>
      </c>
      <c r="H57" s="24">
        <v>54.9</v>
      </c>
      <c r="I57" s="24">
        <v>57.5</v>
      </c>
      <c r="J57" s="24">
        <v>53.5</v>
      </c>
    </row>
    <row r="58" spans="2:10" x14ac:dyDescent="0.2">
      <c r="B58" s="1" t="s">
        <v>464</v>
      </c>
      <c r="C58" s="31">
        <v>807</v>
      </c>
      <c r="D58" s="32">
        <v>841</v>
      </c>
      <c r="E58" s="32">
        <v>807</v>
      </c>
      <c r="F58" s="32">
        <v>751</v>
      </c>
      <c r="G58" s="54">
        <v>67.3</v>
      </c>
      <c r="H58" s="24">
        <v>69.900000000000006</v>
      </c>
      <c r="I58" s="24">
        <v>67.599999999999994</v>
      </c>
      <c r="J58" s="24">
        <v>62.8</v>
      </c>
    </row>
    <row r="59" spans="2:10" x14ac:dyDescent="0.2">
      <c r="B59" s="1" t="s">
        <v>465</v>
      </c>
      <c r="C59" s="31">
        <v>916</v>
      </c>
      <c r="D59" s="32">
        <v>901</v>
      </c>
      <c r="E59" s="32">
        <v>927</v>
      </c>
      <c r="F59" s="32">
        <v>941</v>
      </c>
      <c r="G59" s="54">
        <v>65.900000000000006</v>
      </c>
      <c r="H59" s="24">
        <v>65.599999999999994</v>
      </c>
      <c r="I59" s="24">
        <v>67.3</v>
      </c>
      <c r="J59" s="24">
        <v>66.3</v>
      </c>
    </row>
    <row r="60" spans="2:10" x14ac:dyDescent="0.2">
      <c r="B60" s="1" t="s">
        <v>466</v>
      </c>
      <c r="C60" s="31">
        <v>93</v>
      </c>
      <c r="D60" s="32">
        <v>92</v>
      </c>
      <c r="E60" s="32">
        <v>91</v>
      </c>
      <c r="F60" s="32">
        <v>95</v>
      </c>
      <c r="G60" s="54">
        <v>9.1</v>
      </c>
      <c r="H60" s="24">
        <v>8.8000000000000007</v>
      </c>
      <c r="I60" s="24">
        <v>8.4</v>
      </c>
      <c r="J60" s="24">
        <v>9.5</v>
      </c>
    </row>
    <row r="61" spans="2:10" x14ac:dyDescent="0.2">
      <c r="B61" s="1" t="s">
        <v>467</v>
      </c>
      <c r="C61" s="31">
        <v>440</v>
      </c>
      <c r="D61" s="32">
        <v>441</v>
      </c>
      <c r="E61" s="32">
        <v>473</v>
      </c>
      <c r="F61" s="32">
        <v>437</v>
      </c>
      <c r="G61" s="54">
        <v>39.700000000000003</v>
      </c>
      <c r="H61" s="24">
        <v>39.6</v>
      </c>
      <c r="I61" s="24">
        <v>42.5</v>
      </c>
      <c r="J61" s="24">
        <v>39.799999999999997</v>
      </c>
    </row>
    <row r="62" spans="2:10" x14ac:dyDescent="0.2">
      <c r="B62" s="1" t="s">
        <v>468</v>
      </c>
      <c r="C62" s="31">
        <v>166</v>
      </c>
      <c r="D62" s="32">
        <v>187</v>
      </c>
      <c r="E62" s="32">
        <v>207</v>
      </c>
      <c r="F62" s="32">
        <v>132</v>
      </c>
      <c r="G62" s="54">
        <v>14.2</v>
      </c>
      <c r="H62" s="24">
        <v>15.4</v>
      </c>
      <c r="I62" s="24">
        <v>17.100000000000001</v>
      </c>
      <c r="J62" s="24">
        <v>12.3</v>
      </c>
    </row>
    <row r="63" spans="2:10" x14ac:dyDescent="0.2">
      <c r="B63" s="1" t="s">
        <v>469</v>
      </c>
      <c r="C63" s="31">
        <v>1347</v>
      </c>
      <c r="D63" s="32">
        <v>1392</v>
      </c>
      <c r="E63" s="32">
        <v>1447</v>
      </c>
      <c r="F63" s="32">
        <v>1272</v>
      </c>
      <c r="G63" s="54">
        <v>87.4</v>
      </c>
      <c r="H63" s="24">
        <v>87.4</v>
      </c>
      <c r="I63" s="24">
        <v>89.8</v>
      </c>
      <c r="J63" s="24">
        <v>87.4</v>
      </c>
    </row>
    <row r="64" spans="2:10" x14ac:dyDescent="0.2">
      <c r="B64" s="1" t="s">
        <v>470</v>
      </c>
      <c r="C64" s="31">
        <v>373</v>
      </c>
      <c r="D64" s="32">
        <v>337</v>
      </c>
      <c r="E64" s="32">
        <v>345</v>
      </c>
      <c r="F64" s="32">
        <v>433</v>
      </c>
      <c r="G64" s="54">
        <v>35.9</v>
      </c>
      <c r="H64" s="24">
        <v>31.9</v>
      </c>
      <c r="I64" s="24">
        <v>32.700000000000003</v>
      </c>
      <c r="J64" s="24">
        <v>42.5</v>
      </c>
    </row>
    <row r="65" spans="1:10" x14ac:dyDescent="0.2">
      <c r="B65" s="1" t="s">
        <v>471</v>
      </c>
      <c r="C65" s="31">
        <v>146</v>
      </c>
      <c r="D65" s="32">
        <v>154</v>
      </c>
      <c r="E65" s="32">
        <v>160</v>
      </c>
      <c r="F65" s="32">
        <v>133</v>
      </c>
      <c r="G65" s="54">
        <v>14.1</v>
      </c>
      <c r="H65" s="24">
        <v>14.7</v>
      </c>
      <c r="I65" s="24">
        <v>15.3</v>
      </c>
      <c r="J65" s="24">
        <v>13</v>
      </c>
    </row>
    <row r="66" spans="1:10" x14ac:dyDescent="0.2">
      <c r="B66" s="1" t="s">
        <v>472</v>
      </c>
      <c r="C66" s="31">
        <v>315</v>
      </c>
      <c r="D66" s="32">
        <v>345</v>
      </c>
      <c r="E66" s="32">
        <v>371</v>
      </c>
      <c r="F66" s="32">
        <v>265</v>
      </c>
      <c r="G66" s="54">
        <v>31.4</v>
      </c>
      <c r="H66" s="24">
        <v>34.299999999999997</v>
      </c>
      <c r="I66" s="24">
        <v>37.1</v>
      </c>
      <c r="J66" s="24">
        <v>26.5</v>
      </c>
    </row>
    <row r="67" spans="1:10" x14ac:dyDescent="0.2">
      <c r="B67" s="1" t="s">
        <v>473</v>
      </c>
      <c r="C67" s="31">
        <v>192</v>
      </c>
      <c r="D67" s="32">
        <v>189</v>
      </c>
      <c r="E67" s="32">
        <v>225</v>
      </c>
      <c r="F67" s="32">
        <v>198</v>
      </c>
      <c r="G67" s="54">
        <v>18.3</v>
      </c>
      <c r="H67" s="24">
        <v>18</v>
      </c>
      <c r="I67" s="24">
        <v>21.5</v>
      </c>
      <c r="J67" s="24">
        <v>18.8</v>
      </c>
    </row>
    <row r="68" spans="1:10" x14ac:dyDescent="0.2">
      <c r="B68" s="1" t="s">
        <v>474</v>
      </c>
      <c r="C68" s="31">
        <v>1136</v>
      </c>
      <c r="D68" s="32">
        <v>1084</v>
      </c>
      <c r="E68" s="32">
        <v>1047</v>
      </c>
      <c r="F68" s="32">
        <v>1221</v>
      </c>
      <c r="G68" s="54">
        <v>60.4</v>
      </c>
      <c r="H68" s="24">
        <v>59.2</v>
      </c>
      <c r="I68" s="24">
        <v>58.2</v>
      </c>
      <c r="J68" s="24">
        <v>62.5</v>
      </c>
    </row>
    <row r="69" spans="1:10" x14ac:dyDescent="0.2">
      <c r="B69" s="1" t="s">
        <v>475</v>
      </c>
      <c r="C69" s="31">
        <v>1100</v>
      </c>
      <c r="D69" s="32">
        <v>1064</v>
      </c>
      <c r="E69" s="32">
        <v>1105</v>
      </c>
      <c r="F69" s="32">
        <v>1159</v>
      </c>
      <c r="G69" s="54">
        <v>61.3</v>
      </c>
      <c r="H69" s="24">
        <v>60.2</v>
      </c>
      <c r="I69" s="24">
        <v>60.7</v>
      </c>
      <c r="J69" s="24">
        <v>63</v>
      </c>
    </row>
    <row r="70" spans="1:10" x14ac:dyDescent="0.2">
      <c r="B70" s="1" t="s">
        <v>476</v>
      </c>
      <c r="C70" s="31">
        <v>459</v>
      </c>
      <c r="D70" s="32">
        <v>482</v>
      </c>
      <c r="E70" s="32">
        <v>527</v>
      </c>
      <c r="F70" s="32">
        <v>422</v>
      </c>
      <c r="G70" s="54">
        <v>37.799999999999997</v>
      </c>
      <c r="H70" s="24">
        <v>38.4</v>
      </c>
      <c r="I70" s="24">
        <v>41.8</v>
      </c>
      <c r="J70" s="24">
        <v>36.9</v>
      </c>
    </row>
    <row r="71" spans="1:10" ht="18" thickBot="1" x14ac:dyDescent="0.25">
      <c r="B71" s="40" t="s">
        <v>477</v>
      </c>
      <c r="C71" s="43">
        <v>596</v>
      </c>
      <c r="D71" s="44">
        <v>586</v>
      </c>
      <c r="E71" s="44">
        <v>622</v>
      </c>
      <c r="F71" s="44">
        <v>612</v>
      </c>
      <c r="G71" s="55">
        <v>47.5</v>
      </c>
      <c r="H71" s="56">
        <v>46.3</v>
      </c>
      <c r="I71" s="56">
        <v>49.1</v>
      </c>
      <c r="J71" s="56">
        <v>49.5</v>
      </c>
    </row>
    <row r="72" spans="1:10" x14ac:dyDescent="0.2">
      <c r="B72" s="1" t="s">
        <v>478</v>
      </c>
    </row>
    <row r="73" spans="1:10" x14ac:dyDescent="0.2">
      <c r="A73" s="1"/>
    </row>
  </sheetData>
  <phoneticPr fontId="2"/>
  <pageMargins left="0.23000000000000004" right="0.23000000000000004" top="0.51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Q01家計</vt:lpstr>
      <vt:lpstr>Q02公共</vt:lpstr>
      <vt:lpstr>Q03全消</vt:lpstr>
      <vt:lpstr>Q04資産</vt:lpstr>
      <vt:lpstr>Q05耐久</vt:lpstr>
      <vt:lpstr>Q01家計!Print_Area_MI</vt:lpstr>
      <vt:lpstr>Q02公共!Print_Area_MI</vt:lpstr>
      <vt:lpstr>Q03全消!Print_Area_MI</vt:lpstr>
      <vt:lpstr>Q04資産!Print_Area_MI</vt:lpstr>
      <vt:lpstr>Q05耐久!Print_Area_MI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2018-08-10T07:27:33Z</dcterms:created>
  <dcterms:modified xsi:type="dcterms:W3CDTF">2018-08-10T07:28:30Z</dcterms:modified>
</cp:coreProperties>
</file>