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480" yWindow="2520" windowWidth="8445" windowHeight="4485" activeTab="8"/>
  </bookViews>
  <sheets>
    <sheet name="M01卸売" sheetId="1" r:id="rId1"/>
    <sheet name="M02小売" sheetId="2" r:id="rId2"/>
    <sheet name="M03町村" sheetId="3" r:id="rId3"/>
    <sheet name="M04大型" sheetId="4" r:id="rId4"/>
    <sheet name="M05特ｻﾋﾞ" sheetId="5" r:id="rId5"/>
    <sheet name="M06ｻ-ﾋﾞｽ" sheetId="6" r:id="rId6"/>
    <sheet name="M07国品" sheetId="7" r:id="rId7"/>
    <sheet name="M08品目" sheetId="8" r:id="rId8"/>
    <sheet name="M09国別" sheetId="9" r:id="rId9"/>
  </sheets>
  <definedNames>
    <definedName name="_Key1" hidden="1">'M06ｻ-ﾋﾞｽ'!$C$26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Sort" hidden="1">'M06ｻ-ﾋﾞｽ'!$C$26:$C$44</definedName>
    <definedName name="_xlnm.Print_Area" localSheetId="2">M03町村!$A$1:$K$291</definedName>
    <definedName name="Print_Area_MI" localSheetId="0">M01卸売!$A$1:$O$70</definedName>
    <definedName name="Print_Area_MI" localSheetId="1">M02小売!$A$1:$N$72</definedName>
    <definedName name="Print_Area_MI" localSheetId="2">M03町村!$A$1:$K$292</definedName>
    <definedName name="Print_Area_MI" localSheetId="3">M04大型!$A$74:$N$114</definedName>
    <definedName name="Print_Area_MI" localSheetId="4">M05特ｻﾋﾞ!$A$6:$N$34</definedName>
    <definedName name="Print_Area_MI" localSheetId="5">'M06ｻ-ﾋﾞｽ'!$A$1:$K$73</definedName>
    <definedName name="Print_Area_MI" localSheetId="6">M07国品!$A$1:$H$72</definedName>
    <definedName name="Print_Area_MI" localSheetId="7">M08品目!$A$1:$I$141</definedName>
    <definedName name="Print_Area_MI" localSheetId="8">M09国別!$A$1:$I$121</definedName>
  </definedNames>
  <calcPr calcId="145621"/>
</workbook>
</file>

<file path=xl/calcChain.xml><?xml version="1.0" encoding="utf-8"?>
<calcChain xmlns="http://schemas.openxmlformats.org/spreadsheetml/2006/main">
  <c r="D36" i="9" l="1"/>
  <c r="E36" i="9"/>
  <c r="F36" i="9"/>
  <c r="G36" i="9"/>
  <c r="H36" i="9"/>
  <c r="H13" i="9" s="1"/>
  <c r="I36" i="9"/>
  <c r="I13" i="9" s="1"/>
  <c r="D96" i="9"/>
  <c r="E96" i="9"/>
  <c r="F96" i="9"/>
  <c r="G96" i="9"/>
  <c r="H96" i="9"/>
  <c r="H73" i="9" s="1"/>
  <c r="I96" i="9"/>
  <c r="I73" i="9" s="1"/>
  <c r="D13" i="8"/>
  <c r="E13" i="8"/>
  <c r="F13" i="8"/>
  <c r="G13" i="8"/>
  <c r="H13" i="8"/>
  <c r="I13" i="8"/>
  <c r="D21" i="8"/>
  <c r="E21" i="8"/>
  <c r="F21" i="8"/>
  <c r="G21" i="8"/>
  <c r="H21" i="8"/>
  <c r="I21" i="8"/>
  <c r="D35" i="8"/>
  <c r="E35" i="8"/>
  <c r="F35" i="8"/>
  <c r="G35" i="8"/>
  <c r="H35" i="8"/>
  <c r="I35" i="8"/>
  <c r="D36" i="8"/>
  <c r="E36" i="8"/>
  <c r="F36" i="8"/>
  <c r="G36" i="8"/>
  <c r="H36" i="8"/>
  <c r="I36" i="8"/>
  <c r="D38" i="8"/>
  <c r="E38" i="8"/>
  <c r="F38" i="8"/>
  <c r="G38" i="8"/>
  <c r="H38" i="8"/>
  <c r="I38" i="8"/>
  <c r="D46" i="8"/>
  <c r="E46" i="8"/>
  <c r="F46" i="8"/>
  <c r="G46" i="8"/>
  <c r="H46" i="8"/>
  <c r="I46" i="8"/>
  <c r="D60" i="8"/>
  <c r="E60" i="8"/>
  <c r="F60" i="8"/>
  <c r="G60" i="8"/>
  <c r="D67" i="8"/>
  <c r="E67" i="8"/>
  <c r="F67" i="8"/>
  <c r="G67" i="8"/>
  <c r="H67" i="8"/>
  <c r="I67" i="8"/>
  <c r="H85" i="8"/>
  <c r="I86" i="8"/>
  <c r="D91" i="8"/>
  <c r="E91" i="8"/>
  <c r="F91" i="8"/>
  <c r="G91" i="8"/>
  <c r="H91" i="8"/>
  <c r="I91" i="8"/>
  <c r="D93" i="8"/>
  <c r="D85" i="8" s="1"/>
  <c r="E93" i="8"/>
  <c r="E85" i="8" s="1"/>
  <c r="F93" i="8"/>
  <c r="F85" i="8" s="1"/>
  <c r="G93" i="8"/>
  <c r="G85" i="8" s="1"/>
  <c r="H93" i="8"/>
  <c r="I93" i="8"/>
  <c r="I85" i="8" s="1"/>
  <c r="D101" i="8"/>
  <c r="E101" i="8"/>
  <c r="F101" i="8"/>
  <c r="G101" i="8"/>
  <c r="H101" i="8"/>
  <c r="I101" i="8"/>
  <c r="D102" i="8"/>
  <c r="E102" i="8"/>
  <c r="F102" i="8"/>
  <c r="G102" i="8"/>
  <c r="H102" i="8"/>
  <c r="I102" i="8"/>
  <c r="D108" i="8"/>
  <c r="E108" i="8"/>
  <c r="F108" i="8"/>
  <c r="G108" i="8"/>
  <c r="H108" i="8"/>
  <c r="I108" i="8"/>
  <c r="D110" i="8"/>
  <c r="E110" i="8"/>
  <c r="F110" i="8"/>
  <c r="G110" i="8"/>
  <c r="H110" i="8"/>
  <c r="I110" i="8"/>
  <c r="D128" i="8"/>
  <c r="E128" i="8"/>
  <c r="F128" i="8"/>
  <c r="G128" i="8"/>
  <c r="H128" i="8"/>
  <c r="I128" i="8"/>
  <c r="D138" i="8"/>
  <c r="E138" i="8"/>
  <c r="F138" i="8"/>
  <c r="G138" i="8"/>
  <c r="H138" i="8"/>
  <c r="I138" i="8"/>
  <c r="C11" i="7"/>
  <c r="D11" i="7"/>
  <c r="E11" i="7"/>
  <c r="F11" i="7"/>
  <c r="G11" i="7"/>
  <c r="H11" i="7"/>
  <c r="C43" i="7"/>
  <c r="D43" i="7"/>
  <c r="E43" i="7"/>
  <c r="F43" i="7"/>
  <c r="G43" i="7"/>
  <c r="H43" i="7"/>
  <c r="G24" i="6"/>
  <c r="F24" i="6" s="1"/>
  <c r="H24" i="6"/>
  <c r="J24" i="6"/>
  <c r="I24" i="6" s="1"/>
  <c r="K24" i="6"/>
  <c r="F26" i="6"/>
  <c r="I26" i="6"/>
  <c r="F27" i="6"/>
  <c r="I27" i="6"/>
  <c r="F28" i="6"/>
  <c r="I28" i="6"/>
  <c r="F30" i="6"/>
  <c r="I30" i="6"/>
  <c r="F31" i="6"/>
  <c r="I31" i="6"/>
  <c r="F32" i="6"/>
  <c r="I32" i="6"/>
  <c r="F34" i="6"/>
  <c r="I34" i="6"/>
  <c r="F35" i="6"/>
  <c r="I35" i="6"/>
  <c r="F36" i="6"/>
  <c r="I36" i="6"/>
  <c r="F38" i="6"/>
  <c r="I38" i="6"/>
  <c r="F39" i="6"/>
  <c r="I39" i="6"/>
  <c r="F40" i="6"/>
  <c r="I40" i="6"/>
  <c r="F42" i="6"/>
  <c r="I42" i="6"/>
  <c r="F43" i="6"/>
  <c r="I43" i="6"/>
  <c r="F44" i="6"/>
  <c r="I44" i="6"/>
  <c r="F50" i="6"/>
  <c r="G50" i="6"/>
  <c r="H50" i="6"/>
  <c r="I50" i="6"/>
  <c r="F26" i="4"/>
  <c r="G26" i="4"/>
  <c r="H26" i="4"/>
  <c r="I26" i="4"/>
  <c r="F28" i="4"/>
  <c r="G28" i="4"/>
  <c r="H28" i="4"/>
  <c r="K28" i="4"/>
  <c r="J28" i="4" s="1"/>
  <c r="L28" i="4"/>
  <c r="M28" i="4"/>
  <c r="N28" i="4"/>
  <c r="F29" i="4"/>
  <c r="G29" i="4"/>
  <c r="H29" i="4"/>
  <c r="K29" i="4"/>
  <c r="J29" i="4" s="1"/>
  <c r="L29" i="4"/>
  <c r="M29" i="4"/>
  <c r="N29" i="4"/>
  <c r="F30" i="4"/>
  <c r="G30" i="4"/>
  <c r="H30" i="4"/>
  <c r="K30" i="4"/>
  <c r="J30" i="4" s="1"/>
  <c r="L30" i="4"/>
  <c r="M30" i="4"/>
  <c r="N30" i="4"/>
  <c r="F31" i="4"/>
  <c r="G31" i="4"/>
  <c r="H31" i="4"/>
  <c r="K31" i="4"/>
  <c r="J31" i="4" s="1"/>
  <c r="L31" i="4"/>
  <c r="M31" i="4"/>
  <c r="N31" i="4"/>
  <c r="F32" i="4"/>
  <c r="G32" i="4"/>
  <c r="H32" i="4"/>
  <c r="K32" i="4"/>
  <c r="J32" i="4" s="1"/>
  <c r="L32" i="4"/>
  <c r="M32" i="4"/>
  <c r="N32" i="4"/>
  <c r="F33" i="4"/>
  <c r="G33" i="4"/>
  <c r="H33" i="4"/>
  <c r="K33" i="4"/>
  <c r="J33" i="4" s="1"/>
  <c r="L33" i="4"/>
  <c r="M33" i="4"/>
  <c r="N33" i="4"/>
  <c r="F35" i="4"/>
  <c r="G35" i="4"/>
  <c r="H35" i="4"/>
  <c r="K35" i="4"/>
  <c r="J35" i="4" s="1"/>
  <c r="L35" i="4"/>
  <c r="M35" i="4"/>
  <c r="N35" i="4"/>
  <c r="F36" i="4"/>
  <c r="G36" i="4"/>
  <c r="H36" i="4"/>
  <c r="K36" i="4"/>
  <c r="J36" i="4" s="1"/>
  <c r="L36" i="4"/>
  <c r="M36" i="4"/>
  <c r="N36" i="4"/>
  <c r="F37" i="4"/>
  <c r="G37" i="4"/>
  <c r="H37" i="4"/>
  <c r="K37" i="4"/>
  <c r="J37" i="4" s="1"/>
  <c r="L37" i="4"/>
  <c r="M37" i="4"/>
  <c r="N37" i="4"/>
  <c r="F38" i="4"/>
  <c r="G38" i="4"/>
  <c r="H38" i="4"/>
  <c r="K38" i="4"/>
  <c r="J38" i="4" s="1"/>
  <c r="L38" i="4"/>
  <c r="M38" i="4"/>
  <c r="N38" i="4"/>
  <c r="F39" i="4"/>
  <c r="G39" i="4"/>
  <c r="H39" i="4"/>
  <c r="K39" i="4"/>
  <c r="J39" i="4" s="1"/>
  <c r="L39" i="4"/>
  <c r="M39" i="4"/>
  <c r="N39" i="4"/>
  <c r="F40" i="4"/>
  <c r="G40" i="4"/>
  <c r="H40" i="4"/>
  <c r="K40" i="4"/>
  <c r="J40" i="4" s="1"/>
  <c r="L40" i="4"/>
  <c r="M40" i="4"/>
  <c r="N40" i="4"/>
  <c r="I56" i="4"/>
  <c r="J56" i="4"/>
  <c r="K56" i="4"/>
  <c r="K26" i="4" s="1"/>
  <c r="L56" i="4"/>
  <c r="L26" i="4" s="1"/>
  <c r="M56" i="4"/>
  <c r="M26" i="4" s="1"/>
  <c r="N56" i="4"/>
  <c r="J58" i="4"/>
  <c r="J59" i="4"/>
  <c r="J60" i="4"/>
  <c r="J61" i="4"/>
  <c r="J62" i="4"/>
  <c r="J63" i="4"/>
  <c r="J65" i="4"/>
  <c r="J66" i="4"/>
  <c r="J67" i="4"/>
  <c r="J68" i="4"/>
  <c r="J69" i="4"/>
  <c r="J70" i="4"/>
  <c r="I98" i="4"/>
  <c r="K98" i="4"/>
  <c r="L98" i="4"/>
  <c r="M98" i="4"/>
  <c r="N98" i="4"/>
  <c r="N26" i="4" s="1"/>
  <c r="J100" i="4"/>
  <c r="J98" i="4" s="1"/>
  <c r="J101" i="4"/>
  <c r="J102" i="4"/>
  <c r="J103" i="4"/>
  <c r="J104" i="4"/>
  <c r="J105" i="4"/>
  <c r="J107" i="4"/>
  <c r="J108" i="4"/>
  <c r="J109" i="4"/>
  <c r="J110" i="4"/>
  <c r="J111" i="4"/>
  <c r="J112" i="4"/>
  <c r="C12" i="3"/>
  <c r="D12" i="3"/>
  <c r="E12" i="3"/>
  <c r="F12" i="3"/>
  <c r="G12" i="3"/>
  <c r="H12" i="3"/>
  <c r="I12" i="3"/>
  <c r="J12" i="3"/>
  <c r="K12" i="3"/>
  <c r="C85" i="3"/>
  <c r="D85" i="3"/>
  <c r="E85" i="3"/>
  <c r="F85" i="3"/>
  <c r="J85" i="3"/>
  <c r="E158" i="3"/>
  <c r="F158" i="3"/>
  <c r="G158" i="3"/>
  <c r="H158" i="3"/>
  <c r="I158" i="3"/>
  <c r="D231" i="3"/>
  <c r="H231" i="3"/>
  <c r="E14" i="2"/>
  <c r="E15" i="2"/>
  <c r="E16" i="2"/>
  <c r="E17" i="2"/>
  <c r="E19" i="2"/>
  <c r="E20" i="2"/>
  <c r="E21" i="2"/>
  <c r="E22" i="2"/>
  <c r="E24" i="2"/>
  <c r="E25" i="2"/>
  <c r="F26" i="2"/>
  <c r="G26" i="2"/>
  <c r="H26" i="2"/>
  <c r="I26" i="2"/>
  <c r="J26" i="2"/>
  <c r="K26" i="2"/>
  <c r="L26" i="2"/>
  <c r="M26" i="2"/>
  <c r="N26" i="2"/>
  <c r="E28" i="2"/>
  <c r="E26" i="2" s="1"/>
  <c r="E29" i="2"/>
  <c r="E30" i="2"/>
  <c r="E32" i="2"/>
  <c r="E33" i="2"/>
  <c r="E34" i="2"/>
  <c r="E36" i="2"/>
  <c r="E37" i="2"/>
  <c r="G38" i="2"/>
  <c r="E38" i="2" s="1"/>
  <c r="E40" i="2"/>
  <c r="E41" i="2"/>
  <c r="E42" i="2"/>
  <c r="E44" i="2"/>
  <c r="E45" i="2"/>
  <c r="E46" i="2"/>
  <c r="E48" i="2"/>
  <c r="E49" i="2"/>
  <c r="E50" i="2"/>
  <c r="E52" i="2"/>
  <c r="E53" i="2"/>
  <c r="E54" i="2"/>
  <c r="E56" i="2"/>
  <c r="E57" i="2"/>
  <c r="E58" i="2"/>
  <c r="E60" i="2"/>
  <c r="E61" i="2"/>
  <c r="E62" i="2"/>
  <c r="E64" i="2"/>
  <c r="E65" i="2"/>
  <c r="E66" i="2"/>
  <c r="E68" i="2"/>
  <c r="E69" i="2"/>
  <c r="K27" i="1"/>
  <c r="E27" i="1" s="1"/>
  <c r="K28" i="1"/>
  <c r="E28" i="1" s="1"/>
  <c r="K29" i="1"/>
  <c r="E29" i="1" s="1"/>
  <c r="E30" i="1"/>
  <c r="E32" i="1"/>
  <c r="K33" i="1"/>
  <c r="E33" i="1" s="1"/>
  <c r="E34" i="1"/>
  <c r="E35" i="1"/>
  <c r="E37" i="1"/>
  <c r="E38" i="1"/>
  <c r="F39" i="1"/>
  <c r="K39" i="1"/>
  <c r="L39" i="1"/>
  <c r="E41" i="1"/>
  <c r="F43" i="1"/>
  <c r="G43" i="1"/>
  <c r="H43" i="1"/>
  <c r="I43" i="1"/>
  <c r="J43" i="1"/>
  <c r="K43" i="1"/>
  <c r="M43" i="1"/>
  <c r="M39" i="1" s="1"/>
  <c r="N43" i="1"/>
  <c r="N39" i="1" s="1"/>
  <c r="O43" i="1"/>
  <c r="O39" i="1" s="1"/>
  <c r="E44" i="1"/>
  <c r="E43" i="1" s="1"/>
  <c r="E39" i="1" s="1"/>
  <c r="E45" i="1"/>
  <c r="E47" i="1"/>
  <c r="F47" i="1"/>
  <c r="G47" i="1"/>
  <c r="G39" i="1" s="1"/>
  <c r="H47" i="1"/>
  <c r="H39" i="1" s="1"/>
  <c r="I47" i="1"/>
  <c r="I39" i="1" s="1"/>
  <c r="J47" i="1"/>
  <c r="J39" i="1" s="1"/>
  <c r="K47" i="1"/>
  <c r="L47" i="1"/>
  <c r="M47" i="1"/>
  <c r="N47" i="1"/>
  <c r="O47" i="1"/>
  <c r="E48" i="1"/>
  <c r="E49" i="1"/>
  <c r="F51" i="1"/>
  <c r="G51" i="1"/>
  <c r="H51" i="1"/>
  <c r="I51" i="1"/>
  <c r="J51" i="1"/>
  <c r="K51" i="1"/>
  <c r="M51" i="1"/>
  <c r="N51" i="1"/>
  <c r="O51" i="1"/>
  <c r="E52" i="1"/>
  <c r="E51" i="1" s="1"/>
  <c r="E53" i="1"/>
  <c r="E54" i="1"/>
  <c r="E55" i="1"/>
  <c r="E57" i="1"/>
  <c r="F57" i="1"/>
  <c r="G57" i="1"/>
  <c r="H57" i="1"/>
  <c r="I57" i="1"/>
  <c r="J57" i="1"/>
  <c r="K57" i="1"/>
  <c r="M57" i="1"/>
  <c r="N57" i="1"/>
  <c r="O57" i="1"/>
  <c r="E58" i="1"/>
  <c r="E59" i="1"/>
  <c r="E60" i="1"/>
  <c r="E61" i="1"/>
  <c r="E63" i="1"/>
  <c r="F63" i="1"/>
  <c r="G63" i="1"/>
  <c r="H63" i="1"/>
  <c r="I63" i="1"/>
  <c r="J63" i="1"/>
  <c r="K63" i="1"/>
  <c r="L63" i="1"/>
  <c r="M63" i="1"/>
  <c r="N63" i="1"/>
  <c r="O63" i="1"/>
  <c r="E64" i="1"/>
  <c r="E65" i="1"/>
  <c r="E67" i="1"/>
  <c r="J26" i="4" l="1"/>
</calcChain>
</file>

<file path=xl/sharedStrings.xml><?xml version="1.0" encoding="utf-8"?>
<sst xmlns="http://schemas.openxmlformats.org/spreadsheetml/2006/main" count="1636" uniqueCount="485">
  <si>
    <t>Ｍ-01 卸売業の業種，従業者規模別商店数，従業者数，年間販売額等</t>
  </si>
  <si>
    <t>「商業統計調査」 は，商業の実態を明らかにするため，卸売業，小売業及び飲食店に</t>
  </si>
  <si>
    <t>属する事業所を対象とする全数調査である。ただし，①国に属するもの，②営業の場所</t>
  </si>
  <si>
    <t>が一定していないもの，又は営業のための固定設備がないもの，③出入りするために許</t>
  </si>
  <si>
    <t>可又は入場料の支払の制限のある事業所内にあるもの，④引き続き ３ヵ月以上休業し</t>
  </si>
  <si>
    <t>ているものは除かれる。なお，昭和63年調査からは調査範囲が拡大され，官公庁，学校</t>
  </si>
  <si>
    <t>会社などの構内にある別経営の事業所及び訪問販売，通信・カタログ販売などの店舗を</t>
  </si>
  <si>
    <t>有しないで商品を販売する事業所も調査対象となった。「従業者」とは，調査期日現在</t>
  </si>
  <si>
    <t>主としてその店の業務に従事している個人事業主，家族従業者，有給役員及び常時雇用</t>
  </si>
  <si>
    <t>従業者（調査期日の前２ヵ月間，それぞれ 18日以上雇用した臨時・日雇従業者を含む）</t>
  </si>
  <si>
    <t>をいう。「年間販売額」とは，調査期日前１ヵ年間の販売実績をいう。卸売販売額は，</t>
  </si>
  <si>
    <t>第１次卸から最終卸までの各段階の販売額の合計であり，本支店間の商品移動で振替が</t>
  </si>
  <si>
    <t>行われた場合は，本店から支店への振替額が卸売販売額に計上されている。「商品手持</t>
  </si>
  <si>
    <t>額」とは，調査期日現在，商店が販売の目的で保有している手持ち商品の金額をいう。</t>
  </si>
  <si>
    <t>なお，手持ち商品の評価は，原則として仕入れ価格によっている。</t>
  </si>
  <si>
    <t>従業者規模別商店数</t>
  </si>
  <si>
    <t xml:space="preserve"> 年間</t>
  </si>
  <si>
    <t>商品</t>
  </si>
  <si>
    <t xml:space="preserve"> 商店数</t>
  </si>
  <si>
    <t xml:space="preserve"> 10～</t>
  </si>
  <si>
    <t xml:space="preserve"> 20～</t>
  </si>
  <si>
    <t xml:space="preserve"> 30～</t>
  </si>
  <si>
    <t xml:space="preserve"> 100人</t>
  </si>
  <si>
    <t xml:space="preserve"> 従業者数</t>
  </si>
  <si>
    <t xml:space="preserve"> 販売額</t>
  </si>
  <si>
    <t>手持額</t>
  </si>
  <si>
    <t xml:space="preserve">   計</t>
  </si>
  <si>
    <t xml:space="preserve"> 1～2人</t>
  </si>
  <si>
    <t xml:space="preserve"> 3～4人</t>
  </si>
  <si>
    <t xml:space="preserve"> 5～9人</t>
  </si>
  <si>
    <t xml:space="preserve"> 19人</t>
  </si>
  <si>
    <t xml:space="preserve"> 29人</t>
  </si>
  <si>
    <t xml:space="preserve"> 99人</t>
  </si>
  <si>
    <t xml:space="preserve"> 以上</t>
  </si>
  <si>
    <t xml:space="preserve">          月日</t>
  </si>
  <si>
    <t>店</t>
  </si>
  <si>
    <t>人</t>
  </si>
  <si>
    <t>億円</t>
  </si>
  <si>
    <t>昭和45年 1970 6.1</t>
  </si>
  <si>
    <t xml:space="preserve"> 47   1972 5.1</t>
  </si>
  <si>
    <t xml:space="preserve"> 49   1974 5.1</t>
  </si>
  <si>
    <t xml:space="preserve"> 51   1976 5.1</t>
  </si>
  <si>
    <t xml:space="preserve"> 54   1979 6.1</t>
  </si>
  <si>
    <t xml:space="preserve"> 57   1982 6.1</t>
  </si>
  <si>
    <t xml:space="preserve"> 60   1985 5.1</t>
  </si>
  <si>
    <t xml:space="preserve"> 63   1988 6.1</t>
  </si>
  <si>
    <t>平成 3   1991 7.1</t>
  </si>
  <si>
    <t>48 各種商品</t>
  </si>
  <si>
    <t>49 繊維･衣服等</t>
  </si>
  <si>
    <t>491 繊維品</t>
  </si>
  <si>
    <t>492 衣服･身回品</t>
  </si>
  <si>
    <t>50 飲食料品</t>
  </si>
  <si>
    <t>501 農畜,水産物</t>
  </si>
  <si>
    <t>502 食料･飲料</t>
  </si>
  <si>
    <t>51 建築材料,鉱物</t>
  </si>
  <si>
    <t>511 建築材料</t>
  </si>
  <si>
    <t>512 化学製品</t>
  </si>
  <si>
    <t>513 鉱物金属材料</t>
  </si>
  <si>
    <t>514 再生資源</t>
  </si>
  <si>
    <t>52 機械器具</t>
  </si>
  <si>
    <t>521 一般機械器具</t>
  </si>
  <si>
    <t>522 自動車</t>
  </si>
  <si>
    <t>523 電気機械器具</t>
  </si>
  <si>
    <t>529 ｿﾉ他機械器具</t>
  </si>
  <si>
    <t>53 その他</t>
  </si>
  <si>
    <t>531 家具･建具</t>
  </si>
  <si>
    <t>532 医薬品化粧品</t>
  </si>
  <si>
    <t>533 代理商仲立業</t>
  </si>
  <si>
    <t>539 他に分類ｻﾚﾅｲ</t>
  </si>
  <si>
    <t>資料：県統計課「和歌山県の商業」</t>
  </si>
  <si>
    <t xml:space="preserve"> 6   1994 7.1</t>
    <phoneticPr fontId="2"/>
  </si>
  <si>
    <t xml:space="preserve"> 9  1997 6.1</t>
    <phoneticPr fontId="2"/>
  </si>
  <si>
    <t>－</t>
    <phoneticPr fontId="2"/>
  </si>
  <si>
    <t>599 他に分類ｻﾚﾅｲ</t>
  </si>
  <si>
    <t>598 中古品</t>
  </si>
  <si>
    <t>597 時計,眼鏡,光学機</t>
    <phoneticPr fontId="2"/>
  </si>
  <si>
    <t>596 写真機･写真材料</t>
  </si>
  <si>
    <t>595 ｽﾎﾟ-ﾂ娯楽用品</t>
  </si>
  <si>
    <t>594 書籍・文房具</t>
  </si>
  <si>
    <t>593 燃料</t>
  </si>
  <si>
    <t>592 農耕用品</t>
  </si>
  <si>
    <t>591 医薬品･化粧品</t>
  </si>
  <si>
    <t>589 他のじゅう器</t>
  </si>
  <si>
    <t>584 家庭用機械器具</t>
  </si>
  <si>
    <t>583 陶磁器･ガラス器</t>
  </si>
  <si>
    <t>582 金物・荒物</t>
  </si>
  <si>
    <t>581 家具･建具･畳</t>
  </si>
  <si>
    <t>572 自転車</t>
  </si>
  <si>
    <t>571 自動車</t>
  </si>
  <si>
    <t>569 他の飲食料品</t>
  </si>
  <si>
    <t>568 米穀類</t>
  </si>
  <si>
    <t>567 菓子・パン</t>
  </si>
  <si>
    <t>566 野菜・果実</t>
  </si>
  <si>
    <t>565 乾物</t>
  </si>
  <si>
    <t>564 鮮魚</t>
  </si>
  <si>
    <t>563 食肉</t>
  </si>
  <si>
    <t>562 酒</t>
  </si>
  <si>
    <t>561 各種食料品</t>
  </si>
  <si>
    <t>559 他の織物衣服等</t>
  </si>
  <si>
    <t>554 靴・履物</t>
  </si>
  <si>
    <t>553 婦人・子供服</t>
  </si>
  <si>
    <t>552 男子服</t>
  </si>
  <si>
    <t>551 呉服･服地･寝具</t>
  </si>
  <si>
    <t>549 その他各種商品</t>
  </si>
  <si>
    <t>541 百貨店</t>
  </si>
  <si>
    <t xml:space="preserve">     9  1997 6.1</t>
    <phoneticPr fontId="2"/>
  </si>
  <si>
    <t xml:space="preserve">     6   1994 7.1</t>
  </si>
  <si>
    <t xml:space="preserve">    63   1988 6.1</t>
  </si>
  <si>
    <t xml:space="preserve">    60   1985 5.1</t>
  </si>
  <si>
    <t xml:space="preserve">    57   1982 6.1</t>
  </si>
  <si>
    <t xml:space="preserve">    54   1979 6.1</t>
  </si>
  <si>
    <t xml:space="preserve">    51   1976 5.1</t>
  </si>
  <si>
    <t xml:space="preserve">    49   1974 5.1</t>
  </si>
  <si>
    <t xml:space="preserve">    47   1972 5.1</t>
  </si>
  <si>
    <t>㎡</t>
  </si>
  <si>
    <t xml:space="preserve"> 3～9人</t>
  </si>
  <si>
    <t xml:space="preserve">    計</t>
  </si>
  <si>
    <t xml:space="preserve">  売場面積</t>
  </si>
  <si>
    <t xml:space="preserve"> 手持額</t>
  </si>
  <si>
    <t xml:space="preserve">  販売額</t>
  </si>
  <si>
    <t>100人</t>
  </si>
  <si>
    <t xml:space="preserve">  商店数</t>
  </si>
  <si>
    <t xml:space="preserve"> 商品</t>
  </si>
  <si>
    <t xml:space="preserve">  年間</t>
  </si>
  <si>
    <t xml:space="preserve">  従業者規模</t>
  </si>
  <si>
    <t xml:space="preserve"> 調査の説明については，M-01 卸売業を参照</t>
  </si>
  <si>
    <t>Ｍ-02 小売業の業種，従業者規模別商店数，従業者数，年間販売額等</t>
  </si>
  <si>
    <t>X</t>
    <phoneticPr fontId="2"/>
  </si>
  <si>
    <t>－</t>
    <phoneticPr fontId="2"/>
  </si>
  <si>
    <t xml:space="preserve"> 北 山 村</t>
  </si>
  <si>
    <t xml:space="preserve"> 本 宮 町</t>
  </si>
  <si>
    <t xml:space="preserve"> 熊野川町</t>
  </si>
  <si>
    <t xml:space="preserve"> 古座川町</t>
  </si>
  <si>
    <t xml:space="preserve"> 古 座 町</t>
  </si>
  <si>
    <t xml:space="preserve"> 太 地 町</t>
  </si>
  <si>
    <t xml:space="preserve"> 那智勝浦町</t>
  </si>
  <si>
    <t xml:space="preserve"> 串 本 町</t>
  </si>
  <si>
    <t xml:space="preserve"> すさみ町</t>
  </si>
  <si>
    <t xml:space="preserve"> 日置川町</t>
  </si>
  <si>
    <t xml:space="preserve"> 上富田町</t>
  </si>
  <si>
    <t xml:space="preserve"> 大 塔 村</t>
  </si>
  <si>
    <t xml:space="preserve"> 中辺路町</t>
  </si>
  <si>
    <t xml:space="preserve"> 白 浜 町</t>
  </si>
  <si>
    <t xml:space="preserve"> 印 南 町</t>
  </si>
  <si>
    <t xml:space="preserve"> 南 部 町</t>
  </si>
  <si>
    <t xml:space="preserve"> 南部川村</t>
  </si>
  <si>
    <t xml:space="preserve"> 龍 神 村</t>
  </si>
  <si>
    <t xml:space="preserve"> 美 山 村</t>
  </si>
  <si>
    <t xml:space="preserve"> 中 津 村</t>
  </si>
  <si>
    <t xml:space="preserve"> 川 辺 町</t>
  </si>
  <si>
    <t xml:space="preserve"> 由 良 町</t>
  </si>
  <si>
    <t xml:space="preserve"> 日 高 町</t>
  </si>
  <si>
    <t xml:space="preserve"> 美 浜 町</t>
  </si>
  <si>
    <t xml:space="preserve"> 清 水 町</t>
  </si>
  <si>
    <t xml:space="preserve"> 金 屋 町</t>
  </si>
  <si>
    <t xml:space="preserve"> 吉 備 町</t>
  </si>
  <si>
    <t xml:space="preserve"> 広 川 町</t>
  </si>
  <si>
    <t xml:space="preserve"> 湯 浅 町</t>
  </si>
  <si>
    <t xml:space="preserve"> 花 園 村</t>
  </si>
  <si>
    <t xml:space="preserve"> 高 野 町</t>
  </si>
  <si>
    <t xml:space="preserve"> 九度山町</t>
  </si>
  <si>
    <t xml:space="preserve"> 高野口町</t>
  </si>
  <si>
    <t xml:space="preserve"> かつらぎ町</t>
  </si>
  <si>
    <t xml:space="preserve"> 岩 出 町</t>
  </si>
  <si>
    <t xml:space="preserve"> 貴志川町</t>
  </si>
  <si>
    <t xml:space="preserve"> 桃 山 町</t>
  </si>
  <si>
    <t xml:space="preserve"> 那 賀 町</t>
  </si>
  <si>
    <t xml:space="preserve"> 粉 河 町</t>
  </si>
  <si>
    <t xml:space="preserve"> 打 田 町</t>
  </si>
  <si>
    <t xml:space="preserve"> 美 里 町</t>
  </si>
  <si>
    <t xml:space="preserve"> 野 上 町</t>
  </si>
  <si>
    <t xml:space="preserve"> 下 津 町</t>
  </si>
  <si>
    <t xml:space="preserve"> 新 宮 市</t>
  </si>
  <si>
    <t xml:space="preserve"> 田 辺 市</t>
  </si>
  <si>
    <t xml:space="preserve"> 御 坊 市</t>
  </si>
  <si>
    <t xml:space="preserve"> 有 田 市</t>
  </si>
  <si>
    <t xml:space="preserve"> 橋 本 市</t>
  </si>
  <si>
    <t xml:space="preserve"> 海 南 市</t>
  </si>
  <si>
    <t xml:space="preserve"> 和歌山市</t>
  </si>
  <si>
    <t>1997. 6. 1</t>
  </si>
  <si>
    <t>百万円</t>
  </si>
  <si>
    <t>平成 9年</t>
  </si>
  <si>
    <t xml:space="preserve"> 売場面積</t>
  </si>
  <si>
    <t>年間販売額</t>
    <phoneticPr fontId="2"/>
  </si>
  <si>
    <t xml:space="preserve">  従業者数</t>
  </si>
  <si>
    <t>売場面積</t>
  </si>
  <si>
    <t xml:space="preserve"> 59 その他の小売業</t>
  </si>
  <si>
    <t xml:space="preserve">   58 家具・じゅう器・家庭用機械器具</t>
  </si>
  <si>
    <t>57自動車･  自転車</t>
  </si>
  <si>
    <t xml:space="preserve">  小売業</t>
  </si>
  <si>
    <t xml:space="preserve">        調査の説明については，M-01 卸売業を参照。</t>
  </si>
  <si>
    <t>Ｍ-03 市町村，商業の業種別商店数，従業者数，年間販売額等－続き－</t>
  </si>
  <si>
    <t>　</t>
  </si>
  <si>
    <t>年間販売額</t>
    <rPh sb="4" eb="5">
      <t>ガク</t>
    </rPh>
    <phoneticPr fontId="2"/>
  </si>
  <si>
    <t xml:space="preserve">   商店数</t>
  </si>
  <si>
    <t>年間販売額</t>
  </si>
  <si>
    <t xml:space="preserve">      57 自動車・自転車</t>
  </si>
  <si>
    <t xml:space="preserve">             56 飲食料品</t>
  </si>
  <si>
    <t xml:space="preserve"> 55織物･衣服･身回品</t>
  </si>
  <si>
    <t>従業者数</t>
  </si>
  <si>
    <t>55 織物･衣服･身回品</t>
  </si>
  <si>
    <t xml:space="preserve">  54 各種商品小売業</t>
  </si>
  <si>
    <t xml:space="preserve">          小売業計</t>
  </si>
  <si>
    <t>商品手持額</t>
    <phoneticPr fontId="2"/>
  </si>
  <si>
    <t xml:space="preserve"> 年間販売額</t>
  </si>
  <si>
    <t xml:space="preserve"> 小売業計</t>
  </si>
  <si>
    <t xml:space="preserve">        卸売業(代理商,仲立業除く)</t>
  </si>
  <si>
    <t xml:space="preserve">    卸売･小売業計(代理商,仲立業除く)</t>
  </si>
  <si>
    <t>Ｍ-03 市町村，商業の業種別商店数，従業者数，年間販売額等</t>
  </si>
  <si>
    <t>資料：通産省「商業販売統計年報」</t>
  </si>
  <si>
    <t xml:space="preserve">       12</t>
  </si>
  <si>
    <t xml:space="preserve">       11</t>
  </si>
  <si>
    <t xml:space="preserve">       10</t>
  </si>
  <si>
    <t xml:space="preserve">        9</t>
  </si>
  <si>
    <t xml:space="preserve">        8</t>
  </si>
  <si>
    <t xml:space="preserve">        7</t>
  </si>
  <si>
    <t xml:space="preserve">        6</t>
  </si>
  <si>
    <t xml:space="preserve">        5</t>
  </si>
  <si>
    <t xml:space="preserve">        4</t>
  </si>
  <si>
    <t xml:space="preserve">        3</t>
  </si>
  <si>
    <t xml:space="preserve">        2</t>
  </si>
  <si>
    <t>1998年  1月</t>
  </si>
  <si>
    <t>　　10　1998</t>
    <phoneticPr fontId="2"/>
  </si>
  <si>
    <t>　　 9　 1997</t>
  </si>
  <si>
    <t>　　 8　 1996</t>
  </si>
  <si>
    <t>　　 7　 1995</t>
  </si>
  <si>
    <t>　　 6　 1994</t>
  </si>
  <si>
    <t>　　 5　 1993</t>
  </si>
  <si>
    <t>　　 4　 1992</t>
  </si>
  <si>
    <t>　　 3　 1991</t>
  </si>
  <si>
    <t>　　 2   1990</t>
  </si>
  <si>
    <t>平成元　 1989</t>
  </si>
  <si>
    <t>　　63   1988</t>
  </si>
  <si>
    <t>　　62　 1987</t>
  </si>
  <si>
    <t>昭和61年 1986</t>
  </si>
  <si>
    <t>ス－パ－</t>
  </si>
  <si>
    <t>日</t>
  </si>
  <si>
    <t>千㎡</t>
  </si>
  <si>
    <t xml:space="preserve">  商品券</t>
  </si>
  <si>
    <t xml:space="preserve">  その他</t>
  </si>
  <si>
    <t xml:space="preserve"> 飲食料品</t>
  </si>
  <si>
    <t xml:space="preserve">  衣料品</t>
  </si>
  <si>
    <t xml:space="preserve"> 販売額計</t>
  </si>
  <si>
    <t xml:space="preserve"> 営業日数</t>
  </si>
  <si>
    <t xml:space="preserve"> 月末</t>
  </si>
  <si>
    <t>Ｍ-04 大型小売店舗数，従業者数，売場面積，販売額－続き－</t>
  </si>
  <si>
    <t>　　10  1998</t>
    <phoneticPr fontId="2"/>
  </si>
  <si>
    <t>百貨店</t>
  </si>
  <si>
    <t>百貨店＋ス－パ－</t>
  </si>
  <si>
    <t>売場面積の50％以上でセルフサ－ビス方式を採用がス－パ－，これ以外を百貨店。</t>
  </si>
  <si>
    <t>｢大型小売店｣とは，従業者が50人以上で，売場面積が1,500㎡以上の小売店。うち，</t>
  </si>
  <si>
    <t>Ｍ-04 大型小売店舗の販売額等（百貨店，ス－パ－）</t>
  </si>
  <si>
    <t>資料：通産省「特定サ－ビス産業実態調査報告書」</t>
  </si>
  <si>
    <t>平成10年 1998</t>
  </si>
  <si>
    <t xml:space="preserve"> 売上高</t>
  </si>
  <si>
    <t>事業所数</t>
  </si>
  <si>
    <t>ﾎﾞｳﾘﾝｸﾞ場数</t>
    <rPh sb="8" eb="9">
      <t>スウ</t>
    </rPh>
    <phoneticPr fontId="2"/>
  </si>
  <si>
    <t xml:space="preserve">       フィットネスクラブ</t>
  </si>
  <si>
    <t>ボウリング場</t>
  </si>
  <si>
    <t>デザイン業</t>
  </si>
  <si>
    <t>　　10　1998</t>
    <phoneticPr fontId="2"/>
  </si>
  <si>
    <t>　   7　 1995</t>
  </si>
  <si>
    <t>　   6　 1994</t>
  </si>
  <si>
    <t xml:space="preserve"> 　  3　 1991</t>
  </si>
  <si>
    <t>　   2   1990</t>
  </si>
  <si>
    <t>　  63   1988</t>
  </si>
  <si>
    <t>X</t>
    <phoneticPr fontId="2"/>
  </si>
  <si>
    <t>－</t>
    <phoneticPr fontId="2"/>
  </si>
  <si>
    <t>昭和62年 1987</t>
  </si>
  <si>
    <t xml:space="preserve"> 事業所数</t>
  </si>
  <si>
    <t xml:space="preserve"> 広告業</t>
  </si>
  <si>
    <t>　　　  情報サ－ビス業</t>
  </si>
  <si>
    <t>物品賃貸業</t>
  </si>
  <si>
    <t>Ｍ-05 特定サ－ビス産業の事業所数，従業者数，年間売上高</t>
  </si>
  <si>
    <t>資料：総務庁 統計局「サ－ビス業基本調査報告」</t>
  </si>
  <si>
    <t>87 廃棄物処理業</t>
  </si>
  <si>
    <t>86 その他の事業ｻ-ﾋﾞｽ業</t>
  </si>
  <si>
    <t>84 専門ｻ-ﾋﾞｽ業</t>
  </si>
  <si>
    <t>X</t>
    <phoneticPr fontId="2"/>
  </si>
  <si>
    <t>83 広告業</t>
  </si>
  <si>
    <t>82 情報ｻ-ﾋﾞｽ･調査業</t>
  </si>
  <si>
    <t>81 放送業</t>
  </si>
  <si>
    <t>80 映画･ビデオ製作業</t>
  </si>
  <si>
    <t>79 物品賃貸業</t>
  </si>
  <si>
    <t>78 機械･家具等修理業</t>
  </si>
  <si>
    <t>77 自動車整備業</t>
  </si>
  <si>
    <t>76 娯楽業(映画･ビデオ製作業を除く)</t>
  </si>
  <si>
    <t>75 旅館,その他宿泊所</t>
  </si>
  <si>
    <t>74 その他の生活関連ｻ-ﾋﾞｽ業</t>
  </si>
  <si>
    <t>73 駐車場業</t>
  </si>
  <si>
    <t>72 洗濯･理容･浴場業</t>
  </si>
  <si>
    <t xml:space="preserve">    民営サ－ビス業 総数</t>
  </si>
  <si>
    <t>万円</t>
  </si>
  <si>
    <t>給与支給額</t>
  </si>
  <si>
    <t>事業収入額</t>
  </si>
  <si>
    <t>設備投資額</t>
  </si>
  <si>
    <t xml:space="preserve"> 経常経費</t>
  </si>
  <si>
    <t xml:space="preserve">    １従業者当り</t>
  </si>
  <si>
    <t>－</t>
    <phoneticPr fontId="2"/>
  </si>
  <si>
    <t>女</t>
  </si>
  <si>
    <t>男</t>
  </si>
  <si>
    <t>法人</t>
  </si>
  <si>
    <t>個人</t>
  </si>
  <si>
    <t>価償却費，福利厚生費，接待交際費など，事業に要した費用。</t>
  </si>
  <si>
    <t>費，通信費，地代・家賃，その他の賃貸料，広告宣伝費，修繕費，損害保険料，減</t>
  </si>
  <si>
    <t>「経常経費」とは，事業を営むために購入した物品の費用及び租税公課，旅費交通</t>
  </si>
  <si>
    <t>も近い決算期前の１年間。</t>
  </si>
  <si>
    <t xml:space="preserve">  なお，事業収入，経常経費及び給与支給額は，調査日前１年間または調査日に最</t>
  </si>
  <si>
    <t>土地建物などの売却収入など事業外収入は除く。</t>
  </si>
  <si>
    <t>「事業収入額」とは，事業所における全事業からの総収入額で，利子・配当収入，</t>
  </si>
  <si>
    <t>ずしも一致しない。</t>
  </si>
  <si>
    <t>果数値には標本誤差を含み，また総数に不詳を含むため，総数と内訳の合計とは必</t>
  </si>
  <si>
    <t>療所，学校，外国公務等を除いたものである。この調査は標本調査であるため，結</t>
  </si>
  <si>
    <t xml:space="preserve">  「サ－ビス業基本調査」の調査範囲は，民営サ－ビス業事業所のうち，病院・診</t>
  </si>
  <si>
    <t xml:space="preserve">   （平成 6年11月 1日現在）</t>
  </si>
  <si>
    <t>Ｍ-06 民営サ－ビス業の業種別事業所数，従業者数及び収入と経費</t>
  </si>
  <si>
    <t>資料：和歌山税関支署</t>
  </si>
  <si>
    <t>－</t>
    <phoneticPr fontId="2"/>
  </si>
  <si>
    <t xml:space="preserve">      ＃衣類・同付属品</t>
  </si>
  <si>
    <t xml:space="preserve">      ＃鉄鋼</t>
  </si>
  <si>
    <t xml:space="preserve">      ＃織物用糸繊維等</t>
  </si>
  <si>
    <t xml:space="preserve">    その他</t>
  </si>
  <si>
    <t xml:space="preserve">    機械機器</t>
  </si>
  <si>
    <t xml:space="preserve">      ＃有機化合物</t>
  </si>
  <si>
    <t xml:space="preserve">    化学製品</t>
  </si>
  <si>
    <t>製品類</t>
  </si>
  <si>
    <t xml:space="preserve">    天然ガス・製造ガス</t>
  </si>
  <si>
    <t xml:space="preserve">    石油製品</t>
  </si>
  <si>
    <t xml:space="preserve">    原油・粗油</t>
  </si>
  <si>
    <t xml:space="preserve">    石炭</t>
  </si>
  <si>
    <t>鉱物性燃料</t>
  </si>
  <si>
    <t xml:space="preserve">        ＃丸太</t>
  </si>
  <si>
    <t xml:space="preserve">      ＃木材</t>
  </si>
  <si>
    <t xml:space="preserve">    原料品（その他）</t>
  </si>
  <si>
    <t xml:space="preserve">      ＃鉄鉱石</t>
  </si>
  <si>
    <t xml:space="preserve">    金属鉱・くず</t>
  </si>
  <si>
    <t xml:space="preserve">    織物用繊維・くず</t>
  </si>
  <si>
    <t>原料品</t>
  </si>
  <si>
    <t xml:space="preserve">  ＃果実・野菜</t>
  </si>
  <si>
    <t>食料品</t>
  </si>
  <si>
    <t>輸入総数</t>
  </si>
  <si>
    <t>ｲﾝﾄﾞﾈｼｱ</t>
  </si>
  <si>
    <t>中国</t>
  </si>
  <si>
    <t xml:space="preserve">  ｱﾒﾘｶ</t>
  </si>
  <si>
    <t>韓国</t>
  </si>
  <si>
    <t xml:space="preserve"> ｶﾅﾀﾞ</t>
  </si>
  <si>
    <t>ｵｰｽﾄﾗﾘｱ</t>
  </si>
  <si>
    <t xml:space="preserve">              単位：百万円</t>
    <phoneticPr fontId="2"/>
  </si>
  <si>
    <t>Ｂ．輸入（平成10年1998）</t>
  </si>
  <si>
    <t>その他</t>
  </si>
  <si>
    <t xml:space="preserve">    ＃科学光学機器</t>
  </si>
  <si>
    <t xml:space="preserve">  ＃精密機器類</t>
  </si>
  <si>
    <t xml:space="preserve">    ＃船舶類</t>
  </si>
  <si>
    <t xml:space="preserve">  ＃輸送用機器</t>
  </si>
  <si>
    <t xml:space="preserve">  ＃電気機器</t>
  </si>
  <si>
    <t xml:space="preserve">  ＃ポンプ・遠心分離機</t>
  </si>
  <si>
    <t xml:space="preserve">  ＃加熱用・冷却用機械</t>
  </si>
  <si>
    <t xml:space="preserve">  ＃繊維機械</t>
  </si>
  <si>
    <t xml:space="preserve">  ＃原動機</t>
  </si>
  <si>
    <t xml:space="preserve">    ＃自動ﾃﾞ-ﾀ処理機械</t>
  </si>
  <si>
    <t xml:space="preserve">  ＃事務用機器</t>
  </si>
  <si>
    <t>機械機器</t>
  </si>
  <si>
    <t xml:space="preserve">    ＃管・管用継手</t>
  </si>
  <si>
    <t xml:space="preserve">    ＃ﾌﾗｯﾄﾛ-ﾙ製品</t>
  </si>
  <si>
    <t xml:space="preserve">    ＃棒鋼，形鋼，線</t>
  </si>
  <si>
    <t xml:space="preserve">  ＃鉄鋼</t>
  </si>
  <si>
    <t>金属・同製品</t>
  </si>
  <si>
    <t>非金属鉱物製品</t>
  </si>
  <si>
    <t xml:space="preserve">  ＃有機化合物</t>
  </si>
  <si>
    <t>化学製品</t>
  </si>
  <si>
    <t>繊維・同製品</t>
  </si>
  <si>
    <t>輸出総数</t>
  </si>
  <si>
    <t>香港</t>
  </si>
  <si>
    <t xml:space="preserve"> 韓国</t>
  </si>
  <si>
    <t>台湾</t>
  </si>
  <si>
    <t>ＥＵ</t>
  </si>
  <si>
    <t xml:space="preserve"> ｱﾒﾘｶ</t>
  </si>
  <si>
    <t>Ａ．輸出（平成10年1998）</t>
  </si>
  <si>
    <t>Ｍ-07 主要品目，地域，国別輸出入額</t>
  </si>
  <si>
    <t>:百万円</t>
  </si>
  <si>
    <t xml:space="preserve">        その他</t>
  </si>
  <si>
    <t xml:space="preserve">        衣類・同付属品</t>
  </si>
  <si>
    <t>:1000ﾄﾝ</t>
  </si>
  <si>
    <t xml:space="preserve">         〃(数量)</t>
  </si>
  <si>
    <t xml:space="preserve">        鉄鋼</t>
  </si>
  <si>
    <t xml:space="preserve">        織物用糸・繊維等</t>
  </si>
  <si>
    <t xml:space="preserve">    機械・機器</t>
  </si>
  <si>
    <t xml:space="preserve">        有機化合物</t>
  </si>
  <si>
    <t xml:space="preserve">    化学工業製品</t>
  </si>
  <si>
    <t>:ﾄﾝ</t>
  </si>
  <si>
    <t xml:space="preserve">       〃    (数量)</t>
  </si>
  <si>
    <t>:1000kl</t>
  </si>
  <si>
    <t xml:space="preserve">     〃(数量)</t>
  </si>
  <si>
    <t xml:space="preserve">            その他</t>
  </si>
  <si>
    <t xml:space="preserve">            丸太</t>
  </si>
  <si>
    <t xml:space="preserve">        木材</t>
  </si>
  <si>
    <t xml:space="preserve">          〃 (数量)</t>
  </si>
  <si>
    <t xml:space="preserve">        鉄鉱石</t>
  </si>
  <si>
    <t xml:space="preserve">      〃     〃(数量)</t>
  </si>
  <si>
    <t xml:space="preserve">    果実・野菜</t>
  </si>
  <si>
    <t>　･･･</t>
  </si>
  <si>
    <t>:万ドル</t>
  </si>
  <si>
    <t xml:space="preserve">         〃</t>
  </si>
  <si>
    <t xml:space="preserve"> 輸入総額（年間）</t>
  </si>
  <si>
    <t xml:space="preserve">    1998</t>
  </si>
  <si>
    <t xml:space="preserve">    1997</t>
  </si>
  <si>
    <t xml:space="preserve">    1996</t>
  </si>
  <si>
    <t xml:space="preserve">    1995</t>
  </si>
  <si>
    <t xml:space="preserve">    1994</t>
  </si>
  <si>
    <t xml:space="preserve">    1993</t>
  </si>
  <si>
    <t xml:space="preserve">  平成10年</t>
  </si>
  <si>
    <t xml:space="preserve">  平成 9年</t>
  </si>
  <si>
    <t xml:space="preserve">  平成 8年</t>
  </si>
  <si>
    <t xml:space="preserve">  平成 7年</t>
  </si>
  <si>
    <t xml:space="preserve">  平成 6年</t>
  </si>
  <si>
    <t xml:space="preserve">  平成 5年</t>
  </si>
  <si>
    <t>Ｂ．輸入額</t>
  </si>
  <si>
    <t>Ｍ-08 品目別輸出入額－続き－</t>
  </si>
  <si>
    <t xml:space="preserve">        科学光学機器</t>
  </si>
  <si>
    <t xml:space="preserve">    精密機器類</t>
  </si>
  <si>
    <t>:総ﾄﾝ数</t>
  </si>
  <si>
    <t xml:space="preserve">        船舶類</t>
  </si>
  <si>
    <t xml:space="preserve">    輸送用機器</t>
  </si>
  <si>
    <t xml:space="preserve">    電気機器</t>
  </si>
  <si>
    <t xml:space="preserve">      〃       〃  (数量)</t>
  </si>
  <si>
    <t xml:space="preserve">    ポンプ・遠心分離機</t>
  </si>
  <si>
    <t xml:space="preserve">    加熱又は冷却用機械</t>
  </si>
  <si>
    <t xml:space="preserve">    繊維機械・同部品</t>
  </si>
  <si>
    <t>:ｷﾛｸﾞﾗﾑ</t>
  </si>
  <si>
    <t xml:space="preserve">      〃 (数量)</t>
  </si>
  <si>
    <t xml:space="preserve">    原動機</t>
  </si>
  <si>
    <t>:台</t>
  </si>
  <si>
    <t xml:space="preserve">            〃     (数量)</t>
  </si>
  <si>
    <t xml:space="preserve">        自動ﾃﾞ-ﾀ処理機械</t>
  </si>
  <si>
    <t xml:space="preserve">    事務用機器</t>
  </si>
  <si>
    <t xml:space="preserve">          〃   〃  (数量)</t>
  </si>
  <si>
    <t xml:space="preserve">        管・管用継手</t>
  </si>
  <si>
    <t xml:space="preserve">        ﾌﾗｯﾄﾛ-ﾙ製品</t>
  </si>
  <si>
    <t xml:space="preserve">         〃    〃  (数量)</t>
  </si>
  <si>
    <t xml:space="preserve">        棒鋼，形鋼，線</t>
  </si>
  <si>
    <t xml:space="preserve">    鉄鋼</t>
  </si>
  <si>
    <t>非金属・同製品</t>
  </si>
  <si>
    <t xml:space="preserve">    有機化合物</t>
  </si>
  <si>
    <t>化学工業製品</t>
  </si>
  <si>
    <t xml:space="preserve"> 輸出総額（年間）</t>
  </si>
  <si>
    <t>Ａ．輸出額</t>
  </si>
  <si>
    <t>Ｍ-08 品目別輸出入額</t>
  </si>
  <si>
    <t xml:space="preserve">    南アフリカ</t>
  </si>
  <si>
    <t>アフリカ</t>
  </si>
  <si>
    <t>　　アラブ首長国連邦</t>
  </si>
  <si>
    <t xml:space="preserve">    クウエイト</t>
  </si>
  <si>
    <t xml:space="preserve">    サウディアラビア</t>
  </si>
  <si>
    <t xml:space="preserve">    イラク</t>
  </si>
  <si>
    <t xml:space="preserve">    イラン</t>
  </si>
  <si>
    <t>中東</t>
  </si>
  <si>
    <t xml:space="preserve">    ロシア</t>
  </si>
  <si>
    <t>中東欧・ロシア等</t>
  </si>
  <si>
    <t xml:space="preserve">    (ＥＵ)</t>
  </si>
  <si>
    <t>西欧</t>
  </si>
  <si>
    <t xml:space="preserve">    ブラジル</t>
  </si>
  <si>
    <t>中南米</t>
  </si>
  <si>
    <t xml:space="preserve">    アメリカ</t>
  </si>
  <si>
    <t xml:space="preserve">    カナダ</t>
  </si>
  <si>
    <t>北米</t>
  </si>
  <si>
    <t xml:space="preserve">    オーストラリア</t>
  </si>
  <si>
    <t>大洋州</t>
  </si>
  <si>
    <t xml:space="preserve">    (ＡＳＥＡＮ)</t>
  </si>
  <si>
    <t xml:space="preserve">    (アジアＮＩＥｓ)</t>
  </si>
  <si>
    <t>　　インド</t>
  </si>
  <si>
    <t xml:space="preserve">    インドネシア</t>
  </si>
  <si>
    <t xml:space="preserve">    フィリピン</t>
  </si>
  <si>
    <t xml:space="preserve">    マレイシア</t>
  </si>
  <si>
    <t xml:space="preserve">    シンガポール</t>
  </si>
  <si>
    <t xml:space="preserve">    タイ</t>
  </si>
  <si>
    <t xml:space="preserve">    香港</t>
  </si>
  <si>
    <t xml:space="preserve">    台湾</t>
  </si>
  <si>
    <t xml:space="preserve">    中華人民共和国</t>
  </si>
  <si>
    <t xml:space="preserve">    大韓民国</t>
  </si>
  <si>
    <t>アジア</t>
  </si>
  <si>
    <t xml:space="preserve">  輸入総額（年間）円ベ－ス</t>
    <rPh sb="3" eb="4">
      <t>ニュウ</t>
    </rPh>
    <phoneticPr fontId="2"/>
  </si>
  <si>
    <t xml:space="preserve">             単位：百万円</t>
    <phoneticPr fontId="2"/>
  </si>
  <si>
    <t>Ｍ-09 地域，国別輸出入額－続き－</t>
  </si>
  <si>
    <t xml:space="preserve">  輸出総額（年間）円ベ－ス</t>
  </si>
  <si>
    <t xml:space="preserve">           　単位：百万円</t>
    <phoneticPr fontId="2"/>
  </si>
  <si>
    <t>Ｍ-09 地域，国別輸出入額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</si>
</sst>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5" x14ac:knownFonts="1"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37" fontId="0" fillId="0" borderId="0"/>
  </cellStyleXfs>
  <cellXfs count="50">
    <xf numFmtId="37" fontId="0" fillId="0" borderId="0" xfId="0"/>
    <xf numFmtId="37" fontId="1" fillId="0" borderId="0" xfId="0" applyFont="1" applyAlignment="1" applyProtection="1">
      <alignment horizontal="left"/>
    </xf>
    <xf numFmtId="37" fontId="1" fillId="0" borderId="0" xfId="0" applyFont="1" applyProtection="1"/>
    <xf numFmtId="37" fontId="1" fillId="0" borderId="1" xfId="0" applyFont="1" applyBorder="1" applyProtection="1"/>
    <xf numFmtId="37" fontId="1" fillId="0" borderId="2" xfId="0" applyFont="1" applyBorder="1" applyProtection="1"/>
    <xf numFmtId="37" fontId="3" fillId="0" borderId="0" xfId="0" applyFont="1" applyAlignment="1" applyProtection="1">
      <alignment horizontal="left"/>
    </xf>
    <xf numFmtId="37" fontId="3" fillId="0" borderId="0" xfId="0" applyFont="1"/>
    <xf numFmtId="37" fontId="3" fillId="0" borderId="2" xfId="0" applyFont="1" applyBorder="1"/>
    <xf numFmtId="37" fontId="3" fillId="0" borderId="2" xfId="0" applyFont="1" applyBorder="1" applyAlignment="1" applyProtection="1">
      <alignment horizontal="left"/>
    </xf>
    <xf numFmtId="37" fontId="3" fillId="0" borderId="1" xfId="0" applyFont="1" applyBorder="1"/>
    <xf numFmtId="37" fontId="3" fillId="0" borderId="3" xfId="0" applyFont="1" applyBorder="1"/>
    <xf numFmtId="37" fontId="3" fillId="0" borderId="4" xfId="0" applyFont="1" applyBorder="1"/>
    <xf numFmtId="37" fontId="3" fillId="0" borderId="3" xfId="0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left"/>
    </xf>
    <xf numFmtId="37" fontId="3" fillId="0" borderId="4" xfId="0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right"/>
    </xf>
    <xf numFmtId="37" fontId="3" fillId="0" borderId="0" xfId="0" applyFont="1" applyAlignment="1" applyProtection="1">
      <alignment horizontal="right"/>
    </xf>
    <xf numFmtId="37" fontId="3" fillId="0" borderId="1" xfId="0" applyFont="1" applyBorder="1" applyProtection="1"/>
    <xf numFmtId="37" fontId="3" fillId="0" borderId="0" xfId="0" applyFont="1" applyProtection="1">
      <protection locked="0"/>
    </xf>
    <xf numFmtId="37" fontId="3" fillId="0" borderId="0" xfId="0" applyFont="1" applyAlignment="1" applyProtection="1">
      <alignment horizontal="right"/>
      <protection locked="0"/>
    </xf>
    <xf numFmtId="37" fontId="3" fillId="0" borderId="0" xfId="0" applyFont="1" applyProtection="1"/>
    <xf numFmtId="37" fontId="3" fillId="0" borderId="5" xfId="0" applyFont="1" applyBorder="1"/>
    <xf numFmtId="37" fontId="3" fillId="0" borderId="2" xfId="0" applyFont="1" applyBorder="1" applyProtection="1">
      <protection locked="0"/>
    </xf>
    <xf numFmtId="37" fontId="1" fillId="0" borderId="5" xfId="0" applyFont="1" applyBorder="1" applyProtection="1"/>
    <xf numFmtId="37" fontId="1" fillId="0" borderId="3" xfId="0" applyFont="1" applyBorder="1" applyProtection="1"/>
    <xf numFmtId="37" fontId="1" fillId="0" borderId="4" xfId="0" applyFont="1" applyBorder="1" applyProtection="1"/>
    <xf numFmtId="37" fontId="3" fillId="0" borderId="0" xfId="0" applyFont="1" applyBorder="1" applyAlignment="1" applyProtection="1">
      <alignment horizontal="right"/>
      <protection locked="0"/>
    </xf>
    <xf numFmtId="37" fontId="3" fillId="0" borderId="1" xfId="0" applyFont="1" applyBorder="1" applyAlignment="1" applyProtection="1">
      <alignment horizontal="right"/>
      <protection locked="0"/>
    </xf>
    <xf numFmtId="37" fontId="3" fillId="0" borderId="1" xfId="0" applyFont="1" applyBorder="1" applyProtection="1">
      <protection locked="0"/>
    </xf>
    <xf numFmtId="37" fontId="1" fillId="0" borderId="0" xfId="0" applyFont="1" applyProtection="1">
      <protection locked="0"/>
    </xf>
    <xf numFmtId="37" fontId="1" fillId="0" borderId="1" xfId="0" applyFont="1" applyBorder="1" applyProtection="1">
      <protection locked="0"/>
    </xf>
    <xf numFmtId="37" fontId="1" fillId="0" borderId="0" xfId="0" applyFont="1" applyAlignment="1" applyProtection="1">
      <alignment horizontal="center"/>
    </xf>
    <xf numFmtId="37" fontId="3" fillId="0" borderId="4" xfId="0" applyFont="1" applyBorder="1" applyAlignment="1" applyProtection="1">
      <alignment horizontal="center"/>
    </xf>
    <xf numFmtId="37" fontId="3" fillId="0" borderId="0" xfId="0" applyFont="1" applyBorder="1" applyProtection="1">
      <protection locked="0"/>
    </xf>
    <xf numFmtId="176" fontId="3" fillId="0" borderId="2" xfId="0" applyNumberFormat="1" applyFont="1" applyBorder="1" applyProtection="1">
      <protection locked="0"/>
    </xf>
    <xf numFmtId="37" fontId="3" fillId="0" borderId="5" xfId="0" applyFont="1" applyBorder="1" applyProtection="1">
      <protection locked="0"/>
    </xf>
    <xf numFmtId="176" fontId="3" fillId="0" borderId="0" xfId="0" applyNumberFormat="1" applyFont="1" applyProtection="1">
      <protection locked="0"/>
    </xf>
    <xf numFmtId="37" fontId="1" fillId="0" borderId="0" xfId="0" applyNumberFormat="1" applyFont="1" applyProtection="1"/>
    <xf numFmtId="177" fontId="1" fillId="0" borderId="0" xfId="0" applyNumberFormat="1" applyFont="1" applyProtection="1"/>
    <xf numFmtId="37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176" fontId="1" fillId="0" borderId="0" xfId="0" applyNumberFormat="1" applyFont="1" applyProtection="1"/>
    <xf numFmtId="37" fontId="3" fillId="0" borderId="3" xfId="0" applyFont="1" applyBorder="1" applyAlignment="1" applyProtection="1">
      <alignment horizontal="center"/>
    </xf>
    <xf numFmtId="37" fontId="3" fillId="0" borderId="0" xfId="0" applyFont="1" applyBorder="1"/>
    <xf numFmtId="37" fontId="3" fillId="0" borderId="1" xfId="0" applyFont="1" applyBorder="1" applyAlignment="1" applyProtection="1">
      <alignment horizontal="center"/>
    </xf>
    <xf numFmtId="37" fontId="1" fillId="0" borderId="2" xfId="0" applyFont="1" applyBorder="1" applyAlignment="1" applyProtection="1">
      <alignment horizontal="center"/>
    </xf>
    <xf numFmtId="37" fontId="3" fillId="0" borderId="5" xfId="0" applyFont="1" applyBorder="1" applyAlignment="1" applyProtection="1">
      <alignment horizontal="left"/>
    </xf>
    <xf numFmtId="37" fontId="3" fillId="0" borderId="0" xfId="0" applyFont="1" applyBorder="1" applyAlignment="1" applyProtection="1">
      <alignment horizontal="left"/>
    </xf>
    <xf numFmtId="37" fontId="1" fillId="0" borderId="0" xfId="0" applyFont="1" applyAlignment="1" applyProtection="1">
      <alignment horizontal="right"/>
      <protection locked="0"/>
    </xf>
    <xf numFmtId="37" fontId="1" fillId="0" borderId="0" xfId="0" applyFont="1" applyBorder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/>
  <dimension ref="A1:O70"/>
  <sheetViews>
    <sheetView showGridLines="0" zoomScale="75" workbookViewId="0"/>
  </sheetViews>
  <sheetFormatPr defaultColWidth="6.69921875" defaultRowHeight="17.25" x14ac:dyDescent="0.2"/>
  <cols>
    <col min="1" max="1" width="10.69921875" style="6" customWidth="1"/>
    <col min="2" max="2" width="3.69921875" style="6" customWidth="1"/>
    <col min="3" max="3" width="7.69921875" style="6" customWidth="1"/>
    <col min="4" max="4" width="9.69921875" style="6" customWidth="1"/>
    <col min="5" max="8" width="8.69921875" style="6" customWidth="1"/>
    <col min="9" max="9" width="7.69921875" style="6" customWidth="1"/>
    <col min="10" max="12" width="6.69921875" style="6"/>
    <col min="13" max="13" width="9.69921875" style="6" customWidth="1"/>
    <col min="14" max="14" width="8.69921875" style="6" customWidth="1"/>
    <col min="15" max="16384" width="6.69921875" style="6"/>
  </cols>
  <sheetData>
    <row r="1" spans="1:5" x14ac:dyDescent="0.2">
      <c r="A1" s="5"/>
    </row>
    <row r="6" spans="1:5" x14ac:dyDescent="0.2">
      <c r="E6" s="1" t="s">
        <v>0</v>
      </c>
    </row>
    <row r="8" spans="1:5" x14ac:dyDescent="0.2">
      <c r="D8" s="5" t="s">
        <v>1</v>
      </c>
    </row>
    <row r="9" spans="1:5" x14ac:dyDescent="0.2">
      <c r="D9" s="5" t="s">
        <v>2</v>
      </c>
    </row>
    <row r="10" spans="1:5" x14ac:dyDescent="0.2">
      <c r="D10" s="5" t="s">
        <v>3</v>
      </c>
    </row>
    <row r="11" spans="1:5" x14ac:dyDescent="0.2">
      <c r="D11" s="5" t="s">
        <v>4</v>
      </c>
    </row>
    <row r="12" spans="1:5" x14ac:dyDescent="0.2">
      <c r="D12" s="5" t="s">
        <v>5</v>
      </c>
    </row>
    <row r="13" spans="1:5" x14ac:dyDescent="0.2">
      <c r="D13" s="5" t="s">
        <v>6</v>
      </c>
    </row>
    <row r="14" spans="1:5" x14ac:dyDescent="0.2">
      <c r="D14" s="5" t="s">
        <v>7</v>
      </c>
    </row>
    <row r="15" spans="1:5" x14ac:dyDescent="0.2">
      <c r="D15" s="5" t="s">
        <v>8</v>
      </c>
    </row>
    <row r="16" spans="1:5" x14ac:dyDescent="0.2">
      <c r="D16" s="5" t="s">
        <v>9</v>
      </c>
    </row>
    <row r="17" spans="2:15" x14ac:dyDescent="0.2">
      <c r="D17" s="5" t="s">
        <v>10</v>
      </c>
    </row>
    <row r="18" spans="2:15" x14ac:dyDescent="0.2">
      <c r="D18" s="5" t="s">
        <v>11</v>
      </c>
    </row>
    <row r="19" spans="2:15" x14ac:dyDescent="0.2">
      <c r="D19" s="5" t="s">
        <v>12</v>
      </c>
    </row>
    <row r="20" spans="2:15" x14ac:dyDescent="0.2">
      <c r="D20" s="5" t="s">
        <v>13</v>
      </c>
    </row>
    <row r="21" spans="2:15" ht="18" thickBot="1" x14ac:dyDescent="0.25">
      <c r="B21" s="7"/>
      <c r="C21" s="7"/>
      <c r="D21" s="8" t="s">
        <v>14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2:15" x14ac:dyDescent="0.2">
      <c r="E22" s="9"/>
      <c r="F22" s="10"/>
      <c r="G22" s="10"/>
      <c r="H22" s="10"/>
      <c r="I22" s="10"/>
      <c r="J22" s="10"/>
      <c r="K22" s="10"/>
      <c r="L22" s="10"/>
      <c r="M22" s="9"/>
      <c r="N22" s="9"/>
      <c r="O22" s="9"/>
    </row>
    <row r="23" spans="2:15" x14ac:dyDescent="0.2">
      <c r="E23" s="9"/>
      <c r="F23" s="11"/>
      <c r="G23" s="10"/>
      <c r="H23" s="12" t="s">
        <v>15</v>
      </c>
      <c r="I23" s="10"/>
      <c r="J23" s="10"/>
      <c r="K23" s="10"/>
      <c r="L23" s="10"/>
      <c r="M23" s="9"/>
      <c r="N23" s="13" t="s">
        <v>16</v>
      </c>
      <c r="O23" s="13" t="s">
        <v>17</v>
      </c>
    </row>
    <row r="24" spans="2:15" x14ac:dyDescent="0.2">
      <c r="E24" s="13" t="s">
        <v>18</v>
      </c>
      <c r="F24" s="9"/>
      <c r="G24" s="9"/>
      <c r="H24" s="9"/>
      <c r="I24" s="13" t="s">
        <v>19</v>
      </c>
      <c r="J24" s="13" t="s">
        <v>20</v>
      </c>
      <c r="K24" s="13" t="s">
        <v>21</v>
      </c>
      <c r="L24" s="13" t="s">
        <v>22</v>
      </c>
      <c r="M24" s="13" t="s">
        <v>23</v>
      </c>
      <c r="N24" s="13" t="s">
        <v>24</v>
      </c>
      <c r="O24" s="13" t="s">
        <v>25</v>
      </c>
    </row>
    <row r="25" spans="2:15" x14ac:dyDescent="0.2">
      <c r="B25" s="10"/>
      <c r="C25" s="10"/>
      <c r="D25" s="10"/>
      <c r="E25" s="14" t="s">
        <v>26</v>
      </c>
      <c r="F25" s="14" t="s">
        <v>27</v>
      </c>
      <c r="G25" s="14" t="s">
        <v>28</v>
      </c>
      <c r="H25" s="14" t="s">
        <v>29</v>
      </c>
      <c r="I25" s="14" t="s">
        <v>30</v>
      </c>
      <c r="J25" s="14" t="s">
        <v>31</v>
      </c>
      <c r="K25" s="14" t="s">
        <v>32</v>
      </c>
      <c r="L25" s="14" t="s">
        <v>33</v>
      </c>
      <c r="M25" s="11"/>
      <c r="N25" s="11"/>
      <c r="O25" s="11"/>
    </row>
    <row r="26" spans="2:15" x14ac:dyDescent="0.2">
      <c r="C26" s="5" t="s">
        <v>34</v>
      </c>
      <c r="E26" s="15" t="s">
        <v>35</v>
      </c>
      <c r="F26" s="16" t="s">
        <v>35</v>
      </c>
      <c r="G26" s="16" t="s">
        <v>35</v>
      </c>
      <c r="H26" s="16" t="s">
        <v>35</v>
      </c>
      <c r="I26" s="16" t="s">
        <v>35</v>
      </c>
      <c r="J26" s="16" t="s">
        <v>35</v>
      </c>
      <c r="K26" s="16" t="s">
        <v>35</v>
      </c>
      <c r="L26" s="16" t="s">
        <v>35</v>
      </c>
      <c r="M26" s="16" t="s">
        <v>36</v>
      </c>
      <c r="N26" s="16" t="s">
        <v>37</v>
      </c>
      <c r="O26" s="16" t="s">
        <v>37</v>
      </c>
    </row>
    <row r="27" spans="2:15" x14ac:dyDescent="0.2">
      <c r="B27" s="5" t="s">
        <v>38</v>
      </c>
      <c r="E27" s="17">
        <f>SUM(F27:L27)</f>
        <v>2421</v>
      </c>
      <c r="F27" s="18">
        <v>711</v>
      </c>
      <c r="G27" s="18">
        <v>604</v>
      </c>
      <c r="H27" s="18">
        <v>648</v>
      </c>
      <c r="I27" s="18">
        <v>299</v>
      </c>
      <c r="J27" s="18">
        <v>88</v>
      </c>
      <c r="K27" s="18">
        <f>45+17</f>
        <v>62</v>
      </c>
      <c r="L27" s="18">
        <v>9</v>
      </c>
      <c r="M27" s="18">
        <v>17780</v>
      </c>
      <c r="N27" s="18">
        <v>2304</v>
      </c>
      <c r="O27" s="18">
        <v>170</v>
      </c>
    </row>
    <row r="28" spans="2:15" x14ac:dyDescent="0.2">
      <c r="C28" s="5" t="s">
        <v>39</v>
      </c>
      <c r="E28" s="17">
        <f>SUM(F28:L28)</f>
        <v>2364</v>
      </c>
      <c r="F28" s="18">
        <v>615</v>
      </c>
      <c r="G28" s="18">
        <v>621</v>
      </c>
      <c r="H28" s="18">
        <v>657</v>
      </c>
      <c r="I28" s="18">
        <v>294</v>
      </c>
      <c r="J28" s="18">
        <v>91</v>
      </c>
      <c r="K28" s="18">
        <f>49+26</f>
        <v>75</v>
      </c>
      <c r="L28" s="18">
        <v>11</v>
      </c>
      <c r="M28" s="18">
        <v>18410</v>
      </c>
      <c r="N28" s="18">
        <v>2839</v>
      </c>
      <c r="O28" s="18">
        <v>186</v>
      </c>
    </row>
    <row r="29" spans="2:15" x14ac:dyDescent="0.2">
      <c r="C29" s="5" t="s">
        <v>40</v>
      </c>
      <c r="E29" s="17">
        <f>SUM(F29:L29)</f>
        <v>2406</v>
      </c>
      <c r="F29" s="18">
        <v>539</v>
      </c>
      <c r="G29" s="18">
        <v>671</v>
      </c>
      <c r="H29" s="18">
        <v>695</v>
      </c>
      <c r="I29" s="18">
        <v>327</v>
      </c>
      <c r="J29" s="18">
        <v>82</v>
      </c>
      <c r="K29" s="18">
        <f>59+28</f>
        <v>87</v>
      </c>
      <c r="L29" s="18">
        <v>5</v>
      </c>
      <c r="M29" s="18">
        <v>18681</v>
      </c>
      <c r="N29" s="18">
        <v>4152</v>
      </c>
      <c r="O29" s="18">
        <v>368</v>
      </c>
    </row>
    <row r="30" spans="2:15" x14ac:dyDescent="0.2">
      <c r="C30" s="5" t="s">
        <v>41</v>
      </c>
      <c r="E30" s="17">
        <f>SUM(F30:L30)</f>
        <v>2589</v>
      </c>
      <c r="F30" s="18">
        <v>610</v>
      </c>
      <c r="G30" s="18">
        <v>717</v>
      </c>
      <c r="H30" s="18">
        <v>768</v>
      </c>
      <c r="I30" s="18">
        <v>325</v>
      </c>
      <c r="J30" s="18">
        <v>92</v>
      </c>
      <c r="K30" s="18">
        <v>75</v>
      </c>
      <c r="L30" s="18">
        <v>2</v>
      </c>
      <c r="M30" s="18">
        <v>18882</v>
      </c>
      <c r="N30" s="18">
        <v>5290</v>
      </c>
      <c r="O30" s="18">
        <v>379</v>
      </c>
    </row>
    <row r="31" spans="2:15" x14ac:dyDescent="0.2">
      <c r="E31" s="9"/>
    </row>
    <row r="32" spans="2:15" x14ac:dyDescent="0.2">
      <c r="C32" s="5" t="s">
        <v>42</v>
      </c>
      <c r="E32" s="17">
        <f>SUM(F32:L32)</f>
        <v>3047</v>
      </c>
      <c r="F32" s="18">
        <v>727</v>
      </c>
      <c r="G32" s="18">
        <v>879</v>
      </c>
      <c r="H32" s="18">
        <v>866</v>
      </c>
      <c r="I32" s="18">
        <v>394</v>
      </c>
      <c r="J32" s="18">
        <v>96</v>
      </c>
      <c r="K32" s="18">
        <v>82</v>
      </c>
      <c r="L32" s="18">
        <v>3</v>
      </c>
      <c r="M32" s="18">
        <v>21539</v>
      </c>
      <c r="N32" s="18">
        <v>7564</v>
      </c>
      <c r="O32" s="18">
        <v>526</v>
      </c>
    </row>
    <row r="33" spans="2:15" x14ac:dyDescent="0.2">
      <c r="C33" s="5" t="s">
        <v>43</v>
      </c>
      <c r="E33" s="17">
        <f>SUM(F33:L33)</f>
        <v>3566</v>
      </c>
      <c r="F33" s="18">
        <v>878</v>
      </c>
      <c r="G33" s="18">
        <v>985</v>
      </c>
      <c r="H33" s="18">
        <v>1023</v>
      </c>
      <c r="I33" s="18">
        <v>447</v>
      </c>
      <c r="J33" s="18">
        <v>124</v>
      </c>
      <c r="K33" s="18">
        <f>64+37</f>
        <v>101</v>
      </c>
      <c r="L33" s="18">
        <v>8</v>
      </c>
      <c r="M33" s="18">
        <v>26148</v>
      </c>
      <c r="N33" s="18">
        <v>11216</v>
      </c>
      <c r="O33" s="18">
        <v>701</v>
      </c>
    </row>
    <row r="34" spans="2:15" x14ac:dyDescent="0.2">
      <c r="C34" s="5" t="s">
        <v>44</v>
      </c>
      <c r="E34" s="17">
        <f>SUM(F34:L34)</f>
        <v>3458</v>
      </c>
      <c r="F34" s="18">
        <v>805</v>
      </c>
      <c r="G34" s="18">
        <v>1030</v>
      </c>
      <c r="H34" s="18">
        <v>1002</v>
      </c>
      <c r="I34" s="18">
        <v>444</v>
      </c>
      <c r="J34" s="18">
        <v>94</v>
      </c>
      <c r="K34" s="18">
        <v>79</v>
      </c>
      <c r="L34" s="18">
        <v>4</v>
      </c>
      <c r="M34" s="18">
        <v>24092</v>
      </c>
      <c r="N34" s="18">
        <v>11311</v>
      </c>
      <c r="O34" s="18">
        <v>684</v>
      </c>
    </row>
    <row r="35" spans="2:15" x14ac:dyDescent="0.2">
      <c r="C35" s="5" t="s">
        <v>45</v>
      </c>
      <c r="E35" s="17">
        <f>SUM(F35:L35)</f>
        <v>3682</v>
      </c>
      <c r="F35" s="18">
        <v>930</v>
      </c>
      <c r="G35" s="18">
        <v>1081</v>
      </c>
      <c r="H35" s="18">
        <v>1035</v>
      </c>
      <c r="I35" s="18">
        <v>424</v>
      </c>
      <c r="J35" s="18">
        <v>110</v>
      </c>
      <c r="K35" s="18">
        <v>94</v>
      </c>
      <c r="L35" s="18">
        <v>8</v>
      </c>
      <c r="M35" s="18">
        <v>26201</v>
      </c>
      <c r="N35" s="18">
        <v>11781</v>
      </c>
      <c r="O35" s="18">
        <v>648</v>
      </c>
    </row>
    <row r="36" spans="2:15" x14ac:dyDescent="0.2">
      <c r="E36" s="9"/>
    </row>
    <row r="37" spans="2:15" x14ac:dyDescent="0.2">
      <c r="B37" s="5" t="s">
        <v>46</v>
      </c>
      <c r="E37" s="17">
        <f>SUM(F37:L37)</f>
        <v>3492</v>
      </c>
      <c r="F37" s="18">
        <v>867</v>
      </c>
      <c r="G37" s="18">
        <v>971</v>
      </c>
      <c r="H37" s="18">
        <v>984</v>
      </c>
      <c r="I37" s="18">
        <v>456</v>
      </c>
      <c r="J37" s="18">
        <v>98</v>
      </c>
      <c r="K37" s="18">
        <v>108</v>
      </c>
      <c r="L37" s="18">
        <v>8</v>
      </c>
      <c r="M37" s="18">
        <v>26124</v>
      </c>
      <c r="N37" s="18">
        <v>13114.71</v>
      </c>
      <c r="O37" s="18">
        <v>772.29</v>
      </c>
    </row>
    <row r="38" spans="2:15" x14ac:dyDescent="0.2">
      <c r="C38" s="5" t="s">
        <v>70</v>
      </c>
      <c r="E38" s="17">
        <f>SUM(F38:L38)</f>
        <v>3191</v>
      </c>
      <c r="F38" s="18">
        <v>771</v>
      </c>
      <c r="G38" s="18">
        <v>846</v>
      </c>
      <c r="H38" s="18">
        <v>902</v>
      </c>
      <c r="I38" s="18">
        <v>457</v>
      </c>
      <c r="J38" s="18">
        <v>100</v>
      </c>
      <c r="K38" s="18">
        <v>106</v>
      </c>
      <c r="L38" s="18">
        <v>9</v>
      </c>
      <c r="M38" s="18">
        <v>24474</v>
      </c>
      <c r="N38" s="18">
        <v>12460.05</v>
      </c>
      <c r="O38" s="18">
        <v>830.57</v>
      </c>
    </row>
    <row r="39" spans="2:15" x14ac:dyDescent="0.2">
      <c r="C39" s="1" t="s">
        <v>71</v>
      </c>
      <c r="D39" s="2"/>
      <c r="E39" s="3">
        <f t="shared" ref="E39:O39" si="0">E41+E43+E47+E51+E57+E63</f>
        <v>2868</v>
      </c>
      <c r="F39" s="2">
        <f t="shared" si="0"/>
        <v>681</v>
      </c>
      <c r="G39" s="2">
        <f t="shared" si="0"/>
        <v>796</v>
      </c>
      <c r="H39" s="2">
        <f t="shared" si="0"/>
        <v>779</v>
      </c>
      <c r="I39" s="2">
        <f t="shared" si="0"/>
        <v>408</v>
      </c>
      <c r="J39" s="2">
        <f t="shared" si="0"/>
        <v>105</v>
      </c>
      <c r="K39" s="2">
        <f t="shared" si="0"/>
        <v>94</v>
      </c>
      <c r="L39" s="2">
        <f t="shared" si="0"/>
        <v>5</v>
      </c>
      <c r="M39" s="2">
        <f t="shared" si="0"/>
        <v>21715</v>
      </c>
      <c r="N39" s="2">
        <f t="shared" si="0"/>
        <v>11279.420599999999</v>
      </c>
      <c r="O39" s="2">
        <f t="shared" si="0"/>
        <v>594.03150000000005</v>
      </c>
    </row>
    <row r="40" spans="2:15" x14ac:dyDescent="0.2">
      <c r="E40" s="9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5" x14ac:dyDescent="0.2">
      <c r="B41" s="5" t="s">
        <v>47</v>
      </c>
      <c r="E41" s="17">
        <f>SUM(F41:L41)</f>
        <v>5</v>
      </c>
      <c r="F41" s="18">
        <v>1</v>
      </c>
      <c r="G41" s="19" t="s">
        <v>72</v>
      </c>
      <c r="H41" s="18">
        <v>1</v>
      </c>
      <c r="I41" s="18">
        <v>2</v>
      </c>
      <c r="J41" s="18">
        <v>1</v>
      </c>
      <c r="K41" s="19" t="s">
        <v>72</v>
      </c>
      <c r="L41" s="19" t="s">
        <v>72</v>
      </c>
      <c r="M41" s="18">
        <v>60</v>
      </c>
      <c r="N41" s="18">
        <v>16.1633</v>
      </c>
      <c r="O41" s="18">
        <v>1.1056999999999999</v>
      </c>
    </row>
    <row r="42" spans="2:15" x14ac:dyDescent="0.2">
      <c r="E42" s="9"/>
    </row>
    <row r="43" spans="2:15" x14ac:dyDescent="0.2">
      <c r="B43" s="5" t="s">
        <v>48</v>
      </c>
      <c r="E43" s="17">
        <f t="shared" ref="E43:O43" si="1">E44+E45</f>
        <v>136</v>
      </c>
      <c r="F43" s="20">
        <f t="shared" si="1"/>
        <v>42</v>
      </c>
      <c r="G43" s="20">
        <f t="shared" si="1"/>
        <v>44</v>
      </c>
      <c r="H43" s="20">
        <f t="shared" si="1"/>
        <v>29</v>
      </c>
      <c r="I43" s="20">
        <f t="shared" si="1"/>
        <v>13</v>
      </c>
      <c r="J43" s="20">
        <f t="shared" si="1"/>
        <v>5</v>
      </c>
      <c r="K43" s="20">
        <f t="shared" si="1"/>
        <v>3</v>
      </c>
      <c r="L43" s="16" t="s">
        <v>72</v>
      </c>
      <c r="M43" s="20">
        <f t="shared" si="1"/>
        <v>796</v>
      </c>
      <c r="N43" s="20">
        <f t="shared" si="1"/>
        <v>317.6046</v>
      </c>
      <c r="O43" s="20">
        <f t="shared" si="1"/>
        <v>43.777200000000001</v>
      </c>
    </row>
    <row r="44" spans="2:15" x14ac:dyDescent="0.2">
      <c r="C44" s="5" t="s">
        <v>49</v>
      </c>
      <c r="E44" s="17">
        <f>SUM(F44:L44)</f>
        <v>39</v>
      </c>
      <c r="F44" s="18">
        <v>16</v>
      </c>
      <c r="G44" s="18">
        <v>12</v>
      </c>
      <c r="H44" s="18">
        <v>6</v>
      </c>
      <c r="I44" s="18">
        <v>3</v>
      </c>
      <c r="J44" s="18">
        <v>2</v>
      </c>
      <c r="K44" s="19" t="s">
        <v>72</v>
      </c>
      <c r="L44" s="19" t="s">
        <v>72</v>
      </c>
      <c r="M44" s="18">
        <v>188</v>
      </c>
      <c r="N44" s="18">
        <v>152.85769999999999</v>
      </c>
      <c r="O44" s="18">
        <v>15.813700000000001</v>
      </c>
    </row>
    <row r="45" spans="2:15" x14ac:dyDescent="0.2">
      <c r="C45" s="5" t="s">
        <v>50</v>
      </c>
      <c r="E45" s="17">
        <f>SUM(F45:L45)</f>
        <v>97</v>
      </c>
      <c r="F45" s="18">
        <v>26</v>
      </c>
      <c r="G45" s="18">
        <v>32</v>
      </c>
      <c r="H45" s="18">
        <v>23</v>
      </c>
      <c r="I45" s="18">
        <v>10</v>
      </c>
      <c r="J45" s="18">
        <v>3</v>
      </c>
      <c r="K45" s="18">
        <v>3</v>
      </c>
      <c r="L45" s="19" t="s">
        <v>72</v>
      </c>
      <c r="M45" s="18">
        <v>608</v>
      </c>
      <c r="N45" s="18">
        <v>164.74690000000001</v>
      </c>
      <c r="O45" s="18">
        <v>27.9635</v>
      </c>
    </row>
    <row r="46" spans="2:15" x14ac:dyDescent="0.2">
      <c r="E46" s="9"/>
    </row>
    <row r="47" spans="2:15" x14ac:dyDescent="0.2">
      <c r="B47" s="5" t="s">
        <v>51</v>
      </c>
      <c r="E47" s="17">
        <f t="shared" ref="E47:O47" si="2">E48+E49</f>
        <v>1040</v>
      </c>
      <c r="F47" s="20">
        <f t="shared" si="2"/>
        <v>269</v>
      </c>
      <c r="G47" s="20">
        <f t="shared" si="2"/>
        <v>278</v>
      </c>
      <c r="H47" s="20">
        <f t="shared" si="2"/>
        <v>275</v>
      </c>
      <c r="I47" s="20">
        <f t="shared" si="2"/>
        <v>148</v>
      </c>
      <c r="J47" s="20">
        <f t="shared" si="2"/>
        <v>35</v>
      </c>
      <c r="K47" s="20">
        <f t="shared" si="2"/>
        <v>33</v>
      </c>
      <c r="L47" s="20">
        <f t="shared" si="2"/>
        <v>2</v>
      </c>
      <c r="M47" s="20">
        <f t="shared" si="2"/>
        <v>7599</v>
      </c>
      <c r="N47" s="20">
        <f t="shared" si="2"/>
        <v>3643.5712000000003</v>
      </c>
      <c r="O47" s="20">
        <f t="shared" si="2"/>
        <v>103.7732</v>
      </c>
    </row>
    <row r="48" spans="2:15" x14ac:dyDescent="0.2">
      <c r="C48" s="5" t="s">
        <v>52</v>
      </c>
      <c r="E48" s="17">
        <f>SUM(F48:L48)</f>
        <v>516</v>
      </c>
      <c r="F48" s="18">
        <v>122</v>
      </c>
      <c r="G48" s="18">
        <v>152</v>
      </c>
      <c r="H48" s="18">
        <v>138</v>
      </c>
      <c r="I48" s="18">
        <v>71</v>
      </c>
      <c r="J48" s="18">
        <v>19</v>
      </c>
      <c r="K48" s="18">
        <v>14</v>
      </c>
      <c r="L48" s="19" t="s">
        <v>72</v>
      </c>
      <c r="M48" s="18">
        <v>3550</v>
      </c>
      <c r="N48" s="18">
        <v>1834.5632000000001</v>
      </c>
      <c r="O48" s="18">
        <v>35.684800000000003</v>
      </c>
    </row>
    <row r="49" spans="1:15" x14ac:dyDescent="0.2">
      <c r="C49" s="5" t="s">
        <v>53</v>
      </c>
      <c r="E49" s="17">
        <f>SUM(F49:L49)</f>
        <v>524</v>
      </c>
      <c r="F49" s="18">
        <v>147</v>
      </c>
      <c r="G49" s="18">
        <v>126</v>
      </c>
      <c r="H49" s="18">
        <v>137</v>
      </c>
      <c r="I49" s="18">
        <v>77</v>
      </c>
      <c r="J49" s="18">
        <v>16</v>
      </c>
      <c r="K49" s="18">
        <v>19</v>
      </c>
      <c r="L49" s="18">
        <v>2</v>
      </c>
      <c r="M49" s="18">
        <v>4049</v>
      </c>
      <c r="N49" s="18">
        <v>1809.008</v>
      </c>
      <c r="O49" s="18">
        <v>68.088399999999993</v>
      </c>
    </row>
    <row r="50" spans="1:15" x14ac:dyDescent="0.2">
      <c r="E50" s="9"/>
    </row>
    <row r="51" spans="1:15" x14ac:dyDescent="0.2">
      <c r="B51" s="5" t="s">
        <v>54</v>
      </c>
      <c r="E51" s="17">
        <f t="shared" ref="E51:O51" si="3">E52+E53+E54+E55</f>
        <v>618</v>
      </c>
      <c r="F51" s="20">
        <f t="shared" si="3"/>
        <v>114</v>
      </c>
      <c r="G51" s="20">
        <f t="shared" si="3"/>
        <v>166</v>
      </c>
      <c r="H51" s="20">
        <f t="shared" si="3"/>
        <v>191</v>
      </c>
      <c r="I51" s="20">
        <f t="shared" si="3"/>
        <v>101</v>
      </c>
      <c r="J51" s="20">
        <f t="shared" si="3"/>
        <v>33</v>
      </c>
      <c r="K51" s="20">
        <f t="shared" si="3"/>
        <v>13</v>
      </c>
      <c r="L51" s="16" t="s">
        <v>72</v>
      </c>
      <c r="M51" s="20">
        <f t="shared" si="3"/>
        <v>4687</v>
      </c>
      <c r="N51" s="20">
        <f t="shared" si="3"/>
        <v>3046.7764999999999</v>
      </c>
      <c r="O51" s="20">
        <f t="shared" si="3"/>
        <v>158.64750000000001</v>
      </c>
    </row>
    <row r="52" spans="1:15" x14ac:dyDescent="0.2">
      <c r="C52" s="5" t="s">
        <v>55</v>
      </c>
      <c r="E52" s="17">
        <f>SUM(F52:L52)</f>
        <v>361</v>
      </c>
      <c r="F52" s="18">
        <v>61</v>
      </c>
      <c r="G52" s="18">
        <v>98</v>
      </c>
      <c r="H52" s="18">
        <v>110</v>
      </c>
      <c r="I52" s="18">
        <v>60</v>
      </c>
      <c r="J52" s="18">
        <v>21</v>
      </c>
      <c r="K52" s="18">
        <v>11</v>
      </c>
      <c r="L52" s="19" t="s">
        <v>72</v>
      </c>
      <c r="M52" s="18">
        <v>2901</v>
      </c>
      <c r="N52" s="18">
        <v>1875.2351000000001</v>
      </c>
      <c r="O52" s="18">
        <v>103.5277</v>
      </c>
    </row>
    <row r="53" spans="1:15" x14ac:dyDescent="0.2">
      <c r="C53" s="5" t="s">
        <v>56</v>
      </c>
      <c r="E53" s="17">
        <f>SUM(F53:L53)</f>
        <v>104</v>
      </c>
      <c r="F53" s="18">
        <v>21</v>
      </c>
      <c r="G53" s="18">
        <v>34</v>
      </c>
      <c r="H53" s="18">
        <v>32</v>
      </c>
      <c r="I53" s="18">
        <v>16</v>
      </c>
      <c r="J53" s="18">
        <v>1</v>
      </c>
      <c r="K53" s="19" t="s">
        <v>72</v>
      </c>
      <c r="L53" s="19" t="s">
        <v>72</v>
      </c>
      <c r="M53" s="18">
        <v>612</v>
      </c>
      <c r="N53" s="18">
        <v>365.67070000000001</v>
      </c>
      <c r="O53" s="18">
        <v>26.636800000000001</v>
      </c>
    </row>
    <row r="54" spans="1:15" x14ac:dyDescent="0.2">
      <c r="C54" s="5" t="s">
        <v>57</v>
      </c>
      <c r="E54" s="17">
        <f>SUM(F54:L54)</f>
        <v>114</v>
      </c>
      <c r="F54" s="18">
        <v>16</v>
      </c>
      <c r="G54" s="18">
        <v>22</v>
      </c>
      <c r="H54" s="18">
        <v>41</v>
      </c>
      <c r="I54" s="18">
        <v>23</v>
      </c>
      <c r="J54" s="18">
        <v>10</v>
      </c>
      <c r="K54" s="18">
        <v>2</v>
      </c>
      <c r="L54" s="19" t="s">
        <v>72</v>
      </c>
      <c r="M54" s="18">
        <v>992</v>
      </c>
      <c r="N54" s="18">
        <v>786.2867</v>
      </c>
      <c r="O54" s="18">
        <v>27.467199999999998</v>
      </c>
    </row>
    <row r="55" spans="1:15" x14ac:dyDescent="0.2">
      <c r="C55" s="5" t="s">
        <v>58</v>
      </c>
      <c r="E55" s="17">
        <f>SUM(F55:L55)</f>
        <v>39</v>
      </c>
      <c r="F55" s="18">
        <v>16</v>
      </c>
      <c r="G55" s="18">
        <v>12</v>
      </c>
      <c r="H55" s="18">
        <v>8</v>
      </c>
      <c r="I55" s="18">
        <v>2</v>
      </c>
      <c r="J55" s="18">
        <v>1</v>
      </c>
      <c r="K55" s="19" t="s">
        <v>72</v>
      </c>
      <c r="L55" s="19" t="s">
        <v>72</v>
      </c>
      <c r="M55" s="18">
        <v>182</v>
      </c>
      <c r="N55" s="18">
        <v>19.584</v>
      </c>
      <c r="O55" s="18">
        <v>1.0158</v>
      </c>
    </row>
    <row r="56" spans="1:15" x14ac:dyDescent="0.2">
      <c r="E56" s="9"/>
    </row>
    <row r="57" spans="1:15" x14ac:dyDescent="0.2">
      <c r="A57" s="2"/>
      <c r="B57" s="5" t="s">
        <v>59</v>
      </c>
      <c r="E57" s="17">
        <f t="shared" ref="E57:O57" si="4">SUM(E58:E61)</f>
        <v>448</v>
      </c>
      <c r="F57" s="20">
        <f t="shared" si="4"/>
        <v>78</v>
      </c>
      <c r="G57" s="20">
        <f t="shared" si="4"/>
        <v>116</v>
      </c>
      <c r="H57" s="20">
        <f t="shared" si="4"/>
        <v>148</v>
      </c>
      <c r="I57" s="20">
        <f t="shared" si="4"/>
        <v>72</v>
      </c>
      <c r="J57" s="20">
        <f t="shared" si="4"/>
        <v>12</v>
      </c>
      <c r="K57" s="20">
        <f t="shared" si="4"/>
        <v>22</v>
      </c>
      <c r="L57" s="16" t="s">
        <v>72</v>
      </c>
      <c r="M57" s="20">
        <f t="shared" si="4"/>
        <v>3797</v>
      </c>
      <c r="N57" s="20">
        <f t="shared" si="4"/>
        <v>2038.4673</v>
      </c>
      <c r="O57" s="20">
        <f t="shared" si="4"/>
        <v>105.2869</v>
      </c>
    </row>
    <row r="58" spans="1:15" x14ac:dyDescent="0.2">
      <c r="A58" s="2"/>
      <c r="C58" s="5" t="s">
        <v>60</v>
      </c>
      <c r="E58" s="17">
        <f>SUM(F58:L58)</f>
        <v>176</v>
      </c>
      <c r="F58" s="18">
        <v>31</v>
      </c>
      <c r="G58" s="18">
        <v>46</v>
      </c>
      <c r="H58" s="18">
        <v>52</v>
      </c>
      <c r="I58" s="18">
        <v>32</v>
      </c>
      <c r="J58" s="18">
        <v>7</v>
      </c>
      <c r="K58" s="18">
        <v>8</v>
      </c>
      <c r="L58" s="19" t="s">
        <v>72</v>
      </c>
      <c r="M58" s="18">
        <v>1490</v>
      </c>
      <c r="N58" s="18">
        <v>628.23329999999999</v>
      </c>
      <c r="O58" s="18">
        <v>32.699399999999997</v>
      </c>
    </row>
    <row r="59" spans="1:15" x14ac:dyDescent="0.2">
      <c r="A59" s="2"/>
      <c r="C59" s="5" t="s">
        <v>61</v>
      </c>
      <c r="E59" s="17">
        <f>SUM(F59:L59)</f>
        <v>109</v>
      </c>
      <c r="F59" s="18">
        <v>15</v>
      </c>
      <c r="G59" s="18">
        <v>28</v>
      </c>
      <c r="H59" s="18">
        <v>41</v>
      </c>
      <c r="I59" s="18">
        <v>16</v>
      </c>
      <c r="J59" s="18">
        <v>2</v>
      </c>
      <c r="K59" s="18">
        <v>7</v>
      </c>
      <c r="L59" s="19" t="s">
        <v>72</v>
      </c>
      <c r="M59" s="18">
        <v>1014</v>
      </c>
      <c r="N59" s="18">
        <v>472.58800000000002</v>
      </c>
      <c r="O59" s="18">
        <v>35.399500000000003</v>
      </c>
    </row>
    <row r="60" spans="1:15" x14ac:dyDescent="0.2">
      <c r="A60" s="2"/>
      <c r="C60" s="5" t="s">
        <v>62</v>
      </c>
      <c r="E60" s="17">
        <f>SUM(F60:L60)</f>
        <v>105</v>
      </c>
      <c r="F60" s="18">
        <v>21</v>
      </c>
      <c r="G60" s="18">
        <v>23</v>
      </c>
      <c r="H60" s="18">
        <v>41</v>
      </c>
      <c r="I60" s="18">
        <v>14</v>
      </c>
      <c r="J60" s="18">
        <v>3</v>
      </c>
      <c r="K60" s="18">
        <v>3</v>
      </c>
      <c r="L60" s="19" t="s">
        <v>72</v>
      </c>
      <c r="M60" s="18">
        <v>808</v>
      </c>
      <c r="N60" s="18">
        <v>707.17570000000001</v>
      </c>
      <c r="O60" s="18">
        <v>26.049499999999998</v>
      </c>
    </row>
    <row r="61" spans="1:15" x14ac:dyDescent="0.2">
      <c r="A61" s="2"/>
      <c r="C61" s="5" t="s">
        <v>63</v>
      </c>
      <c r="E61" s="17">
        <f>SUM(F61:L61)</f>
        <v>58</v>
      </c>
      <c r="F61" s="18">
        <v>11</v>
      </c>
      <c r="G61" s="18">
        <v>19</v>
      </c>
      <c r="H61" s="18">
        <v>14</v>
      </c>
      <c r="I61" s="18">
        <v>10</v>
      </c>
      <c r="J61" s="19" t="s">
        <v>72</v>
      </c>
      <c r="K61" s="18">
        <v>4</v>
      </c>
      <c r="L61" s="19" t="s">
        <v>72</v>
      </c>
      <c r="M61" s="18">
        <v>485</v>
      </c>
      <c r="N61" s="18">
        <v>230.47030000000001</v>
      </c>
      <c r="O61" s="18">
        <v>11.138500000000001</v>
      </c>
    </row>
    <row r="62" spans="1:15" x14ac:dyDescent="0.2">
      <c r="E62" s="9"/>
    </row>
    <row r="63" spans="1:15" x14ac:dyDescent="0.2">
      <c r="A63" s="2"/>
      <c r="B63" s="5" t="s">
        <v>64</v>
      </c>
      <c r="C63" s="2"/>
      <c r="E63" s="17">
        <f t="shared" ref="E63:O63" si="5">SUM(E64:E67)</f>
        <v>621</v>
      </c>
      <c r="F63" s="20">
        <f t="shared" si="5"/>
        <v>177</v>
      </c>
      <c r="G63" s="20">
        <f t="shared" si="5"/>
        <v>192</v>
      </c>
      <c r="H63" s="20">
        <f t="shared" si="5"/>
        <v>135</v>
      </c>
      <c r="I63" s="20">
        <f t="shared" si="5"/>
        <v>72</v>
      </c>
      <c r="J63" s="20">
        <f t="shared" si="5"/>
        <v>19</v>
      </c>
      <c r="K63" s="20">
        <f t="shared" si="5"/>
        <v>23</v>
      </c>
      <c r="L63" s="20">
        <f t="shared" si="5"/>
        <v>3</v>
      </c>
      <c r="M63" s="20">
        <f t="shared" si="5"/>
        <v>4776</v>
      </c>
      <c r="N63" s="20">
        <f t="shared" si="5"/>
        <v>2216.8377</v>
      </c>
      <c r="O63" s="20">
        <f t="shared" si="5"/>
        <v>181.441</v>
      </c>
    </row>
    <row r="64" spans="1:15" x14ac:dyDescent="0.2">
      <c r="C64" s="5" t="s">
        <v>65</v>
      </c>
      <c r="E64" s="17">
        <f>SUM(F64:L64)</f>
        <v>227</v>
      </c>
      <c r="F64" s="18">
        <v>66</v>
      </c>
      <c r="G64" s="18">
        <v>75</v>
      </c>
      <c r="H64" s="18">
        <v>44</v>
      </c>
      <c r="I64" s="18">
        <v>26</v>
      </c>
      <c r="J64" s="18">
        <v>5</v>
      </c>
      <c r="K64" s="18">
        <v>10</v>
      </c>
      <c r="L64" s="18">
        <v>1</v>
      </c>
      <c r="M64" s="18">
        <v>1695</v>
      </c>
      <c r="N64" s="18">
        <v>704.99739999999997</v>
      </c>
      <c r="O64" s="18">
        <v>82.343100000000007</v>
      </c>
    </row>
    <row r="65" spans="1:15" x14ac:dyDescent="0.2">
      <c r="C65" s="5" t="s">
        <v>66</v>
      </c>
      <c r="E65" s="17">
        <f>SUM(F65:L65)</f>
        <v>146</v>
      </c>
      <c r="F65" s="18">
        <v>46</v>
      </c>
      <c r="G65" s="18">
        <v>34</v>
      </c>
      <c r="H65" s="18">
        <v>27</v>
      </c>
      <c r="I65" s="18">
        <v>18</v>
      </c>
      <c r="J65" s="18">
        <v>13</v>
      </c>
      <c r="K65" s="18">
        <v>6</v>
      </c>
      <c r="L65" s="18">
        <v>2</v>
      </c>
      <c r="M65" s="18">
        <v>1598</v>
      </c>
      <c r="N65" s="18">
        <v>863.5883</v>
      </c>
      <c r="O65" s="18">
        <v>50.962000000000003</v>
      </c>
    </row>
    <row r="66" spans="1:15" x14ac:dyDescent="0.2">
      <c r="C66" s="5" t="s">
        <v>67</v>
      </c>
      <c r="E66" s="15" t="s">
        <v>72</v>
      </c>
      <c r="F66" s="19" t="s">
        <v>72</v>
      </c>
      <c r="G66" s="19" t="s">
        <v>72</v>
      </c>
      <c r="H66" s="19" t="s">
        <v>72</v>
      </c>
      <c r="I66" s="19" t="s">
        <v>72</v>
      </c>
      <c r="J66" s="19" t="s">
        <v>72</v>
      </c>
      <c r="K66" s="19" t="s">
        <v>72</v>
      </c>
      <c r="L66" s="19" t="s">
        <v>72</v>
      </c>
      <c r="M66" s="19" t="s">
        <v>72</v>
      </c>
      <c r="N66" s="19" t="s">
        <v>72</v>
      </c>
      <c r="O66" s="19" t="s">
        <v>72</v>
      </c>
    </row>
    <row r="67" spans="1:15" x14ac:dyDescent="0.2">
      <c r="C67" s="5" t="s">
        <v>68</v>
      </c>
      <c r="E67" s="17">
        <f>SUM(F67:L67)</f>
        <v>248</v>
      </c>
      <c r="F67" s="18">
        <v>65</v>
      </c>
      <c r="G67" s="18">
        <v>83</v>
      </c>
      <c r="H67" s="18">
        <v>64</v>
      </c>
      <c r="I67" s="18">
        <v>28</v>
      </c>
      <c r="J67" s="18">
        <v>1</v>
      </c>
      <c r="K67" s="18">
        <v>7</v>
      </c>
      <c r="L67" s="19" t="s">
        <v>72</v>
      </c>
      <c r="M67" s="18">
        <v>1483</v>
      </c>
      <c r="N67" s="18">
        <v>648.25199999999995</v>
      </c>
      <c r="O67" s="18">
        <v>48.135899999999999</v>
      </c>
    </row>
    <row r="68" spans="1:15" ht="18" thickBot="1" x14ac:dyDescent="0.25">
      <c r="A68" s="2"/>
      <c r="B68" s="4"/>
      <c r="C68" s="7"/>
      <c r="D68" s="7"/>
      <c r="E68" s="21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x14ac:dyDescent="0.2">
      <c r="A69" s="2"/>
      <c r="B69" s="2"/>
      <c r="E69" s="5" t="s">
        <v>69</v>
      </c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">
      <c r="A70" s="5"/>
      <c r="B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</sheetData>
  <phoneticPr fontId="2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2"/>
  <sheetViews>
    <sheetView showGridLines="0" zoomScale="75" workbookViewId="0"/>
  </sheetViews>
  <sheetFormatPr defaultColWidth="6.69921875" defaultRowHeight="17.25" x14ac:dyDescent="0.2"/>
  <cols>
    <col min="1" max="1" width="10.69921875" style="6" customWidth="1"/>
    <col min="2" max="2" width="3.69921875" style="6" customWidth="1"/>
    <col min="3" max="3" width="7.69921875" style="6" customWidth="1"/>
    <col min="4" max="5" width="9.69921875" style="6" customWidth="1"/>
    <col min="6" max="7" width="8.69921875" style="6" customWidth="1"/>
    <col min="8" max="9" width="6.69921875" style="6"/>
    <col min="10" max="10" width="5.69921875" style="6" customWidth="1"/>
    <col min="11" max="11" width="10.69921875" style="6" customWidth="1"/>
    <col min="12" max="12" width="9.69921875" style="6" customWidth="1"/>
    <col min="13" max="13" width="8.69921875" style="6" customWidth="1"/>
    <col min="14" max="14" width="11.69921875" style="6" customWidth="1"/>
    <col min="15" max="16384" width="6.69921875" style="6"/>
  </cols>
  <sheetData>
    <row r="1" spans="1:14" x14ac:dyDescent="0.2">
      <c r="A1" s="5"/>
    </row>
    <row r="6" spans="1:14" x14ac:dyDescent="0.2">
      <c r="E6" s="1" t="s">
        <v>126</v>
      </c>
    </row>
    <row r="7" spans="1:14" x14ac:dyDescent="0.2">
      <c r="F7" s="5" t="s">
        <v>125</v>
      </c>
    </row>
    <row r="8" spans="1:14" ht="18" thickBo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C9" s="2"/>
      <c r="E9" s="9"/>
      <c r="F9" s="24"/>
      <c r="G9" s="24"/>
      <c r="H9" s="24"/>
      <c r="I9" s="24"/>
      <c r="J9" s="24"/>
      <c r="K9" s="3"/>
      <c r="L9" s="3"/>
      <c r="M9" s="3"/>
      <c r="N9" s="3"/>
    </row>
    <row r="10" spans="1:14" x14ac:dyDescent="0.2">
      <c r="C10" s="2"/>
      <c r="E10" s="9"/>
      <c r="F10" s="25"/>
      <c r="G10" s="12" t="s">
        <v>124</v>
      </c>
      <c r="H10" s="24"/>
      <c r="I10" s="24"/>
      <c r="J10" s="24"/>
      <c r="K10" s="3"/>
      <c r="L10" s="13" t="s">
        <v>123</v>
      </c>
      <c r="M10" s="13" t="s">
        <v>122</v>
      </c>
      <c r="N10" s="3"/>
    </row>
    <row r="11" spans="1:14" x14ac:dyDescent="0.2">
      <c r="C11" s="2"/>
      <c r="E11" s="13" t="s">
        <v>121</v>
      </c>
      <c r="F11" s="3"/>
      <c r="G11" s="9"/>
      <c r="H11" s="13" t="s">
        <v>19</v>
      </c>
      <c r="I11" s="13" t="s">
        <v>21</v>
      </c>
      <c r="J11" s="13" t="s">
        <v>120</v>
      </c>
      <c r="K11" s="13" t="s">
        <v>23</v>
      </c>
      <c r="L11" s="13" t="s">
        <v>119</v>
      </c>
      <c r="M11" s="13" t="s">
        <v>118</v>
      </c>
      <c r="N11" s="13" t="s">
        <v>117</v>
      </c>
    </row>
    <row r="12" spans="1:14" x14ac:dyDescent="0.2">
      <c r="B12" s="10"/>
      <c r="C12" s="24"/>
      <c r="D12" s="10"/>
      <c r="E12" s="14" t="s">
        <v>116</v>
      </c>
      <c r="F12" s="14" t="s">
        <v>27</v>
      </c>
      <c r="G12" s="14" t="s">
        <v>115</v>
      </c>
      <c r="H12" s="14" t="s">
        <v>31</v>
      </c>
      <c r="I12" s="14" t="s">
        <v>32</v>
      </c>
      <c r="J12" s="14" t="s">
        <v>33</v>
      </c>
      <c r="K12" s="11"/>
      <c r="L12" s="11"/>
      <c r="M12" s="11"/>
      <c r="N12" s="11"/>
    </row>
    <row r="13" spans="1:14" x14ac:dyDescent="0.2">
      <c r="B13" s="2"/>
      <c r="C13" s="5" t="s">
        <v>34</v>
      </c>
      <c r="E13" s="15" t="s">
        <v>35</v>
      </c>
      <c r="F13" s="16" t="s">
        <v>35</v>
      </c>
      <c r="G13" s="16" t="s">
        <v>35</v>
      </c>
      <c r="H13" s="16" t="s">
        <v>35</v>
      </c>
      <c r="I13" s="16" t="s">
        <v>35</v>
      </c>
      <c r="J13" s="16" t="s">
        <v>35</v>
      </c>
      <c r="K13" s="16" t="s">
        <v>36</v>
      </c>
      <c r="L13" s="16" t="s">
        <v>37</v>
      </c>
      <c r="M13" s="16" t="s">
        <v>37</v>
      </c>
      <c r="N13" s="16" t="s">
        <v>114</v>
      </c>
    </row>
    <row r="14" spans="1:14" x14ac:dyDescent="0.2">
      <c r="B14" s="5" t="s">
        <v>38</v>
      </c>
      <c r="E14" s="17">
        <f>SUM(F14:J14)</f>
        <v>18576</v>
      </c>
      <c r="F14" s="18">
        <v>13537</v>
      </c>
      <c r="G14" s="18">
        <v>4581</v>
      </c>
      <c r="H14" s="18">
        <v>381</v>
      </c>
      <c r="I14" s="18">
        <v>62</v>
      </c>
      <c r="J14" s="18">
        <v>15</v>
      </c>
      <c r="K14" s="18">
        <v>50224</v>
      </c>
      <c r="L14" s="18">
        <v>1847.25</v>
      </c>
      <c r="M14" s="18">
        <v>231.92</v>
      </c>
      <c r="N14" s="18">
        <v>567724</v>
      </c>
    </row>
    <row r="15" spans="1:14" x14ac:dyDescent="0.2">
      <c r="B15" s="5" t="s">
        <v>113</v>
      </c>
      <c r="E15" s="17">
        <f>SUM(F15:J15)</f>
        <v>18720</v>
      </c>
      <c r="F15" s="18">
        <v>13282</v>
      </c>
      <c r="G15" s="18">
        <v>4936</v>
      </c>
      <c r="H15" s="18">
        <v>431</v>
      </c>
      <c r="I15" s="18">
        <v>60</v>
      </c>
      <c r="J15" s="18">
        <v>11</v>
      </c>
      <c r="K15" s="18">
        <v>51827</v>
      </c>
      <c r="L15" s="18">
        <v>2370.85</v>
      </c>
      <c r="M15" s="18">
        <v>301.01</v>
      </c>
      <c r="N15" s="18">
        <v>631687</v>
      </c>
    </row>
    <row r="16" spans="1:14" x14ac:dyDescent="0.2">
      <c r="B16" s="5" t="s">
        <v>112</v>
      </c>
      <c r="E16" s="17">
        <f>SUM(F16:J16)</f>
        <v>18642</v>
      </c>
      <c r="F16" s="18">
        <v>13099</v>
      </c>
      <c r="G16" s="18">
        <v>5023</v>
      </c>
      <c r="H16" s="18">
        <v>439</v>
      </c>
      <c r="I16" s="18">
        <v>68</v>
      </c>
      <c r="J16" s="18">
        <v>13</v>
      </c>
      <c r="K16" s="18">
        <v>52515</v>
      </c>
      <c r="L16" s="18">
        <v>3317.12</v>
      </c>
      <c r="M16" s="18">
        <v>445.53</v>
      </c>
      <c r="N16" s="18">
        <v>717872</v>
      </c>
    </row>
    <row r="17" spans="2:14" x14ac:dyDescent="0.2">
      <c r="B17" s="5" t="s">
        <v>111</v>
      </c>
      <c r="E17" s="17">
        <f>SUM(F17:J17)</f>
        <v>19066</v>
      </c>
      <c r="F17" s="18">
        <v>13317</v>
      </c>
      <c r="G17" s="18">
        <v>5243</v>
      </c>
      <c r="H17" s="18">
        <v>420</v>
      </c>
      <c r="I17" s="18">
        <v>74</v>
      </c>
      <c r="J17" s="18">
        <v>12</v>
      </c>
      <c r="K17" s="18">
        <v>54158</v>
      </c>
      <c r="L17" s="18">
        <v>4482.18</v>
      </c>
      <c r="M17" s="18">
        <v>597.36</v>
      </c>
      <c r="N17" s="18">
        <v>750134</v>
      </c>
    </row>
    <row r="18" spans="2:14" x14ac:dyDescent="0.2">
      <c r="E18" s="9"/>
    </row>
    <row r="19" spans="2:14" x14ac:dyDescent="0.2">
      <c r="B19" s="5" t="s">
        <v>110</v>
      </c>
      <c r="E19" s="17">
        <f>SUM(F19:J19)</f>
        <v>19830</v>
      </c>
      <c r="F19" s="18">
        <v>13534</v>
      </c>
      <c r="G19" s="18">
        <v>5720</v>
      </c>
      <c r="H19" s="18">
        <v>467</v>
      </c>
      <c r="I19" s="18">
        <v>95</v>
      </c>
      <c r="J19" s="18">
        <v>14</v>
      </c>
      <c r="K19" s="18">
        <v>58757</v>
      </c>
      <c r="L19" s="18">
        <v>6001.67</v>
      </c>
      <c r="M19" s="18">
        <v>779.53</v>
      </c>
      <c r="N19" s="18">
        <v>882110</v>
      </c>
    </row>
    <row r="20" spans="2:14" x14ac:dyDescent="0.2">
      <c r="B20" s="5" t="s">
        <v>109</v>
      </c>
      <c r="E20" s="17">
        <f>SUM(F20:J20)</f>
        <v>20350</v>
      </c>
      <c r="F20" s="18">
        <v>13686</v>
      </c>
      <c r="G20" s="18">
        <v>6001</v>
      </c>
      <c r="H20" s="18">
        <v>544</v>
      </c>
      <c r="I20" s="18">
        <v>101</v>
      </c>
      <c r="J20" s="18">
        <v>18</v>
      </c>
      <c r="K20" s="18">
        <v>62129</v>
      </c>
      <c r="L20" s="18">
        <v>7454.25</v>
      </c>
      <c r="M20" s="18">
        <v>947.48</v>
      </c>
      <c r="N20" s="18">
        <v>942732</v>
      </c>
    </row>
    <row r="21" spans="2:14" x14ac:dyDescent="0.2">
      <c r="B21" s="5" t="s">
        <v>108</v>
      </c>
      <c r="D21" s="2"/>
      <c r="E21" s="17">
        <f>SUM(F21:J21)</f>
        <v>19275</v>
      </c>
      <c r="F21" s="18">
        <v>12603</v>
      </c>
      <c r="G21" s="18">
        <v>6002</v>
      </c>
      <c r="H21" s="18">
        <v>528</v>
      </c>
      <c r="I21" s="18">
        <v>119</v>
      </c>
      <c r="J21" s="18">
        <v>23</v>
      </c>
      <c r="K21" s="18">
        <v>61591</v>
      </c>
      <c r="L21" s="18">
        <v>8047.03</v>
      </c>
      <c r="M21" s="18">
        <v>928.82</v>
      </c>
      <c r="N21" s="18">
        <v>913550</v>
      </c>
    </row>
    <row r="22" spans="2:14" x14ac:dyDescent="0.2">
      <c r="B22" s="5" t="s">
        <v>107</v>
      </c>
      <c r="D22" s="2"/>
      <c r="E22" s="17">
        <f>SUM(F22:J22)</f>
        <v>18319</v>
      </c>
      <c r="F22" s="18">
        <v>11470</v>
      </c>
      <c r="G22" s="18">
        <v>6071</v>
      </c>
      <c r="H22" s="18">
        <v>605</v>
      </c>
      <c r="I22" s="18">
        <v>153</v>
      </c>
      <c r="J22" s="18">
        <v>20</v>
      </c>
      <c r="K22" s="18">
        <v>63381</v>
      </c>
      <c r="L22" s="18">
        <v>8420.39</v>
      </c>
      <c r="M22" s="18">
        <v>985.22</v>
      </c>
      <c r="N22" s="18">
        <v>955458</v>
      </c>
    </row>
    <row r="23" spans="2:14" x14ac:dyDescent="0.2">
      <c r="E23" s="9"/>
    </row>
    <row r="24" spans="2:14" x14ac:dyDescent="0.2">
      <c r="B24" s="5" t="s">
        <v>46</v>
      </c>
      <c r="E24" s="17">
        <f>SUM(F24:J24)</f>
        <v>18095</v>
      </c>
      <c r="F24" s="18">
        <v>11307</v>
      </c>
      <c r="G24" s="18">
        <v>5979</v>
      </c>
      <c r="H24" s="18">
        <v>637</v>
      </c>
      <c r="I24" s="18">
        <v>149</v>
      </c>
      <c r="J24" s="18">
        <v>23</v>
      </c>
      <c r="K24" s="18">
        <v>63483</v>
      </c>
      <c r="L24" s="18">
        <v>10063.549999999999</v>
      </c>
      <c r="M24" s="18">
        <v>1212.08</v>
      </c>
      <c r="N24" s="18">
        <v>1027227</v>
      </c>
    </row>
    <row r="25" spans="2:14" x14ac:dyDescent="0.2">
      <c r="B25" s="5" t="s">
        <v>106</v>
      </c>
      <c r="E25" s="17">
        <f>SUM(F25:J25)</f>
        <v>16594</v>
      </c>
      <c r="F25" s="18">
        <v>10167</v>
      </c>
      <c r="G25" s="18">
        <v>5458</v>
      </c>
      <c r="H25" s="18">
        <v>771</v>
      </c>
      <c r="I25" s="18">
        <v>171</v>
      </c>
      <c r="J25" s="18">
        <v>27</v>
      </c>
      <c r="K25" s="18">
        <v>63818</v>
      </c>
      <c r="L25" s="18">
        <v>10550.900900000001</v>
      </c>
      <c r="M25" s="18">
        <v>1228.0640000000001</v>
      </c>
      <c r="N25" s="18">
        <v>1244007</v>
      </c>
    </row>
    <row r="26" spans="2:14" x14ac:dyDescent="0.2">
      <c r="B26" s="1" t="s">
        <v>105</v>
      </c>
      <c r="C26" s="2"/>
      <c r="D26" s="2"/>
      <c r="E26" s="3">
        <f>SUM(E28:E69)</f>
        <v>15837</v>
      </c>
      <c r="F26" s="2">
        <f>SUM(F28:F69)</f>
        <v>9343</v>
      </c>
      <c r="G26" s="2">
        <f>SUM(G28:G69)</f>
        <v>5431</v>
      </c>
      <c r="H26" s="2">
        <f>SUM(H28:H69)</f>
        <v>855</v>
      </c>
      <c r="I26" s="2">
        <f>SUM(I28:I69)</f>
        <v>183</v>
      </c>
      <c r="J26" s="2">
        <f>SUM(J28:J69)</f>
        <v>25</v>
      </c>
      <c r="K26" s="2">
        <f>SUM(K28:K69)</f>
        <v>64271</v>
      </c>
      <c r="L26" s="2">
        <f>SUM(L28:L69)</f>
        <v>11169.991699999999</v>
      </c>
      <c r="M26" s="2">
        <f>SUM(M28:M69)</f>
        <v>1205.6007999999997</v>
      </c>
      <c r="N26" s="2">
        <f>SUM(N28:N69)</f>
        <v>1201816</v>
      </c>
    </row>
    <row r="27" spans="2:14" x14ac:dyDescent="0.2">
      <c r="E27" s="9"/>
      <c r="F27" s="18"/>
      <c r="G27" s="18"/>
      <c r="H27" s="18"/>
      <c r="I27" s="18"/>
      <c r="J27" s="18"/>
      <c r="K27" s="18"/>
      <c r="L27" s="18"/>
      <c r="M27" s="18"/>
      <c r="N27" s="18"/>
    </row>
    <row r="28" spans="2:14" x14ac:dyDescent="0.2">
      <c r="B28" s="5" t="s">
        <v>104</v>
      </c>
      <c r="E28" s="17">
        <f>SUM(F28:J28)</f>
        <v>23</v>
      </c>
      <c r="F28" s="19" t="s">
        <v>72</v>
      </c>
      <c r="G28" s="19" t="s">
        <v>72</v>
      </c>
      <c r="H28" s="19" t="s">
        <v>72</v>
      </c>
      <c r="I28" s="18">
        <v>6</v>
      </c>
      <c r="J28" s="18">
        <v>17</v>
      </c>
      <c r="K28" s="18">
        <v>3391</v>
      </c>
      <c r="L28" s="18">
        <v>1376.383</v>
      </c>
      <c r="M28" s="18">
        <v>101.9927</v>
      </c>
      <c r="N28" s="18">
        <v>164316</v>
      </c>
    </row>
    <row r="29" spans="2:14" x14ac:dyDescent="0.2">
      <c r="B29" s="5" t="s">
        <v>103</v>
      </c>
      <c r="E29" s="17">
        <f>SUM(F29:J29)</f>
        <v>34</v>
      </c>
      <c r="F29" s="18">
        <v>14</v>
      </c>
      <c r="G29" s="18">
        <v>18</v>
      </c>
      <c r="H29" s="18">
        <v>1</v>
      </c>
      <c r="I29" s="18">
        <v>1</v>
      </c>
      <c r="J29" s="19" t="s">
        <v>72</v>
      </c>
      <c r="K29" s="18">
        <v>151</v>
      </c>
      <c r="L29" s="18">
        <v>34.398699999999998</v>
      </c>
      <c r="M29" s="18">
        <v>3.4678</v>
      </c>
      <c r="N29" s="18">
        <v>5255</v>
      </c>
    </row>
    <row r="30" spans="2:14" x14ac:dyDescent="0.2">
      <c r="B30" s="5" t="s">
        <v>102</v>
      </c>
      <c r="E30" s="17">
        <f>SUM(F30:J30)</f>
        <v>432</v>
      </c>
      <c r="F30" s="18">
        <v>262</v>
      </c>
      <c r="G30" s="18">
        <v>162</v>
      </c>
      <c r="H30" s="18">
        <v>8</v>
      </c>
      <c r="I30" s="19" t="s">
        <v>72</v>
      </c>
      <c r="J30" s="19" t="s">
        <v>72</v>
      </c>
      <c r="K30" s="18">
        <v>1212</v>
      </c>
      <c r="L30" s="18">
        <v>142.88499999999999</v>
      </c>
      <c r="M30" s="18">
        <v>50.894799999999996</v>
      </c>
      <c r="N30" s="18">
        <v>29840</v>
      </c>
    </row>
    <row r="31" spans="2:14" x14ac:dyDescent="0.2">
      <c r="E31" s="9"/>
    </row>
    <row r="32" spans="2:14" x14ac:dyDescent="0.2">
      <c r="B32" s="5" t="s">
        <v>101</v>
      </c>
      <c r="E32" s="17">
        <f>SUM(F32:J32)</f>
        <v>260</v>
      </c>
      <c r="F32" s="18">
        <v>134</v>
      </c>
      <c r="G32" s="18">
        <v>119</v>
      </c>
      <c r="H32" s="18">
        <v>7</v>
      </c>
      <c r="I32" s="19" t="s">
        <v>72</v>
      </c>
      <c r="J32" s="19" t="s">
        <v>72</v>
      </c>
      <c r="K32" s="18">
        <v>849</v>
      </c>
      <c r="L32" s="18">
        <v>142.3228</v>
      </c>
      <c r="M32" s="18">
        <v>45.926699999999997</v>
      </c>
      <c r="N32" s="18">
        <v>31889</v>
      </c>
    </row>
    <row r="33" spans="2:14" x14ac:dyDescent="0.2">
      <c r="B33" s="5" t="s">
        <v>100</v>
      </c>
      <c r="E33" s="17">
        <f>SUM(F33:J33)</f>
        <v>923</v>
      </c>
      <c r="F33" s="18">
        <v>563</v>
      </c>
      <c r="G33" s="18">
        <v>330</v>
      </c>
      <c r="H33" s="18">
        <v>25</v>
      </c>
      <c r="I33" s="18">
        <v>4</v>
      </c>
      <c r="J33" s="18">
        <v>1</v>
      </c>
      <c r="K33" s="18">
        <v>2927</v>
      </c>
      <c r="L33" s="18">
        <v>435.4674</v>
      </c>
      <c r="M33" s="18">
        <v>98.959100000000007</v>
      </c>
      <c r="N33" s="18">
        <v>85346</v>
      </c>
    </row>
    <row r="34" spans="2:14" x14ac:dyDescent="0.2">
      <c r="B34" s="5" t="s">
        <v>99</v>
      </c>
      <c r="E34" s="17">
        <f>SUM(F34:J34)</f>
        <v>184</v>
      </c>
      <c r="F34" s="18">
        <v>108</v>
      </c>
      <c r="G34" s="18">
        <v>73</v>
      </c>
      <c r="H34" s="18">
        <v>3</v>
      </c>
      <c r="I34" s="19" t="s">
        <v>72</v>
      </c>
      <c r="J34" s="19" t="s">
        <v>72</v>
      </c>
      <c r="K34" s="18">
        <v>534</v>
      </c>
      <c r="L34" s="18">
        <v>72.124099999999999</v>
      </c>
      <c r="M34" s="18">
        <v>21.8749</v>
      </c>
      <c r="N34" s="18">
        <v>14210</v>
      </c>
    </row>
    <row r="35" spans="2:14" x14ac:dyDescent="0.2">
      <c r="E35" s="9"/>
    </row>
    <row r="36" spans="2:14" x14ac:dyDescent="0.2">
      <c r="B36" s="5" t="s">
        <v>98</v>
      </c>
      <c r="E36" s="17">
        <f>SUM(F36:J36)</f>
        <v>335</v>
      </c>
      <c r="F36" s="18">
        <v>209</v>
      </c>
      <c r="G36" s="18">
        <v>117</v>
      </c>
      <c r="H36" s="18">
        <v>9</v>
      </c>
      <c r="I36" s="19" t="s">
        <v>72</v>
      </c>
      <c r="J36" s="19" t="s">
        <v>72</v>
      </c>
      <c r="K36" s="18">
        <v>916</v>
      </c>
      <c r="L36" s="18">
        <v>98.774799999999999</v>
      </c>
      <c r="M36" s="18">
        <v>24.448399999999999</v>
      </c>
      <c r="N36" s="18">
        <v>22442</v>
      </c>
    </row>
    <row r="37" spans="2:14" x14ac:dyDescent="0.2">
      <c r="B37" s="5" t="s">
        <v>97</v>
      </c>
      <c r="E37" s="17">
        <f>SUM(F37:J37)</f>
        <v>753</v>
      </c>
      <c r="F37" s="18">
        <v>352</v>
      </c>
      <c r="G37" s="18">
        <v>227</v>
      </c>
      <c r="H37" s="18">
        <v>117</v>
      </c>
      <c r="I37" s="18">
        <v>56</v>
      </c>
      <c r="J37" s="18">
        <v>1</v>
      </c>
      <c r="K37" s="18">
        <v>6565</v>
      </c>
      <c r="L37" s="18">
        <v>1542.2294999999999</v>
      </c>
      <c r="M37" s="18">
        <v>45.3566</v>
      </c>
      <c r="N37" s="18">
        <v>131054</v>
      </c>
    </row>
    <row r="38" spans="2:14" x14ac:dyDescent="0.2">
      <c r="B38" s="5" t="s">
        <v>96</v>
      </c>
      <c r="E38" s="17">
        <f>SUM(F38:J38)</f>
        <v>1344</v>
      </c>
      <c r="F38" s="18">
        <v>974</v>
      </c>
      <c r="G38" s="18">
        <f>279+73</f>
        <v>352</v>
      </c>
      <c r="H38" s="18">
        <v>15</v>
      </c>
      <c r="I38" s="18">
        <v>2</v>
      </c>
      <c r="J38" s="18">
        <v>1</v>
      </c>
      <c r="K38" s="18">
        <v>3508</v>
      </c>
      <c r="L38" s="18">
        <v>501.02519999999998</v>
      </c>
      <c r="M38" s="18">
        <v>48.006799999999998</v>
      </c>
      <c r="N38" s="18">
        <v>56180</v>
      </c>
    </row>
    <row r="39" spans="2:14" x14ac:dyDescent="0.2">
      <c r="E39" s="9"/>
    </row>
    <row r="40" spans="2:14" x14ac:dyDescent="0.2">
      <c r="B40" s="5" t="s">
        <v>95</v>
      </c>
      <c r="E40" s="17">
        <f>SUM(F40:J40)</f>
        <v>244</v>
      </c>
      <c r="F40" s="18">
        <v>128</v>
      </c>
      <c r="G40" s="18">
        <v>107</v>
      </c>
      <c r="H40" s="18">
        <v>9</v>
      </c>
      <c r="I40" s="19" t="s">
        <v>72</v>
      </c>
      <c r="J40" s="19" t="s">
        <v>72</v>
      </c>
      <c r="K40" s="18">
        <v>777</v>
      </c>
      <c r="L40" s="18">
        <v>87.142700000000005</v>
      </c>
      <c r="M40" s="18">
        <v>2.4466000000000001</v>
      </c>
      <c r="N40" s="18">
        <v>10371</v>
      </c>
    </row>
    <row r="41" spans="2:14" x14ac:dyDescent="0.2">
      <c r="B41" s="5" t="s">
        <v>94</v>
      </c>
      <c r="E41" s="17">
        <f>SUM(F41:J41)</f>
        <v>395</v>
      </c>
      <c r="F41" s="18">
        <v>269</v>
      </c>
      <c r="G41" s="18">
        <v>120</v>
      </c>
      <c r="H41" s="18">
        <v>3</v>
      </c>
      <c r="I41" s="18">
        <v>3</v>
      </c>
      <c r="J41" s="19" t="s">
        <v>72</v>
      </c>
      <c r="K41" s="18">
        <v>1111</v>
      </c>
      <c r="L41" s="18">
        <v>117.9522</v>
      </c>
      <c r="M41" s="18">
        <v>2.4432999999999998</v>
      </c>
      <c r="N41" s="18">
        <v>15211</v>
      </c>
    </row>
    <row r="42" spans="2:14" x14ac:dyDescent="0.2">
      <c r="B42" s="5" t="s">
        <v>93</v>
      </c>
      <c r="E42" s="17">
        <f>SUM(F42:J42)</f>
        <v>121</v>
      </c>
      <c r="F42" s="18">
        <v>82</v>
      </c>
      <c r="G42" s="18">
        <v>38</v>
      </c>
      <c r="H42" s="18">
        <v>1</v>
      </c>
      <c r="I42" s="19" t="s">
        <v>72</v>
      </c>
      <c r="J42" s="19" t="s">
        <v>72</v>
      </c>
      <c r="K42" s="18">
        <v>300</v>
      </c>
      <c r="L42" s="18">
        <v>34.618099999999998</v>
      </c>
      <c r="M42" s="18">
        <v>2.6659000000000002</v>
      </c>
      <c r="N42" s="18">
        <v>4223</v>
      </c>
    </row>
    <row r="43" spans="2:14" x14ac:dyDescent="0.2">
      <c r="E43" s="9"/>
    </row>
    <row r="44" spans="2:14" x14ac:dyDescent="0.2">
      <c r="B44" s="5" t="s">
        <v>92</v>
      </c>
      <c r="E44" s="17">
        <f>SUM(F44:J44)</f>
        <v>349</v>
      </c>
      <c r="F44" s="18">
        <v>231</v>
      </c>
      <c r="G44" s="18">
        <v>111</v>
      </c>
      <c r="H44" s="18">
        <v>7</v>
      </c>
      <c r="I44" s="19" t="s">
        <v>72</v>
      </c>
      <c r="J44" s="19" t="s">
        <v>72</v>
      </c>
      <c r="K44" s="18">
        <v>944</v>
      </c>
      <c r="L44" s="18">
        <v>100.2641</v>
      </c>
      <c r="M44" s="18">
        <v>3.0306000000000002</v>
      </c>
      <c r="N44" s="18">
        <v>15460</v>
      </c>
    </row>
    <row r="45" spans="2:14" x14ac:dyDescent="0.2">
      <c r="B45" s="5" t="s">
        <v>91</v>
      </c>
      <c r="E45" s="17">
        <f>SUM(F45:J45)</f>
        <v>931</v>
      </c>
      <c r="F45" s="18">
        <v>609</v>
      </c>
      <c r="G45" s="18">
        <v>272</v>
      </c>
      <c r="H45" s="18">
        <v>47</v>
      </c>
      <c r="I45" s="18">
        <v>3</v>
      </c>
      <c r="J45" s="19" t="s">
        <v>72</v>
      </c>
      <c r="K45" s="18">
        <v>2918</v>
      </c>
      <c r="L45" s="18">
        <v>179.37549999999999</v>
      </c>
      <c r="M45" s="18">
        <v>8.9837000000000007</v>
      </c>
      <c r="N45" s="18">
        <v>31232</v>
      </c>
    </row>
    <row r="46" spans="2:14" x14ac:dyDescent="0.2">
      <c r="B46" s="5" t="s">
        <v>90</v>
      </c>
      <c r="E46" s="17">
        <f>SUM(F46:J46)</f>
        <v>506</v>
      </c>
      <c r="F46" s="18">
        <v>355</v>
      </c>
      <c r="G46" s="18">
        <v>149</v>
      </c>
      <c r="H46" s="18">
        <v>2</v>
      </c>
      <c r="I46" s="19" t="s">
        <v>72</v>
      </c>
      <c r="J46" s="19" t="s">
        <v>72</v>
      </c>
      <c r="K46" s="18">
        <v>1148</v>
      </c>
      <c r="L46" s="18">
        <v>127.1464</v>
      </c>
      <c r="M46" s="18">
        <v>11.2339</v>
      </c>
      <c r="N46" s="18">
        <v>20455</v>
      </c>
    </row>
    <row r="47" spans="2:14" x14ac:dyDescent="0.2">
      <c r="E47" s="9"/>
      <c r="L47" s="18"/>
      <c r="M47" s="18"/>
    </row>
    <row r="48" spans="2:14" x14ac:dyDescent="0.2">
      <c r="B48" s="5" t="s">
        <v>89</v>
      </c>
      <c r="E48" s="17">
        <f>SUM(F48:J48)</f>
        <v>1195</v>
      </c>
      <c r="F48" s="18">
        <v>688</v>
      </c>
      <c r="G48" s="18">
        <v>347</v>
      </c>
      <c r="H48" s="18">
        <v>137</v>
      </c>
      <c r="I48" s="18">
        <v>21</v>
      </c>
      <c r="J48" s="18">
        <v>2</v>
      </c>
      <c r="K48" s="18">
        <v>5885</v>
      </c>
      <c r="L48" s="18">
        <v>633.8963</v>
      </c>
      <c r="M48" s="18">
        <v>28.297499999999999</v>
      </c>
      <c r="N48" s="18">
        <v>64661</v>
      </c>
    </row>
    <row r="49" spans="2:14" x14ac:dyDescent="0.2">
      <c r="B49" s="5" t="s">
        <v>88</v>
      </c>
      <c r="E49" s="17">
        <f>SUM(F49:J49)</f>
        <v>785</v>
      </c>
      <c r="F49" s="18">
        <v>362</v>
      </c>
      <c r="G49" s="18">
        <v>292</v>
      </c>
      <c r="H49" s="18">
        <v>109</v>
      </c>
      <c r="I49" s="18">
        <v>22</v>
      </c>
      <c r="J49" s="19" t="s">
        <v>72</v>
      </c>
      <c r="K49" s="18">
        <v>4587</v>
      </c>
      <c r="L49" s="18">
        <v>1584.1570999999999</v>
      </c>
      <c r="M49" s="18">
        <v>99.924499999999995</v>
      </c>
      <c r="N49" s="18">
        <v>33785</v>
      </c>
    </row>
    <row r="50" spans="2:14" x14ac:dyDescent="0.2">
      <c r="B50" s="5" t="s">
        <v>87</v>
      </c>
      <c r="E50" s="17">
        <f>SUM(F50:J50)</f>
        <v>105</v>
      </c>
      <c r="F50" s="18">
        <v>97</v>
      </c>
      <c r="G50" s="18">
        <v>8</v>
      </c>
      <c r="H50" s="19" t="s">
        <v>72</v>
      </c>
      <c r="I50" s="19" t="s">
        <v>72</v>
      </c>
      <c r="J50" s="19" t="s">
        <v>72</v>
      </c>
      <c r="K50" s="18">
        <v>158</v>
      </c>
      <c r="L50" s="18">
        <v>7.0942999999999996</v>
      </c>
      <c r="M50" s="18">
        <v>1.1826000000000001</v>
      </c>
      <c r="N50" s="18">
        <v>5739</v>
      </c>
    </row>
    <row r="51" spans="2:14" x14ac:dyDescent="0.2">
      <c r="E51" s="9"/>
    </row>
    <row r="52" spans="2:14" x14ac:dyDescent="0.2">
      <c r="B52" s="5" t="s">
        <v>86</v>
      </c>
      <c r="E52" s="17">
        <f>SUM(F52:J52)</f>
        <v>463</v>
      </c>
      <c r="F52" s="18">
        <v>285</v>
      </c>
      <c r="G52" s="18">
        <v>160</v>
      </c>
      <c r="H52" s="18">
        <v>17</v>
      </c>
      <c r="I52" s="18">
        <v>1</v>
      </c>
      <c r="J52" s="19" t="s">
        <v>72</v>
      </c>
      <c r="K52" s="18">
        <v>1471</v>
      </c>
      <c r="L52" s="18">
        <v>218.53280000000001</v>
      </c>
      <c r="M52" s="18">
        <v>65.703800000000001</v>
      </c>
      <c r="N52" s="18">
        <v>60234</v>
      </c>
    </row>
    <row r="53" spans="2:14" x14ac:dyDescent="0.2">
      <c r="B53" s="5" t="s">
        <v>85</v>
      </c>
      <c r="E53" s="17">
        <f>SUM(F53:J53)</f>
        <v>254</v>
      </c>
      <c r="F53" s="18">
        <v>157</v>
      </c>
      <c r="G53" s="18">
        <v>89</v>
      </c>
      <c r="H53" s="18">
        <v>5</v>
      </c>
      <c r="I53" s="18">
        <v>3</v>
      </c>
      <c r="J53" s="19" t="s">
        <v>72</v>
      </c>
      <c r="K53" s="18">
        <v>855</v>
      </c>
      <c r="L53" s="18">
        <v>156.71789999999999</v>
      </c>
      <c r="M53" s="18">
        <v>39.1175</v>
      </c>
      <c r="N53" s="18">
        <v>37042</v>
      </c>
    </row>
    <row r="54" spans="2:14" x14ac:dyDescent="0.2">
      <c r="B54" s="5" t="s">
        <v>84</v>
      </c>
      <c r="E54" s="17">
        <f>SUM(F54:J54)</f>
        <v>65</v>
      </c>
      <c r="F54" s="18">
        <v>47</v>
      </c>
      <c r="G54" s="18">
        <v>18</v>
      </c>
      <c r="H54" s="19" t="s">
        <v>72</v>
      </c>
      <c r="I54" s="19" t="s">
        <v>72</v>
      </c>
      <c r="J54" s="19" t="s">
        <v>72</v>
      </c>
      <c r="K54" s="18">
        <v>140</v>
      </c>
      <c r="L54" s="18">
        <v>12.5006</v>
      </c>
      <c r="M54" s="18">
        <v>5.7690999999999999</v>
      </c>
      <c r="N54" s="18">
        <v>4766</v>
      </c>
    </row>
    <row r="55" spans="2:14" x14ac:dyDescent="0.2">
      <c r="E55" s="9"/>
    </row>
    <row r="56" spans="2:14" x14ac:dyDescent="0.2">
      <c r="B56" s="5" t="s">
        <v>83</v>
      </c>
      <c r="E56" s="17">
        <f>SUM(F56:J56)</f>
        <v>794</v>
      </c>
      <c r="F56" s="18">
        <v>387</v>
      </c>
      <c r="G56" s="18">
        <v>362</v>
      </c>
      <c r="H56" s="18">
        <v>42</v>
      </c>
      <c r="I56" s="18">
        <v>3</v>
      </c>
      <c r="J56" s="19" t="s">
        <v>72</v>
      </c>
      <c r="K56" s="18">
        <v>3054</v>
      </c>
      <c r="L56" s="18">
        <v>571.14859999999999</v>
      </c>
      <c r="M56" s="18">
        <v>58.1736</v>
      </c>
      <c r="N56" s="18">
        <v>47984</v>
      </c>
    </row>
    <row r="57" spans="2:14" x14ac:dyDescent="0.2">
      <c r="B57" s="5" t="s">
        <v>82</v>
      </c>
      <c r="E57" s="17">
        <f>SUM(F57:J57)</f>
        <v>20</v>
      </c>
      <c r="F57" s="18">
        <v>11</v>
      </c>
      <c r="G57" s="18">
        <v>8</v>
      </c>
      <c r="H57" s="19" t="s">
        <v>72</v>
      </c>
      <c r="I57" s="18">
        <v>1</v>
      </c>
      <c r="J57" s="19" t="s">
        <v>72</v>
      </c>
      <c r="K57" s="18">
        <v>83</v>
      </c>
      <c r="L57" s="18">
        <v>22.903099999999998</v>
      </c>
      <c r="M57" s="18">
        <v>3.1291000000000002</v>
      </c>
      <c r="N57" s="18">
        <v>3953</v>
      </c>
    </row>
    <row r="58" spans="2:14" x14ac:dyDescent="0.2">
      <c r="B58" s="5" t="s">
        <v>81</v>
      </c>
      <c r="E58" s="17">
        <f>SUM(F58:J58)</f>
        <v>977</v>
      </c>
      <c r="F58" s="18">
        <v>691</v>
      </c>
      <c r="G58" s="18">
        <v>259</v>
      </c>
      <c r="H58" s="18">
        <v>26</v>
      </c>
      <c r="I58" s="18">
        <v>1</v>
      </c>
      <c r="J58" s="19" t="s">
        <v>72</v>
      </c>
      <c r="K58" s="18">
        <v>2503</v>
      </c>
      <c r="L58" s="18">
        <v>329.30709999999999</v>
      </c>
      <c r="M58" s="18">
        <v>83.188100000000006</v>
      </c>
      <c r="N58" s="18">
        <v>49109</v>
      </c>
    </row>
    <row r="59" spans="2:14" x14ac:dyDescent="0.2">
      <c r="E59" s="9"/>
    </row>
    <row r="60" spans="2:14" x14ac:dyDescent="0.2">
      <c r="B60" s="5" t="s">
        <v>80</v>
      </c>
      <c r="E60" s="17">
        <f>SUM(F60:J60)</f>
        <v>273</v>
      </c>
      <c r="F60" s="18">
        <v>131</v>
      </c>
      <c r="G60" s="18">
        <v>118</v>
      </c>
      <c r="H60" s="18">
        <v>22</v>
      </c>
      <c r="I60" s="18">
        <v>2</v>
      </c>
      <c r="J60" s="19" t="s">
        <v>72</v>
      </c>
      <c r="K60" s="18">
        <v>1177</v>
      </c>
      <c r="L60" s="18">
        <v>232.22210000000001</v>
      </c>
      <c r="M60" s="18">
        <v>27.8566</v>
      </c>
      <c r="N60" s="18">
        <v>30081</v>
      </c>
    </row>
    <row r="61" spans="2:14" x14ac:dyDescent="0.2">
      <c r="B61" s="5" t="s">
        <v>79</v>
      </c>
      <c r="E61" s="17">
        <f>SUM(F61:J61)</f>
        <v>890</v>
      </c>
      <c r="F61" s="18">
        <v>185</v>
      </c>
      <c r="G61" s="18">
        <v>640</v>
      </c>
      <c r="H61" s="18">
        <v>59</v>
      </c>
      <c r="I61" s="18">
        <v>6</v>
      </c>
      <c r="J61" s="19" t="s">
        <v>72</v>
      </c>
      <c r="K61" s="18">
        <v>4528</v>
      </c>
      <c r="L61" s="18">
        <v>1040.1294</v>
      </c>
      <c r="M61" s="18">
        <v>35.9953</v>
      </c>
      <c r="N61" s="18">
        <v>15097</v>
      </c>
    </row>
    <row r="62" spans="2:14" x14ac:dyDescent="0.2">
      <c r="B62" s="5" t="s">
        <v>78</v>
      </c>
      <c r="E62" s="17">
        <f>SUM(F62:J62)</f>
        <v>618</v>
      </c>
      <c r="F62" s="18">
        <v>280</v>
      </c>
      <c r="G62" s="18">
        <v>188</v>
      </c>
      <c r="H62" s="18">
        <v>113</v>
      </c>
      <c r="I62" s="18">
        <v>34</v>
      </c>
      <c r="J62" s="18">
        <v>3</v>
      </c>
      <c r="K62" s="18">
        <v>5229</v>
      </c>
      <c r="L62" s="18">
        <v>342.36290000000002</v>
      </c>
      <c r="M62" s="18">
        <v>39.878700000000002</v>
      </c>
      <c r="N62" s="18">
        <v>30925</v>
      </c>
    </row>
    <row r="63" spans="2:14" x14ac:dyDescent="0.2">
      <c r="E63" s="9"/>
    </row>
    <row r="64" spans="2:14" x14ac:dyDescent="0.2">
      <c r="B64" s="5" t="s">
        <v>77</v>
      </c>
      <c r="E64" s="17">
        <f>SUM(F64:J64)</f>
        <v>442</v>
      </c>
      <c r="F64" s="18">
        <v>251</v>
      </c>
      <c r="G64" s="18">
        <v>167</v>
      </c>
      <c r="H64" s="18">
        <v>18</v>
      </c>
      <c r="I64" s="18">
        <v>6</v>
      </c>
      <c r="J64" s="19" t="s">
        <v>72</v>
      </c>
      <c r="K64" s="18">
        <v>1594</v>
      </c>
      <c r="L64" s="18">
        <v>260.25959999999998</v>
      </c>
      <c r="M64" s="18">
        <v>74.401600000000002</v>
      </c>
      <c r="N64" s="18">
        <v>43502</v>
      </c>
    </row>
    <row r="65" spans="1:14" x14ac:dyDescent="0.2">
      <c r="B65" s="5" t="s">
        <v>76</v>
      </c>
      <c r="E65" s="17">
        <f>SUM(F65:J65)</f>
        <v>118</v>
      </c>
      <c r="F65" s="18">
        <v>72</v>
      </c>
      <c r="G65" s="18">
        <v>46</v>
      </c>
      <c r="H65" s="19" t="s">
        <v>72</v>
      </c>
      <c r="I65" s="19" t="s">
        <v>72</v>
      </c>
      <c r="J65" s="19" t="s">
        <v>72</v>
      </c>
      <c r="K65" s="18">
        <v>315</v>
      </c>
      <c r="L65" s="18">
        <v>37.394799999999996</v>
      </c>
      <c r="M65" s="18">
        <v>3.8641999999999999</v>
      </c>
      <c r="N65" s="18">
        <v>5306</v>
      </c>
    </row>
    <row r="66" spans="1:14" x14ac:dyDescent="0.2">
      <c r="B66" s="5" t="s">
        <v>75</v>
      </c>
      <c r="E66" s="17">
        <f>SUM(F66:J66)</f>
        <v>206</v>
      </c>
      <c r="F66" s="18">
        <v>141</v>
      </c>
      <c r="G66" s="18">
        <v>62</v>
      </c>
      <c r="H66" s="18">
        <v>3</v>
      </c>
      <c r="I66" s="19" t="s">
        <v>72</v>
      </c>
      <c r="J66" s="19" t="s">
        <v>72</v>
      </c>
      <c r="K66" s="18">
        <v>528</v>
      </c>
      <c r="L66" s="18">
        <v>64.4756</v>
      </c>
      <c r="M66" s="18">
        <v>27.887</v>
      </c>
      <c r="N66" s="18">
        <v>10268</v>
      </c>
    </row>
    <row r="67" spans="1:14" x14ac:dyDescent="0.2">
      <c r="E67" s="9"/>
      <c r="L67" s="18"/>
      <c r="M67" s="18"/>
    </row>
    <row r="68" spans="1:14" x14ac:dyDescent="0.2">
      <c r="B68" s="5" t="s">
        <v>74</v>
      </c>
      <c r="E68" s="17">
        <f>SUM(F68:J68)</f>
        <v>31</v>
      </c>
      <c r="F68" s="18">
        <v>25</v>
      </c>
      <c r="G68" s="18">
        <v>6</v>
      </c>
      <c r="H68" s="19" t="s">
        <v>72</v>
      </c>
      <c r="I68" s="19" t="s">
        <v>72</v>
      </c>
      <c r="J68" s="19" t="s">
        <v>72</v>
      </c>
      <c r="K68" s="18">
        <v>64</v>
      </c>
      <c r="L68" s="18">
        <v>5.9238</v>
      </c>
      <c r="M68" s="18">
        <v>2.9561000000000002</v>
      </c>
      <c r="N68" s="18">
        <v>2305</v>
      </c>
    </row>
    <row r="69" spans="1:14" x14ac:dyDescent="0.2">
      <c r="B69" s="5" t="s">
        <v>73</v>
      </c>
      <c r="E69" s="17">
        <f>SUM(F69:J69)</f>
        <v>1767</v>
      </c>
      <c r="F69" s="18">
        <v>1243</v>
      </c>
      <c r="G69" s="18">
        <v>466</v>
      </c>
      <c r="H69" s="18">
        <v>50</v>
      </c>
      <c r="I69" s="18">
        <v>8</v>
      </c>
      <c r="J69" s="19" t="s">
        <v>72</v>
      </c>
      <c r="K69" s="18">
        <v>4849</v>
      </c>
      <c r="L69" s="18">
        <v>658.85619999999994</v>
      </c>
      <c r="M69" s="18">
        <v>136.5437</v>
      </c>
      <c r="N69" s="18">
        <v>119575</v>
      </c>
    </row>
    <row r="70" spans="1:14" ht="18" thickBot="1" x14ac:dyDescent="0.25">
      <c r="B70" s="4"/>
      <c r="C70" s="7"/>
      <c r="D70" s="7"/>
      <c r="E70" s="23"/>
      <c r="F70" s="22"/>
      <c r="G70" s="22"/>
      <c r="H70" s="22"/>
      <c r="I70" s="22"/>
      <c r="J70" s="22"/>
      <c r="K70" s="22"/>
      <c r="L70" s="22"/>
      <c r="M70" s="22"/>
      <c r="N70" s="22"/>
    </row>
    <row r="71" spans="1:14" x14ac:dyDescent="0.2">
      <c r="E71" s="5" t="s">
        <v>69</v>
      </c>
    </row>
    <row r="72" spans="1:14" x14ac:dyDescent="0.2">
      <c r="A72" s="5"/>
      <c r="C72" s="2"/>
    </row>
  </sheetData>
  <phoneticPr fontId="4"/>
  <pageMargins left="0.23000000000000004" right="0.23000000000000004" top="0.56999999999999995" bottom="0.56999999999999995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292"/>
  <sheetViews>
    <sheetView showGridLines="0" zoomScale="75" zoomScaleNormal="100" workbookViewId="0">
      <selection activeCell="A27" sqref="A27"/>
    </sheetView>
  </sheetViews>
  <sheetFormatPr defaultColWidth="9.69921875" defaultRowHeight="17.25" x14ac:dyDescent="0.2"/>
  <cols>
    <col min="1" max="1" width="10.69921875" style="6" customWidth="1"/>
    <col min="2" max="2" width="12.69921875" style="6" customWidth="1"/>
    <col min="3" max="3" width="9.69921875" style="6"/>
    <col min="4" max="4" width="10.69921875" style="6" customWidth="1"/>
    <col min="5" max="5" width="11.69921875" style="6" customWidth="1"/>
    <col min="6" max="6" width="9.69921875" style="6"/>
    <col min="7" max="7" width="8.69921875" style="6" customWidth="1"/>
    <col min="8" max="8" width="10.69921875" style="6" customWidth="1"/>
    <col min="9" max="9" width="11.69921875" style="6" customWidth="1"/>
    <col min="10" max="10" width="10.69921875" style="6" customWidth="1"/>
    <col min="11" max="16384" width="9.69921875" style="6"/>
  </cols>
  <sheetData>
    <row r="1" spans="1:11" x14ac:dyDescent="0.2">
      <c r="A1" s="5"/>
    </row>
    <row r="6" spans="1:11" x14ac:dyDescent="0.2">
      <c r="D6" s="1" t="s">
        <v>208</v>
      </c>
    </row>
    <row r="7" spans="1:11" ht="18" thickBot="1" x14ac:dyDescent="0.25">
      <c r="B7" s="7"/>
      <c r="C7" s="7"/>
      <c r="D7" s="8" t="s">
        <v>190</v>
      </c>
      <c r="E7" s="7"/>
      <c r="F7" s="7"/>
      <c r="G7" s="7"/>
      <c r="H7" s="7"/>
      <c r="I7" s="7"/>
      <c r="J7" s="7"/>
      <c r="K7" s="7"/>
    </row>
    <row r="8" spans="1:11" x14ac:dyDescent="0.2">
      <c r="C8" s="9"/>
      <c r="G8" s="9"/>
      <c r="K8" s="9"/>
    </row>
    <row r="9" spans="1:11" x14ac:dyDescent="0.2">
      <c r="C9" s="14" t="s">
        <v>207</v>
      </c>
      <c r="D9" s="10"/>
      <c r="E9" s="10"/>
      <c r="F9" s="10"/>
      <c r="G9" s="14" t="s">
        <v>206</v>
      </c>
      <c r="H9" s="10"/>
      <c r="I9" s="10"/>
      <c r="J9" s="10"/>
      <c r="K9" s="14" t="s">
        <v>205</v>
      </c>
    </row>
    <row r="10" spans="1:11" x14ac:dyDescent="0.2">
      <c r="B10" s="10"/>
      <c r="C10" s="14" t="s">
        <v>121</v>
      </c>
      <c r="D10" s="14" t="s">
        <v>23</v>
      </c>
      <c r="E10" s="14" t="s">
        <v>204</v>
      </c>
      <c r="F10" s="32" t="s">
        <v>203</v>
      </c>
      <c r="G10" s="14" t="s">
        <v>18</v>
      </c>
      <c r="H10" s="14" t="s">
        <v>23</v>
      </c>
      <c r="I10" s="14" t="s">
        <v>195</v>
      </c>
      <c r="J10" s="32" t="s">
        <v>203</v>
      </c>
      <c r="K10" s="14" t="s">
        <v>121</v>
      </c>
    </row>
    <row r="11" spans="1:11" x14ac:dyDescent="0.2">
      <c r="B11" s="31" t="s">
        <v>181</v>
      </c>
      <c r="C11" s="9"/>
      <c r="D11" s="16" t="s">
        <v>36</v>
      </c>
      <c r="E11" s="16" t="s">
        <v>180</v>
      </c>
      <c r="F11" s="16" t="s">
        <v>180</v>
      </c>
      <c r="H11" s="16" t="s">
        <v>36</v>
      </c>
      <c r="I11" s="16" t="s">
        <v>180</v>
      </c>
      <c r="J11" s="16" t="s">
        <v>180</v>
      </c>
    </row>
    <row r="12" spans="1:11" x14ac:dyDescent="0.2">
      <c r="B12" s="31" t="s">
        <v>179</v>
      </c>
      <c r="C12" s="30">
        <f>SUM(C14:C70)</f>
        <v>18705</v>
      </c>
      <c r="D12" s="29">
        <f>SUM(D14:D70)</f>
        <v>85986</v>
      </c>
      <c r="E12" s="29">
        <f>SUM(E14:E70)</f>
        <v>2244941.2300000009</v>
      </c>
      <c r="F12" s="29">
        <f>SUM(F14:F70)</f>
        <v>179967.62000000002</v>
      </c>
      <c r="G12" s="29">
        <f>SUM(G14:G70)</f>
        <v>2868</v>
      </c>
      <c r="H12" s="29">
        <f>SUM(H14:H70)+36</f>
        <v>21715</v>
      </c>
      <c r="I12" s="29">
        <f>SUM(I14:I70)+1946</f>
        <v>1127941.7400000002</v>
      </c>
      <c r="J12" s="29">
        <f>SUM(J14:J70)+13.53</f>
        <v>59407.65</v>
      </c>
      <c r="K12" s="29">
        <f>SUM(K14:K70)</f>
        <v>15837</v>
      </c>
    </row>
    <row r="13" spans="1:11" x14ac:dyDescent="0.2">
      <c r="C13" s="9"/>
      <c r="J13" s="29"/>
    </row>
    <row r="14" spans="1:11" x14ac:dyDescent="0.2">
      <c r="B14" s="5" t="s">
        <v>178</v>
      </c>
      <c r="C14" s="28">
        <v>5718</v>
      </c>
      <c r="D14" s="18">
        <v>33872</v>
      </c>
      <c r="E14" s="18">
        <v>1130707.46</v>
      </c>
      <c r="F14" s="18">
        <v>72423.360000000001</v>
      </c>
      <c r="G14" s="18">
        <v>1187</v>
      </c>
      <c r="H14" s="18">
        <v>11151</v>
      </c>
      <c r="I14" s="18">
        <v>665195.48</v>
      </c>
      <c r="J14" s="18">
        <v>28650.22</v>
      </c>
      <c r="K14" s="18">
        <v>4531</v>
      </c>
    </row>
    <row r="15" spans="1:11" x14ac:dyDescent="0.2">
      <c r="B15" s="5" t="s">
        <v>177</v>
      </c>
      <c r="C15" s="28">
        <v>1064</v>
      </c>
      <c r="D15" s="18">
        <v>4796</v>
      </c>
      <c r="E15" s="18">
        <v>120244.55</v>
      </c>
      <c r="F15" s="18">
        <v>13338.53</v>
      </c>
      <c r="G15" s="18">
        <v>241</v>
      </c>
      <c r="H15" s="18">
        <v>1825</v>
      </c>
      <c r="I15" s="18">
        <v>75179.42</v>
      </c>
      <c r="J15" s="18">
        <v>8154.56</v>
      </c>
      <c r="K15" s="18">
        <v>823</v>
      </c>
    </row>
    <row r="16" spans="1:11" x14ac:dyDescent="0.2">
      <c r="B16" s="5" t="s">
        <v>176</v>
      </c>
      <c r="C16" s="28">
        <v>631</v>
      </c>
      <c r="D16" s="18">
        <v>2837</v>
      </c>
      <c r="E16" s="18">
        <v>59395.3</v>
      </c>
      <c r="F16" s="18">
        <v>5071.6899999999996</v>
      </c>
      <c r="G16" s="18">
        <v>57</v>
      </c>
      <c r="H16" s="18">
        <v>288</v>
      </c>
      <c r="I16" s="18">
        <v>12475.98</v>
      </c>
      <c r="J16" s="18">
        <v>549.96</v>
      </c>
      <c r="K16" s="18">
        <v>574</v>
      </c>
    </row>
    <row r="17" spans="2:11" x14ac:dyDescent="0.2">
      <c r="B17" s="5" t="s">
        <v>175</v>
      </c>
      <c r="C17" s="28">
        <v>702</v>
      </c>
      <c r="D17" s="18">
        <v>2562</v>
      </c>
      <c r="E17" s="18">
        <v>42286.2</v>
      </c>
      <c r="F17" s="18">
        <v>5198.0200000000004</v>
      </c>
      <c r="G17" s="18">
        <v>107</v>
      </c>
      <c r="H17" s="18">
        <v>562</v>
      </c>
      <c r="I17" s="18">
        <v>15990.48</v>
      </c>
      <c r="J17" s="18">
        <v>1124.44</v>
      </c>
      <c r="K17" s="18">
        <v>595</v>
      </c>
    </row>
    <row r="18" spans="2:11" x14ac:dyDescent="0.2">
      <c r="B18" s="5" t="s">
        <v>174</v>
      </c>
      <c r="C18" s="28">
        <v>860</v>
      </c>
      <c r="D18" s="18">
        <v>3689</v>
      </c>
      <c r="E18" s="18">
        <v>74471.100000000006</v>
      </c>
      <c r="F18" s="18">
        <v>7559.99</v>
      </c>
      <c r="G18" s="18">
        <v>122</v>
      </c>
      <c r="H18" s="18">
        <v>671</v>
      </c>
      <c r="I18" s="18">
        <v>31546.22</v>
      </c>
      <c r="J18" s="18">
        <v>1496.74</v>
      </c>
      <c r="K18" s="18">
        <v>738</v>
      </c>
    </row>
    <row r="19" spans="2:11" x14ac:dyDescent="0.2">
      <c r="B19" s="5" t="s">
        <v>173</v>
      </c>
      <c r="C19" s="28">
        <v>1666</v>
      </c>
      <c r="D19" s="18">
        <v>7556</v>
      </c>
      <c r="E19" s="18">
        <v>223905.03</v>
      </c>
      <c r="F19" s="18">
        <v>17234.52</v>
      </c>
      <c r="G19" s="18">
        <v>310</v>
      </c>
      <c r="H19" s="18">
        <v>2167</v>
      </c>
      <c r="I19" s="18">
        <v>123792.01</v>
      </c>
      <c r="J19" s="18">
        <v>5069.38</v>
      </c>
      <c r="K19" s="18">
        <v>1356</v>
      </c>
    </row>
    <row r="20" spans="2:11" x14ac:dyDescent="0.2">
      <c r="B20" s="5" t="s">
        <v>172</v>
      </c>
      <c r="C20" s="28">
        <v>1033</v>
      </c>
      <c r="D20" s="18">
        <v>4544</v>
      </c>
      <c r="E20" s="18">
        <v>113289.46</v>
      </c>
      <c r="F20" s="18">
        <v>10946.04</v>
      </c>
      <c r="G20" s="18">
        <v>186</v>
      </c>
      <c r="H20" s="18">
        <v>1354</v>
      </c>
      <c r="I20" s="18">
        <v>56653.06</v>
      </c>
      <c r="J20" s="18">
        <v>4163.6099999999997</v>
      </c>
      <c r="K20" s="18">
        <v>847</v>
      </c>
    </row>
    <row r="21" spans="2:11" x14ac:dyDescent="0.2">
      <c r="C21" s="28"/>
      <c r="D21" s="18"/>
      <c r="E21" s="18"/>
      <c r="G21" s="18"/>
      <c r="H21" s="18"/>
      <c r="I21" s="18"/>
      <c r="J21" s="18"/>
      <c r="K21" s="18"/>
    </row>
    <row r="22" spans="2:11" x14ac:dyDescent="0.2">
      <c r="B22" s="5" t="s">
        <v>171</v>
      </c>
      <c r="C22" s="28">
        <v>249</v>
      </c>
      <c r="D22" s="18">
        <v>920</v>
      </c>
      <c r="E22" s="18">
        <v>14826.91</v>
      </c>
      <c r="F22" s="18">
        <v>1353.36</v>
      </c>
      <c r="G22" s="18">
        <v>28</v>
      </c>
      <c r="H22" s="18">
        <v>181</v>
      </c>
      <c r="I22" s="18">
        <v>5110.03</v>
      </c>
      <c r="J22" s="18">
        <v>232.38</v>
      </c>
      <c r="K22" s="18">
        <v>221</v>
      </c>
    </row>
    <row r="23" spans="2:11" x14ac:dyDescent="0.2">
      <c r="B23" s="5" t="s">
        <v>170</v>
      </c>
      <c r="C23" s="28">
        <v>164</v>
      </c>
      <c r="D23" s="18">
        <v>420</v>
      </c>
      <c r="E23" s="18">
        <v>6129.09</v>
      </c>
      <c r="F23" s="18">
        <v>740.51</v>
      </c>
      <c r="G23" s="18">
        <v>19</v>
      </c>
      <c r="H23" s="18">
        <v>64</v>
      </c>
      <c r="I23" s="18">
        <v>1767.74</v>
      </c>
      <c r="J23" s="18">
        <v>276.82</v>
      </c>
      <c r="K23" s="18">
        <v>145</v>
      </c>
    </row>
    <row r="24" spans="2:11" x14ac:dyDescent="0.2">
      <c r="B24" s="5" t="s">
        <v>169</v>
      </c>
      <c r="C24" s="28">
        <v>100</v>
      </c>
      <c r="D24" s="18">
        <v>221</v>
      </c>
      <c r="E24" s="18">
        <v>1966.93</v>
      </c>
      <c r="F24" s="18">
        <v>180.2</v>
      </c>
      <c r="G24" s="18">
        <v>5</v>
      </c>
      <c r="H24" s="18">
        <v>11</v>
      </c>
      <c r="I24" s="18">
        <v>129.5</v>
      </c>
      <c r="J24" s="18">
        <v>13.12</v>
      </c>
      <c r="K24" s="18">
        <v>95</v>
      </c>
    </row>
    <row r="25" spans="2:11" x14ac:dyDescent="0.2">
      <c r="C25" s="9"/>
    </row>
    <row r="26" spans="2:11" x14ac:dyDescent="0.2">
      <c r="B26" s="5" t="s">
        <v>168</v>
      </c>
      <c r="C26" s="28">
        <v>171</v>
      </c>
      <c r="D26" s="18">
        <v>817</v>
      </c>
      <c r="E26" s="18">
        <v>21487.5</v>
      </c>
      <c r="F26" s="18">
        <v>2455.1999999999998</v>
      </c>
      <c r="G26" s="18">
        <v>15</v>
      </c>
      <c r="H26" s="18">
        <v>109</v>
      </c>
      <c r="I26" s="18">
        <v>6772.47</v>
      </c>
      <c r="J26" s="18">
        <v>1265.31</v>
      </c>
      <c r="K26" s="18">
        <v>156</v>
      </c>
    </row>
    <row r="27" spans="2:11" x14ac:dyDescent="0.2">
      <c r="B27" s="5" t="s">
        <v>167</v>
      </c>
      <c r="C27" s="28">
        <v>213</v>
      </c>
      <c r="D27" s="18">
        <v>817</v>
      </c>
      <c r="E27" s="18">
        <v>11753.06</v>
      </c>
      <c r="F27" s="18">
        <v>1230.25</v>
      </c>
      <c r="G27" s="18">
        <v>30</v>
      </c>
      <c r="H27" s="18">
        <v>199</v>
      </c>
      <c r="I27" s="18">
        <v>3907.38</v>
      </c>
      <c r="J27" s="18">
        <v>307.45</v>
      </c>
      <c r="K27" s="18">
        <v>183</v>
      </c>
    </row>
    <row r="28" spans="2:11" x14ac:dyDescent="0.2">
      <c r="B28" s="5" t="s">
        <v>166</v>
      </c>
      <c r="C28" s="28">
        <v>155</v>
      </c>
      <c r="D28" s="18">
        <v>527</v>
      </c>
      <c r="E28" s="18">
        <v>8825.49</v>
      </c>
      <c r="F28" s="18">
        <v>2662.46</v>
      </c>
      <c r="G28" s="18">
        <v>17</v>
      </c>
      <c r="H28" s="18">
        <v>86</v>
      </c>
      <c r="I28" s="18">
        <v>3868.8</v>
      </c>
      <c r="J28" s="18">
        <v>476.36</v>
      </c>
      <c r="K28" s="18">
        <v>138</v>
      </c>
    </row>
    <row r="29" spans="2:11" x14ac:dyDescent="0.2">
      <c r="B29" s="5" t="s">
        <v>165</v>
      </c>
      <c r="C29" s="28">
        <v>95</v>
      </c>
      <c r="D29" s="18">
        <v>347</v>
      </c>
      <c r="E29" s="18">
        <v>6374.91</v>
      </c>
      <c r="F29" s="18">
        <v>402.76</v>
      </c>
      <c r="G29" s="18">
        <v>1</v>
      </c>
      <c r="H29" s="19" t="s">
        <v>127</v>
      </c>
      <c r="I29" s="19" t="s">
        <v>127</v>
      </c>
      <c r="J29" s="19" t="s">
        <v>127</v>
      </c>
      <c r="K29" s="18">
        <v>94</v>
      </c>
    </row>
    <row r="30" spans="2:11" x14ac:dyDescent="0.2">
      <c r="B30" s="5" t="s">
        <v>164</v>
      </c>
      <c r="C30" s="28">
        <v>202</v>
      </c>
      <c r="D30" s="18">
        <v>867</v>
      </c>
      <c r="E30" s="18">
        <v>16509.560000000001</v>
      </c>
      <c r="F30" s="18">
        <v>1879.66</v>
      </c>
      <c r="G30" s="18">
        <v>20</v>
      </c>
      <c r="H30" s="18">
        <v>125</v>
      </c>
      <c r="I30" s="18">
        <v>5062.6899999999996</v>
      </c>
      <c r="J30" s="18">
        <v>806.93</v>
      </c>
      <c r="K30" s="18">
        <v>182</v>
      </c>
    </row>
    <row r="31" spans="2:11" x14ac:dyDescent="0.2">
      <c r="B31" s="5" t="s">
        <v>163</v>
      </c>
      <c r="C31" s="28">
        <v>369</v>
      </c>
      <c r="D31" s="18">
        <v>2620</v>
      </c>
      <c r="E31" s="18">
        <v>54425.7</v>
      </c>
      <c r="F31" s="18">
        <v>6573.13</v>
      </c>
      <c r="G31" s="18">
        <v>27</v>
      </c>
      <c r="H31" s="18">
        <v>171</v>
      </c>
      <c r="I31" s="18">
        <v>8695.4599999999991</v>
      </c>
      <c r="J31" s="18">
        <v>516.46</v>
      </c>
      <c r="K31" s="18">
        <v>342</v>
      </c>
    </row>
    <row r="32" spans="2:11" x14ac:dyDescent="0.2">
      <c r="C32" s="28"/>
      <c r="D32" s="18"/>
      <c r="E32" s="18"/>
      <c r="G32" s="18"/>
      <c r="H32" s="18"/>
      <c r="I32" s="18"/>
      <c r="J32" s="18"/>
      <c r="K32" s="18"/>
    </row>
    <row r="33" spans="2:11" x14ac:dyDescent="0.2">
      <c r="B33" s="5" t="s">
        <v>162</v>
      </c>
      <c r="C33" s="28">
        <v>350</v>
      </c>
      <c r="D33" s="18">
        <v>1134</v>
      </c>
      <c r="E33" s="18">
        <v>22186.83</v>
      </c>
      <c r="F33" s="18">
        <v>2703.45</v>
      </c>
      <c r="G33" s="18">
        <v>30</v>
      </c>
      <c r="H33" s="18">
        <v>144</v>
      </c>
      <c r="I33" s="18">
        <v>9201.49</v>
      </c>
      <c r="J33" s="18">
        <v>1123.05</v>
      </c>
      <c r="K33" s="18">
        <v>320</v>
      </c>
    </row>
    <row r="34" spans="2:11" x14ac:dyDescent="0.2">
      <c r="B34" s="5" t="s">
        <v>161</v>
      </c>
      <c r="C34" s="28">
        <v>308</v>
      </c>
      <c r="D34" s="18">
        <v>1347</v>
      </c>
      <c r="E34" s="18">
        <v>29516.87</v>
      </c>
      <c r="F34" s="18">
        <v>2304.3000000000002</v>
      </c>
      <c r="G34" s="18">
        <v>40</v>
      </c>
      <c r="H34" s="18">
        <v>211</v>
      </c>
      <c r="I34" s="18">
        <v>9839.06</v>
      </c>
      <c r="J34" s="18">
        <v>719.26</v>
      </c>
      <c r="K34" s="18">
        <v>268</v>
      </c>
    </row>
    <row r="35" spans="2:11" x14ac:dyDescent="0.2">
      <c r="B35" s="5" t="s">
        <v>160</v>
      </c>
      <c r="C35" s="28">
        <v>102</v>
      </c>
      <c r="D35" s="18">
        <v>322</v>
      </c>
      <c r="E35" s="18">
        <v>2985.48</v>
      </c>
      <c r="F35" s="18">
        <v>357.83</v>
      </c>
      <c r="G35" s="18">
        <v>7</v>
      </c>
      <c r="H35" s="18">
        <v>23</v>
      </c>
      <c r="I35" s="18">
        <v>453.14</v>
      </c>
      <c r="J35" s="18">
        <v>55.04</v>
      </c>
      <c r="K35" s="18">
        <v>95</v>
      </c>
    </row>
    <row r="36" spans="2:11" x14ac:dyDescent="0.2">
      <c r="B36" s="5" t="s">
        <v>159</v>
      </c>
      <c r="C36" s="28">
        <v>164</v>
      </c>
      <c r="D36" s="18">
        <v>557</v>
      </c>
      <c r="E36" s="18">
        <v>7593.78</v>
      </c>
      <c r="F36" s="18">
        <v>1410.62</v>
      </c>
      <c r="G36" s="18">
        <v>3</v>
      </c>
      <c r="H36" s="18">
        <v>7</v>
      </c>
      <c r="I36" s="18">
        <v>107.17</v>
      </c>
      <c r="J36" s="18">
        <v>9.9700000000000006</v>
      </c>
      <c r="K36" s="18">
        <v>161</v>
      </c>
    </row>
    <row r="37" spans="2:11" x14ac:dyDescent="0.2">
      <c r="B37" s="5" t="s">
        <v>158</v>
      </c>
      <c r="C37" s="28">
        <v>8</v>
      </c>
      <c r="D37" s="18">
        <v>18</v>
      </c>
      <c r="E37" s="18">
        <v>114.31</v>
      </c>
      <c r="F37" s="18">
        <v>17.7</v>
      </c>
      <c r="G37" s="19" t="s">
        <v>128</v>
      </c>
      <c r="H37" s="19" t="s">
        <v>128</v>
      </c>
      <c r="I37" s="19" t="s">
        <v>128</v>
      </c>
      <c r="J37" s="19" t="s">
        <v>128</v>
      </c>
      <c r="K37" s="18">
        <v>8</v>
      </c>
    </row>
    <row r="38" spans="2:11" x14ac:dyDescent="0.2">
      <c r="C38" s="9"/>
    </row>
    <row r="39" spans="2:11" x14ac:dyDescent="0.2">
      <c r="B39" s="5" t="s">
        <v>157</v>
      </c>
      <c r="C39" s="28">
        <v>418</v>
      </c>
      <c r="D39" s="18">
        <v>1562</v>
      </c>
      <c r="E39" s="18">
        <v>33233.199999999997</v>
      </c>
      <c r="F39" s="18">
        <v>3960.05</v>
      </c>
      <c r="G39" s="18">
        <v>52</v>
      </c>
      <c r="H39" s="18">
        <v>364</v>
      </c>
      <c r="I39" s="18">
        <v>12825.54</v>
      </c>
      <c r="J39" s="18">
        <v>912.68</v>
      </c>
      <c r="K39" s="18">
        <v>366</v>
      </c>
    </row>
    <row r="40" spans="2:11" x14ac:dyDescent="0.2">
      <c r="B40" s="5" t="s">
        <v>156</v>
      </c>
      <c r="C40" s="28">
        <v>119</v>
      </c>
      <c r="D40" s="18">
        <v>382</v>
      </c>
      <c r="E40" s="18">
        <v>8012.6</v>
      </c>
      <c r="F40" s="18">
        <v>838</v>
      </c>
      <c r="G40" s="18">
        <v>8</v>
      </c>
      <c r="H40" s="18">
        <v>67</v>
      </c>
      <c r="I40" s="18">
        <v>3609.23</v>
      </c>
      <c r="J40" s="18">
        <v>310.19</v>
      </c>
      <c r="K40" s="18">
        <v>111</v>
      </c>
    </row>
    <row r="41" spans="2:11" x14ac:dyDescent="0.2">
      <c r="B41" s="5" t="s">
        <v>155</v>
      </c>
      <c r="C41" s="28">
        <v>308</v>
      </c>
      <c r="D41" s="18">
        <v>1379</v>
      </c>
      <c r="E41" s="18">
        <v>36256.92</v>
      </c>
      <c r="F41" s="18">
        <v>2788.38</v>
      </c>
      <c r="G41" s="18">
        <v>38</v>
      </c>
      <c r="H41" s="18">
        <v>220</v>
      </c>
      <c r="I41" s="18">
        <v>13110.86</v>
      </c>
      <c r="J41" s="18">
        <v>542.19000000000005</v>
      </c>
      <c r="K41" s="18">
        <v>270</v>
      </c>
    </row>
    <row r="42" spans="2:11" x14ac:dyDescent="0.2">
      <c r="B42" s="5" t="s">
        <v>154</v>
      </c>
      <c r="C42" s="28">
        <v>134</v>
      </c>
      <c r="D42" s="18">
        <v>428</v>
      </c>
      <c r="E42" s="18">
        <v>5457.3</v>
      </c>
      <c r="F42" s="18">
        <v>594.66</v>
      </c>
      <c r="G42" s="18">
        <v>10</v>
      </c>
      <c r="H42" s="18">
        <v>45</v>
      </c>
      <c r="I42" s="18">
        <v>879.83</v>
      </c>
      <c r="J42" s="18">
        <v>43.6</v>
      </c>
      <c r="K42" s="18">
        <v>124</v>
      </c>
    </row>
    <row r="43" spans="2:11" x14ac:dyDescent="0.2">
      <c r="B43" s="5" t="s">
        <v>153</v>
      </c>
      <c r="C43" s="28">
        <v>139</v>
      </c>
      <c r="D43" s="18">
        <v>291</v>
      </c>
      <c r="E43" s="18">
        <v>2289.35</v>
      </c>
      <c r="F43" s="18">
        <v>523.72</v>
      </c>
      <c r="G43" s="18">
        <v>5</v>
      </c>
      <c r="H43" s="18">
        <v>18</v>
      </c>
      <c r="I43" s="18">
        <v>355</v>
      </c>
      <c r="J43" s="18">
        <v>35</v>
      </c>
      <c r="K43" s="18">
        <v>134</v>
      </c>
    </row>
    <row r="44" spans="2:11" x14ac:dyDescent="0.2">
      <c r="C44" s="28"/>
      <c r="D44" s="18"/>
      <c r="E44" s="18"/>
      <c r="G44" s="18"/>
      <c r="H44" s="18"/>
      <c r="I44" s="18"/>
      <c r="J44" s="18"/>
      <c r="K44" s="18"/>
    </row>
    <row r="45" spans="2:11" x14ac:dyDescent="0.2">
      <c r="B45" s="5" t="s">
        <v>152</v>
      </c>
      <c r="C45" s="28">
        <v>99</v>
      </c>
      <c r="D45" s="18">
        <v>305</v>
      </c>
      <c r="E45" s="18">
        <v>6743.32</v>
      </c>
      <c r="F45" s="18">
        <v>549.28</v>
      </c>
      <c r="G45" s="18">
        <v>9</v>
      </c>
      <c r="H45" s="18">
        <v>38</v>
      </c>
      <c r="I45" s="18">
        <v>1930.28</v>
      </c>
      <c r="J45" s="18">
        <v>90.46</v>
      </c>
      <c r="K45" s="18">
        <v>90</v>
      </c>
    </row>
    <row r="46" spans="2:11" x14ac:dyDescent="0.2">
      <c r="B46" s="5" t="s">
        <v>151</v>
      </c>
      <c r="C46" s="28">
        <v>103</v>
      </c>
      <c r="D46" s="18">
        <v>320</v>
      </c>
      <c r="E46" s="18">
        <v>5980.62</v>
      </c>
      <c r="F46" s="18">
        <v>437.55</v>
      </c>
      <c r="G46" s="18">
        <v>17</v>
      </c>
      <c r="H46" s="18">
        <v>54</v>
      </c>
      <c r="I46" s="18">
        <v>2475.04</v>
      </c>
      <c r="J46" s="18">
        <v>105.68</v>
      </c>
      <c r="K46" s="18">
        <v>86</v>
      </c>
    </row>
    <row r="47" spans="2:11" x14ac:dyDescent="0.2">
      <c r="B47" s="5" t="s">
        <v>150</v>
      </c>
      <c r="C47" s="28">
        <v>144</v>
      </c>
      <c r="D47" s="18">
        <v>563</v>
      </c>
      <c r="E47" s="18">
        <v>7166.95</v>
      </c>
      <c r="F47" s="18">
        <v>444.17</v>
      </c>
      <c r="G47" s="18">
        <v>17</v>
      </c>
      <c r="H47" s="18">
        <v>99</v>
      </c>
      <c r="I47" s="18">
        <v>2776.22</v>
      </c>
      <c r="J47" s="18">
        <v>77.22</v>
      </c>
      <c r="K47" s="18">
        <v>127</v>
      </c>
    </row>
    <row r="48" spans="2:11" x14ac:dyDescent="0.2">
      <c r="B48" s="5" t="s">
        <v>149</v>
      </c>
      <c r="C48" s="28">
        <v>79</v>
      </c>
      <c r="D48" s="18">
        <v>213</v>
      </c>
      <c r="E48" s="18">
        <v>2390.5700000000002</v>
      </c>
      <c r="F48" s="18">
        <v>165.62</v>
      </c>
      <c r="G48" s="18">
        <v>3</v>
      </c>
      <c r="H48" s="18">
        <v>9</v>
      </c>
      <c r="I48" s="18">
        <v>372</v>
      </c>
      <c r="J48" s="18">
        <v>25</v>
      </c>
      <c r="K48" s="18">
        <v>76</v>
      </c>
    </row>
    <row r="49" spans="2:11" x14ac:dyDescent="0.2">
      <c r="B49" s="5" t="s">
        <v>148</v>
      </c>
      <c r="C49" s="28">
        <v>36</v>
      </c>
      <c r="D49" s="18">
        <v>106</v>
      </c>
      <c r="E49" s="18">
        <v>985.27</v>
      </c>
      <c r="F49" s="18">
        <v>103.96</v>
      </c>
      <c r="G49" s="19" t="s">
        <v>128</v>
      </c>
      <c r="H49" s="19" t="s">
        <v>128</v>
      </c>
      <c r="I49" s="19" t="s">
        <v>128</v>
      </c>
      <c r="J49" s="19" t="s">
        <v>128</v>
      </c>
      <c r="K49" s="18">
        <v>36</v>
      </c>
    </row>
    <row r="50" spans="2:11" x14ac:dyDescent="0.2">
      <c r="B50" s="5" t="s">
        <v>147</v>
      </c>
      <c r="C50" s="28">
        <v>40</v>
      </c>
      <c r="D50" s="18">
        <v>83</v>
      </c>
      <c r="E50" s="18">
        <v>981.55</v>
      </c>
      <c r="F50" s="18">
        <v>96.85</v>
      </c>
      <c r="G50" s="19" t="s">
        <v>128</v>
      </c>
      <c r="H50" s="19" t="s">
        <v>128</v>
      </c>
      <c r="I50" s="19" t="s">
        <v>128</v>
      </c>
      <c r="J50" s="19" t="s">
        <v>128</v>
      </c>
      <c r="K50" s="18">
        <v>40</v>
      </c>
    </row>
    <row r="51" spans="2:11" x14ac:dyDescent="0.2">
      <c r="B51" s="5" t="s">
        <v>146</v>
      </c>
      <c r="C51" s="28">
        <v>86</v>
      </c>
      <c r="D51" s="18">
        <v>212</v>
      </c>
      <c r="E51" s="18">
        <v>2759.33</v>
      </c>
      <c r="F51" s="18">
        <v>201.94</v>
      </c>
      <c r="G51" s="18">
        <v>1</v>
      </c>
      <c r="H51" s="19" t="s">
        <v>127</v>
      </c>
      <c r="I51" s="19" t="s">
        <v>127</v>
      </c>
      <c r="J51" s="19" t="s">
        <v>127</v>
      </c>
      <c r="K51" s="18">
        <v>85</v>
      </c>
    </row>
    <row r="52" spans="2:11" x14ac:dyDescent="0.2">
      <c r="B52" s="5" t="s">
        <v>145</v>
      </c>
      <c r="C52" s="28">
        <v>59</v>
      </c>
      <c r="D52" s="18">
        <v>231</v>
      </c>
      <c r="E52" s="18">
        <v>2781.46</v>
      </c>
      <c r="F52" s="18">
        <v>177.03</v>
      </c>
      <c r="G52" s="18">
        <v>1</v>
      </c>
      <c r="H52" s="19" t="s">
        <v>127</v>
      </c>
      <c r="I52" s="19" t="s">
        <v>127</v>
      </c>
      <c r="J52" s="19" t="s">
        <v>127</v>
      </c>
      <c r="K52" s="18">
        <v>58</v>
      </c>
    </row>
    <row r="53" spans="2:11" x14ac:dyDescent="0.2">
      <c r="B53" s="5" t="s">
        <v>144</v>
      </c>
      <c r="C53" s="28">
        <v>217</v>
      </c>
      <c r="D53" s="18">
        <v>821</v>
      </c>
      <c r="E53" s="18">
        <v>14363.44</v>
      </c>
      <c r="F53" s="18">
        <v>1636.8</v>
      </c>
      <c r="G53" s="18">
        <v>25</v>
      </c>
      <c r="H53" s="18">
        <v>173</v>
      </c>
      <c r="I53" s="18">
        <v>5684.49</v>
      </c>
      <c r="J53" s="18">
        <v>572.29</v>
      </c>
      <c r="K53" s="18">
        <v>192</v>
      </c>
    </row>
    <row r="54" spans="2:11" x14ac:dyDescent="0.2">
      <c r="B54" s="5" t="s">
        <v>143</v>
      </c>
      <c r="C54" s="28">
        <v>159</v>
      </c>
      <c r="D54" s="18">
        <v>469</v>
      </c>
      <c r="E54" s="18">
        <v>8629.5</v>
      </c>
      <c r="F54" s="18">
        <v>815.54</v>
      </c>
      <c r="G54" s="18">
        <v>13</v>
      </c>
      <c r="H54" s="18">
        <v>55</v>
      </c>
      <c r="I54" s="18">
        <v>2142.42</v>
      </c>
      <c r="J54" s="18">
        <v>105.55</v>
      </c>
      <c r="K54" s="18">
        <v>146</v>
      </c>
    </row>
    <row r="55" spans="2:11" x14ac:dyDescent="0.2">
      <c r="C55" s="28"/>
      <c r="D55" s="18"/>
      <c r="E55" s="18"/>
      <c r="G55" s="18"/>
      <c r="H55" s="18"/>
      <c r="I55" s="18"/>
      <c r="J55" s="18"/>
      <c r="K55" s="18"/>
    </row>
    <row r="56" spans="2:11" x14ac:dyDescent="0.2">
      <c r="B56" s="5" t="s">
        <v>142</v>
      </c>
      <c r="C56" s="28">
        <v>336</v>
      </c>
      <c r="D56" s="18">
        <v>1361</v>
      </c>
      <c r="E56" s="18">
        <v>24204.83</v>
      </c>
      <c r="F56" s="18">
        <v>2082.9</v>
      </c>
      <c r="G56" s="18">
        <v>45</v>
      </c>
      <c r="H56" s="18">
        <v>185</v>
      </c>
      <c r="I56" s="18">
        <v>4844.2700000000004</v>
      </c>
      <c r="J56" s="18">
        <v>244.4</v>
      </c>
      <c r="K56" s="18">
        <v>291</v>
      </c>
    </row>
    <row r="57" spans="2:11" x14ac:dyDescent="0.2">
      <c r="B57" s="5" t="s">
        <v>141</v>
      </c>
      <c r="C57" s="28">
        <v>60</v>
      </c>
      <c r="D57" s="18">
        <v>145</v>
      </c>
      <c r="E57" s="18">
        <v>2080.04</v>
      </c>
      <c r="F57" s="18">
        <v>173.07</v>
      </c>
      <c r="G57" s="19" t="s">
        <v>128</v>
      </c>
      <c r="H57" s="19" t="s">
        <v>128</v>
      </c>
      <c r="I57" s="19" t="s">
        <v>128</v>
      </c>
      <c r="J57" s="19" t="s">
        <v>128</v>
      </c>
      <c r="K57" s="18">
        <v>60</v>
      </c>
    </row>
    <row r="58" spans="2:11" x14ac:dyDescent="0.2">
      <c r="B58" s="5" t="s">
        <v>140</v>
      </c>
      <c r="C58" s="28">
        <v>47</v>
      </c>
      <c r="D58" s="18">
        <v>110</v>
      </c>
      <c r="E58" s="18">
        <v>1295.81</v>
      </c>
      <c r="F58" s="18">
        <v>121.02</v>
      </c>
      <c r="G58" s="18">
        <v>3</v>
      </c>
      <c r="H58" s="18">
        <v>6</v>
      </c>
      <c r="I58" s="18">
        <v>15.8</v>
      </c>
      <c r="J58" s="18">
        <v>1.81</v>
      </c>
      <c r="K58" s="18">
        <v>44</v>
      </c>
    </row>
    <row r="59" spans="2:11" x14ac:dyDescent="0.2">
      <c r="B59" s="5" t="s">
        <v>139</v>
      </c>
      <c r="C59" s="28">
        <v>177</v>
      </c>
      <c r="D59" s="18">
        <v>880</v>
      </c>
      <c r="E59" s="18">
        <v>21091.55</v>
      </c>
      <c r="F59" s="18">
        <v>1154.18</v>
      </c>
      <c r="G59" s="18">
        <v>15</v>
      </c>
      <c r="H59" s="18">
        <v>96</v>
      </c>
      <c r="I59" s="18">
        <v>9038.51</v>
      </c>
      <c r="J59" s="18">
        <v>205.07</v>
      </c>
      <c r="K59" s="18">
        <v>162</v>
      </c>
    </row>
    <row r="60" spans="2:11" x14ac:dyDescent="0.2">
      <c r="B60" s="5" t="s">
        <v>138</v>
      </c>
      <c r="C60" s="28">
        <v>99</v>
      </c>
      <c r="D60" s="18">
        <v>305</v>
      </c>
      <c r="E60" s="18">
        <v>4201.2299999999996</v>
      </c>
      <c r="F60" s="18">
        <v>350.89</v>
      </c>
      <c r="G60" s="18">
        <v>6</v>
      </c>
      <c r="H60" s="18">
        <v>31</v>
      </c>
      <c r="I60" s="18">
        <v>656.5</v>
      </c>
      <c r="J60" s="18">
        <v>41.03</v>
      </c>
      <c r="K60" s="18">
        <v>93</v>
      </c>
    </row>
    <row r="61" spans="2:11" x14ac:dyDescent="0.2">
      <c r="B61" s="5" t="s">
        <v>137</v>
      </c>
      <c r="C61" s="28">
        <v>122</v>
      </c>
      <c r="D61" s="18">
        <v>314</v>
      </c>
      <c r="E61" s="18">
        <v>5412.13</v>
      </c>
      <c r="F61" s="18">
        <v>381.63</v>
      </c>
      <c r="G61" s="18">
        <v>8</v>
      </c>
      <c r="H61" s="18">
        <v>30</v>
      </c>
      <c r="I61" s="18">
        <v>1512.45</v>
      </c>
      <c r="J61" s="18">
        <v>80.64</v>
      </c>
      <c r="K61" s="18">
        <v>114</v>
      </c>
    </row>
    <row r="62" spans="2:11" x14ac:dyDescent="0.2">
      <c r="B62" s="5" t="s">
        <v>136</v>
      </c>
      <c r="C62" s="28">
        <v>433</v>
      </c>
      <c r="D62" s="18">
        <v>1542</v>
      </c>
      <c r="E62" s="18">
        <v>28421.42</v>
      </c>
      <c r="F62" s="18">
        <v>2598.09</v>
      </c>
      <c r="G62" s="18">
        <v>42</v>
      </c>
      <c r="H62" s="18">
        <v>281</v>
      </c>
      <c r="I62" s="18">
        <v>9903.1</v>
      </c>
      <c r="J62" s="18">
        <v>416.99</v>
      </c>
      <c r="K62" s="18">
        <v>391</v>
      </c>
    </row>
    <row r="63" spans="2:11" x14ac:dyDescent="0.2">
      <c r="C63" s="28"/>
      <c r="D63" s="18"/>
      <c r="E63" s="18"/>
      <c r="G63" s="18"/>
      <c r="H63" s="18"/>
      <c r="I63" s="18"/>
      <c r="J63" s="18"/>
      <c r="K63" s="18"/>
    </row>
    <row r="64" spans="2:11" x14ac:dyDescent="0.2">
      <c r="B64" s="5" t="s">
        <v>135</v>
      </c>
      <c r="C64" s="28">
        <v>524</v>
      </c>
      <c r="D64" s="18">
        <v>2028</v>
      </c>
      <c r="E64" s="18">
        <v>38076.81</v>
      </c>
      <c r="F64" s="18">
        <v>2508.29</v>
      </c>
      <c r="G64" s="18">
        <v>79</v>
      </c>
      <c r="H64" s="18">
        <v>501</v>
      </c>
      <c r="I64" s="18">
        <v>16819.400000000001</v>
      </c>
      <c r="J64" s="18">
        <v>435.87</v>
      </c>
      <c r="K64" s="18">
        <v>445</v>
      </c>
    </row>
    <row r="65" spans="1:11" x14ac:dyDescent="0.2">
      <c r="B65" s="5" t="s">
        <v>134</v>
      </c>
      <c r="C65" s="28">
        <v>84</v>
      </c>
      <c r="D65" s="18">
        <v>239</v>
      </c>
      <c r="E65" s="18">
        <v>2397.2800000000002</v>
      </c>
      <c r="F65" s="18">
        <v>188.3</v>
      </c>
      <c r="G65" s="18">
        <v>4</v>
      </c>
      <c r="H65" s="18">
        <v>9</v>
      </c>
      <c r="I65" s="18">
        <v>143.24</v>
      </c>
      <c r="J65" s="18">
        <v>27.2</v>
      </c>
      <c r="K65" s="18">
        <v>80</v>
      </c>
    </row>
    <row r="66" spans="1:11" x14ac:dyDescent="0.2">
      <c r="B66" s="5" t="s">
        <v>133</v>
      </c>
      <c r="C66" s="28">
        <v>166</v>
      </c>
      <c r="D66" s="18">
        <v>481</v>
      </c>
      <c r="E66" s="18">
        <v>5340.96</v>
      </c>
      <c r="F66" s="18">
        <v>645.88</v>
      </c>
      <c r="G66" s="18">
        <v>14</v>
      </c>
      <c r="H66" s="18">
        <v>49</v>
      </c>
      <c r="I66" s="18">
        <v>1153.98</v>
      </c>
      <c r="J66" s="18">
        <v>110.19</v>
      </c>
      <c r="K66" s="18">
        <v>152</v>
      </c>
    </row>
    <row r="67" spans="1:11" x14ac:dyDescent="0.2">
      <c r="B67" s="5" t="s">
        <v>132</v>
      </c>
      <c r="C67" s="28">
        <v>72</v>
      </c>
      <c r="D67" s="18">
        <v>164</v>
      </c>
      <c r="E67" s="18">
        <v>2157.06</v>
      </c>
      <c r="F67" s="18">
        <v>117.09</v>
      </c>
      <c r="G67" s="18">
        <v>1</v>
      </c>
      <c r="H67" s="19" t="s">
        <v>127</v>
      </c>
      <c r="I67" s="19" t="s">
        <v>127</v>
      </c>
      <c r="J67" s="19" t="s">
        <v>127</v>
      </c>
      <c r="K67" s="18">
        <v>71</v>
      </c>
    </row>
    <row r="68" spans="1:11" x14ac:dyDescent="0.2">
      <c r="B68" s="5" t="s">
        <v>131</v>
      </c>
      <c r="C68" s="28">
        <v>33</v>
      </c>
      <c r="D68" s="18">
        <v>93</v>
      </c>
      <c r="E68" s="18">
        <v>1288.68</v>
      </c>
      <c r="F68" s="18">
        <v>72.02</v>
      </c>
      <c r="G68" s="19" t="s">
        <v>128</v>
      </c>
      <c r="H68" s="19" t="s">
        <v>128</v>
      </c>
      <c r="I68" s="19" t="s">
        <v>128</v>
      </c>
      <c r="J68" s="19" t="s">
        <v>128</v>
      </c>
      <c r="K68" s="18">
        <v>33</v>
      </c>
    </row>
    <row r="69" spans="1:11" x14ac:dyDescent="0.2">
      <c r="B69" s="5" t="s">
        <v>130</v>
      </c>
      <c r="C69" s="28">
        <v>74</v>
      </c>
      <c r="D69" s="18">
        <v>150</v>
      </c>
      <c r="E69" s="18">
        <v>1813.24</v>
      </c>
      <c r="F69" s="18">
        <v>186.82</v>
      </c>
      <c r="G69" s="19" t="s">
        <v>128</v>
      </c>
      <c r="H69" s="19" t="s">
        <v>128</v>
      </c>
      <c r="I69" s="19" t="s">
        <v>128</v>
      </c>
      <c r="J69" s="19" t="s">
        <v>128</v>
      </c>
      <c r="K69" s="18">
        <v>74</v>
      </c>
    </row>
    <row r="70" spans="1:11" x14ac:dyDescent="0.2">
      <c r="B70" s="5" t="s">
        <v>129</v>
      </c>
      <c r="C70" s="28">
        <v>14</v>
      </c>
      <c r="D70" s="18">
        <v>19</v>
      </c>
      <c r="E70" s="18">
        <v>133.29</v>
      </c>
      <c r="F70" s="18">
        <v>10.31</v>
      </c>
      <c r="G70" s="19" t="s">
        <v>128</v>
      </c>
      <c r="H70" s="19" t="s">
        <v>128</v>
      </c>
      <c r="I70" s="19" t="s">
        <v>128</v>
      </c>
      <c r="J70" s="19" t="s">
        <v>128</v>
      </c>
      <c r="K70" s="18">
        <v>14</v>
      </c>
    </row>
    <row r="71" spans="1:11" ht="18" thickBot="1" x14ac:dyDescent="0.25">
      <c r="B71" s="7"/>
      <c r="C71" s="21"/>
      <c r="D71" s="7"/>
      <c r="E71" s="7"/>
      <c r="F71" s="7"/>
      <c r="G71" s="7"/>
      <c r="H71" s="7"/>
      <c r="I71" s="7"/>
      <c r="J71" s="7"/>
      <c r="K71" s="7"/>
    </row>
    <row r="72" spans="1:11" x14ac:dyDescent="0.2">
      <c r="C72" s="5" t="s">
        <v>69</v>
      </c>
    </row>
    <row r="73" spans="1:11" x14ac:dyDescent="0.2">
      <c r="A73" s="5"/>
    </row>
    <row r="74" spans="1:11" x14ac:dyDescent="0.2">
      <c r="A74" s="5"/>
    </row>
    <row r="79" spans="1:11" x14ac:dyDescent="0.2">
      <c r="D79" s="1" t="s">
        <v>191</v>
      </c>
    </row>
    <row r="80" spans="1:11" ht="18" thickBot="1" x14ac:dyDescent="0.25">
      <c r="B80" s="7"/>
      <c r="C80" s="7"/>
      <c r="D80" s="8" t="s">
        <v>190</v>
      </c>
      <c r="E80" s="7"/>
      <c r="F80" s="7"/>
      <c r="G80" s="7"/>
      <c r="H80" s="7"/>
      <c r="I80" s="7"/>
      <c r="J80" s="7"/>
      <c r="K80" s="7"/>
    </row>
    <row r="81" spans="2:11" x14ac:dyDescent="0.2">
      <c r="C81" s="9"/>
      <c r="F81" s="10"/>
      <c r="G81" s="10"/>
      <c r="H81" s="10"/>
      <c r="I81" s="10"/>
      <c r="J81" s="10"/>
      <c r="K81" s="10"/>
    </row>
    <row r="82" spans="2:11" x14ac:dyDescent="0.2">
      <c r="C82" s="14" t="s">
        <v>202</v>
      </c>
      <c r="D82" s="10"/>
      <c r="E82" s="10"/>
      <c r="F82" s="11"/>
      <c r="G82" s="12" t="s">
        <v>201</v>
      </c>
      <c r="H82" s="10"/>
      <c r="I82" s="10"/>
      <c r="J82" s="14" t="s">
        <v>200</v>
      </c>
      <c r="K82" s="10"/>
    </row>
    <row r="83" spans="2:11" x14ac:dyDescent="0.2">
      <c r="B83" s="10"/>
      <c r="C83" s="14" t="s">
        <v>23</v>
      </c>
      <c r="D83" s="14" t="s">
        <v>195</v>
      </c>
      <c r="E83" s="14" t="s">
        <v>182</v>
      </c>
      <c r="F83" s="14" t="s">
        <v>18</v>
      </c>
      <c r="G83" s="14" t="s">
        <v>199</v>
      </c>
      <c r="H83" s="32" t="s">
        <v>183</v>
      </c>
      <c r="I83" s="14" t="s">
        <v>182</v>
      </c>
      <c r="J83" s="14" t="s">
        <v>121</v>
      </c>
      <c r="K83" s="14" t="s">
        <v>23</v>
      </c>
    </row>
    <row r="84" spans="2:11" x14ac:dyDescent="0.2">
      <c r="B84" s="31" t="s">
        <v>181</v>
      </c>
      <c r="C84" s="15" t="s">
        <v>36</v>
      </c>
      <c r="D84" s="16" t="s">
        <v>180</v>
      </c>
      <c r="E84" s="16" t="s">
        <v>114</v>
      </c>
      <c r="G84" s="16" t="s">
        <v>36</v>
      </c>
      <c r="H84" s="16" t="s">
        <v>180</v>
      </c>
      <c r="I84" s="16" t="s">
        <v>114</v>
      </c>
      <c r="K84" s="16" t="s">
        <v>36</v>
      </c>
    </row>
    <row r="85" spans="2:11" x14ac:dyDescent="0.2">
      <c r="B85" s="31" t="s">
        <v>179</v>
      </c>
      <c r="C85" s="30">
        <f>SUM(C87:C143)+711</f>
        <v>64271</v>
      </c>
      <c r="D85" s="29">
        <f>SUM(D87:D143)+9575</f>
        <v>1116999.19</v>
      </c>
      <c r="E85" s="29">
        <f>SUM(E87:E143)</f>
        <v>1201816</v>
      </c>
      <c r="F85" s="29">
        <f>SUM(F87:F143)</f>
        <v>57</v>
      </c>
      <c r="G85" s="29">
        <v>3542</v>
      </c>
      <c r="H85" s="29">
        <v>141078</v>
      </c>
      <c r="I85" s="29">
        <v>169571</v>
      </c>
      <c r="J85" s="29">
        <f>SUM(J87:J143)</f>
        <v>2134</v>
      </c>
      <c r="K85" s="29">
        <v>6438</v>
      </c>
    </row>
    <row r="86" spans="2:11" x14ac:dyDescent="0.2">
      <c r="C86" s="28"/>
      <c r="D86" s="18"/>
      <c r="E86" s="18"/>
    </row>
    <row r="87" spans="2:11" x14ac:dyDescent="0.2">
      <c r="B87" s="5" t="s">
        <v>178</v>
      </c>
      <c r="C87" s="28">
        <v>22721</v>
      </c>
      <c r="D87" s="18">
        <v>465511.98</v>
      </c>
      <c r="E87" s="18">
        <v>406436</v>
      </c>
      <c r="F87" s="18">
        <v>13</v>
      </c>
      <c r="G87" s="18">
        <v>1864</v>
      </c>
      <c r="H87" s="18">
        <v>84914.12</v>
      </c>
      <c r="I87" s="18">
        <v>91912</v>
      </c>
      <c r="J87" s="18">
        <v>664</v>
      </c>
      <c r="K87" s="18">
        <v>2488</v>
      </c>
    </row>
    <row r="88" spans="2:11" x14ac:dyDescent="0.2">
      <c r="B88" s="5" t="s">
        <v>177</v>
      </c>
      <c r="C88" s="28">
        <v>2971</v>
      </c>
      <c r="D88" s="18">
        <v>45065.13</v>
      </c>
      <c r="E88" s="18">
        <v>55364</v>
      </c>
      <c r="F88" s="18">
        <v>2</v>
      </c>
      <c r="G88" s="19" t="s">
        <v>127</v>
      </c>
      <c r="H88" s="19" t="s">
        <v>127</v>
      </c>
      <c r="I88" s="19" t="s">
        <v>127</v>
      </c>
      <c r="J88" s="18">
        <v>134</v>
      </c>
      <c r="K88" s="18">
        <v>399</v>
      </c>
    </row>
    <row r="89" spans="2:11" x14ac:dyDescent="0.2">
      <c r="B89" s="5" t="s">
        <v>176</v>
      </c>
      <c r="C89" s="28">
        <v>2549</v>
      </c>
      <c r="D89" s="18">
        <v>46919.32</v>
      </c>
      <c r="E89" s="18">
        <v>50667</v>
      </c>
      <c r="F89" s="18">
        <v>2</v>
      </c>
      <c r="G89" s="19" t="s">
        <v>127</v>
      </c>
      <c r="H89" s="19" t="s">
        <v>127</v>
      </c>
      <c r="I89" s="19" t="s">
        <v>127</v>
      </c>
      <c r="J89" s="18">
        <v>85</v>
      </c>
      <c r="K89" s="18">
        <v>277</v>
      </c>
    </row>
    <row r="90" spans="2:11" x14ac:dyDescent="0.2">
      <c r="B90" s="5" t="s">
        <v>175</v>
      </c>
      <c r="C90" s="28">
        <v>2000</v>
      </c>
      <c r="D90" s="18">
        <v>26295.72</v>
      </c>
      <c r="E90" s="18">
        <v>40766</v>
      </c>
      <c r="F90" s="18">
        <v>1</v>
      </c>
      <c r="G90" s="19" t="s">
        <v>127</v>
      </c>
      <c r="H90" s="19" t="s">
        <v>127</v>
      </c>
      <c r="I90" s="19" t="s">
        <v>127</v>
      </c>
      <c r="J90" s="18">
        <v>72</v>
      </c>
      <c r="K90" s="18">
        <v>198</v>
      </c>
    </row>
    <row r="91" spans="2:11" x14ac:dyDescent="0.2">
      <c r="B91" s="5" t="s">
        <v>174</v>
      </c>
      <c r="C91" s="28">
        <v>3018</v>
      </c>
      <c r="D91" s="18">
        <v>42924.88</v>
      </c>
      <c r="E91" s="18">
        <v>57166</v>
      </c>
      <c r="F91" s="18">
        <v>5</v>
      </c>
      <c r="G91" s="18">
        <v>115</v>
      </c>
      <c r="H91" s="18">
        <v>3062.11</v>
      </c>
      <c r="I91" s="18">
        <v>4307</v>
      </c>
      <c r="J91" s="18">
        <v>114</v>
      </c>
      <c r="K91" s="18">
        <v>307</v>
      </c>
    </row>
    <row r="92" spans="2:11" x14ac:dyDescent="0.2">
      <c r="B92" s="5" t="s">
        <v>173</v>
      </c>
      <c r="C92" s="28">
        <v>5389</v>
      </c>
      <c r="D92" s="18">
        <v>100113.02</v>
      </c>
      <c r="E92" s="18">
        <v>108711</v>
      </c>
      <c r="F92" s="18">
        <v>4</v>
      </c>
      <c r="G92" s="18">
        <v>247</v>
      </c>
      <c r="H92" s="18">
        <v>10075.370000000001</v>
      </c>
      <c r="I92" s="18">
        <v>14457</v>
      </c>
      <c r="J92" s="18">
        <v>256</v>
      </c>
      <c r="K92" s="18">
        <v>694</v>
      </c>
    </row>
    <row r="93" spans="2:11" x14ac:dyDescent="0.2">
      <c r="B93" s="5" t="s">
        <v>172</v>
      </c>
      <c r="C93" s="28">
        <v>3190</v>
      </c>
      <c r="D93" s="18">
        <v>56636.4</v>
      </c>
      <c r="E93" s="18">
        <v>64540</v>
      </c>
      <c r="F93" s="18">
        <v>2</v>
      </c>
      <c r="G93" s="19" t="s">
        <v>127</v>
      </c>
      <c r="H93" s="19" t="s">
        <v>127</v>
      </c>
      <c r="I93" s="19" t="s">
        <v>127</v>
      </c>
      <c r="J93" s="18">
        <v>185</v>
      </c>
      <c r="K93" s="18">
        <v>502</v>
      </c>
    </row>
    <row r="94" spans="2:11" x14ac:dyDescent="0.2">
      <c r="C94" s="28"/>
      <c r="D94" s="18"/>
      <c r="E94" s="18"/>
      <c r="F94" s="18"/>
      <c r="G94" s="18"/>
      <c r="H94" s="18"/>
      <c r="I94" s="18"/>
      <c r="J94" s="18"/>
      <c r="K94" s="18"/>
    </row>
    <row r="95" spans="2:11" x14ac:dyDescent="0.2">
      <c r="B95" s="5" t="s">
        <v>171</v>
      </c>
      <c r="C95" s="28">
        <v>739</v>
      </c>
      <c r="D95" s="18">
        <v>9716.8799999999992</v>
      </c>
      <c r="E95" s="18">
        <v>10789</v>
      </c>
      <c r="F95" s="19" t="s">
        <v>128</v>
      </c>
      <c r="G95" s="19" t="s">
        <v>128</v>
      </c>
      <c r="H95" s="19" t="s">
        <v>128</v>
      </c>
      <c r="I95" s="19" t="s">
        <v>128</v>
      </c>
      <c r="J95" s="18">
        <v>19</v>
      </c>
      <c r="K95" s="18">
        <v>37</v>
      </c>
    </row>
    <row r="96" spans="2:11" x14ac:dyDescent="0.2">
      <c r="B96" s="5" t="s">
        <v>170</v>
      </c>
      <c r="C96" s="28">
        <v>356</v>
      </c>
      <c r="D96" s="18">
        <v>4361.3500000000004</v>
      </c>
      <c r="E96" s="18">
        <v>5174</v>
      </c>
      <c r="F96" s="19" t="s">
        <v>128</v>
      </c>
      <c r="G96" s="19" t="s">
        <v>128</v>
      </c>
      <c r="H96" s="19" t="s">
        <v>128</v>
      </c>
      <c r="I96" s="19" t="s">
        <v>128</v>
      </c>
      <c r="J96" s="18">
        <v>15</v>
      </c>
      <c r="K96" s="18">
        <v>27</v>
      </c>
    </row>
    <row r="97" spans="2:11" x14ac:dyDescent="0.2">
      <c r="B97" s="5" t="s">
        <v>169</v>
      </c>
      <c r="C97" s="28">
        <v>210</v>
      </c>
      <c r="D97" s="18">
        <v>1837.43</v>
      </c>
      <c r="E97" s="18">
        <v>3061</v>
      </c>
      <c r="F97" s="19" t="s">
        <v>128</v>
      </c>
      <c r="G97" s="19" t="s">
        <v>128</v>
      </c>
      <c r="H97" s="19" t="s">
        <v>128</v>
      </c>
      <c r="I97" s="19" t="s">
        <v>128</v>
      </c>
      <c r="J97" s="18">
        <v>6</v>
      </c>
      <c r="K97" s="18">
        <v>10</v>
      </c>
    </row>
    <row r="98" spans="2:11" x14ac:dyDescent="0.2">
      <c r="C98" s="9"/>
    </row>
    <row r="99" spans="2:11" x14ac:dyDescent="0.2">
      <c r="B99" s="5" t="s">
        <v>168</v>
      </c>
      <c r="C99" s="28">
        <v>708</v>
      </c>
      <c r="D99" s="18">
        <v>14715.03</v>
      </c>
      <c r="E99" s="18">
        <v>14273</v>
      </c>
      <c r="F99" s="18">
        <v>2</v>
      </c>
      <c r="G99" s="19" t="s">
        <v>127</v>
      </c>
      <c r="H99" s="19" t="s">
        <v>127</v>
      </c>
      <c r="I99" s="19" t="s">
        <v>127</v>
      </c>
      <c r="J99" s="18">
        <v>9</v>
      </c>
      <c r="K99" s="18">
        <v>26</v>
      </c>
    </row>
    <row r="100" spans="2:11" x14ac:dyDescent="0.2">
      <c r="B100" s="5" t="s">
        <v>167</v>
      </c>
      <c r="C100" s="28">
        <v>618</v>
      </c>
      <c r="D100" s="18">
        <v>7845.68</v>
      </c>
      <c r="E100" s="18">
        <v>10163</v>
      </c>
      <c r="F100" s="19" t="s">
        <v>128</v>
      </c>
      <c r="G100" s="19" t="s">
        <v>128</v>
      </c>
      <c r="H100" s="19" t="s">
        <v>128</v>
      </c>
      <c r="I100" s="19" t="s">
        <v>128</v>
      </c>
      <c r="J100" s="18">
        <v>21</v>
      </c>
      <c r="K100" s="18">
        <v>51</v>
      </c>
    </row>
    <row r="101" spans="2:11" x14ac:dyDescent="0.2">
      <c r="B101" s="5" t="s">
        <v>166</v>
      </c>
      <c r="C101" s="28">
        <v>441</v>
      </c>
      <c r="D101" s="18">
        <v>4956.6899999999996</v>
      </c>
      <c r="E101" s="18">
        <v>10010</v>
      </c>
      <c r="F101" s="19" t="s">
        <v>128</v>
      </c>
      <c r="G101" s="19" t="s">
        <v>128</v>
      </c>
      <c r="H101" s="19" t="s">
        <v>128</v>
      </c>
      <c r="I101" s="19" t="s">
        <v>128</v>
      </c>
      <c r="J101" s="18">
        <v>11</v>
      </c>
      <c r="K101" s="18">
        <v>34</v>
      </c>
    </row>
    <row r="102" spans="2:11" x14ac:dyDescent="0.2">
      <c r="B102" s="5" t="s">
        <v>165</v>
      </c>
      <c r="C102" s="27" t="s">
        <v>127</v>
      </c>
      <c r="D102" s="19" t="s">
        <v>127</v>
      </c>
      <c r="E102" s="18">
        <v>5825</v>
      </c>
      <c r="F102" s="18">
        <v>3</v>
      </c>
      <c r="G102" s="19" t="s">
        <v>127</v>
      </c>
      <c r="H102" s="19" t="s">
        <v>127</v>
      </c>
      <c r="I102" s="19" t="s">
        <v>127</v>
      </c>
      <c r="J102" s="18">
        <v>9</v>
      </c>
      <c r="K102" s="18">
        <v>32</v>
      </c>
    </row>
    <row r="103" spans="2:11" x14ac:dyDescent="0.2">
      <c r="B103" s="5" t="s">
        <v>164</v>
      </c>
      <c r="C103" s="28">
        <v>742</v>
      </c>
      <c r="D103" s="18">
        <v>11446.87</v>
      </c>
      <c r="E103" s="18">
        <v>14042</v>
      </c>
      <c r="F103" s="18">
        <v>2</v>
      </c>
      <c r="G103" s="19" t="s">
        <v>127</v>
      </c>
      <c r="H103" s="19" t="s">
        <v>127</v>
      </c>
      <c r="I103" s="19" t="s">
        <v>127</v>
      </c>
      <c r="J103" s="18">
        <v>13</v>
      </c>
      <c r="K103" s="18">
        <v>60</v>
      </c>
    </row>
    <row r="104" spans="2:11" x14ac:dyDescent="0.2">
      <c r="B104" s="5" t="s">
        <v>163</v>
      </c>
      <c r="C104" s="28">
        <v>2449</v>
      </c>
      <c r="D104" s="18">
        <v>45730.239999999998</v>
      </c>
      <c r="E104" s="18">
        <v>61393</v>
      </c>
      <c r="F104" s="18">
        <v>4</v>
      </c>
      <c r="G104" s="18">
        <v>450</v>
      </c>
      <c r="H104" s="18">
        <v>11950.35</v>
      </c>
      <c r="I104" s="18">
        <v>23270</v>
      </c>
      <c r="J104" s="18">
        <v>56</v>
      </c>
      <c r="K104" s="18">
        <v>229</v>
      </c>
    </row>
    <row r="105" spans="2:11" x14ac:dyDescent="0.2">
      <c r="C105" s="28"/>
      <c r="D105" s="18"/>
      <c r="E105" s="18"/>
      <c r="F105" s="18"/>
      <c r="G105" s="18"/>
      <c r="H105" s="18"/>
      <c r="I105" s="18"/>
      <c r="J105" s="18"/>
      <c r="K105" s="18"/>
    </row>
    <row r="106" spans="2:11" x14ac:dyDescent="0.2">
      <c r="B106" s="5" t="s">
        <v>162</v>
      </c>
      <c r="C106" s="28">
        <v>990</v>
      </c>
      <c r="D106" s="18">
        <v>12985.34</v>
      </c>
      <c r="E106" s="18">
        <v>19738</v>
      </c>
      <c r="F106" s="19" t="s">
        <v>128</v>
      </c>
      <c r="G106" s="19" t="s">
        <v>128</v>
      </c>
      <c r="H106" s="19" t="s">
        <v>128</v>
      </c>
      <c r="I106" s="19" t="s">
        <v>128</v>
      </c>
      <c r="J106" s="18">
        <v>34</v>
      </c>
      <c r="K106" s="18">
        <v>88</v>
      </c>
    </row>
    <row r="107" spans="2:11" x14ac:dyDescent="0.2">
      <c r="B107" s="5" t="s">
        <v>161</v>
      </c>
      <c r="C107" s="28">
        <v>1136</v>
      </c>
      <c r="D107" s="18">
        <v>19677.810000000001</v>
      </c>
      <c r="E107" s="18">
        <v>21761</v>
      </c>
      <c r="F107" s="18">
        <v>1</v>
      </c>
      <c r="G107" s="19" t="s">
        <v>127</v>
      </c>
      <c r="H107" s="19" t="s">
        <v>127</v>
      </c>
      <c r="I107" s="19" t="s">
        <v>127</v>
      </c>
      <c r="J107" s="18">
        <v>33</v>
      </c>
      <c r="K107" s="19" t="s">
        <v>127</v>
      </c>
    </row>
    <row r="108" spans="2:11" x14ac:dyDescent="0.2">
      <c r="B108" s="5" t="s">
        <v>160</v>
      </c>
      <c r="C108" s="28">
        <v>299</v>
      </c>
      <c r="D108" s="18">
        <v>2532.34</v>
      </c>
      <c r="E108" s="18">
        <v>3343</v>
      </c>
      <c r="F108" s="19" t="s">
        <v>128</v>
      </c>
      <c r="G108" s="19" t="s">
        <v>128</v>
      </c>
      <c r="H108" s="19" t="s">
        <v>128</v>
      </c>
      <c r="I108" s="19" t="s">
        <v>128</v>
      </c>
      <c r="J108" s="18">
        <v>13</v>
      </c>
      <c r="K108" s="19" t="s">
        <v>127</v>
      </c>
    </row>
    <row r="109" spans="2:11" x14ac:dyDescent="0.2">
      <c r="B109" s="5" t="s">
        <v>159</v>
      </c>
      <c r="C109" s="28">
        <v>550</v>
      </c>
      <c r="D109" s="18">
        <v>7486.61</v>
      </c>
      <c r="E109" s="18">
        <v>6736</v>
      </c>
      <c r="F109" s="19" t="s">
        <v>128</v>
      </c>
      <c r="G109" s="19" t="s">
        <v>128</v>
      </c>
      <c r="H109" s="19" t="s">
        <v>128</v>
      </c>
      <c r="I109" s="19" t="s">
        <v>128</v>
      </c>
      <c r="J109" s="18">
        <v>15</v>
      </c>
      <c r="K109" s="18">
        <v>28</v>
      </c>
    </row>
    <row r="110" spans="2:11" x14ac:dyDescent="0.2">
      <c r="B110" s="5" t="s">
        <v>158</v>
      </c>
      <c r="C110" s="28">
        <v>18</v>
      </c>
      <c r="D110" s="18">
        <v>114.31</v>
      </c>
      <c r="E110" s="18">
        <v>118</v>
      </c>
      <c r="F110" s="19" t="s">
        <v>128</v>
      </c>
      <c r="G110" s="19" t="s">
        <v>128</v>
      </c>
      <c r="H110" s="19" t="s">
        <v>128</v>
      </c>
      <c r="I110" s="19" t="s">
        <v>128</v>
      </c>
      <c r="J110" s="19" t="s">
        <v>128</v>
      </c>
      <c r="K110" s="19" t="s">
        <v>128</v>
      </c>
    </row>
    <row r="111" spans="2:11" x14ac:dyDescent="0.2">
      <c r="C111" s="9"/>
    </row>
    <row r="112" spans="2:11" x14ac:dyDescent="0.2">
      <c r="B112" s="5" t="s">
        <v>157</v>
      </c>
      <c r="C112" s="28">
        <v>1198</v>
      </c>
      <c r="D112" s="18">
        <v>20407.66</v>
      </c>
      <c r="E112" s="18">
        <v>30193</v>
      </c>
      <c r="F112" s="18">
        <v>2</v>
      </c>
      <c r="G112" s="19" t="s">
        <v>127</v>
      </c>
      <c r="H112" s="19" t="s">
        <v>127</v>
      </c>
      <c r="I112" s="19" t="s">
        <v>127</v>
      </c>
      <c r="J112" s="18">
        <v>60</v>
      </c>
      <c r="K112" s="18">
        <v>170</v>
      </c>
    </row>
    <row r="113" spans="2:11" x14ac:dyDescent="0.2">
      <c r="B113" s="5" t="s">
        <v>156</v>
      </c>
      <c r="C113" s="28">
        <v>315</v>
      </c>
      <c r="D113" s="18">
        <v>4403.37</v>
      </c>
      <c r="E113" s="18">
        <v>6120</v>
      </c>
      <c r="F113" s="19" t="s">
        <v>128</v>
      </c>
      <c r="G113" s="19" t="s">
        <v>128</v>
      </c>
      <c r="H113" s="19" t="s">
        <v>128</v>
      </c>
      <c r="I113" s="19" t="s">
        <v>128</v>
      </c>
      <c r="J113" s="18">
        <v>5</v>
      </c>
      <c r="K113" s="18">
        <v>13</v>
      </c>
    </row>
    <row r="114" spans="2:11" x14ac:dyDescent="0.2">
      <c r="B114" s="5" t="s">
        <v>155</v>
      </c>
      <c r="C114" s="28">
        <v>1159</v>
      </c>
      <c r="D114" s="18">
        <v>23146.06</v>
      </c>
      <c r="E114" s="18">
        <v>25836</v>
      </c>
      <c r="F114" s="19" t="s">
        <v>128</v>
      </c>
      <c r="G114" s="19" t="s">
        <v>128</v>
      </c>
      <c r="H114" s="19" t="s">
        <v>128</v>
      </c>
      <c r="I114" s="19" t="s">
        <v>128</v>
      </c>
      <c r="J114" s="18">
        <v>25</v>
      </c>
      <c r="K114" s="18">
        <v>76</v>
      </c>
    </row>
    <row r="115" spans="2:11" x14ac:dyDescent="0.2">
      <c r="B115" s="5" t="s">
        <v>154</v>
      </c>
      <c r="C115" s="28">
        <v>383</v>
      </c>
      <c r="D115" s="18">
        <v>4577.47</v>
      </c>
      <c r="E115" s="18">
        <v>7052</v>
      </c>
      <c r="F115" s="18">
        <v>1</v>
      </c>
      <c r="G115" s="19" t="s">
        <v>127</v>
      </c>
      <c r="H115" s="19" t="s">
        <v>127</v>
      </c>
      <c r="I115" s="19" t="s">
        <v>127</v>
      </c>
      <c r="J115" s="18">
        <v>11</v>
      </c>
      <c r="K115" s="18">
        <v>38</v>
      </c>
    </row>
    <row r="116" spans="2:11" x14ac:dyDescent="0.2">
      <c r="B116" s="5" t="s">
        <v>153</v>
      </c>
      <c r="C116" s="28">
        <v>273</v>
      </c>
      <c r="D116" s="18">
        <v>1934.35</v>
      </c>
      <c r="E116" s="18">
        <v>3523</v>
      </c>
      <c r="F116" s="18">
        <v>1</v>
      </c>
      <c r="G116" s="19" t="s">
        <v>127</v>
      </c>
      <c r="H116" s="19" t="s">
        <v>127</v>
      </c>
      <c r="I116" s="19" t="s">
        <v>127</v>
      </c>
      <c r="J116" s="18">
        <v>9</v>
      </c>
      <c r="K116" s="19" t="s">
        <v>127</v>
      </c>
    </row>
    <row r="117" spans="2:11" x14ac:dyDescent="0.2">
      <c r="C117" s="28"/>
      <c r="D117" s="18"/>
      <c r="E117" s="18"/>
      <c r="F117" s="18"/>
      <c r="G117" s="18"/>
      <c r="H117" s="18"/>
      <c r="I117" s="18"/>
      <c r="J117" s="18"/>
      <c r="K117" s="18"/>
    </row>
    <row r="118" spans="2:11" x14ac:dyDescent="0.2">
      <c r="B118" s="5" t="s">
        <v>152</v>
      </c>
      <c r="C118" s="28">
        <v>267</v>
      </c>
      <c r="D118" s="18">
        <v>4813.04</v>
      </c>
      <c r="E118" s="18">
        <v>7140</v>
      </c>
      <c r="F118" s="19" t="s">
        <v>128</v>
      </c>
      <c r="G118" s="19" t="s">
        <v>128</v>
      </c>
      <c r="H118" s="19" t="s">
        <v>128</v>
      </c>
      <c r="I118" s="19" t="s">
        <v>128</v>
      </c>
      <c r="J118" s="18">
        <v>12</v>
      </c>
      <c r="K118" s="18">
        <v>30</v>
      </c>
    </row>
    <row r="119" spans="2:11" x14ac:dyDescent="0.2">
      <c r="B119" s="5" t="s">
        <v>151</v>
      </c>
      <c r="C119" s="28">
        <v>266</v>
      </c>
      <c r="D119" s="18">
        <v>3505.58</v>
      </c>
      <c r="E119" s="18">
        <v>3789</v>
      </c>
      <c r="F119" s="18">
        <v>1</v>
      </c>
      <c r="G119" s="19" t="s">
        <v>127</v>
      </c>
      <c r="H119" s="19" t="s">
        <v>127</v>
      </c>
      <c r="I119" s="19" t="s">
        <v>127</v>
      </c>
      <c r="J119" s="18">
        <v>4</v>
      </c>
      <c r="K119" s="18">
        <v>8</v>
      </c>
    </row>
    <row r="120" spans="2:11" x14ac:dyDescent="0.2">
      <c r="B120" s="5" t="s">
        <v>150</v>
      </c>
      <c r="C120" s="28">
        <v>464</v>
      </c>
      <c r="D120" s="18">
        <v>4390.7299999999996</v>
      </c>
      <c r="E120" s="18">
        <v>4494</v>
      </c>
      <c r="F120" s="18">
        <v>1</v>
      </c>
      <c r="G120" s="19" t="s">
        <v>127</v>
      </c>
      <c r="H120" s="19" t="s">
        <v>127</v>
      </c>
      <c r="I120" s="19" t="s">
        <v>127</v>
      </c>
      <c r="J120" s="18">
        <v>10</v>
      </c>
      <c r="K120" s="19" t="s">
        <v>127</v>
      </c>
    </row>
    <row r="121" spans="2:11" x14ac:dyDescent="0.2">
      <c r="B121" s="5" t="s">
        <v>149</v>
      </c>
      <c r="C121" s="28">
        <v>204</v>
      </c>
      <c r="D121" s="18">
        <v>2018.57</v>
      </c>
      <c r="E121" s="18">
        <v>3106</v>
      </c>
      <c r="F121" s="19" t="s">
        <v>128</v>
      </c>
      <c r="G121" s="19" t="s">
        <v>128</v>
      </c>
      <c r="H121" s="19" t="s">
        <v>128</v>
      </c>
      <c r="I121" s="19" t="s">
        <v>128</v>
      </c>
      <c r="J121" s="18">
        <v>1</v>
      </c>
      <c r="K121" s="19" t="s">
        <v>127</v>
      </c>
    </row>
    <row r="122" spans="2:11" x14ac:dyDescent="0.2">
      <c r="B122" s="5" t="s">
        <v>148</v>
      </c>
      <c r="C122" s="28">
        <v>106</v>
      </c>
      <c r="D122" s="18">
        <v>985.27</v>
      </c>
      <c r="E122" s="18">
        <v>1662</v>
      </c>
      <c r="F122" s="19" t="s">
        <v>128</v>
      </c>
      <c r="G122" s="19" t="s">
        <v>128</v>
      </c>
      <c r="H122" s="19" t="s">
        <v>128</v>
      </c>
      <c r="I122" s="19" t="s">
        <v>128</v>
      </c>
      <c r="J122" s="18">
        <v>2</v>
      </c>
      <c r="K122" s="19" t="s">
        <v>127</v>
      </c>
    </row>
    <row r="123" spans="2:11" x14ac:dyDescent="0.2">
      <c r="B123" s="5" t="s">
        <v>147</v>
      </c>
      <c r="C123" s="28">
        <v>83</v>
      </c>
      <c r="D123" s="18">
        <v>981.55</v>
      </c>
      <c r="E123" s="18">
        <v>1235</v>
      </c>
      <c r="F123" s="19" t="s">
        <v>128</v>
      </c>
      <c r="G123" s="19" t="s">
        <v>128</v>
      </c>
      <c r="H123" s="19" t="s">
        <v>128</v>
      </c>
      <c r="I123" s="19" t="s">
        <v>128</v>
      </c>
      <c r="J123" s="18">
        <v>2</v>
      </c>
      <c r="K123" s="19" t="s">
        <v>127</v>
      </c>
    </row>
    <row r="124" spans="2:11" x14ac:dyDescent="0.2">
      <c r="B124" s="5" t="s">
        <v>146</v>
      </c>
      <c r="C124" s="27" t="s">
        <v>127</v>
      </c>
      <c r="D124" s="19" t="s">
        <v>127</v>
      </c>
      <c r="E124" s="18">
        <v>3887</v>
      </c>
      <c r="F124" s="19" t="s">
        <v>128</v>
      </c>
      <c r="G124" s="19" t="s">
        <v>128</v>
      </c>
      <c r="H124" s="19" t="s">
        <v>128</v>
      </c>
      <c r="I124" s="19" t="s">
        <v>128</v>
      </c>
      <c r="J124" s="18">
        <v>5</v>
      </c>
      <c r="K124" s="18">
        <v>9</v>
      </c>
    </row>
    <row r="125" spans="2:11" x14ac:dyDescent="0.2">
      <c r="B125" s="5" t="s">
        <v>145</v>
      </c>
      <c r="C125" s="28">
        <v>207</v>
      </c>
      <c r="D125" s="18">
        <v>2551.46</v>
      </c>
      <c r="E125" s="18">
        <v>2218</v>
      </c>
      <c r="F125" s="19" t="s">
        <v>128</v>
      </c>
      <c r="G125" s="19" t="s">
        <v>128</v>
      </c>
      <c r="H125" s="19" t="s">
        <v>128</v>
      </c>
      <c r="I125" s="19" t="s">
        <v>128</v>
      </c>
      <c r="J125" s="18">
        <v>3</v>
      </c>
      <c r="K125" s="18">
        <v>3</v>
      </c>
    </row>
    <row r="126" spans="2:11" x14ac:dyDescent="0.2">
      <c r="B126" s="5" t="s">
        <v>144</v>
      </c>
      <c r="C126" s="28">
        <v>648</v>
      </c>
      <c r="D126" s="18">
        <v>8678.9500000000007</v>
      </c>
      <c r="E126" s="18">
        <v>9634</v>
      </c>
      <c r="F126" s="19" t="s">
        <v>128</v>
      </c>
      <c r="G126" s="19" t="s">
        <v>128</v>
      </c>
      <c r="H126" s="19" t="s">
        <v>128</v>
      </c>
      <c r="I126" s="19" t="s">
        <v>128</v>
      </c>
      <c r="J126" s="18">
        <v>25</v>
      </c>
      <c r="K126" s="18">
        <v>45</v>
      </c>
    </row>
    <row r="127" spans="2:11" x14ac:dyDescent="0.2">
      <c r="B127" s="5" t="s">
        <v>143</v>
      </c>
      <c r="C127" s="28">
        <v>414</v>
      </c>
      <c r="D127" s="18">
        <v>6487.08</v>
      </c>
      <c r="E127" s="18">
        <v>6122</v>
      </c>
      <c r="F127" s="19" t="s">
        <v>128</v>
      </c>
      <c r="G127" s="19" t="s">
        <v>128</v>
      </c>
      <c r="H127" s="19" t="s">
        <v>128</v>
      </c>
      <c r="I127" s="19" t="s">
        <v>128</v>
      </c>
      <c r="J127" s="18">
        <v>14</v>
      </c>
      <c r="K127" s="18">
        <v>34</v>
      </c>
    </row>
    <row r="128" spans="2:11" x14ac:dyDescent="0.2">
      <c r="C128" s="28"/>
      <c r="D128" s="18"/>
      <c r="E128" s="18"/>
      <c r="F128" s="18"/>
      <c r="G128" s="18"/>
      <c r="H128" s="18"/>
      <c r="I128" s="18"/>
      <c r="J128" s="18"/>
      <c r="K128" s="18"/>
    </row>
    <row r="129" spans="2:11" x14ac:dyDescent="0.2">
      <c r="B129" s="5" t="s">
        <v>142</v>
      </c>
      <c r="C129" s="28">
        <v>1176</v>
      </c>
      <c r="D129" s="18">
        <v>19360.560000000001</v>
      </c>
      <c r="E129" s="18">
        <v>22921</v>
      </c>
      <c r="F129" s="18">
        <v>1</v>
      </c>
      <c r="G129" s="19" t="s">
        <v>127</v>
      </c>
      <c r="H129" s="19" t="s">
        <v>127</v>
      </c>
      <c r="I129" s="19" t="s">
        <v>127</v>
      </c>
      <c r="J129" s="18">
        <v>21</v>
      </c>
      <c r="K129" s="18">
        <v>51</v>
      </c>
    </row>
    <row r="130" spans="2:11" x14ac:dyDescent="0.2">
      <c r="B130" s="5" t="s">
        <v>141</v>
      </c>
      <c r="C130" s="28">
        <v>145</v>
      </c>
      <c r="D130" s="18">
        <v>2080.04</v>
      </c>
      <c r="E130" s="18">
        <v>2650</v>
      </c>
      <c r="F130" s="18">
        <v>1</v>
      </c>
      <c r="G130" s="19" t="s">
        <v>127</v>
      </c>
      <c r="H130" s="19" t="s">
        <v>127</v>
      </c>
      <c r="I130" s="19" t="s">
        <v>127</v>
      </c>
      <c r="J130" s="18">
        <v>5</v>
      </c>
      <c r="K130" s="18">
        <v>9</v>
      </c>
    </row>
    <row r="131" spans="2:11" x14ac:dyDescent="0.2">
      <c r="B131" s="5" t="s">
        <v>140</v>
      </c>
      <c r="C131" s="28">
        <v>104</v>
      </c>
      <c r="D131" s="18">
        <v>1280.01</v>
      </c>
      <c r="E131" s="18">
        <v>1807</v>
      </c>
      <c r="F131" s="19" t="s">
        <v>128</v>
      </c>
      <c r="G131" s="19" t="s">
        <v>128</v>
      </c>
      <c r="H131" s="19" t="s">
        <v>128</v>
      </c>
      <c r="I131" s="19" t="s">
        <v>128</v>
      </c>
      <c r="J131" s="18">
        <v>1</v>
      </c>
      <c r="K131" s="19" t="s">
        <v>127</v>
      </c>
    </row>
    <row r="132" spans="2:11" x14ac:dyDescent="0.2">
      <c r="B132" s="5" t="s">
        <v>139</v>
      </c>
      <c r="C132" s="28">
        <v>784</v>
      </c>
      <c r="D132" s="18">
        <v>12053.04</v>
      </c>
      <c r="E132" s="18">
        <v>10930</v>
      </c>
      <c r="F132" s="18">
        <v>2</v>
      </c>
      <c r="G132" s="19" t="s">
        <v>127</v>
      </c>
      <c r="H132" s="19" t="s">
        <v>127</v>
      </c>
      <c r="I132" s="19" t="s">
        <v>127</v>
      </c>
      <c r="J132" s="18">
        <v>14</v>
      </c>
      <c r="K132" s="18">
        <v>34</v>
      </c>
    </row>
    <row r="133" spans="2:11" x14ac:dyDescent="0.2">
      <c r="B133" s="5" t="s">
        <v>138</v>
      </c>
      <c r="C133" s="28">
        <v>274</v>
      </c>
      <c r="D133" s="18">
        <v>3544.73</v>
      </c>
      <c r="E133" s="18">
        <v>4083</v>
      </c>
      <c r="F133" s="18">
        <v>2</v>
      </c>
      <c r="G133" s="19" t="s">
        <v>127</v>
      </c>
      <c r="H133" s="19" t="s">
        <v>127</v>
      </c>
      <c r="I133" s="19" t="s">
        <v>127</v>
      </c>
      <c r="J133" s="18">
        <v>3</v>
      </c>
      <c r="K133" s="18">
        <v>11</v>
      </c>
    </row>
    <row r="134" spans="2:11" x14ac:dyDescent="0.2">
      <c r="B134" s="5" t="s">
        <v>137</v>
      </c>
      <c r="C134" s="28">
        <v>284</v>
      </c>
      <c r="D134" s="18">
        <v>3899.68</v>
      </c>
      <c r="E134" s="18">
        <v>5502</v>
      </c>
      <c r="F134" s="19" t="s">
        <v>128</v>
      </c>
      <c r="G134" s="19" t="s">
        <v>128</v>
      </c>
      <c r="H134" s="19" t="s">
        <v>128</v>
      </c>
      <c r="I134" s="19" t="s">
        <v>128</v>
      </c>
      <c r="J134" s="18">
        <v>7</v>
      </c>
      <c r="K134" s="18">
        <v>10</v>
      </c>
    </row>
    <row r="135" spans="2:11" x14ac:dyDescent="0.2">
      <c r="B135" s="5" t="s">
        <v>136</v>
      </c>
      <c r="C135" s="28">
        <v>1261</v>
      </c>
      <c r="D135" s="18">
        <v>18518.32</v>
      </c>
      <c r="E135" s="18">
        <v>22856</v>
      </c>
      <c r="F135" s="18">
        <v>2</v>
      </c>
      <c r="G135" s="19" t="s">
        <v>127</v>
      </c>
      <c r="H135" s="19" t="s">
        <v>127</v>
      </c>
      <c r="I135" s="19" t="s">
        <v>127</v>
      </c>
      <c r="J135" s="18">
        <v>44</v>
      </c>
      <c r="K135" s="18">
        <v>111</v>
      </c>
    </row>
    <row r="136" spans="2:11" x14ac:dyDescent="0.2">
      <c r="C136" s="28"/>
      <c r="D136" s="18"/>
      <c r="E136" s="18"/>
      <c r="F136" s="18"/>
      <c r="G136" s="18"/>
      <c r="H136" s="18"/>
      <c r="I136" s="18"/>
      <c r="J136" s="18"/>
      <c r="K136" s="18"/>
    </row>
    <row r="137" spans="2:11" x14ac:dyDescent="0.2">
      <c r="B137" s="5" t="s">
        <v>135</v>
      </c>
      <c r="C137" s="28">
        <v>1527</v>
      </c>
      <c r="D137" s="18">
        <v>21257.41</v>
      </c>
      <c r="E137" s="18">
        <v>27533</v>
      </c>
      <c r="F137" s="18">
        <v>2</v>
      </c>
      <c r="G137" s="19" t="s">
        <v>127</v>
      </c>
      <c r="H137" s="19" t="s">
        <v>127</v>
      </c>
      <c r="I137" s="19" t="s">
        <v>127</v>
      </c>
      <c r="J137" s="18">
        <v>49</v>
      </c>
      <c r="K137" s="18">
        <v>98</v>
      </c>
    </row>
    <row r="138" spans="2:11" x14ac:dyDescent="0.2">
      <c r="B138" s="5" t="s">
        <v>134</v>
      </c>
      <c r="C138" s="28">
        <v>230</v>
      </c>
      <c r="D138" s="18">
        <v>2254.04</v>
      </c>
      <c r="E138" s="18">
        <v>5129</v>
      </c>
      <c r="F138" s="19" t="s">
        <v>128</v>
      </c>
      <c r="G138" s="19" t="s">
        <v>128</v>
      </c>
      <c r="H138" s="19" t="s">
        <v>128</v>
      </c>
      <c r="I138" s="19" t="s">
        <v>128</v>
      </c>
      <c r="J138" s="18">
        <v>7</v>
      </c>
      <c r="K138" s="19" t="s">
        <v>127</v>
      </c>
    </row>
    <row r="139" spans="2:11" x14ac:dyDescent="0.2">
      <c r="B139" s="5" t="s">
        <v>133</v>
      </c>
      <c r="C139" s="28">
        <v>432</v>
      </c>
      <c r="D139" s="18">
        <v>4186.9799999999996</v>
      </c>
      <c r="E139" s="18">
        <v>4616</v>
      </c>
      <c r="F139" s="19" t="s">
        <v>128</v>
      </c>
      <c r="G139" s="19" t="s">
        <v>128</v>
      </c>
      <c r="H139" s="19" t="s">
        <v>128</v>
      </c>
      <c r="I139" s="19" t="s">
        <v>128</v>
      </c>
      <c r="J139" s="18">
        <v>20</v>
      </c>
      <c r="K139" s="18">
        <v>36</v>
      </c>
    </row>
    <row r="140" spans="2:11" x14ac:dyDescent="0.2">
      <c r="B140" s="5" t="s">
        <v>132</v>
      </c>
      <c r="C140" s="27" t="s">
        <v>127</v>
      </c>
      <c r="D140" s="19" t="s">
        <v>127</v>
      </c>
      <c r="E140" s="18">
        <v>2479</v>
      </c>
      <c r="F140" s="19" t="s">
        <v>128</v>
      </c>
      <c r="G140" s="19" t="s">
        <v>128</v>
      </c>
      <c r="H140" s="19" t="s">
        <v>128</v>
      </c>
      <c r="I140" s="19" t="s">
        <v>128</v>
      </c>
      <c r="J140" s="18">
        <v>3</v>
      </c>
      <c r="K140" s="18">
        <v>7</v>
      </c>
    </row>
    <row r="141" spans="2:11" x14ac:dyDescent="0.2">
      <c r="B141" s="5" t="s">
        <v>131</v>
      </c>
      <c r="C141" s="28">
        <v>93</v>
      </c>
      <c r="D141" s="18">
        <v>1288.68</v>
      </c>
      <c r="E141" s="18">
        <v>2353</v>
      </c>
      <c r="F141" s="19" t="s">
        <v>128</v>
      </c>
      <c r="G141" s="19" t="s">
        <v>128</v>
      </c>
      <c r="H141" s="19" t="s">
        <v>128</v>
      </c>
      <c r="I141" s="19" t="s">
        <v>128</v>
      </c>
      <c r="J141" s="18">
        <v>1</v>
      </c>
      <c r="K141" s="19" t="s">
        <v>127</v>
      </c>
    </row>
    <row r="142" spans="2:11" x14ac:dyDescent="0.2">
      <c r="B142" s="5" t="s">
        <v>130</v>
      </c>
      <c r="C142" s="28">
        <v>150</v>
      </c>
      <c r="D142" s="18">
        <v>1813.24</v>
      </c>
      <c r="E142" s="18">
        <v>2197</v>
      </c>
      <c r="F142" s="19" t="s">
        <v>128</v>
      </c>
      <c r="G142" s="19" t="s">
        <v>128</v>
      </c>
      <c r="H142" s="19" t="s">
        <v>128</v>
      </c>
      <c r="I142" s="19" t="s">
        <v>128</v>
      </c>
      <c r="J142" s="18">
        <v>6</v>
      </c>
      <c r="K142" s="19" t="s">
        <v>127</v>
      </c>
    </row>
    <row r="143" spans="2:11" x14ac:dyDescent="0.2">
      <c r="B143" s="5" t="s">
        <v>129</v>
      </c>
      <c r="C143" s="28">
        <v>19</v>
      </c>
      <c r="D143" s="18">
        <v>133.29</v>
      </c>
      <c r="E143" s="18">
        <v>673</v>
      </c>
      <c r="F143" s="19" t="s">
        <v>128</v>
      </c>
      <c r="G143" s="19" t="s">
        <v>128</v>
      </c>
      <c r="H143" s="19" t="s">
        <v>128</v>
      </c>
      <c r="I143" s="19" t="s">
        <v>128</v>
      </c>
      <c r="J143" s="18">
        <v>1</v>
      </c>
      <c r="K143" s="19" t="s">
        <v>127</v>
      </c>
    </row>
    <row r="144" spans="2:11" ht="18" thickBot="1" x14ac:dyDescent="0.25">
      <c r="B144" s="7"/>
      <c r="C144" s="21"/>
      <c r="D144" s="7"/>
      <c r="E144" s="7"/>
      <c r="F144" s="7"/>
      <c r="G144" s="7"/>
      <c r="H144" s="7"/>
      <c r="I144" s="7"/>
      <c r="J144" s="7"/>
      <c r="K144" s="7"/>
    </row>
    <row r="145" spans="1:11" x14ac:dyDescent="0.2">
      <c r="C145" s="5" t="s">
        <v>69</v>
      </c>
    </row>
    <row r="146" spans="1:11" x14ac:dyDescent="0.2">
      <c r="A146" s="5"/>
    </row>
    <row r="147" spans="1:11" x14ac:dyDescent="0.2">
      <c r="A147" s="5"/>
    </row>
    <row r="152" spans="1:11" x14ac:dyDescent="0.2">
      <c r="D152" s="1" t="s">
        <v>191</v>
      </c>
    </row>
    <row r="153" spans="1:11" ht="18" thickBot="1" x14ac:dyDescent="0.25">
      <c r="B153" s="7"/>
      <c r="C153" s="7"/>
      <c r="D153" s="8" t="s">
        <v>190</v>
      </c>
      <c r="E153" s="7"/>
      <c r="F153" s="7"/>
      <c r="G153" s="7"/>
      <c r="H153" s="7"/>
      <c r="I153" s="7"/>
      <c r="J153" s="7"/>
      <c r="K153" s="7"/>
    </row>
    <row r="154" spans="1:11" x14ac:dyDescent="0.2">
      <c r="C154" s="11"/>
      <c r="D154" s="10"/>
      <c r="E154" s="10"/>
      <c r="F154" s="10"/>
      <c r="G154" s="12" t="s">
        <v>189</v>
      </c>
      <c r="H154" s="10"/>
      <c r="I154" s="10"/>
      <c r="J154" s="10"/>
      <c r="K154" s="10"/>
    </row>
    <row r="155" spans="1:11" x14ac:dyDescent="0.2">
      <c r="C155" s="14" t="s">
        <v>198</v>
      </c>
      <c r="D155" s="10"/>
      <c r="E155" s="14" t="s">
        <v>197</v>
      </c>
      <c r="F155" s="10"/>
      <c r="G155" s="10"/>
      <c r="H155" s="10"/>
      <c r="I155" s="14" t="s">
        <v>196</v>
      </c>
      <c r="J155" s="10"/>
      <c r="K155" s="10"/>
    </row>
    <row r="156" spans="1:11" x14ac:dyDescent="0.2">
      <c r="B156" s="10"/>
      <c r="C156" s="14" t="s">
        <v>183</v>
      </c>
      <c r="D156" s="14" t="s">
        <v>182</v>
      </c>
      <c r="E156" s="14" t="s">
        <v>194</v>
      </c>
      <c r="F156" s="14" t="s">
        <v>23</v>
      </c>
      <c r="G156" s="14" t="s">
        <v>195</v>
      </c>
      <c r="H156" s="14" t="s">
        <v>182</v>
      </c>
      <c r="I156" s="14" t="s">
        <v>194</v>
      </c>
      <c r="J156" s="14" t="s">
        <v>23</v>
      </c>
      <c r="K156" s="14" t="s">
        <v>193</v>
      </c>
    </row>
    <row r="157" spans="1:11" x14ac:dyDescent="0.2">
      <c r="B157" s="31" t="s">
        <v>181</v>
      </c>
      <c r="C157" s="15" t="s">
        <v>180</v>
      </c>
      <c r="D157" s="16" t="s">
        <v>114</v>
      </c>
      <c r="F157" s="16" t="s">
        <v>36</v>
      </c>
      <c r="G157" s="16" t="s">
        <v>180</v>
      </c>
      <c r="H157" s="16" t="s">
        <v>114</v>
      </c>
      <c r="J157" s="16" t="s">
        <v>36</v>
      </c>
      <c r="K157" s="16" t="s">
        <v>180</v>
      </c>
    </row>
    <row r="158" spans="1:11" x14ac:dyDescent="0.2">
      <c r="A158" s="5" t="s">
        <v>192</v>
      </c>
      <c r="B158" s="31" t="s">
        <v>179</v>
      </c>
      <c r="C158" s="30">
        <v>89157</v>
      </c>
      <c r="D158" s="29">
        <v>183727</v>
      </c>
      <c r="E158" s="29">
        <f>SUM(E160:E216)</f>
        <v>5838</v>
      </c>
      <c r="F158" s="29">
        <f>SUM(F160:F216)</f>
        <v>23156</v>
      </c>
      <c r="G158" s="29">
        <f>SUM(G160:G216)</f>
        <v>332365.00000000006</v>
      </c>
      <c r="H158" s="29">
        <f>SUM(H160:H216)</f>
        <v>348847</v>
      </c>
      <c r="I158" s="29">
        <f>SUM(I160:I216)</f>
        <v>890</v>
      </c>
      <c r="J158" s="29">
        <v>4745</v>
      </c>
      <c r="K158" s="29">
        <v>159125</v>
      </c>
    </row>
    <row r="159" spans="1:11" x14ac:dyDescent="0.2">
      <c r="C159" s="9"/>
    </row>
    <row r="160" spans="1:11" x14ac:dyDescent="0.2">
      <c r="B160" s="5" t="s">
        <v>178</v>
      </c>
      <c r="C160" s="28">
        <v>38326.800000000003</v>
      </c>
      <c r="D160" s="18">
        <v>69141</v>
      </c>
      <c r="E160" s="18">
        <v>1531</v>
      </c>
      <c r="F160" s="18">
        <v>7932</v>
      </c>
      <c r="G160" s="18">
        <v>121001.35</v>
      </c>
      <c r="H160" s="18">
        <v>98478</v>
      </c>
      <c r="I160" s="18">
        <v>248</v>
      </c>
      <c r="J160" s="18">
        <v>2039</v>
      </c>
      <c r="K160" s="18">
        <v>83854.600000000006</v>
      </c>
    </row>
    <row r="161" spans="2:11" x14ac:dyDescent="0.2">
      <c r="B161" s="5" t="s">
        <v>177</v>
      </c>
      <c r="C161" s="28">
        <v>6744.07</v>
      </c>
      <c r="D161" s="18">
        <v>11752</v>
      </c>
      <c r="E161" s="18">
        <v>325</v>
      </c>
      <c r="F161" s="18">
        <v>1229</v>
      </c>
      <c r="G161" s="18">
        <v>15866.29</v>
      </c>
      <c r="H161" s="18">
        <v>19184</v>
      </c>
      <c r="I161" s="18">
        <v>28</v>
      </c>
      <c r="J161" s="19" t="s">
        <v>127</v>
      </c>
      <c r="K161" s="19" t="s">
        <v>127</v>
      </c>
    </row>
    <row r="162" spans="2:11" x14ac:dyDescent="0.2">
      <c r="B162" s="5" t="s">
        <v>176</v>
      </c>
      <c r="C162" s="28">
        <v>4249.8500000000004</v>
      </c>
      <c r="D162" s="18">
        <v>8738</v>
      </c>
      <c r="E162" s="18">
        <v>202</v>
      </c>
      <c r="F162" s="18">
        <v>877</v>
      </c>
      <c r="G162" s="18">
        <v>11230.31</v>
      </c>
      <c r="H162" s="18">
        <v>11592</v>
      </c>
      <c r="I162" s="18">
        <v>41</v>
      </c>
      <c r="J162" s="18">
        <v>189</v>
      </c>
      <c r="K162" s="18">
        <v>5151.41</v>
      </c>
    </row>
    <row r="163" spans="2:11" x14ac:dyDescent="0.2">
      <c r="B163" s="5" t="s">
        <v>175</v>
      </c>
      <c r="C163" s="28">
        <v>1757.23</v>
      </c>
      <c r="D163" s="18">
        <v>6418</v>
      </c>
      <c r="E163" s="18">
        <v>217</v>
      </c>
      <c r="F163" s="18">
        <v>702</v>
      </c>
      <c r="G163" s="18">
        <v>8129.98</v>
      </c>
      <c r="H163" s="18">
        <v>11773</v>
      </c>
      <c r="I163" s="18">
        <v>35</v>
      </c>
      <c r="J163" s="19" t="s">
        <v>127</v>
      </c>
      <c r="K163" s="19" t="s">
        <v>127</v>
      </c>
    </row>
    <row r="164" spans="2:11" x14ac:dyDescent="0.2">
      <c r="B164" s="5" t="s">
        <v>174</v>
      </c>
      <c r="C164" s="28">
        <v>4093.5</v>
      </c>
      <c r="D164" s="18">
        <v>10445</v>
      </c>
      <c r="E164" s="18">
        <v>242</v>
      </c>
      <c r="F164" s="18">
        <v>847</v>
      </c>
      <c r="G164" s="18">
        <v>11084.08</v>
      </c>
      <c r="H164" s="18">
        <v>14863</v>
      </c>
      <c r="I164" s="18">
        <v>57</v>
      </c>
      <c r="J164" s="18">
        <v>211</v>
      </c>
      <c r="K164" s="18">
        <v>5177.3599999999997</v>
      </c>
    </row>
    <row r="165" spans="2:11" x14ac:dyDescent="0.2">
      <c r="B165" s="5" t="s">
        <v>173</v>
      </c>
      <c r="C165" s="28">
        <v>10372.32</v>
      </c>
      <c r="D165" s="18">
        <v>18410</v>
      </c>
      <c r="E165" s="18">
        <v>464</v>
      </c>
      <c r="F165" s="18">
        <v>1867</v>
      </c>
      <c r="G165" s="18">
        <v>29149.040000000001</v>
      </c>
      <c r="H165" s="18">
        <v>32991</v>
      </c>
      <c r="I165" s="18">
        <v>80</v>
      </c>
      <c r="J165" s="18">
        <v>432</v>
      </c>
      <c r="K165" s="18">
        <v>14913.66</v>
      </c>
    </row>
    <row r="166" spans="2:11" x14ac:dyDescent="0.2">
      <c r="B166" s="5" t="s">
        <v>172</v>
      </c>
      <c r="C166" s="28">
        <v>6500.86</v>
      </c>
      <c r="D166" s="18">
        <v>13710</v>
      </c>
      <c r="E166" s="18">
        <v>269</v>
      </c>
      <c r="F166" s="18">
        <v>1009</v>
      </c>
      <c r="G166" s="18">
        <v>14008.88</v>
      </c>
      <c r="H166" s="18">
        <v>14064</v>
      </c>
      <c r="I166" s="18">
        <v>52</v>
      </c>
      <c r="J166" s="18">
        <v>270</v>
      </c>
      <c r="K166" s="18">
        <v>9790.18</v>
      </c>
    </row>
    <row r="167" spans="2:11" x14ac:dyDescent="0.2">
      <c r="C167" s="28"/>
      <c r="D167" s="18"/>
      <c r="E167" s="18"/>
      <c r="F167" s="18"/>
      <c r="G167" s="18"/>
      <c r="H167" s="18"/>
      <c r="I167" s="18"/>
      <c r="J167" s="18"/>
      <c r="K167" s="18"/>
    </row>
    <row r="168" spans="2:11" x14ac:dyDescent="0.2">
      <c r="B168" s="5" t="s">
        <v>171</v>
      </c>
      <c r="C168" s="28">
        <v>166.77</v>
      </c>
      <c r="D168" s="18">
        <v>823</v>
      </c>
      <c r="E168" s="18">
        <v>91</v>
      </c>
      <c r="F168" s="18">
        <v>279</v>
      </c>
      <c r="G168" s="18">
        <v>3522.12</v>
      </c>
      <c r="H168" s="18">
        <v>4970</v>
      </c>
      <c r="I168" s="18">
        <v>7</v>
      </c>
      <c r="J168" s="18">
        <v>18</v>
      </c>
      <c r="K168" s="18">
        <v>623.19000000000005</v>
      </c>
    </row>
    <row r="169" spans="2:11" x14ac:dyDescent="0.2">
      <c r="B169" s="5" t="s">
        <v>170</v>
      </c>
      <c r="C169" s="28">
        <v>240.33</v>
      </c>
      <c r="D169" s="18">
        <v>971</v>
      </c>
      <c r="E169" s="18">
        <v>57</v>
      </c>
      <c r="F169" s="18">
        <v>144</v>
      </c>
      <c r="G169" s="18">
        <v>1963.9</v>
      </c>
      <c r="H169" s="18">
        <v>2603</v>
      </c>
      <c r="I169" s="18">
        <v>6</v>
      </c>
      <c r="J169" s="18">
        <v>23</v>
      </c>
      <c r="K169" s="18">
        <v>194.95</v>
      </c>
    </row>
    <row r="170" spans="2:11" x14ac:dyDescent="0.2">
      <c r="B170" s="5" t="s">
        <v>169</v>
      </c>
      <c r="C170" s="28">
        <v>47.41</v>
      </c>
      <c r="D170" s="18">
        <v>155</v>
      </c>
      <c r="E170" s="18">
        <v>44</v>
      </c>
      <c r="F170" s="18">
        <v>79</v>
      </c>
      <c r="G170" s="18">
        <v>542.59</v>
      </c>
      <c r="H170" s="18">
        <v>1375</v>
      </c>
      <c r="I170" s="18">
        <v>4</v>
      </c>
      <c r="J170" s="18">
        <v>9</v>
      </c>
      <c r="K170" s="18">
        <v>64.41</v>
      </c>
    </row>
    <row r="171" spans="2:11" x14ac:dyDescent="0.2">
      <c r="C171" s="9"/>
    </row>
    <row r="172" spans="2:11" x14ac:dyDescent="0.2">
      <c r="B172" s="5" t="s">
        <v>168</v>
      </c>
      <c r="C172" s="28">
        <v>303.68</v>
      </c>
      <c r="D172" s="18">
        <v>989</v>
      </c>
      <c r="E172" s="18">
        <v>63</v>
      </c>
      <c r="F172" s="18">
        <v>294</v>
      </c>
      <c r="G172" s="18">
        <v>5655.7</v>
      </c>
      <c r="H172" s="18">
        <v>4784</v>
      </c>
      <c r="I172" s="18">
        <v>15</v>
      </c>
      <c r="J172" s="18">
        <v>71</v>
      </c>
      <c r="K172" s="18">
        <v>2569.37</v>
      </c>
    </row>
    <row r="173" spans="2:11" x14ac:dyDescent="0.2">
      <c r="B173" s="5" t="s">
        <v>167</v>
      </c>
      <c r="C173" s="28">
        <v>402.97</v>
      </c>
      <c r="D173" s="18">
        <v>966</v>
      </c>
      <c r="E173" s="18">
        <v>79</v>
      </c>
      <c r="F173" s="18">
        <v>263</v>
      </c>
      <c r="G173" s="18">
        <v>3502.16</v>
      </c>
      <c r="H173" s="18">
        <v>4423</v>
      </c>
      <c r="I173" s="18">
        <v>8</v>
      </c>
      <c r="J173" s="18">
        <v>40</v>
      </c>
      <c r="K173" s="18">
        <v>814.38</v>
      </c>
    </row>
    <row r="174" spans="2:11" x14ac:dyDescent="0.2">
      <c r="B174" s="5" t="s">
        <v>166</v>
      </c>
      <c r="C174" s="28">
        <v>284.60000000000002</v>
      </c>
      <c r="D174" s="18">
        <v>946</v>
      </c>
      <c r="E174" s="18">
        <v>53</v>
      </c>
      <c r="F174" s="18">
        <v>142</v>
      </c>
      <c r="G174" s="18">
        <v>1862.33</v>
      </c>
      <c r="H174" s="18">
        <v>2424</v>
      </c>
      <c r="I174" s="18">
        <v>7</v>
      </c>
      <c r="J174" s="18">
        <v>25</v>
      </c>
      <c r="K174" s="18">
        <v>499.91</v>
      </c>
    </row>
    <row r="175" spans="2:11" x14ac:dyDescent="0.2">
      <c r="B175" s="5" t="s">
        <v>165</v>
      </c>
      <c r="C175" s="28">
        <v>198.07</v>
      </c>
      <c r="D175" s="18">
        <v>712</v>
      </c>
      <c r="E175" s="18">
        <v>37</v>
      </c>
      <c r="F175" s="18">
        <v>142</v>
      </c>
      <c r="G175" s="18">
        <v>1998.4</v>
      </c>
      <c r="H175" s="18">
        <v>2564</v>
      </c>
      <c r="I175" s="18">
        <v>4</v>
      </c>
      <c r="J175" s="18">
        <v>13</v>
      </c>
      <c r="K175" s="18">
        <v>427.93</v>
      </c>
    </row>
    <row r="176" spans="2:11" x14ac:dyDescent="0.2">
      <c r="B176" s="5" t="s">
        <v>164</v>
      </c>
      <c r="C176" s="28">
        <v>781.95</v>
      </c>
      <c r="D176" s="18">
        <v>2419</v>
      </c>
      <c r="E176" s="18">
        <v>78</v>
      </c>
      <c r="F176" s="18">
        <v>351</v>
      </c>
      <c r="G176" s="18">
        <v>5586.24</v>
      </c>
      <c r="H176" s="18">
        <v>4852</v>
      </c>
      <c r="I176" s="18">
        <v>8</v>
      </c>
      <c r="J176" s="19" t="s">
        <v>127</v>
      </c>
      <c r="K176" s="19" t="s">
        <v>127</v>
      </c>
    </row>
    <row r="177" spans="2:11" x14ac:dyDescent="0.2">
      <c r="B177" s="5" t="s">
        <v>163</v>
      </c>
      <c r="C177" s="28">
        <v>3882.86</v>
      </c>
      <c r="D177" s="18">
        <v>6860</v>
      </c>
      <c r="E177" s="18">
        <v>105</v>
      </c>
      <c r="F177" s="18">
        <v>721</v>
      </c>
      <c r="G177" s="18">
        <v>8937.82</v>
      </c>
      <c r="H177" s="18">
        <v>8451</v>
      </c>
      <c r="I177" s="18">
        <v>25</v>
      </c>
      <c r="J177" s="18">
        <v>188</v>
      </c>
      <c r="K177" s="18">
        <v>6720.04</v>
      </c>
    </row>
    <row r="178" spans="2:11" x14ac:dyDescent="0.2">
      <c r="C178" s="28"/>
      <c r="D178" s="18"/>
      <c r="E178" s="18"/>
      <c r="F178" s="18"/>
      <c r="G178" s="18"/>
      <c r="H178" s="18"/>
      <c r="I178" s="18"/>
      <c r="J178" s="18"/>
      <c r="K178" s="18"/>
    </row>
    <row r="179" spans="2:11" x14ac:dyDescent="0.2">
      <c r="B179" s="5" t="s">
        <v>162</v>
      </c>
      <c r="C179" s="28">
        <v>850.9</v>
      </c>
      <c r="D179" s="18">
        <v>3271</v>
      </c>
      <c r="E179" s="18">
        <v>128</v>
      </c>
      <c r="F179" s="18">
        <v>419</v>
      </c>
      <c r="G179" s="18">
        <v>6609.99</v>
      </c>
      <c r="H179" s="18">
        <v>8023</v>
      </c>
      <c r="I179" s="18">
        <v>11</v>
      </c>
      <c r="J179" s="18">
        <v>30</v>
      </c>
      <c r="K179" s="18">
        <v>541.72</v>
      </c>
    </row>
    <row r="180" spans="2:11" x14ac:dyDescent="0.2">
      <c r="B180" s="5" t="s">
        <v>161</v>
      </c>
      <c r="C180" s="27" t="s">
        <v>127</v>
      </c>
      <c r="D180" s="19" t="s">
        <v>127</v>
      </c>
      <c r="E180" s="18">
        <v>88</v>
      </c>
      <c r="F180" s="18">
        <v>369</v>
      </c>
      <c r="G180" s="18">
        <v>6217.73</v>
      </c>
      <c r="H180" s="18">
        <v>5678</v>
      </c>
      <c r="I180" s="18">
        <v>23</v>
      </c>
      <c r="J180" s="18">
        <v>144</v>
      </c>
      <c r="K180" s="18">
        <v>4909.09</v>
      </c>
    </row>
    <row r="181" spans="2:11" x14ac:dyDescent="0.2">
      <c r="B181" s="5" t="s">
        <v>160</v>
      </c>
      <c r="C181" s="27" t="s">
        <v>127</v>
      </c>
      <c r="D181" s="26" t="s">
        <v>127</v>
      </c>
      <c r="E181" s="18">
        <v>40</v>
      </c>
      <c r="F181" s="18">
        <v>107</v>
      </c>
      <c r="G181" s="18">
        <v>679.38</v>
      </c>
      <c r="H181" s="18">
        <v>1469</v>
      </c>
      <c r="I181" s="18">
        <v>1</v>
      </c>
      <c r="J181" s="19" t="s">
        <v>127</v>
      </c>
      <c r="K181" s="19" t="s">
        <v>127</v>
      </c>
    </row>
    <row r="182" spans="2:11" x14ac:dyDescent="0.2">
      <c r="B182" s="5" t="s">
        <v>159</v>
      </c>
      <c r="C182" s="28">
        <v>316.66000000000003</v>
      </c>
      <c r="D182" s="33">
        <v>537</v>
      </c>
      <c r="E182" s="18">
        <v>61</v>
      </c>
      <c r="F182" s="18">
        <v>234</v>
      </c>
      <c r="G182" s="18">
        <v>2662.8</v>
      </c>
      <c r="H182" s="18">
        <v>2628</v>
      </c>
      <c r="I182" s="26" t="s">
        <v>128</v>
      </c>
      <c r="J182" s="26" t="s">
        <v>128</v>
      </c>
      <c r="K182" s="26" t="s">
        <v>128</v>
      </c>
    </row>
    <row r="183" spans="2:11" x14ac:dyDescent="0.2">
      <c r="B183" s="5" t="s">
        <v>158</v>
      </c>
      <c r="C183" s="27" t="s">
        <v>128</v>
      </c>
      <c r="D183" s="26" t="s">
        <v>128</v>
      </c>
      <c r="E183" s="18">
        <v>5</v>
      </c>
      <c r="F183" s="18">
        <v>10</v>
      </c>
      <c r="G183" s="18">
        <v>69.81</v>
      </c>
      <c r="H183" s="18">
        <v>98</v>
      </c>
      <c r="I183" s="26" t="s">
        <v>128</v>
      </c>
      <c r="J183" s="26" t="s">
        <v>128</v>
      </c>
      <c r="K183" s="26" t="s">
        <v>128</v>
      </c>
    </row>
    <row r="184" spans="2:11" x14ac:dyDescent="0.2">
      <c r="C184" s="9"/>
    </row>
    <row r="185" spans="2:11" x14ac:dyDescent="0.2">
      <c r="B185" s="5" t="s">
        <v>157</v>
      </c>
      <c r="C185" s="28">
        <v>2040.37</v>
      </c>
      <c r="D185" s="18">
        <v>5819</v>
      </c>
      <c r="E185" s="18">
        <v>147</v>
      </c>
      <c r="F185" s="18">
        <v>437</v>
      </c>
      <c r="G185" s="18">
        <v>6717.8</v>
      </c>
      <c r="H185" s="18">
        <v>8427</v>
      </c>
      <c r="I185" s="18">
        <v>11</v>
      </c>
      <c r="J185" s="19" t="s">
        <v>127</v>
      </c>
      <c r="K185" s="19" t="s">
        <v>127</v>
      </c>
    </row>
    <row r="186" spans="2:11" x14ac:dyDescent="0.2">
      <c r="B186" s="5" t="s">
        <v>156</v>
      </c>
      <c r="C186" s="28">
        <v>79.239999999999995</v>
      </c>
      <c r="D186" s="18">
        <v>231</v>
      </c>
      <c r="E186" s="18">
        <v>44</v>
      </c>
      <c r="F186" s="18">
        <v>116</v>
      </c>
      <c r="G186" s="18">
        <v>1406.02</v>
      </c>
      <c r="H186" s="18">
        <v>2213</v>
      </c>
      <c r="I186" s="18">
        <v>10</v>
      </c>
      <c r="J186" s="18">
        <v>38</v>
      </c>
      <c r="K186" s="18">
        <v>1082.77</v>
      </c>
    </row>
    <row r="187" spans="2:11" x14ac:dyDescent="0.2">
      <c r="B187" s="5" t="s">
        <v>155</v>
      </c>
      <c r="C187" s="28">
        <v>919.15</v>
      </c>
      <c r="D187" s="18">
        <v>2689</v>
      </c>
      <c r="E187" s="18">
        <v>75</v>
      </c>
      <c r="F187" s="18">
        <v>369</v>
      </c>
      <c r="G187" s="18">
        <v>6181.53</v>
      </c>
      <c r="H187" s="18">
        <v>7731</v>
      </c>
      <c r="I187" s="18">
        <v>32</v>
      </c>
      <c r="J187" s="18">
        <v>192</v>
      </c>
      <c r="K187" s="18">
        <v>8546.36</v>
      </c>
    </row>
    <row r="188" spans="2:11" x14ac:dyDescent="0.2">
      <c r="B188" s="5" t="s">
        <v>154</v>
      </c>
      <c r="C188" s="28">
        <v>508.53</v>
      </c>
      <c r="D188" s="18">
        <v>1158</v>
      </c>
      <c r="E188" s="18">
        <v>54</v>
      </c>
      <c r="F188" s="18">
        <v>192</v>
      </c>
      <c r="G188" s="18">
        <v>2028.84</v>
      </c>
      <c r="H188" s="18">
        <v>2801</v>
      </c>
      <c r="I188" s="18">
        <v>10</v>
      </c>
      <c r="J188" s="18">
        <v>18</v>
      </c>
      <c r="K188" s="18">
        <v>510.65</v>
      </c>
    </row>
    <row r="189" spans="2:11" x14ac:dyDescent="0.2">
      <c r="B189" s="5" t="s">
        <v>153</v>
      </c>
      <c r="C189" s="27" t="s">
        <v>127</v>
      </c>
      <c r="D189" s="19" t="s">
        <v>127</v>
      </c>
      <c r="E189" s="18">
        <v>53</v>
      </c>
      <c r="F189" s="18">
        <v>99</v>
      </c>
      <c r="G189" s="18">
        <v>583.54999999999995</v>
      </c>
      <c r="H189" s="18">
        <v>1325</v>
      </c>
      <c r="I189" s="18">
        <v>9</v>
      </c>
      <c r="J189" s="18">
        <v>28</v>
      </c>
      <c r="K189" s="18">
        <v>197.46</v>
      </c>
    </row>
    <row r="190" spans="2:11" x14ac:dyDescent="0.2">
      <c r="C190" s="28"/>
      <c r="D190" s="18"/>
      <c r="E190" s="18"/>
      <c r="F190" s="18"/>
      <c r="G190" s="18"/>
      <c r="H190" s="18"/>
      <c r="I190" s="18"/>
      <c r="J190" s="18"/>
      <c r="K190" s="18"/>
    </row>
    <row r="191" spans="2:11" x14ac:dyDescent="0.2">
      <c r="B191" s="5" t="s">
        <v>152</v>
      </c>
      <c r="C191" s="28">
        <v>412.62</v>
      </c>
      <c r="D191" s="18">
        <v>643</v>
      </c>
      <c r="E191" s="18">
        <v>44</v>
      </c>
      <c r="F191" s="18">
        <v>165</v>
      </c>
      <c r="G191" s="18">
        <v>3228.87</v>
      </c>
      <c r="H191" s="18">
        <v>5371</v>
      </c>
      <c r="I191" s="18">
        <v>3</v>
      </c>
      <c r="J191" s="18">
        <v>3</v>
      </c>
      <c r="K191" s="18">
        <v>9.4600000000000009</v>
      </c>
    </row>
    <row r="192" spans="2:11" x14ac:dyDescent="0.2">
      <c r="B192" s="5" t="s">
        <v>151</v>
      </c>
      <c r="C192" s="28">
        <v>113.7</v>
      </c>
      <c r="D192" s="18">
        <v>77</v>
      </c>
      <c r="E192" s="18">
        <v>38</v>
      </c>
      <c r="F192" s="18">
        <v>99</v>
      </c>
      <c r="G192" s="18">
        <v>1274.6199999999999</v>
      </c>
      <c r="H192" s="18">
        <v>1760</v>
      </c>
      <c r="I192" s="18">
        <v>7</v>
      </c>
      <c r="J192" s="18">
        <v>28</v>
      </c>
      <c r="K192" s="18">
        <v>280.93</v>
      </c>
    </row>
    <row r="193" spans="2:11" x14ac:dyDescent="0.2">
      <c r="B193" s="5" t="s">
        <v>150</v>
      </c>
      <c r="C193" s="27" t="s">
        <v>127</v>
      </c>
      <c r="D193" s="19" t="s">
        <v>127</v>
      </c>
      <c r="E193" s="18">
        <v>58</v>
      </c>
      <c r="F193" s="18">
        <v>187</v>
      </c>
      <c r="G193" s="18">
        <v>2178.0700000000002</v>
      </c>
      <c r="H193" s="18">
        <v>2734</v>
      </c>
      <c r="I193" s="18">
        <v>5</v>
      </c>
      <c r="J193" s="18">
        <v>14</v>
      </c>
      <c r="K193" s="18">
        <v>312.89</v>
      </c>
    </row>
    <row r="194" spans="2:11" x14ac:dyDescent="0.2">
      <c r="B194" s="5" t="s">
        <v>149</v>
      </c>
      <c r="C194" s="27" t="s">
        <v>127</v>
      </c>
      <c r="D194" s="19" t="s">
        <v>127</v>
      </c>
      <c r="E194" s="18">
        <v>47</v>
      </c>
      <c r="F194" s="18">
        <v>125</v>
      </c>
      <c r="G194" s="18">
        <v>1291.8499999999999</v>
      </c>
      <c r="H194" s="18">
        <v>2214</v>
      </c>
      <c r="I194" s="18">
        <v>6</v>
      </c>
      <c r="J194" s="18">
        <v>30</v>
      </c>
      <c r="K194" s="18">
        <v>165.26</v>
      </c>
    </row>
    <row r="195" spans="2:11" x14ac:dyDescent="0.2">
      <c r="B195" s="5" t="s">
        <v>148</v>
      </c>
      <c r="C195" s="27" t="s">
        <v>127</v>
      </c>
      <c r="D195" s="19" t="s">
        <v>127</v>
      </c>
      <c r="E195" s="18">
        <v>19</v>
      </c>
      <c r="F195" s="18">
        <v>49</v>
      </c>
      <c r="G195" s="18">
        <v>313.39</v>
      </c>
      <c r="H195" s="18">
        <v>916</v>
      </c>
      <c r="I195" s="18">
        <v>4</v>
      </c>
      <c r="J195" s="18">
        <v>11</v>
      </c>
      <c r="K195" s="18">
        <v>90.77</v>
      </c>
    </row>
    <row r="196" spans="2:11" x14ac:dyDescent="0.2">
      <c r="B196" s="5" t="s">
        <v>147</v>
      </c>
      <c r="C196" s="27" t="s">
        <v>127</v>
      </c>
      <c r="D196" s="19" t="s">
        <v>127</v>
      </c>
      <c r="E196" s="18">
        <v>22</v>
      </c>
      <c r="F196" s="18">
        <v>42</v>
      </c>
      <c r="G196" s="18">
        <v>431.09</v>
      </c>
      <c r="H196" s="18">
        <v>683</v>
      </c>
      <c r="I196" s="18">
        <v>1</v>
      </c>
      <c r="J196" s="19" t="s">
        <v>127</v>
      </c>
      <c r="K196" s="19" t="s">
        <v>127</v>
      </c>
    </row>
    <row r="197" spans="2:11" x14ac:dyDescent="0.2">
      <c r="B197" s="5" t="s">
        <v>146</v>
      </c>
      <c r="C197" s="28">
        <v>37.28</v>
      </c>
      <c r="D197" s="18">
        <v>218</v>
      </c>
      <c r="E197" s="18">
        <v>43</v>
      </c>
      <c r="F197" s="18">
        <v>90</v>
      </c>
      <c r="G197" s="18">
        <v>795.56</v>
      </c>
      <c r="H197" s="18">
        <v>1953</v>
      </c>
      <c r="I197" s="18">
        <v>4</v>
      </c>
      <c r="J197" s="18">
        <v>9</v>
      </c>
      <c r="K197" s="18">
        <v>111.04</v>
      </c>
    </row>
    <row r="198" spans="2:11" x14ac:dyDescent="0.2">
      <c r="B198" s="5" t="s">
        <v>145</v>
      </c>
      <c r="C198" s="28">
        <v>58.41</v>
      </c>
      <c r="D198" s="18">
        <v>207</v>
      </c>
      <c r="E198" s="18">
        <v>23</v>
      </c>
      <c r="F198" s="18">
        <v>104</v>
      </c>
      <c r="G198" s="18">
        <v>1224.23</v>
      </c>
      <c r="H198" s="18">
        <v>1628</v>
      </c>
      <c r="I198" s="18">
        <v>11</v>
      </c>
      <c r="J198" s="18">
        <v>31</v>
      </c>
      <c r="K198" s="18">
        <v>212.01</v>
      </c>
    </row>
    <row r="199" spans="2:11" x14ac:dyDescent="0.2">
      <c r="B199" s="5" t="s">
        <v>144</v>
      </c>
      <c r="C199" s="28">
        <v>414.1</v>
      </c>
      <c r="D199" s="18">
        <v>1182</v>
      </c>
      <c r="E199" s="18">
        <v>70</v>
      </c>
      <c r="F199" s="18">
        <v>255</v>
      </c>
      <c r="G199" s="18">
        <v>3706.65</v>
      </c>
      <c r="H199" s="18">
        <v>4106</v>
      </c>
      <c r="I199" s="18">
        <v>8</v>
      </c>
      <c r="J199" s="18">
        <v>36</v>
      </c>
      <c r="K199" s="18">
        <v>452.26</v>
      </c>
    </row>
    <row r="200" spans="2:11" x14ac:dyDescent="0.2">
      <c r="B200" s="5" t="s">
        <v>143</v>
      </c>
      <c r="C200" s="28">
        <v>260.08999999999997</v>
      </c>
      <c r="D200" s="18">
        <v>1037</v>
      </c>
      <c r="E200" s="18">
        <v>58</v>
      </c>
      <c r="F200" s="18">
        <v>153</v>
      </c>
      <c r="G200" s="18">
        <v>2438.25</v>
      </c>
      <c r="H200" s="18">
        <v>2637</v>
      </c>
      <c r="I200" s="18">
        <v>21</v>
      </c>
      <c r="J200" s="18">
        <v>48</v>
      </c>
      <c r="K200" s="18">
        <v>630.42999999999995</v>
      </c>
    </row>
    <row r="201" spans="2:11" x14ac:dyDescent="0.2">
      <c r="C201" s="28"/>
      <c r="D201" s="18"/>
      <c r="E201" s="18"/>
      <c r="F201" s="18"/>
      <c r="G201" s="18"/>
      <c r="H201" s="18"/>
      <c r="I201" s="18"/>
      <c r="J201" s="18"/>
      <c r="K201" s="18"/>
    </row>
    <row r="202" spans="2:11" x14ac:dyDescent="0.2">
      <c r="B202" s="5" t="s">
        <v>142</v>
      </c>
      <c r="C202" s="28">
        <v>786.47</v>
      </c>
      <c r="D202" s="18">
        <v>2806</v>
      </c>
      <c r="E202" s="18">
        <v>110</v>
      </c>
      <c r="F202" s="18">
        <v>466</v>
      </c>
      <c r="G202" s="18">
        <v>9930.92</v>
      </c>
      <c r="H202" s="18">
        <v>8791</v>
      </c>
      <c r="I202" s="18">
        <v>14</v>
      </c>
      <c r="J202" s="18">
        <v>34</v>
      </c>
      <c r="K202" s="18">
        <v>462.64</v>
      </c>
    </row>
    <row r="203" spans="2:11" x14ac:dyDescent="0.2">
      <c r="B203" s="5" t="s">
        <v>141</v>
      </c>
      <c r="C203" s="28">
        <v>36.46</v>
      </c>
      <c r="D203" s="18">
        <v>146</v>
      </c>
      <c r="E203" s="18">
        <v>31</v>
      </c>
      <c r="F203" s="18">
        <v>56</v>
      </c>
      <c r="G203" s="18">
        <v>672.35</v>
      </c>
      <c r="H203" s="18">
        <v>1336</v>
      </c>
      <c r="I203" s="18">
        <v>3</v>
      </c>
      <c r="J203" s="19" t="s">
        <v>127</v>
      </c>
      <c r="K203" s="19" t="s">
        <v>127</v>
      </c>
    </row>
    <row r="204" spans="2:11" x14ac:dyDescent="0.2">
      <c r="B204" s="5" t="s">
        <v>140</v>
      </c>
      <c r="C204" s="27" t="s">
        <v>127</v>
      </c>
      <c r="D204" s="19" t="s">
        <v>127</v>
      </c>
      <c r="E204" s="18">
        <v>30</v>
      </c>
      <c r="F204" s="18">
        <v>71</v>
      </c>
      <c r="G204" s="18">
        <v>851.1</v>
      </c>
      <c r="H204" s="18">
        <v>1273</v>
      </c>
      <c r="I204" s="18">
        <v>2</v>
      </c>
      <c r="J204" s="19" t="s">
        <v>127</v>
      </c>
      <c r="K204" s="19" t="s">
        <v>127</v>
      </c>
    </row>
    <row r="205" spans="2:11" x14ac:dyDescent="0.2">
      <c r="B205" s="5" t="s">
        <v>139</v>
      </c>
      <c r="C205" s="28">
        <v>302.89</v>
      </c>
      <c r="D205" s="18">
        <v>1500</v>
      </c>
      <c r="E205" s="18">
        <v>68</v>
      </c>
      <c r="F205" s="18">
        <v>353</v>
      </c>
      <c r="G205" s="18">
        <v>5247.72</v>
      </c>
      <c r="H205" s="18">
        <v>4203</v>
      </c>
      <c r="I205" s="18">
        <v>13</v>
      </c>
      <c r="J205" s="19" t="s">
        <v>127</v>
      </c>
      <c r="K205" s="19" t="s">
        <v>127</v>
      </c>
    </row>
    <row r="206" spans="2:11" x14ac:dyDescent="0.2">
      <c r="B206" s="5" t="s">
        <v>138</v>
      </c>
      <c r="C206" s="28">
        <v>68.349999999999994</v>
      </c>
      <c r="D206" s="18">
        <v>126</v>
      </c>
      <c r="E206" s="18">
        <v>41</v>
      </c>
      <c r="F206" s="18">
        <v>99</v>
      </c>
      <c r="G206" s="18">
        <v>1671.51</v>
      </c>
      <c r="H206" s="18">
        <v>1903</v>
      </c>
      <c r="I206" s="18">
        <v>2</v>
      </c>
      <c r="J206" s="19" t="s">
        <v>127</v>
      </c>
      <c r="K206" s="19" t="s">
        <v>127</v>
      </c>
    </row>
    <row r="207" spans="2:11" x14ac:dyDescent="0.2">
      <c r="B207" s="5" t="s">
        <v>137</v>
      </c>
      <c r="C207" s="28">
        <v>25.52</v>
      </c>
      <c r="D207" s="18">
        <v>190</v>
      </c>
      <c r="E207" s="18">
        <v>50</v>
      </c>
      <c r="F207" s="18">
        <v>129</v>
      </c>
      <c r="G207" s="18">
        <v>2338.4899999999998</v>
      </c>
      <c r="H207" s="18">
        <v>3123</v>
      </c>
      <c r="I207" s="18">
        <v>3</v>
      </c>
      <c r="J207" s="18">
        <v>7</v>
      </c>
      <c r="K207" s="18">
        <v>26.4</v>
      </c>
    </row>
    <row r="208" spans="2:11" x14ac:dyDescent="0.2">
      <c r="B208" s="5" t="s">
        <v>136</v>
      </c>
      <c r="C208" s="28">
        <v>1118.98</v>
      </c>
      <c r="D208" s="18">
        <v>2038</v>
      </c>
      <c r="E208" s="18">
        <v>165</v>
      </c>
      <c r="F208" s="18">
        <v>440</v>
      </c>
      <c r="G208" s="18">
        <v>4933.18</v>
      </c>
      <c r="H208" s="18">
        <v>6213</v>
      </c>
      <c r="I208" s="18">
        <v>13</v>
      </c>
      <c r="J208" s="18">
        <v>34</v>
      </c>
      <c r="K208" s="18">
        <v>395.22</v>
      </c>
    </row>
    <row r="209" spans="1:11" x14ac:dyDescent="0.2">
      <c r="C209" s="28"/>
      <c r="D209" s="18"/>
      <c r="E209" s="18"/>
      <c r="F209" s="18"/>
      <c r="G209" s="18"/>
      <c r="H209" s="18"/>
      <c r="I209" s="18"/>
      <c r="J209" s="18"/>
      <c r="K209" s="18"/>
    </row>
    <row r="210" spans="1:11" x14ac:dyDescent="0.2">
      <c r="B210" s="5" t="s">
        <v>135</v>
      </c>
      <c r="C210" s="28">
        <v>905.24</v>
      </c>
      <c r="D210" s="18">
        <v>2390</v>
      </c>
      <c r="E210" s="18">
        <v>175</v>
      </c>
      <c r="F210" s="18">
        <v>573</v>
      </c>
      <c r="G210" s="18">
        <v>7417.32</v>
      </c>
      <c r="H210" s="18">
        <v>8540</v>
      </c>
      <c r="I210" s="18">
        <v>18</v>
      </c>
      <c r="J210" s="19" t="s">
        <v>127</v>
      </c>
      <c r="K210" s="19" t="s">
        <v>127</v>
      </c>
    </row>
    <row r="211" spans="1:11" x14ac:dyDescent="0.2">
      <c r="B211" s="5" t="s">
        <v>134</v>
      </c>
      <c r="C211" s="27" t="s">
        <v>127</v>
      </c>
      <c r="D211" s="19" t="s">
        <v>127</v>
      </c>
      <c r="E211" s="18">
        <v>40</v>
      </c>
      <c r="F211" s="18">
        <v>132</v>
      </c>
      <c r="G211" s="18">
        <v>1371.45</v>
      </c>
      <c r="H211" s="18">
        <v>3654</v>
      </c>
      <c r="I211" s="18">
        <v>2</v>
      </c>
      <c r="J211" s="19" t="s">
        <v>127</v>
      </c>
      <c r="K211" s="19" t="s">
        <v>127</v>
      </c>
    </row>
    <row r="212" spans="1:11" x14ac:dyDescent="0.2">
      <c r="B212" s="5" t="s">
        <v>133</v>
      </c>
      <c r="C212" s="28">
        <v>246.89</v>
      </c>
      <c r="D212" s="18">
        <v>649</v>
      </c>
      <c r="E212" s="18">
        <v>60</v>
      </c>
      <c r="F212" s="18">
        <v>149</v>
      </c>
      <c r="G212" s="18">
        <v>1489.78</v>
      </c>
      <c r="H212" s="18">
        <v>2090</v>
      </c>
      <c r="I212" s="18">
        <v>9</v>
      </c>
      <c r="J212" s="18">
        <v>32</v>
      </c>
      <c r="K212" s="18">
        <v>412.59</v>
      </c>
    </row>
    <row r="213" spans="1:11" x14ac:dyDescent="0.2">
      <c r="B213" s="5" t="s">
        <v>132</v>
      </c>
      <c r="C213" s="28">
        <v>42.92</v>
      </c>
      <c r="D213" s="18">
        <v>78</v>
      </c>
      <c r="E213" s="18">
        <v>37</v>
      </c>
      <c r="F213" s="18">
        <v>80</v>
      </c>
      <c r="G213" s="18">
        <v>1154.5</v>
      </c>
      <c r="H213" s="18">
        <v>1619</v>
      </c>
      <c r="I213" s="18">
        <v>5</v>
      </c>
      <c r="J213" s="18">
        <v>13</v>
      </c>
      <c r="K213" s="18">
        <v>232.34</v>
      </c>
    </row>
    <row r="214" spans="1:11" x14ac:dyDescent="0.2">
      <c r="B214" s="5" t="s">
        <v>131</v>
      </c>
      <c r="C214" s="27" t="s">
        <v>127</v>
      </c>
      <c r="D214" s="19" t="s">
        <v>127</v>
      </c>
      <c r="E214" s="18">
        <v>19</v>
      </c>
      <c r="F214" s="18">
        <v>39</v>
      </c>
      <c r="G214" s="18">
        <v>338.59</v>
      </c>
      <c r="H214" s="18">
        <v>1027</v>
      </c>
      <c r="I214" s="18">
        <v>2</v>
      </c>
      <c r="J214" s="19" t="s">
        <v>127</v>
      </c>
      <c r="K214" s="19" t="s">
        <v>127</v>
      </c>
    </row>
    <row r="215" spans="1:11" x14ac:dyDescent="0.2">
      <c r="B215" s="5" t="s">
        <v>130</v>
      </c>
      <c r="C215" s="27" t="s">
        <v>127</v>
      </c>
      <c r="D215" s="19" t="s">
        <v>127</v>
      </c>
      <c r="E215" s="18">
        <v>31</v>
      </c>
      <c r="F215" s="18">
        <v>62</v>
      </c>
      <c r="G215" s="18">
        <v>814.89</v>
      </c>
      <c r="H215" s="18">
        <v>1052</v>
      </c>
      <c r="I215" s="18">
        <v>1</v>
      </c>
      <c r="J215" s="19" t="s">
        <v>127</v>
      </c>
      <c r="K215" s="19" t="s">
        <v>127</v>
      </c>
    </row>
    <row r="216" spans="1:11" x14ac:dyDescent="0.2">
      <c r="B216" s="5" t="s">
        <v>129</v>
      </c>
      <c r="C216" s="27" t="s">
        <v>127</v>
      </c>
      <c r="D216" s="19" t="s">
        <v>127</v>
      </c>
      <c r="E216" s="18">
        <v>7</v>
      </c>
      <c r="F216" s="18">
        <v>8</v>
      </c>
      <c r="G216" s="18">
        <v>51.98</v>
      </c>
      <c r="H216" s="18">
        <v>237</v>
      </c>
      <c r="I216" s="18">
        <v>1</v>
      </c>
      <c r="J216" s="19" t="s">
        <v>127</v>
      </c>
      <c r="K216" s="19" t="s">
        <v>127</v>
      </c>
    </row>
    <row r="217" spans="1:11" ht="18" thickBot="1" x14ac:dyDescent="0.25">
      <c r="B217" s="7"/>
      <c r="C217" s="21"/>
      <c r="D217" s="7"/>
      <c r="E217" s="7"/>
      <c r="F217" s="7"/>
      <c r="G217" s="7"/>
      <c r="H217" s="7"/>
      <c r="I217" s="7"/>
      <c r="J217" s="7"/>
      <c r="K217" s="7"/>
    </row>
    <row r="218" spans="1:11" x14ac:dyDescent="0.2">
      <c r="C218" s="5" t="s">
        <v>69</v>
      </c>
    </row>
    <row r="219" spans="1:11" x14ac:dyDescent="0.2">
      <c r="A219" s="5"/>
    </row>
    <row r="220" spans="1:11" x14ac:dyDescent="0.2">
      <c r="A220" s="5"/>
    </row>
    <row r="225" spans="2:11" x14ac:dyDescent="0.2">
      <c r="D225" s="1" t="s">
        <v>191</v>
      </c>
    </row>
    <row r="226" spans="2:11" ht="18" thickBot="1" x14ac:dyDescent="0.25">
      <c r="B226" s="7"/>
      <c r="C226" s="7"/>
      <c r="D226" s="8" t="s">
        <v>190</v>
      </c>
      <c r="E226" s="7"/>
      <c r="F226" s="7"/>
      <c r="G226" s="7"/>
      <c r="H226" s="7"/>
      <c r="I226" s="7"/>
      <c r="J226" s="7"/>
      <c r="K226" s="7"/>
    </row>
    <row r="227" spans="2:11" x14ac:dyDescent="0.2">
      <c r="C227" s="11"/>
      <c r="D227" s="10"/>
      <c r="E227" s="10"/>
      <c r="F227" s="10"/>
      <c r="G227" s="12" t="s">
        <v>189</v>
      </c>
      <c r="H227" s="10"/>
      <c r="I227" s="10"/>
      <c r="J227" s="10"/>
      <c r="K227" s="10"/>
    </row>
    <row r="228" spans="2:11" x14ac:dyDescent="0.2">
      <c r="C228" s="14" t="s">
        <v>188</v>
      </c>
      <c r="D228" s="14" t="s">
        <v>187</v>
      </c>
      <c r="E228" s="10"/>
      <c r="F228" s="10"/>
      <c r="G228" s="10"/>
      <c r="H228" s="11"/>
      <c r="I228" s="12" t="s">
        <v>186</v>
      </c>
      <c r="J228" s="10"/>
      <c r="K228" s="10"/>
    </row>
    <row r="229" spans="2:11" x14ac:dyDescent="0.2">
      <c r="B229" s="10"/>
      <c r="C229" s="14" t="s">
        <v>182</v>
      </c>
      <c r="D229" s="14" t="s">
        <v>121</v>
      </c>
      <c r="E229" s="14" t="s">
        <v>184</v>
      </c>
      <c r="F229" s="32" t="s">
        <v>183</v>
      </c>
      <c r="G229" s="14" t="s">
        <v>185</v>
      </c>
      <c r="H229" s="14" t="s">
        <v>121</v>
      </c>
      <c r="I229" s="14" t="s">
        <v>184</v>
      </c>
      <c r="J229" s="32" t="s">
        <v>183</v>
      </c>
      <c r="K229" s="14" t="s">
        <v>182</v>
      </c>
    </row>
    <row r="230" spans="2:11" x14ac:dyDescent="0.2">
      <c r="B230" s="31" t="s">
        <v>181</v>
      </c>
      <c r="C230" s="15" t="s">
        <v>114</v>
      </c>
      <c r="E230" s="16" t="s">
        <v>36</v>
      </c>
      <c r="F230" s="16" t="s">
        <v>180</v>
      </c>
      <c r="G230" s="16" t="s">
        <v>114</v>
      </c>
      <c r="I230" s="16" t="s">
        <v>36</v>
      </c>
      <c r="J230" s="16" t="s">
        <v>180</v>
      </c>
      <c r="K230" s="16" t="s">
        <v>114</v>
      </c>
    </row>
    <row r="231" spans="2:11" x14ac:dyDescent="0.2">
      <c r="B231" s="31" t="s">
        <v>179</v>
      </c>
      <c r="C231" s="30">
        <v>39524</v>
      </c>
      <c r="D231" s="29">
        <f>SUM(D233:D289)</f>
        <v>1596</v>
      </c>
      <c r="E231" s="29">
        <v>5603</v>
      </c>
      <c r="F231" s="29">
        <v>98180</v>
      </c>
      <c r="G231" s="29">
        <v>153979</v>
      </c>
      <c r="H231" s="29">
        <f>SUM(H233:H289)</f>
        <v>5322</v>
      </c>
      <c r="I231" s="29">
        <v>20787</v>
      </c>
      <c r="J231" s="29">
        <v>297093</v>
      </c>
      <c r="K231" s="29">
        <v>306168</v>
      </c>
    </row>
    <row r="232" spans="2:11" x14ac:dyDescent="0.2">
      <c r="C232" s="9"/>
    </row>
    <row r="233" spans="2:11" x14ac:dyDescent="0.2">
      <c r="B233" s="5" t="s">
        <v>178</v>
      </c>
      <c r="C233" s="28">
        <v>12849</v>
      </c>
      <c r="D233" s="18">
        <v>454</v>
      </c>
      <c r="E233" s="18">
        <v>1905</v>
      </c>
      <c r="F233" s="18">
        <v>37819.69</v>
      </c>
      <c r="G233" s="18">
        <v>47151</v>
      </c>
      <c r="H233" s="18">
        <v>1621</v>
      </c>
      <c r="I233" s="18">
        <v>6493</v>
      </c>
      <c r="J233" s="18">
        <v>99595.42</v>
      </c>
      <c r="K233" s="18">
        <v>86905</v>
      </c>
    </row>
    <row r="234" spans="2:11" x14ac:dyDescent="0.2">
      <c r="B234" s="5" t="s">
        <v>177</v>
      </c>
      <c r="C234" s="27" t="s">
        <v>127</v>
      </c>
      <c r="D234" s="18">
        <v>80</v>
      </c>
      <c r="E234" s="18">
        <v>276</v>
      </c>
      <c r="F234" s="18">
        <v>4686.21</v>
      </c>
      <c r="G234" s="18">
        <v>7577</v>
      </c>
      <c r="H234" s="18">
        <v>254</v>
      </c>
      <c r="I234" s="18">
        <v>901</v>
      </c>
      <c r="J234" s="18">
        <v>12367.43</v>
      </c>
      <c r="K234" s="18">
        <v>13493</v>
      </c>
    </row>
    <row r="235" spans="2:11" x14ac:dyDescent="0.2">
      <c r="B235" s="5" t="s">
        <v>176</v>
      </c>
      <c r="C235" s="28">
        <v>1554</v>
      </c>
      <c r="D235" s="18">
        <v>70</v>
      </c>
      <c r="E235" s="19" t="s">
        <v>127</v>
      </c>
      <c r="F235" s="19" t="s">
        <v>127</v>
      </c>
      <c r="G235" s="19" t="s">
        <v>127</v>
      </c>
      <c r="H235" s="18">
        <v>174</v>
      </c>
      <c r="I235" s="18">
        <v>733</v>
      </c>
      <c r="J235" s="18">
        <v>10395.23</v>
      </c>
      <c r="K235" s="18">
        <v>13087</v>
      </c>
    </row>
    <row r="236" spans="2:11" x14ac:dyDescent="0.2">
      <c r="B236" s="5" t="s">
        <v>175</v>
      </c>
      <c r="C236" s="27" t="s">
        <v>127</v>
      </c>
      <c r="D236" s="18">
        <v>69</v>
      </c>
      <c r="E236" s="18">
        <v>244</v>
      </c>
      <c r="F236" s="18">
        <v>4127.47</v>
      </c>
      <c r="G236" s="18">
        <v>7466</v>
      </c>
      <c r="H236" s="18">
        <v>201</v>
      </c>
      <c r="I236" s="18">
        <v>653</v>
      </c>
      <c r="J236" s="18">
        <v>7455.37</v>
      </c>
      <c r="K236" s="18">
        <v>8936</v>
      </c>
    </row>
    <row r="237" spans="2:11" x14ac:dyDescent="0.2">
      <c r="B237" s="5" t="s">
        <v>174</v>
      </c>
      <c r="C237" s="28">
        <v>1084</v>
      </c>
      <c r="D237" s="18">
        <v>65</v>
      </c>
      <c r="E237" s="18">
        <v>262</v>
      </c>
      <c r="F237" s="18">
        <v>4849.25</v>
      </c>
      <c r="G237" s="18">
        <v>9531</v>
      </c>
      <c r="H237" s="18">
        <v>255</v>
      </c>
      <c r="I237" s="18">
        <v>1276</v>
      </c>
      <c r="J237" s="18">
        <v>14658.58</v>
      </c>
      <c r="K237" s="18">
        <v>16936</v>
      </c>
    </row>
    <row r="238" spans="2:11" x14ac:dyDescent="0.2">
      <c r="B238" s="5" t="s">
        <v>173</v>
      </c>
      <c r="C238" s="28">
        <v>2871</v>
      </c>
      <c r="D238" s="18">
        <v>141</v>
      </c>
      <c r="E238" s="18">
        <v>528</v>
      </c>
      <c r="F238" s="18">
        <v>9499.5300000000007</v>
      </c>
      <c r="G238" s="18">
        <v>12565</v>
      </c>
      <c r="H238" s="18">
        <v>411</v>
      </c>
      <c r="I238" s="18">
        <v>1621</v>
      </c>
      <c r="J238" s="18">
        <v>26103.1</v>
      </c>
      <c r="K238" s="18">
        <v>27417</v>
      </c>
    </row>
    <row r="239" spans="2:11" x14ac:dyDescent="0.2">
      <c r="B239" s="5" t="s">
        <v>172</v>
      </c>
      <c r="C239" s="28">
        <v>3087</v>
      </c>
      <c r="D239" s="18">
        <v>88</v>
      </c>
      <c r="E239" s="19" t="s">
        <v>127</v>
      </c>
      <c r="F239" s="19" t="s">
        <v>127</v>
      </c>
      <c r="G239" s="19" t="s">
        <v>127</v>
      </c>
      <c r="H239" s="18">
        <v>251</v>
      </c>
      <c r="I239" s="18">
        <v>942</v>
      </c>
      <c r="J239" s="18">
        <v>13908.41</v>
      </c>
      <c r="K239" s="18">
        <v>14785</v>
      </c>
    </row>
    <row r="240" spans="2:11" x14ac:dyDescent="0.2">
      <c r="C240" s="28"/>
      <c r="D240" s="18"/>
      <c r="E240" s="18"/>
      <c r="F240" s="18"/>
      <c r="G240" s="18"/>
      <c r="H240" s="18"/>
      <c r="I240" s="18"/>
      <c r="J240" s="18"/>
      <c r="K240" s="18"/>
    </row>
    <row r="241" spans="2:11" x14ac:dyDescent="0.2">
      <c r="B241" s="5" t="s">
        <v>171</v>
      </c>
      <c r="C241" s="28">
        <v>116</v>
      </c>
      <c r="D241" s="18">
        <v>23</v>
      </c>
      <c r="E241" s="18">
        <v>58</v>
      </c>
      <c r="F241" s="18">
        <v>832.35</v>
      </c>
      <c r="G241" s="18">
        <v>2046</v>
      </c>
      <c r="H241" s="18">
        <v>81</v>
      </c>
      <c r="I241" s="18">
        <v>347</v>
      </c>
      <c r="J241" s="18">
        <v>4572.45</v>
      </c>
      <c r="K241" s="18">
        <v>2834</v>
      </c>
    </row>
    <row r="242" spans="2:11" x14ac:dyDescent="0.2">
      <c r="B242" s="5" t="s">
        <v>170</v>
      </c>
      <c r="C242" s="28">
        <v>134</v>
      </c>
      <c r="D242" s="18">
        <v>12</v>
      </c>
      <c r="E242" s="18">
        <v>28</v>
      </c>
      <c r="F242" s="18">
        <v>395.44</v>
      </c>
      <c r="G242" s="18">
        <v>312</v>
      </c>
      <c r="H242" s="18">
        <v>55</v>
      </c>
      <c r="I242" s="18">
        <v>134</v>
      </c>
      <c r="J242" s="18">
        <v>1566.73</v>
      </c>
      <c r="K242" s="18">
        <v>1154</v>
      </c>
    </row>
    <row r="243" spans="2:11" x14ac:dyDescent="0.2">
      <c r="B243" s="5" t="s">
        <v>169</v>
      </c>
      <c r="C243" s="28">
        <v>65</v>
      </c>
      <c r="D243" s="18">
        <v>7</v>
      </c>
      <c r="E243" s="18">
        <v>16</v>
      </c>
      <c r="F243" s="18">
        <v>144.26</v>
      </c>
      <c r="G243" s="18">
        <v>516</v>
      </c>
      <c r="H243" s="18">
        <v>34</v>
      </c>
      <c r="I243" s="18">
        <v>96</v>
      </c>
      <c r="J243" s="18">
        <v>1038.76</v>
      </c>
      <c r="K243" s="18">
        <v>950</v>
      </c>
    </row>
    <row r="244" spans="2:11" x14ac:dyDescent="0.2">
      <c r="C244" s="9"/>
      <c r="E244" s="18"/>
      <c r="F244" s="18"/>
      <c r="G244" s="18"/>
      <c r="I244" s="18"/>
      <c r="J244" s="18"/>
      <c r="K244" s="18"/>
    </row>
    <row r="245" spans="2:11" x14ac:dyDescent="0.2">
      <c r="B245" s="5" t="s">
        <v>168</v>
      </c>
      <c r="C245" s="28">
        <v>261</v>
      </c>
      <c r="D245" s="18">
        <v>17</v>
      </c>
      <c r="E245" s="19" t="s">
        <v>127</v>
      </c>
      <c r="F245" s="19" t="s">
        <v>127</v>
      </c>
      <c r="G245" s="19" t="s">
        <v>127</v>
      </c>
      <c r="H245" s="18">
        <v>50</v>
      </c>
      <c r="I245" s="18">
        <v>260</v>
      </c>
      <c r="J245" s="18">
        <v>5454.45</v>
      </c>
      <c r="K245" s="18">
        <v>7150</v>
      </c>
    </row>
    <row r="246" spans="2:11" x14ac:dyDescent="0.2">
      <c r="B246" s="5" t="s">
        <v>167</v>
      </c>
      <c r="C246" s="28">
        <v>140</v>
      </c>
      <c r="D246" s="18">
        <v>14</v>
      </c>
      <c r="E246" s="18">
        <v>48</v>
      </c>
      <c r="F246" s="18">
        <v>477.2</v>
      </c>
      <c r="G246" s="18">
        <v>784</v>
      </c>
      <c r="H246" s="18">
        <v>61</v>
      </c>
      <c r="I246" s="18">
        <v>216</v>
      </c>
      <c r="J246" s="18">
        <v>2648.97</v>
      </c>
      <c r="K246" s="18">
        <v>3850</v>
      </c>
    </row>
    <row r="247" spans="2:11" x14ac:dyDescent="0.2">
      <c r="B247" s="5" t="s">
        <v>166</v>
      </c>
      <c r="C247" s="28">
        <v>166</v>
      </c>
      <c r="D247" s="18">
        <v>19</v>
      </c>
      <c r="E247" s="18">
        <v>81</v>
      </c>
      <c r="F247" s="18">
        <v>547.73</v>
      </c>
      <c r="G247" s="18">
        <v>4117</v>
      </c>
      <c r="H247" s="18">
        <v>48</v>
      </c>
      <c r="I247" s="18">
        <v>159</v>
      </c>
      <c r="J247" s="18">
        <v>1762.12</v>
      </c>
      <c r="K247" s="18">
        <v>2357</v>
      </c>
    </row>
    <row r="248" spans="2:11" x14ac:dyDescent="0.2">
      <c r="B248" s="5" t="s">
        <v>165</v>
      </c>
      <c r="C248" s="28">
        <v>33</v>
      </c>
      <c r="D248" s="18">
        <v>2</v>
      </c>
      <c r="E248" s="19" t="s">
        <v>127</v>
      </c>
      <c r="F248" s="19" t="s">
        <v>127</v>
      </c>
      <c r="G248" s="19" t="s">
        <v>127</v>
      </c>
      <c r="H248" s="18">
        <v>39</v>
      </c>
      <c r="I248" s="18">
        <v>141</v>
      </c>
      <c r="J248" s="18">
        <v>1988.21</v>
      </c>
      <c r="K248" s="18">
        <v>2071</v>
      </c>
    </row>
    <row r="249" spans="2:11" x14ac:dyDescent="0.2">
      <c r="B249" s="5" t="s">
        <v>164</v>
      </c>
      <c r="C249" s="27" t="s">
        <v>127</v>
      </c>
      <c r="D249" s="18">
        <v>18</v>
      </c>
      <c r="E249" s="18">
        <v>55</v>
      </c>
      <c r="F249" s="18">
        <v>831.98</v>
      </c>
      <c r="G249" s="18">
        <v>2576</v>
      </c>
      <c r="H249" s="18">
        <v>63</v>
      </c>
      <c r="I249" s="18">
        <v>240</v>
      </c>
      <c r="J249" s="18">
        <v>3261.92</v>
      </c>
      <c r="K249" s="18">
        <v>3623</v>
      </c>
    </row>
    <row r="250" spans="2:11" x14ac:dyDescent="0.2">
      <c r="B250" s="5" t="s">
        <v>163</v>
      </c>
      <c r="C250" s="28">
        <v>1661</v>
      </c>
      <c r="D250" s="18">
        <v>34</v>
      </c>
      <c r="E250" s="18">
        <v>148</v>
      </c>
      <c r="F250" s="18">
        <v>2972.2</v>
      </c>
      <c r="G250" s="18">
        <v>5951</v>
      </c>
      <c r="H250" s="18">
        <v>118</v>
      </c>
      <c r="I250" s="18">
        <v>713</v>
      </c>
      <c r="J250" s="18">
        <v>11266.97</v>
      </c>
      <c r="K250" s="18">
        <v>15200</v>
      </c>
    </row>
    <row r="251" spans="2:11" x14ac:dyDescent="0.2">
      <c r="C251" s="28"/>
      <c r="D251" s="18"/>
      <c r="E251" s="18"/>
      <c r="F251" s="18"/>
      <c r="G251" s="18"/>
      <c r="H251" s="18"/>
      <c r="I251" s="18"/>
      <c r="J251" s="18"/>
      <c r="K251" s="18"/>
    </row>
    <row r="252" spans="2:11" x14ac:dyDescent="0.2">
      <c r="B252" s="5" t="s">
        <v>162</v>
      </c>
      <c r="C252" s="28">
        <v>390</v>
      </c>
      <c r="D252" s="18">
        <v>30</v>
      </c>
      <c r="E252" s="18">
        <v>78</v>
      </c>
      <c r="F252" s="18">
        <v>1076.69</v>
      </c>
      <c r="G252" s="18">
        <v>1984</v>
      </c>
      <c r="H252" s="18">
        <v>117</v>
      </c>
      <c r="I252" s="18">
        <v>375</v>
      </c>
      <c r="J252" s="18">
        <v>3906.04</v>
      </c>
      <c r="K252" s="18">
        <v>6070</v>
      </c>
    </row>
    <row r="253" spans="2:11" x14ac:dyDescent="0.2">
      <c r="B253" s="5" t="s">
        <v>161</v>
      </c>
      <c r="C253" s="28">
        <v>694</v>
      </c>
      <c r="D253" s="18">
        <v>31</v>
      </c>
      <c r="E253" s="18">
        <v>88</v>
      </c>
      <c r="F253" s="18">
        <v>977.59</v>
      </c>
      <c r="G253" s="18">
        <v>2525</v>
      </c>
      <c r="H253" s="18">
        <v>92</v>
      </c>
      <c r="I253" s="18">
        <v>378</v>
      </c>
      <c r="J253" s="18">
        <v>4847.75</v>
      </c>
      <c r="K253" s="18">
        <v>6744</v>
      </c>
    </row>
    <row r="254" spans="2:11" x14ac:dyDescent="0.2">
      <c r="B254" s="5" t="s">
        <v>160</v>
      </c>
      <c r="C254" s="27" t="s">
        <v>127</v>
      </c>
      <c r="D254" s="18">
        <v>11</v>
      </c>
      <c r="E254" s="18">
        <v>30</v>
      </c>
      <c r="F254" s="18">
        <v>248.97</v>
      </c>
      <c r="G254" s="18">
        <v>192</v>
      </c>
      <c r="H254" s="18">
        <v>30</v>
      </c>
      <c r="I254" s="18">
        <v>123</v>
      </c>
      <c r="J254" s="18">
        <v>1313.73</v>
      </c>
      <c r="K254" s="18">
        <v>1197</v>
      </c>
    </row>
    <row r="255" spans="2:11" x14ac:dyDescent="0.2">
      <c r="B255" s="5" t="s">
        <v>159</v>
      </c>
      <c r="C255" s="27" t="s">
        <v>128</v>
      </c>
      <c r="D255" s="18">
        <v>15</v>
      </c>
      <c r="E255" s="18">
        <v>58</v>
      </c>
      <c r="F255" s="18">
        <v>1165.22</v>
      </c>
      <c r="G255" s="18">
        <v>686</v>
      </c>
      <c r="H255" s="18">
        <v>70</v>
      </c>
      <c r="I255" s="18">
        <v>230</v>
      </c>
      <c r="J255" s="18">
        <v>3341.93</v>
      </c>
      <c r="K255" s="18">
        <v>2885</v>
      </c>
    </row>
    <row r="256" spans="2:11" x14ac:dyDescent="0.2">
      <c r="B256" s="5" t="s">
        <v>158</v>
      </c>
      <c r="C256" s="27" t="s">
        <v>128</v>
      </c>
      <c r="D256" s="18">
        <v>1</v>
      </c>
      <c r="E256" s="19" t="s">
        <v>127</v>
      </c>
      <c r="F256" s="19" t="s">
        <v>127</v>
      </c>
      <c r="G256" s="19" t="s">
        <v>127</v>
      </c>
      <c r="H256" s="18">
        <v>2</v>
      </c>
      <c r="I256" s="19" t="s">
        <v>127</v>
      </c>
      <c r="J256" s="19" t="s">
        <v>127</v>
      </c>
      <c r="K256" s="19" t="s">
        <v>127</v>
      </c>
    </row>
    <row r="257" spans="2:11" x14ac:dyDescent="0.2">
      <c r="C257" s="9"/>
      <c r="E257" s="18"/>
      <c r="F257" s="18"/>
      <c r="G257" s="18"/>
      <c r="I257" s="18"/>
      <c r="J257" s="18"/>
      <c r="K257" s="18"/>
    </row>
    <row r="258" spans="2:11" x14ac:dyDescent="0.2">
      <c r="B258" s="5" t="s">
        <v>157</v>
      </c>
      <c r="C258" s="27" t="s">
        <v>127</v>
      </c>
      <c r="D258" s="18">
        <v>37</v>
      </c>
      <c r="E258" s="18">
        <v>113</v>
      </c>
      <c r="F258" s="18">
        <v>1986.64</v>
      </c>
      <c r="G258" s="18">
        <v>5887</v>
      </c>
      <c r="H258" s="18">
        <v>109</v>
      </c>
      <c r="I258" s="18">
        <v>378</v>
      </c>
      <c r="J258" s="18">
        <v>6208.31</v>
      </c>
      <c r="K258" s="18">
        <v>6931</v>
      </c>
    </row>
    <row r="259" spans="2:11" x14ac:dyDescent="0.2">
      <c r="B259" s="5" t="s">
        <v>156</v>
      </c>
      <c r="C259" s="28">
        <v>659</v>
      </c>
      <c r="D259" s="18">
        <v>8</v>
      </c>
      <c r="E259" s="18">
        <v>23</v>
      </c>
      <c r="F259" s="18">
        <v>439.95</v>
      </c>
      <c r="G259" s="18">
        <v>811</v>
      </c>
      <c r="H259" s="18">
        <v>44</v>
      </c>
      <c r="I259" s="18">
        <v>125</v>
      </c>
      <c r="J259" s="18">
        <v>1395.39</v>
      </c>
      <c r="K259" s="18">
        <v>2206</v>
      </c>
    </row>
    <row r="260" spans="2:11" x14ac:dyDescent="0.2">
      <c r="B260" s="5" t="s">
        <v>155</v>
      </c>
      <c r="C260" s="28">
        <v>2041</v>
      </c>
      <c r="D260" s="18">
        <v>38</v>
      </c>
      <c r="E260" s="18">
        <v>126</v>
      </c>
      <c r="F260" s="18">
        <v>1483.85</v>
      </c>
      <c r="G260" s="18">
        <v>5260</v>
      </c>
      <c r="H260" s="18">
        <v>100</v>
      </c>
      <c r="I260" s="18">
        <v>396</v>
      </c>
      <c r="J260" s="18">
        <v>6015.17</v>
      </c>
      <c r="K260" s="18">
        <v>8115</v>
      </c>
    </row>
    <row r="261" spans="2:11" x14ac:dyDescent="0.2">
      <c r="B261" s="5" t="s">
        <v>154</v>
      </c>
      <c r="C261" s="28">
        <v>545</v>
      </c>
      <c r="D261" s="18">
        <v>12</v>
      </c>
      <c r="E261" s="19" t="s">
        <v>127</v>
      </c>
      <c r="F261" s="19" t="s">
        <v>127</v>
      </c>
      <c r="G261" s="19" t="s">
        <v>127</v>
      </c>
      <c r="H261" s="18">
        <v>36</v>
      </c>
      <c r="I261" s="18">
        <v>110</v>
      </c>
      <c r="J261" s="18">
        <v>1245.6600000000001</v>
      </c>
      <c r="K261" s="18">
        <v>1776</v>
      </c>
    </row>
    <row r="262" spans="2:11" x14ac:dyDescent="0.2">
      <c r="B262" s="5" t="s">
        <v>153</v>
      </c>
      <c r="C262" s="28">
        <v>19</v>
      </c>
      <c r="D262" s="18">
        <v>18</v>
      </c>
      <c r="E262" s="18">
        <v>33</v>
      </c>
      <c r="F262" s="18">
        <v>296.77</v>
      </c>
      <c r="G262" s="18">
        <v>499</v>
      </c>
      <c r="H262" s="18">
        <v>44</v>
      </c>
      <c r="I262" s="18">
        <v>100</v>
      </c>
      <c r="J262" s="18">
        <v>812.15</v>
      </c>
      <c r="K262" s="18">
        <v>1458</v>
      </c>
    </row>
    <row r="263" spans="2:11" x14ac:dyDescent="0.2">
      <c r="C263" s="28"/>
      <c r="D263" s="18"/>
      <c r="E263" s="18"/>
      <c r="F263" s="18"/>
      <c r="G263" s="18"/>
      <c r="H263" s="18"/>
      <c r="I263" s="18"/>
      <c r="J263" s="18"/>
      <c r="K263" s="18"/>
    </row>
    <row r="264" spans="2:11" x14ac:dyDescent="0.2">
      <c r="B264" s="5" t="s">
        <v>152</v>
      </c>
      <c r="C264" s="28">
        <v>163</v>
      </c>
      <c r="D264" s="18">
        <v>6</v>
      </c>
      <c r="E264" s="18">
        <v>11</v>
      </c>
      <c r="F264" s="18">
        <v>140.53</v>
      </c>
      <c r="G264" s="18">
        <v>175</v>
      </c>
      <c r="H264" s="18">
        <v>25</v>
      </c>
      <c r="I264" s="18">
        <v>58</v>
      </c>
      <c r="J264" s="18">
        <v>1021.56</v>
      </c>
      <c r="K264" s="18">
        <v>788</v>
      </c>
    </row>
    <row r="265" spans="2:11" x14ac:dyDescent="0.2">
      <c r="B265" s="5" t="s">
        <v>151</v>
      </c>
      <c r="C265" s="27" t="s">
        <v>128</v>
      </c>
      <c r="D265" s="18">
        <v>7</v>
      </c>
      <c r="E265" s="19" t="s">
        <v>127</v>
      </c>
      <c r="F265" s="19" t="s">
        <v>127</v>
      </c>
      <c r="G265" s="19" t="s">
        <v>127</v>
      </c>
      <c r="H265" s="18">
        <v>29</v>
      </c>
      <c r="I265" s="18">
        <v>114</v>
      </c>
      <c r="J265" s="18">
        <v>1662.2</v>
      </c>
      <c r="K265" s="18">
        <v>1467</v>
      </c>
    </row>
    <row r="266" spans="2:11" x14ac:dyDescent="0.2">
      <c r="B266" s="5" t="s">
        <v>150</v>
      </c>
      <c r="C266" s="27" t="s">
        <v>128</v>
      </c>
      <c r="D266" s="18">
        <v>12</v>
      </c>
      <c r="E266" s="18">
        <v>27</v>
      </c>
      <c r="F266" s="18">
        <v>212.52</v>
      </c>
      <c r="G266" s="18">
        <v>264</v>
      </c>
      <c r="H266" s="18">
        <v>41</v>
      </c>
      <c r="I266" s="18">
        <v>215</v>
      </c>
      <c r="J266" s="18">
        <v>1527.61</v>
      </c>
      <c r="K266" s="18">
        <v>1030</v>
      </c>
    </row>
    <row r="267" spans="2:11" x14ac:dyDescent="0.2">
      <c r="B267" s="5" t="s">
        <v>149</v>
      </c>
      <c r="C267" s="28">
        <v>415</v>
      </c>
      <c r="D267" s="18">
        <v>9</v>
      </c>
      <c r="E267" s="19" t="s">
        <v>127</v>
      </c>
      <c r="F267" s="19" t="s">
        <v>127</v>
      </c>
      <c r="G267" s="19" t="s">
        <v>127</v>
      </c>
      <c r="H267" s="18">
        <v>13</v>
      </c>
      <c r="I267" s="18">
        <v>29</v>
      </c>
      <c r="J267" s="18">
        <v>441.06</v>
      </c>
      <c r="K267" s="18">
        <v>335</v>
      </c>
    </row>
    <row r="268" spans="2:11" x14ac:dyDescent="0.2">
      <c r="B268" s="5" t="s">
        <v>148</v>
      </c>
      <c r="C268" s="28">
        <v>413</v>
      </c>
      <c r="D268" s="18">
        <v>3</v>
      </c>
      <c r="E268" s="18">
        <v>10</v>
      </c>
      <c r="F268" s="18">
        <v>80.83</v>
      </c>
      <c r="G268" s="18">
        <v>94</v>
      </c>
      <c r="H268" s="18">
        <v>8</v>
      </c>
      <c r="I268" s="19" t="s">
        <v>127</v>
      </c>
      <c r="J268" s="19" t="s">
        <v>127</v>
      </c>
      <c r="K268" s="19" t="s">
        <v>127</v>
      </c>
    </row>
    <row r="269" spans="2:11" x14ac:dyDescent="0.2">
      <c r="B269" s="5" t="s">
        <v>147</v>
      </c>
      <c r="C269" s="27" t="s">
        <v>127</v>
      </c>
      <c r="D269" s="18">
        <v>2</v>
      </c>
      <c r="E269" s="19" t="s">
        <v>127</v>
      </c>
      <c r="F269" s="19" t="s">
        <v>127</v>
      </c>
      <c r="G269" s="19" t="s">
        <v>127</v>
      </c>
      <c r="H269" s="18">
        <v>13</v>
      </c>
      <c r="I269" s="18">
        <v>34</v>
      </c>
      <c r="J269" s="18">
        <v>499.95</v>
      </c>
      <c r="K269" s="18">
        <v>249</v>
      </c>
    </row>
    <row r="270" spans="2:11" x14ac:dyDescent="0.2">
      <c r="B270" s="5" t="s">
        <v>146</v>
      </c>
      <c r="C270" s="28">
        <v>84</v>
      </c>
      <c r="D270" s="18">
        <v>4</v>
      </c>
      <c r="E270" s="18">
        <v>17</v>
      </c>
      <c r="F270" s="18">
        <v>214.8</v>
      </c>
      <c r="G270" s="18">
        <v>64</v>
      </c>
      <c r="H270" s="18">
        <v>29</v>
      </c>
      <c r="I270" s="18">
        <v>85</v>
      </c>
      <c r="J270" s="18">
        <v>1530.2</v>
      </c>
      <c r="K270" s="18">
        <v>1568</v>
      </c>
    </row>
    <row r="271" spans="2:11" x14ac:dyDescent="0.2">
      <c r="B271" s="5" t="s">
        <v>145</v>
      </c>
      <c r="C271" s="28">
        <v>25</v>
      </c>
      <c r="D271" s="18">
        <v>7</v>
      </c>
      <c r="E271" s="18">
        <v>33</v>
      </c>
      <c r="F271" s="18">
        <v>499.1</v>
      </c>
      <c r="G271" s="18">
        <v>105</v>
      </c>
      <c r="H271" s="18">
        <v>14</v>
      </c>
      <c r="I271" s="18">
        <v>36</v>
      </c>
      <c r="J271" s="18">
        <v>557.71</v>
      </c>
      <c r="K271" s="18">
        <v>253</v>
      </c>
    </row>
    <row r="272" spans="2:11" x14ac:dyDescent="0.2">
      <c r="B272" s="5" t="s">
        <v>144</v>
      </c>
      <c r="C272" s="27" t="s">
        <v>128</v>
      </c>
      <c r="D272" s="18">
        <v>20</v>
      </c>
      <c r="E272" s="18">
        <v>50</v>
      </c>
      <c r="F272" s="18">
        <v>510.25</v>
      </c>
      <c r="G272" s="18">
        <v>1960</v>
      </c>
      <c r="H272" s="18">
        <v>69</v>
      </c>
      <c r="I272" s="18">
        <v>262</v>
      </c>
      <c r="J272" s="18">
        <v>3595.69</v>
      </c>
      <c r="K272" s="18">
        <v>2386</v>
      </c>
    </row>
    <row r="273" spans="2:11" x14ac:dyDescent="0.2">
      <c r="B273" s="5" t="s">
        <v>143</v>
      </c>
      <c r="C273" s="28">
        <v>387</v>
      </c>
      <c r="D273" s="18">
        <v>10</v>
      </c>
      <c r="E273" s="18">
        <v>28</v>
      </c>
      <c r="F273" s="18">
        <v>323.54000000000002</v>
      </c>
      <c r="G273" s="18">
        <v>562</v>
      </c>
      <c r="H273" s="18">
        <v>43</v>
      </c>
      <c r="I273" s="18">
        <v>151</v>
      </c>
      <c r="J273" s="18">
        <v>2834.77</v>
      </c>
      <c r="K273" s="18">
        <v>1499</v>
      </c>
    </row>
    <row r="274" spans="2:11" x14ac:dyDescent="0.2">
      <c r="C274" s="28"/>
      <c r="D274" s="18"/>
      <c r="E274" s="18"/>
      <c r="F274" s="18"/>
      <c r="G274" s="18"/>
      <c r="H274" s="18"/>
      <c r="I274" s="18"/>
      <c r="J274" s="18"/>
      <c r="K274" s="18"/>
    </row>
    <row r="275" spans="2:11" x14ac:dyDescent="0.2">
      <c r="B275" s="5" t="s">
        <v>142</v>
      </c>
      <c r="C275" s="28">
        <v>643</v>
      </c>
      <c r="D275" s="18">
        <v>23</v>
      </c>
      <c r="E275" s="19" t="s">
        <v>127</v>
      </c>
      <c r="F275" s="19" t="s">
        <v>127</v>
      </c>
      <c r="G275" s="19" t="s">
        <v>127</v>
      </c>
      <c r="H275" s="18">
        <v>122</v>
      </c>
      <c r="I275" s="18">
        <v>548</v>
      </c>
      <c r="J275" s="18">
        <v>7286.32</v>
      </c>
      <c r="K275" s="18">
        <v>9250</v>
      </c>
    </row>
    <row r="276" spans="2:11" x14ac:dyDescent="0.2">
      <c r="B276" s="5" t="s">
        <v>141</v>
      </c>
      <c r="C276" s="27" t="s">
        <v>127</v>
      </c>
      <c r="D276" s="18">
        <v>3</v>
      </c>
      <c r="E276" s="18">
        <v>9</v>
      </c>
      <c r="F276" s="18">
        <v>49.65</v>
      </c>
      <c r="G276" s="18">
        <v>100</v>
      </c>
      <c r="H276" s="18">
        <v>17</v>
      </c>
      <c r="I276" s="18">
        <v>61</v>
      </c>
      <c r="J276" s="18">
        <v>1213.8800000000001</v>
      </c>
      <c r="K276" s="18">
        <v>660</v>
      </c>
    </row>
    <row r="277" spans="2:11" x14ac:dyDescent="0.2">
      <c r="B277" s="5" t="s">
        <v>140</v>
      </c>
      <c r="C277" s="27" t="s">
        <v>127</v>
      </c>
      <c r="D277" s="18">
        <v>3</v>
      </c>
      <c r="E277" s="18">
        <v>6</v>
      </c>
      <c r="F277" s="18">
        <v>69</v>
      </c>
      <c r="G277" s="18">
        <v>71</v>
      </c>
      <c r="H277" s="18">
        <v>8</v>
      </c>
      <c r="I277" s="18">
        <v>23</v>
      </c>
      <c r="J277" s="18">
        <v>327.96</v>
      </c>
      <c r="K277" s="18">
        <v>194</v>
      </c>
    </row>
    <row r="278" spans="2:11" x14ac:dyDescent="0.2">
      <c r="B278" s="5" t="s">
        <v>139</v>
      </c>
      <c r="C278" s="27" t="s">
        <v>127</v>
      </c>
      <c r="D278" s="18">
        <v>27</v>
      </c>
      <c r="E278" s="18">
        <v>83</v>
      </c>
      <c r="F278" s="18">
        <v>1108.72</v>
      </c>
      <c r="G278" s="18">
        <v>1637</v>
      </c>
      <c r="H278" s="18">
        <v>38</v>
      </c>
      <c r="I278" s="18">
        <v>249</v>
      </c>
      <c r="J278" s="18">
        <v>4510.24</v>
      </c>
      <c r="K278" s="18">
        <v>2667</v>
      </c>
    </row>
    <row r="279" spans="2:11" x14ac:dyDescent="0.2">
      <c r="B279" s="5" t="s">
        <v>138</v>
      </c>
      <c r="C279" s="27" t="s">
        <v>127</v>
      </c>
      <c r="D279" s="18">
        <v>11</v>
      </c>
      <c r="E279" s="18">
        <v>23</v>
      </c>
      <c r="F279" s="18">
        <v>189.1</v>
      </c>
      <c r="G279" s="18">
        <v>417</v>
      </c>
      <c r="H279" s="18">
        <v>34</v>
      </c>
      <c r="I279" s="18">
        <v>124</v>
      </c>
      <c r="J279" s="18">
        <v>1546.59</v>
      </c>
      <c r="K279" s="18">
        <v>1246</v>
      </c>
    </row>
    <row r="280" spans="2:11" x14ac:dyDescent="0.2">
      <c r="B280" s="5" t="s">
        <v>137</v>
      </c>
      <c r="C280" s="28">
        <v>304</v>
      </c>
      <c r="D280" s="18">
        <v>15</v>
      </c>
      <c r="E280" s="18">
        <v>32</v>
      </c>
      <c r="F280" s="18">
        <v>242.04</v>
      </c>
      <c r="G280" s="18">
        <v>1096</v>
      </c>
      <c r="H280" s="18">
        <v>39</v>
      </c>
      <c r="I280" s="18">
        <v>106</v>
      </c>
      <c r="J280" s="18">
        <v>1267.23</v>
      </c>
      <c r="K280" s="18">
        <v>789</v>
      </c>
    </row>
    <row r="281" spans="2:11" x14ac:dyDescent="0.2">
      <c r="B281" s="5" t="s">
        <v>136</v>
      </c>
      <c r="C281" s="28">
        <v>779</v>
      </c>
      <c r="D281" s="18">
        <v>43</v>
      </c>
      <c r="E281" s="19" t="s">
        <v>127</v>
      </c>
      <c r="F281" s="19" t="s">
        <v>127</v>
      </c>
      <c r="G281" s="19" t="s">
        <v>127</v>
      </c>
      <c r="H281" s="18">
        <v>124</v>
      </c>
      <c r="I281" s="18">
        <v>493</v>
      </c>
      <c r="J281" s="18">
        <v>6915.13</v>
      </c>
      <c r="K281" s="18">
        <v>8180</v>
      </c>
    </row>
    <row r="282" spans="2:11" x14ac:dyDescent="0.2">
      <c r="C282" s="28"/>
      <c r="D282" s="18"/>
      <c r="E282" s="18"/>
      <c r="F282" s="18"/>
      <c r="G282" s="18"/>
      <c r="H282" s="18"/>
      <c r="I282" s="18"/>
      <c r="J282" s="18"/>
      <c r="K282" s="18"/>
    </row>
    <row r="283" spans="2:11" x14ac:dyDescent="0.2">
      <c r="B283" s="5" t="s">
        <v>135</v>
      </c>
      <c r="C283" s="27" t="s">
        <v>127</v>
      </c>
      <c r="D283" s="18">
        <v>34</v>
      </c>
      <c r="E283" s="18">
        <v>107</v>
      </c>
      <c r="F283" s="18">
        <v>1582.01</v>
      </c>
      <c r="G283" s="18">
        <v>2879</v>
      </c>
      <c r="H283" s="18">
        <v>167</v>
      </c>
      <c r="I283" s="18">
        <v>617</v>
      </c>
      <c r="J283" s="18">
        <v>8220.57</v>
      </c>
      <c r="K283" s="18">
        <v>10567</v>
      </c>
    </row>
    <row r="284" spans="2:11" x14ac:dyDescent="0.2">
      <c r="B284" s="5" t="s">
        <v>134</v>
      </c>
      <c r="C284" s="27" t="s">
        <v>127</v>
      </c>
      <c r="D284" s="18">
        <v>9</v>
      </c>
      <c r="E284" s="18">
        <v>21</v>
      </c>
      <c r="F284" s="18">
        <v>151.24</v>
      </c>
      <c r="G284" s="18">
        <v>235</v>
      </c>
      <c r="H284" s="18">
        <v>22</v>
      </c>
      <c r="I284" s="18">
        <v>62</v>
      </c>
      <c r="J284" s="18">
        <v>575.30999999999995</v>
      </c>
      <c r="K284" s="18">
        <v>1039</v>
      </c>
    </row>
    <row r="285" spans="2:11" x14ac:dyDescent="0.2">
      <c r="B285" s="5" t="s">
        <v>133</v>
      </c>
      <c r="C285" s="28">
        <v>130</v>
      </c>
      <c r="D285" s="18">
        <v>14</v>
      </c>
      <c r="E285" s="18">
        <v>28</v>
      </c>
      <c r="F285" s="18">
        <v>196.86</v>
      </c>
      <c r="G285" s="18">
        <v>294</v>
      </c>
      <c r="H285" s="18">
        <v>49</v>
      </c>
      <c r="I285" s="18">
        <v>187</v>
      </c>
      <c r="J285" s="18">
        <v>1840.86</v>
      </c>
      <c r="K285" s="18">
        <v>1453</v>
      </c>
    </row>
    <row r="286" spans="2:11" x14ac:dyDescent="0.2">
      <c r="B286" s="5" t="s">
        <v>132</v>
      </c>
      <c r="C286" s="28">
        <v>209</v>
      </c>
      <c r="D286" s="18">
        <v>8</v>
      </c>
      <c r="E286" s="18">
        <v>19</v>
      </c>
      <c r="F286" s="18">
        <v>290.63</v>
      </c>
      <c r="G286" s="18">
        <v>116</v>
      </c>
      <c r="H286" s="18">
        <v>18</v>
      </c>
      <c r="I286" s="18">
        <v>43</v>
      </c>
      <c r="J286" s="18">
        <v>434.8</v>
      </c>
      <c r="K286" s="18">
        <v>457</v>
      </c>
    </row>
    <row r="287" spans="2:11" x14ac:dyDescent="0.2">
      <c r="B287" s="5" t="s">
        <v>131</v>
      </c>
      <c r="C287" s="27" t="s">
        <v>127</v>
      </c>
      <c r="D287" s="18">
        <v>1</v>
      </c>
      <c r="E287" s="19" t="s">
        <v>127</v>
      </c>
      <c r="F287" s="19" t="s">
        <v>127</v>
      </c>
      <c r="G287" s="19" t="s">
        <v>127</v>
      </c>
      <c r="H287" s="18">
        <v>10</v>
      </c>
      <c r="I287" s="18">
        <v>46</v>
      </c>
      <c r="J287" s="18">
        <v>811.14</v>
      </c>
      <c r="K287" s="18">
        <v>782</v>
      </c>
    </row>
    <row r="288" spans="2:11" x14ac:dyDescent="0.2">
      <c r="B288" s="5" t="s">
        <v>130</v>
      </c>
      <c r="C288" s="27" t="s">
        <v>127</v>
      </c>
      <c r="D288" s="18">
        <v>11</v>
      </c>
      <c r="E288" s="18">
        <v>22</v>
      </c>
      <c r="F288" s="18">
        <v>213.2</v>
      </c>
      <c r="G288" s="18">
        <v>272</v>
      </c>
      <c r="H288" s="18">
        <v>25</v>
      </c>
      <c r="I288" s="18">
        <v>58</v>
      </c>
      <c r="J288" s="18">
        <v>740.6</v>
      </c>
      <c r="K288" s="18">
        <v>584</v>
      </c>
    </row>
    <row r="289" spans="1:11" x14ac:dyDescent="0.2">
      <c r="B289" s="5" t="s">
        <v>129</v>
      </c>
      <c r="C289" s="27" t="s">
        <v>127</v>
      </c>
      <c r="D289" s="26" t="s">
        <v>128</v>
      </c>
      <c r="E289" s="26" t="s">
        <v>128</v>
      </c>
      <c r="F289" s="26" t="s">
        <v>128</v>
      </c>
      <c r="G289" s="26" t="s">
        <v>128</v>
      </c>
      <c r="H289" s="18">
        <v>5</v>
      </c>
      <c r="I289" s="19" t="s">
        <v>127</v>
      </c>
      <c r="J289" s="19" t="s">
        <v>127</v>
      </c>
      <c r="K289" s="19" t="s">
        <v>127</v>
      </c>
    </row>
    <row r="290" spans="1:11" ht="18" thickBot="1" x14ac:dyDescent="0.25">
      <c r="B290" s="4"/>
      <c r="C290" s="21"/>
      <c r="D290" s="4"/>
      <c r="E290" s="4"/>
      <c r="F290" s="4"/>
      <c r="G290" s="4"/>
      <c r="H290" s="4"/>
      <c r="I290" s="4"/>
      <c r="J290" s="4"/>
      <c r="K290" s="4"/>
    </row>
    <row r="291" spans="1:11" x14ac:dyDescent="0.2">
      <c r="B291" s="2"/>
      <c r="C291" s="5" t="s">
        <v>69</v>
      </c>
      <c r="D291" s="2"/>
      <c r="E291" s="2"/>
      <c r="F291" s="2"/>
      <c r="G291" s="2"/>
      <c r="H291" s="2"/>
      <c r="I291" s="2"/>
      <c r="J291" s="2"/>
      <c r="K291" s="2"/>
    </row>
    <row r="292" spans="1:11" x14ac:dyDescent="0.2">
      <c r="A292" s="5"/>
      <c r="B292" s="2"/>
      <c r="C292" s="2"/>
      <c r="D292" s="2"/>
      <c r="E292" s="2"/>
      <c r="F292" s="2"/>
      <c r="G292" s="2"/>
      <c r="H292" s="2"/>
      <c r="I292" s="2"/>
      <c r="J292" s="2"/>
      <c r="K292" s="2"/>
    </row>
  </sheetData>
  <phoneticPr fontId="4"/>
  <pageMargins left="0.23000000000000004" right="0.23000000000000004" top="0.53" bottom="0.55000000000000004" header="0.51200000000000001" footer="0.51200000000000001"/>
  <pageSetup paperSize="12" scale="75" orientation="portrait" verticalDpi="0" r:id="rId1"/>
  <headerFooter alignWithMargins="0"/>
  <rowBreaks count="4" manualBreakCount="4">
    <brk id="72" max="16383" man="1"/>
    <brk id="146" max="16383" man="1"/>
    <brk id="219" max="16383" man="1"/>
    <brk id="2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14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4" width="3.69921875" style="6" customWidth="1"/>
    <col min="5" max="5" width="5.69921875" style="6" customWidth="1"/>
    <col min="6" max="6" width="8.69921875" style="6" customWidth="1"/>
    <col min="7" max="10" width="10.69921875" style="6" customWidth="1"/>
    <col min="11" max="11" width="9.69921875" style="6"/>
    <col min="12" max="12" width="10.69921875" style="6" customWidth="1"/>
    <col min="13" max="16384" width="9.69921875" style="6"/>
  </cols>
  <sheetData>
    <row r="1" spans="1:14" x14ac:dyDescent="0.2">
      <c r="A1" s="5"/>
    </row>
    <row r="6" spans="1:14" x14ac:dyDescent="0.2">
      <c r="H6" s="1" t="s">
        <v>251</v>
      </c>
    </row>
    <row r="7" spans="1:14" x14ac:dyDescent="0.2">
      <c r="E7" s="5" t="s">
        <v>250</v>
      </c>
    </row>
    <row r="8" spans="1:14" ht="18" thickBot="1" x14ac:dyDescent="0.25">
      <c r="B8" s="7"/>
      <c r="C8" s="7"/>
      <c r="D8" s="7"/>
      <c r="E8" s="8" t="s">
        <v>249</v>
      </c>
      <c r="F8" s="7"/>
      <c r="G8" s="7"/>
      <c r="H8" s="7"/>
      <c r="I8" s="7"/>
      <c r="J8" s="7"/>
      <c r="K8" s="7"/>
      <c r="L8" s="7"/>
      <c r="M8" s="7"/>
      <c r="N8" s="7"/>
    </row>
    <row r="9" spans="1:14" x14ac:dyDescent="0.2">
      <c r="F9" s="9"/>
      <c r="G9" s="13" t="s">
        <v>244</v>
      </c>
      <c r="H9" s="9"/>
      <c r="I9" s="9"/>
      <c r="J9" s="9"/>
      <c r="K9" s="10"/>
      <c r="L9" s="10"/>
      <c r="M9" s="10"/>
      <c r="N9" s="9"/>
    </row>
    <row r="10" spans="1:14" x14ac:dyDescent="0.2">
      <c r="B10" s="10"/>
      <c r="C10" s="10"/>
      <c r="D10" s="10"/>
      <c r="E10" s="10"/>
      <c r="F10" s="14" t="s">
        <v>18</v>
      </c>
      <c r="G10" s="14" t="s">
        <v>23</v>
      </c>
      <c r="H10" s="14" t="s">
        <v>182</v>
      </c>
      <c r="I10" s="14" t="s">
        <v>243</v>
      </c>
      <c r="J10" s="14" t="s">
        <v>242</v>
      </c>
      <c r="K10" s="14" t="s">
        <v>241</v>
      </c>
      <c r="L10" s="14" t="s">
        <v>240</v>
      </c>
      <c r="M10" s="14" t="s">
        <v>239</v>
      </c>
      <c r="N10" s="14" t="s">
        <v>238</v>
      </c>
    </row>
    <row r="11" spans="1:14" x14ac:dyDescent="0.2">
      <c r="F11" s="9"/>
      <c r="I11" s="1" t="s">
        <v>248</v>
      </c>
    </row>
    <row r="12" spans="1:14" x14ac:dyDescent="0.2">
      <c r="F12" s="15" t="s">
        <v>35</v>
      </c>
      <c r="G12" s="16" t="s">
        <v>36</v>
      </c>
      <c r="H12" s="16" t="s">
        <v>237</v>
      </c>
      <c r="I12" s="16" t="s">
        <v>236</v>
      </c>
      <c r="J12" s="16" t="s">
        <v>180</v>
      </c>
      <c r="K12" s="16" t="s">
        <v>180</v>
      </c>
      <c r="L12" s="16" t="s">
        <v>180</v>
      </c>
      <c r="M12" s="16" t="s">
        <v>180</v>
      </c>
      <c r="N12" s="16" t="s">
        <v>180</v>
      </c>
    </row>
    <row r="13" spans="1:14" x14ac:dyDescent="0.2">
      <c r="B13" s="5" t="s">
        <v>234</v>
      </c>
      <c r="F13" s="28">
        <v>25</v>
      </c>
      <c r="G13" s="18">
        <v>3216</v>
      </c>
      <c r="H13" s="18">
        <v>121</v>
      </c>
      <c r="I13" s="36">
        <v>329.7</v>
      </c>
      <c r="J13" s="18">
        <v>101224</v>
      </c>
      <c r="K13" s="18">
        <v>37955</v>
      </c>
      <c r="L13" s="18">
        <v>39355</v>
      </c>
      <c r="M13" s="18">
        <v>23914</v>
      </c>
      <c r="N13" s="18">
        <v>4363</v>
      </c>
    </row>
    <row r="14" spans="1:14" x14ac:dyDescent="0.2">
      <c r="B14" s="5" t="s">
        <v>233</v>
      </c>
      <c r="F14" s="28">
        <v>24</v>
      </c>
      <c r="G14" s="18">
        <v>3234</v>
      </c>
      <c r="H14" s="18">
        <v>131</v>
      </c>
      <c r="I14" s="36">
        <v>330.1</v>
      </c>
      <c r="J14" s="18">
        <v>106877</v>
      </c>
      <c r="K14" s="18">
        <v>40162</v>
      </c>
      <c r="L14" s="18">
        <v>40826</v>
      </c>
      <c r="M14" s="18">
        <v>25889</v>
      </c>
      <c r="N14" s="18">
        <v>4991</v>
      </c>
    </row>
    <row r="15" spans="1:14" x14ac:dyDescent="0.2">
      <c r="B15" s="5" t="s">
        <v>232</v>
      </c>
      <c r="F15" s="28">
        <v>23</v>
      </c>
      <c r="G15" s="18">
        <v>3093</v>
      </c>
      <c r="H15" s="18">
        <v>119</v>
      </c>
      <c r="I15" s="36">
        <v>330.8</v>
      </c>
      <c r="J15" s="18">
        <v>110294</v>
      </c>
      <c r="K15" s="18">
        <v>42258</v>
      </c>
      <c r="L15" s="18">
        <v>40984</v>
      </c>
      <c r="M15" s="18">
        <v>27052</v>
      </c>
      <c r="N15" s="18">
        <v>5851</v>
      </c>
    </row>
    <row r="16" spans="1:14" x14ac:dyDescent="0.2">
      <c r="B16" s="5" t="s">
        <v>231</v>
      </c>
      <c r="F16" s="28">
        <v>23</v>
      </c>
      <c r="G16" s="18">
        <v>3059</v>
      </c>
      <c r="H16" s="18">
        <v>121</v>
      </c>
      <c r="I16" s="36">
        <v>332</v>
      </c>
      <c r="J16" s="18">
        <v>116497</v>
      </c>
      <c r="K16" s="18">
        <v>45082</v>
      </c>
      <c r="L16" s="18">
        <v>42210</v>
      </c>
      <c r="M16" s="18">
        <v>29205</v>
      </c>
      <c r="N16" s="18">
        <v>6617</v>
      </c>
    </row>
    <row r="17" spans="1:14" x14ac:dyDescent="0.2">
      <c r="B17" s="5" t="s">
        <v>230</v>
      </c>
      <c r="F17" s="28">
        <v>22</v>
      </c>
      <c r="G17" s="18">
        <v>2967</v>
      </c>
      <c r="H17" s="18">
        <v>131</v>
      </c>
      <c r="I17" s="36">
        <v>329.7</v>
      </c>
      <c r="J17" s="18">
        <v>126108</v>
      </c>
      <c r="K17" s="18">
        <v>49624</v>
      </c>
      <c r="L17" s="18">
        <v>44877</v>
      </c>
      <c r="M17" s="18">
        <v>31607</v>
      </c>
      <c r="N17" s="18">
        <v>7630</v>
      </c>
    </row>
    <row r="18" spans="1:14" x14ac:dyDescent="0.2">
      <c r="B18" s="5" t="s">
        <v>229</v>
      </c>
      <c r="F18" s="28">
        <v>27</v>
      </c>
      <c r="G18" s="18">
        <v>3549</v>
      </c>
      <c r="H18" s="18">
        <v>152</v>
      </c>
      <c r="I18" s="36">
        <v>332.2</v>
      </c>
      <c r="J18" s="18">
        <v>145512</v>
      </c>
      <c r="K18" s="18">
        <v>56010</v>
      </c>
      <c r="L18" s="18">
        <v>52054</v>
      </c>
      <c r="M18" s="18">
        <v>37448</v>
      </c>
      <c r="N18" s="18">
        <v>8842</v>
      </c>
    </row>
    <row r="19" spans="1:14" x14ac:dyDescent="0.2">
      <c r="B19" s="5" t="s">
        <v>228</v>
      </c>
      <c r="F19" s="28">
        <v>26</v>
      </c>
      <c r="G19" s="18">
        <v>3597</v>
      </c>
      <c r="H19" s="18">
        <v>154</v>
      </c>
      <c r="I19" s="36">
        <v>333.1</v>
      </c>
      <c r="J19" s="18">
        <v>152572</v>
      </c>
      <c r="K19" s="18">
        <v>56317</v>
      </c>
      <c r="L19" s="18">
        <v>55804</v>
      </c>
      <c r="M19" s="18">
        <v>40451</v>
      </c>
      <c r="N19" s="18">
        <v>9701</v>
      </c>
    </row>
    <row r="20" spans="1:14" x14ac:dyDescent="0.2">
      <c r="B20" s="5" t="s">
        <v>227</v>
      </c>
      <c r="F20" s="28">
        <v>28</v>
      </c>
      <c r="G20" s="18">
        <v>3891</v>
      </c>
      <c r="H20" s="18">
        <v>160</v>
      </c>
      <c r="I20" s="36">
        <v>334.2</v>
      </c>
      <c r="J20" s="18">
        <v>148953</v>
      </c>
      <c r="K20" s="18">
        <v>53642</v>
      </c>
      <c r="L20" s="18">
        <v>55620.6</v>
      </c>
      <c r="M20" s="18">
        <v>39690.400000000001</v>
      </c>
      <c r="N20" s="18">
        <v>10044</v>
      </c>
    </row>
    <row r="21" spans="1:14" x14ac:dyDescent="0.2">
      <c r="F21" s="9"/>
    </row>
    <row r="22" spans="1:14" x14ac:dyDescent="0.2">
      <c r="B22" s="5" t="s">
        <v>226</v>
      </c>
      <c r="F22" s="28">
        <v>29</v>
      </c>
      <c r="G22" s="18">
        <v>3923</v>
      </c>
      <c r="H22" s="18">
        <v>172</v>
      </c>
      <c r="I22" s="36">
        <v>339.6</v>
      </c>
      <c r="J22" s="18">
        <v>151828</v>
      </c>
      <c r="K22" s="18">
        <v>51458</v>
      </c>
      <c r="L22" s="18">
        <v>58883</v>
      </c>
      <c r="M22" s="18">
        <v>41486</v>
      </c>
      <c r="N22" s="18">
        <v>10564</v>
      </c>
    </row>
    <row r="23" spans="1:14" x14ac:dyDescent="0.2">
      <c r="B23" s="5" t="s">
        <v>225</v>
      </c>
      <c r="F23" s="28">
        <v>29</v>
      </c>
      <c r="G23" s="18">
        <v>3778</v>
      </c>
      <c r="H23" s="18">
        <v>171</v>
      </c>
      <c r="I23" s="36">
        <v>340.7</v>
      </c>
      <c r="J23" s="18">
        <v>154196</v>
      </c>
      <c r="K23" s="18">
        <v>52209</v>
      </c>
      <c r="L23" s="18">
        <v>60413</v>
      </c>
      <c r="M23" s="18">
        <v>41574</v>
      </c>
      <c r="N23" s="18">
        <v>11403</v>
      </c>
    </row>
    <row r="24" spans="1:14" x14ac:dyDescent="0.2">
      <c r="B24" s="5" t="s">
        <v>224</v>
      </c>
      <c r="F24" s="28">
        <v>30</v>
      </c>
      <c r="G24" s="18">
        <v>3849</v>
      </c>
      <c r="H24" s="18">
        <v>212</v>
      </c>
      <c r="I24" s="36">
        <v>344.1</v>
      </c>
      <c r="J24" s="18">
        <v>156667.9</v>
      </c>
      <c r="K24" s="18">
        <v>51784.800000000003</v>
      </c>
      <c r="L24" s="18">
        <v>62242.7</v>
      </c>
      <c r="M24" s="18">
        <v>42640</v>
      </c>
      <c r="N24" s="18">
        <v>12399</v>
      </c>
    </row>
    <row r="25" spans="1:14" x14ac:dyDescent="0.2">
      <c r="B25" s="5" t="s">
        <v>223</v>
      </c>
      <c r="F25" s="28">
        <v>30</v>
      </c>
      <c r="G25" s="18">
        <v>3687</v>
      </c>
      <c r="H25" s="18">
        <v>178</v>
      </c>
      <c r="I25" s="36">
        <v>344.5</v>
      </c>
      <c r="J25" s="18">
        <v>155258</v>
      </c>
      <c r="K25" s="18">
        <v>49965</v>
      </c>
      <c r="L25" s="18">
        <v>63473</v>
      </c>
      <c r="M25" s="18">
        <v>41820</v>
      </c>
      <c r="N25" s="18">
        <v>12970</v>
      </c>
    </row>
    <row r="26" spans="1:14" x14ac:dyDescent="0.2">
      <c r="B26" s="1" t="s">
        <v>246</v>
      </c>
      <c r="C26" s="2"/>
      <c r="D26" s="2"/>
      <c r="E26" s="2"/>
      <c r="F26" s="3">
        <f>F56+F98</f>
        <v>32</v>
      </c>
      <c r="G26" s="2">
        <f>G56+G98</f>
        <v>3978</v>
      </c>
      <c r="H26" s="2">
        <f>H56+H98-1</f>
        <v>196</v>
      </c>
      <c r="I26" s="41">
        <f>SUM(I28:I40)</f>
        <v>342.40000000000003</v>
      </c>
      <c r="J26" s="2">
        <f>J56+J98</f>
        <v>152139.5</v>
      </c>
      <c r="K26" s="2">
        <f>K56+K98-0.8</f>
        <v>47952.799999999996</v>
      </c>
      <c r="L26" s="2">
        <f>L56+L98-0.7</f>
        <v>61944</v>
      </c>
      <c r="M26" s="2">
        <f>M56+M98</f>
        <v>42242</v>
      </c>
      <c r="N26" s="2">
        <f>N56+N98</f>
        <v>12908.4</v>
      </c>
    </row>
    <row r="27" spans="1:14" x14ac:dyDescent="0.2">
      <c r="F27" s="28"/>
      <c r="G27" s="18"/>
      <c r="H27" s="18"/>
      <c r="I27" s="36"/>
      <c r="J27" s="18"/>
      <c r="K27" s="18"/>
      <c r="L27" s="18"/>
      <c r="M27" s="18"/>
      <c r="N27" s="18"/>
    </row>
    <row r="28" spans="1:14" x14ac:dyDescent="0.2">
      <c r="B28" s="5" t="s">
        <v>221</v>
      </c>
      <c r="F28" s="17">
        <f>F58+F100</f>
        <v>30</v>
      </c>
      <c r="G28" s="20">
        <f>G58+G100</f>
        <v>3801</v>
      </c>
      <c r="H28" s="20">
        <f>H58+H100</f>
        <v>178</v>
      </c>
      <c r="I28" s="36">
        <v>28.7</v>
      </c>
      <c r="J28" s="20">
        <f>K28+L28+M28</f>
        <v>13882.7</v>
      </c>
      <c r="K28" s="20">
        <f>K58+K100</f>
        <v>4872.3</v>
      </c>
      <c r="L28" s="20">
        <f>L58+L100</f>
        <v>5329.4</v>
      </c>
      <c r="M28" s="20">
        <f>M58+M100</f>
        <v>3681</v>
      </c>
      <c r="N28" s="20">
        <f>N58+N100</f>
        <v>798.6</v>
      </c>
    </row>
    <row r="29" spans="1:14" x14ac:dyDescent="0.2">
      <c r="B29" s="5" t="s">
        <v>220</v>
      </c>
      <c r="F29" s="17">
        <f>F59+F101</f>
        <v>30</v>
      </c>
      <c r="G29" s="20">
        <f>G59+G101</f>
        <v>3664</v>
      </c>
      <c r="H29" s="20">
        <f>H59+H101+1</f>
        <v>179</v>
      </c>
      <c r="I29" s="36">
        <v>26.6</v>
      </c>
      <c r="J29" s="20">
        <f>K29+L29+M29</f>
        <v>10308.6</v>
      </c>
      <c r="K29" s="20">
        <f>K59+K101</f>
        <v>3187.3</v>
      </c>
      <c r="L29" s="20">
        <f>L59+L101</f>
        <v>4328.3</v>
      </c>
      <c r="M29" s="20">
        <f>M59+M101</f>
        <v>2793</v>
      </c>
      <c r="N29" s="20">
        <f>N59+N101</f>
        <v>785.6</v>
      </c>
    </row>
    <row r="30" spans="1:14" x14ac:dyDescent="0.2">
      <c r="B30" s="5" t="s">
        <v>219</v>
      </c>
      <c r="F30" s="17">
        <f>F60+F102</f>
        <v>30</v>
      </c>
      <c r="G30" s="20">
        <f>G60+G102</f>
        <v>3544</v>
      </c>
      <c r="H30" s="20">
        <f>H60+H102</f>
        <v>182</v>
      </c>
      <c r="I30" s="36">
        <v>27.9</v>
      </c>
      <c r="J30" s="20">
        <f>K30+L30+M30</f>
        <v>12408</v>
      </c>
      <c r="K30" s="20">
        <f>K60+K102</f>
        <v>4342</v>
      </c>
      <c r="L30" s="20">
        <f>L60+L102</f>
        <v>4496</v>
      </c>
      <c r="M30" s="20">
        <f>M60+M102</f>
        <v>3570</v>
      </c>
      <c r="N30" s="20">
        <f>N60+N102</f>
        <v>1104.5999999999999</v>
      </c>
    </row>
    <row r="31" spans="1:14" x14ac:dyDescent="0.2">
      <c r="B31" s="5" t="s">
        <v>218</v>
      </c>
      <c r="F31" s="17">
        <f>F61+F103</f>
        <v>30</v>
      </c>
      <c r="G31" s="20">
        <f>G61+G103</f>
        <v>3610</v>
      </c>
      <c r="H31" s="20">
        <f>H61+H103</f>
        <v>183</v>
      </c>
      <c r="I31" s="36">
        <v>28.8</v>
      </c>
      <c r="J31" s="20">
        <f>K31+L31+M31</f>
        <v>11988</v>
      </c>
      <c r="K31" s="20">
        <f>K61+K103</f>
        <v>3973</v>
      </c>
      <c r="L31" s="20">
        <f>L61+L103</f>
        <v>4557</v>
      </c>
      <c r="M31" s="20">
        <f>M61+M103</f>
        <v>3458</v>
      </c>
      <c r="N31" s="20">
        <f>N61+N103</f>
        <v>1407.6</v>
      </c>
    </row>
    <row r="32" spans="1:14" x14ac:dyDescent="0.2">
      <c r="A32" s="2"/>
      <c r="B32" s="5" t="s">
        <v>217</v>
      </c>
      <c r="F32" s="17">
        <f>F62+F104</f>
        <v>30</v>
      </c>
      <c r="G32" s="20">
        <f>G62+G104</f>
        <v>3589</v>
      </c>
      <c r="H32" s="20">
        <f>H62+H104-1</f>
        <v>183</v>
      </c>
      <c r="I32" s="36">
        <v>28.4</v>
      </c>
      <c r="J32" s="20">
        <f>K32+L32+M32</f>
        <v>11721</v>
      </c>
      <c r="K32" s="20">
        <f>K62+K104</f>
        <v>3898</v>
      </c>
      <c r="L32" s="20">
        <f>L62+L104</f>
        <v>4578</v>
      </c>
      <c r="M32" s="20">
        <f>M62+M104</f>
        <v>3245</v>
      </c>
      <c r="N32" s="20">
        <f>N62+N104</f>
        <v>1040</v>
      </c>
    </row>
    <row r="33" spans="2:14" x14ac:dyDescent="0.2">
      <c r="B33" s="5" t="s">
        <v>216</v>
      </c>
      <c r="F33" s="17">
        <f>F63+F105</f>
        <v>30</v>
      </c>
      <c r="G33" s="20">
        <f>G63+G105</f>
        <v>3708</v>
      </c>
      <c r="H33" s="20">
        <f>H63+H105-1</f>
        <v>183</v>
      </c>
      <c r="I33" s="36">
        <v>28.6</v>
      </c>
      <c r="J33" s="20">
        <f>K33+L33+M33</f>
        <v>11627</v>
      </c>
      <c r="K33" s="20">
        <f>K63+K105</f>
        <v>3884</v>
      </c>
      <c r="L33" s="20">
        <f>L63+L105</f>
        <v>4593</v>
      </c>
      <c r="M33" s="20">
        <f>M63+M105</f>
        <v>3150</v>
      </c>
      <c r="N33" s="20">
        <f>N63+N105</f>
        <v>918</v>
      </c>
    </row>
    <row r="34" spans="2:14" x14ac:dyDescent="0.2">
      <c r="F34" s="9"/>
    </row>
    <row r="35" spans="2:14" x14ac:dyDescent="0.2">
      <c r="B35" s="5" t="s">
        <v>215</v>
      </c>
      <c r="F35" s="17">
        <f>F65+F107</f>
        <v>30</v>
      </c>
      <c r="G35" s="20">
        <f>G65+G107</f>
        <v>3692</v>
      </c>
      <c r="H35" s="20">
        <f>H65+H107-1</f>
        <v>182</v>
      </c>
      <c r="I35" s="36">
        <v>29.9</v>
      </c>
      <c r="J35" s="20">
        <f>K35+L35+M35</f>
        <v>13980</v>
      </c>
      <c r="K35" s="20">
        <f>K65+K107</f>
        <v>4011</v>
      </c>
      <c r="L35" s="20">
        <f>L65+L107</f>
        <v>6314</v>
      </c>
      <c r="M35" s="20">
        <f>M65+M107</f>
        <v>3655</v>
      </c>
      <c r="N35" s="20">
        <f>N65+N107</f>
        <v>1574</v>
      </c>
    </row>
    <row r="36" spans="2:14" x14ac:dyDescent="0.2">
      <c r="B36" s="5" t="s">
        <v>214</v>
      </c>
      <c r="F36" s="17">
        <f>F66+F108</f>
        <v>30</v>
      </c>
      <c r="G36" s="20">
        <f>G66+G108</f>
        <v>3716</v>
      </c>
      <c r="H36" s="20">
        <f>H66+H108-1</f>
        <v>182</v>
      </c>
      <c r="I36" s="36">
        <v>29.6</v>
      </c>
      <c r="J36" s="20">
        <f>K36+L36+M36</f>
        <v>12120</v>
      </c>
      <c r="K36" s="20">
        <f>K66+K108</f>
        <v>3277</v>
      </c>
      <c r="L36" s="20">
        <f>L66+L108</f>
        <v>5448</v>
      </c>
      <c r="M36" s="20">
        <f>M66+M108</f>
        <v>3395</v>
      </c>
      <c r="N36" s="20">
        <f>N66+N108</f>
        <v>815</v>
      </c>
    </row>
    <row r="37" spans="2:14" x14ac:dyDescent="0.2">
      <c r="B37" s="5" t="s">
        <v>213</v>
      </c>
      <c r="F37" s="17">
        <f>F67+F109</f>
        <v>31</v>
      </c>
      <c r="G37" s="20">
        <f>G67+G109</f>
        <v>3860</v>
      </c>
      <c r="H37" s="20">
        <f>H67+H109</f>
        <v>186</v>
      </c>
      <c r="I37" s="36">
        <v>28.4</v>
      </c>
      <c r="J37" s="20">
        <f>K37+L37+M37</f>
        <v>10984</v>
      </c>
      <c r="K37" s="20">
        <f>K67+K109</f>
        <v>3061</v>
      </c>
      <c r="L37" s="20">
        <f>L67+L109</f>
        <v>4798</v>
      </c>
      <c r="M37" s="20">
        <f>M67+M109</f>
        <v>3125</v>
      </c>
      <c r="N37" s="20">
        <f>N67+N109</f>
        <v>744</v>
      </c>
    </row>
    <row r="38" spans="2:14" x14ac:dyDescent="0.2">
      <c r="B38" s="5" t="s">
        <v>212</v>
      </c>
      <c r="F38" s="17">
        <f>F68+F110</f>
        <v>32</v>
      </c>
      <c r="G38" s="20">
        <f>G68+G110</f>
        <v>3817</v>
      </c>
      <c r="H38" s="20">
        <f>H68+H110</f>
        <v>194</v>
      </c>
      <c r="I38" s="36">
        <v>27.6</v>
      </c>
      <c r="J38" s="20">
        <f>K38+L38+M38</f>
        <v>12142</v>
      </c>
      <c r="K38" s="20">
        <f>K68+K110</f>
        <v>3893</v>
      </c>
      <c r="L38" s="20">
        <f>L68+L110</f>
        <v>4730</v>
      </c>
      <c r="M38" s="20">
        <f>M68+M110</f>
        <v>3519</v>
      </c>
      <c r="N38" s="20">
        <f>N68+N110</f>
        <v>864</v>
      </c>
    </row>
    <row r="39" spans="2:14" x14ac:dyDescent="0.2">
      <c r="B39" s="5" t="s">
        <v>211</v>
      </c>
      <c r="F39" s="17">
        <f>F69+F111</f>
        <v>32</v>
      </c>
      <c r="G39" s="20">
        <f>G69+G111</f>
        <v>3921</v>
      </c>
      <c r="H39" s="20">
        <f>H69+H111-1</f>
        <v>196</v>
      </c>
      <c r="I39" s="36">
        <v>27.8</v>
      </c>
      <c r="J39" s="20">
        <f>K39+L39+M39</f>
        <v>13106</v>
      </c>
      <c r="K39" s="20">
        <f>K69+K111</f>
        <v>4386</v>
      </c>
      <c r="L39" s="20">
        <f>L69+L111</f>
        <v>5007</v>
      </c>
      <c r="M39" s="20">
        <f>M69+M111</f>
        <v>3713</v>
      </c>
      <c r="N39" s="20">
        <f>N69+N111</f>
        <v>1023</v>
      </c>
    </row>
    <row r="40" spans="2:14" x14ac:dyDescent="0.2">
      <c r="B40" s="5" t="s">
        <v>210</v>
      </c>
      <c r="F40" s="17">
        <f>F70+F112</f>
        <v>32</v>
      </c>
      <c r="G40" s="20">
        <f>G70+G112</f>
        <v>3978</v>
      </c>
      <c r="H40" s="20">
        <f>H70+H112-1</f>
        <v>196</v>
      </c>
      <c r="I40" s="36">
        <v>30.1</v>
      </c>
      <c r="J40" s="20">
        <f>K40+L40+M40</f>
        <v>17873</v>
      </c>
      <c r="K40" s="20">
        <f>K70+K112</f>
        <v>5169</v>
      </c>
      <c r="L40" s="20">
        <f>L70+L112</f>
        <v>7766</v>
      </c>
      <c r="M40" s="20">
        <f>M70+M112</f>
        <v>4938</v>
      </c>
      <c r="N40" s="20">
        <f>N70+N112</f>
        <v>1834</v>
      </c>
    </row>
    <row r="41" spans="2:14" x14ac:dyDescent="0.2">
      <c r="F41" s="9"/>
    </row>
    <row r="42" spans="2:14" x14ac:dyDescent="0.2">
      <c r="F42" s="9"/>
      <c r="I42" s="1" t="s">
        <v>247</v>
      </c>
    </row>
    <row r="43" spans="2:14" x14ac:dyDescent="0.2">
      <c r="B43" s="5" t="s">
        <v>234</v>
      </c>
      <c r="F43" s="28">
        <v>4</v>
      </c>
      <c r="G43" s="18">
        <v>799</v>
      </c>
      <c r="H43" s="18">
        <v>32</v>
      </c>
      <c r="I43" s="36">
        <v>320.10000000000002</v>
      </c>
      <c r="J43" s="18">
        <v>33581</v>
      </c>
      <c r="K43" s="18">
        <v>15340</v>
      </c>
      <c r="L43" s="18">
        <v>10657</v>
      </c>
      <c r="M43" s="18">
        <v>7584</v>
      </c>
      <c r="N43" s="18">
        <v>3582</v>
      </c>
    </row>
    <row r="44" spans="2:14" x14ac:dyDescent="0.2">
      <c r="B44" s="5" t="s">
        <v>233</v>
      </c>
      <c r="F44" s="28">
        <v>4</v>
      </c>
      <c r="G44" s="18">
        <v>900</v>
      </c>
      <c r="H44" s="18">
        <v>43</v>
      </c>
      <c r="I44" s="36">
        <v>321.39999999999998</v>
      </c>
      <c r="J44" s="18">
        <v>39384</v>
      </c>
      <c r="K44" s="18">
        <v>18096</v>
      </c>
      <c r="L44" s="18">
        <v>12528</v>
      </c>
      <c r="M44" s="18">
        <v>8760</v>
      </c>
      <c r="N44" s="18">
        <v>4011</v>
      </c>
    </row>
    <row r="45" spans="2:14" x14ac:dyDescent="0.2">
      <c r="B45" s="5" t="s">
        <v>232</v>
      </c>
      <c r="F45" s="28">
        <v>4</v>
      </c>
      <c r="G45" s="18">
        <v>853</v>
      </c>
      <c r="H45" s="18">
        <v>34</v>
      </c>
      <c r="I45" s="36">
        <v>323.60000000000002</v>
      </c>
      <c r="J45" s="18">
        <v>41755</v>
      </c>
      <c r="K45" s="18">
        <v>19586</v>
      </c>
      <c r="L45" s="18">
        <v>12874</v>
      </c>
      <c r="M45" s="18">
        <v>9295</v>
      </c>
      <c r="N45" s="18">
        <v>4775</v>
      </c>
    </row>
    <row r="46" spans="2:14" x14ac:dyDescent="0.2">
      <c r="B46" s="5" t="s">
        <v>231</v>
      </c>
      <c r="F46" s="28">
        <v>4</v>
      </c>
      <c r="G46" s="18">
        <v>826</v>
      </c>
      <c r="H46" s="18">
        <v>34</v>
      </c>
      <c r="I46" s="36">
        <v>322.5</v>
      </c>
      <c r="J46" s="18">
        <v>45105</v>
      </c>
      <c r="K46" s="18">
        <v>21662</v>
      </c>
      <c r="L46" s="18">
        <v>12860</v>
      </c>
      <c r="M46" s="18">
        <v>10583</v>
      </c>
      <c r="N46" s="18">
        <v>5416</v>
      </c>
    </row>
    <row r="47" spans="2:14" x14ac:dyDescent="0.2">
      <c r="B47" s="5" t="s">
        <v>230</v>
      </c>
      <c r="F47" s="28">
        <v>4</v>
      </c>
      <c r="G47" s="18">
        <v>798</v>
      </c>
      <c r="H47" s="18">
        <v>45</v>
      </c>
      <c r="I47" s="36">
        <v>321</v>
      </c>
      <c r="J47" s="18">
        <v>50301</v>
      </c>
      <c r="K47" s="18">
        <v>24910</v>
      </c>
      <c r="L47" s="18">
        <v>13618</v>
      </c>
      <c r="M47" s="18">
        <v>11773</v>
      </c>
      <c r="N47" s="18">
        <v>6245</v>
      </c>
    </row>
    <row r="48" spans="2:14" x14ac:dyDescent="0.2">
      <c r="B48" s="5" t="s">
        <v>229</v>
      </c>
      <c r="F48" s="28">
        <v>5</v>
      </c>
      <c r="G48" s="18">
        <v>1005</v>
      </c>
      <c r="H48" s="18">
        <v>54</v>
      </c>
      <c r="I48" s="36">
        <v>323.89999999999998</v>
      </c>
      <c r="J48" s="18">
        <v>59352</v>
      </c>
      <c r="K48" s="18">
        <v>29536</v>
      </c>
      <c r="L48" s="18">
        <v>15421</v>
      </c>
      <c r="M48" s="18">
        <v>14395</v>
      </c>
      <c r="N48" s="18">
        <v>7101</v>
      </c>
    </row>
    <row r="49" spans="2:14" x14ac:dyDescent="0.2">
      <c r="B49" s="5" t="s">
        <v>228</v>
      </c>
      <c r="F49" s="28">
        <v>5</v>
      </c>
      <c r="G49" s="18">
        <v>994</v>
      </c>
      <c r="H49" s="18">
        <v>54</v>
      </c>
      <c r="I49" s="36">
        <v>320</v>
      </c>
      <c r="J49" s="18">
        <v>60992</v>
      </c>
      <c r="K49" s="18">
        <v>30028</v>
      </c>
      <c r="L49" s="18">
        <v>15367</v>
      </c>
      <c r="M49" s="18">
        <v>15597</v>
      </c>
      <c r="N49" s="18">
        <v>7595</v>
      </c>
    </row>
    <row r="50" spans="2:14" x14ac:dyDescent="0.2">
      <c r="B50" s="5" t="s">
        <v>227</v>
      </c>
      <c r="F50" s="28">
        <v>5</v>
      </c>
      <c r="G50" s="18">
        <v>982</v>
      </c>
      <c r="H50" s="18">
        <v>55</v>
      </c>
      <c r="I50" s="36">
        <v>325.39999999999998</v>
      </c>
      <c r="J50" s="18">
        <v>58066</v>
      </c>
      <c r="K50" s="18">
        <v>28376.2</v>
      </c>
      <c r="L50" s="18">
        <v>14691.4</v>
      </c>
      <c r="M50" s="18">
        <v>14998.4</v>
      </c>
      <c r="N50" s="18">
        <v>7739</v>
      </c>
    </row>
    <row r="51" spans="2:14" x14ac:dyDescent="0.2">
      <c r="F51" s="9"/>
    </row>
    <row r="52" spans="2:14" x14ac:dyDescent="0.2">
      <c r="B52" s="5" t="s">
        <v>226</v>
      </c>
      <c r="F52" s="28">
        <v>5</v>
      </c>
      <c r="G52" s="18">
        <v>932</v>
      </c>
      <c r="H52" s="18">
        <v>55</v>
      </c>
      <c r="I52" s="40">
        <v>327.60000000000002</v>
      </c>
      <c r="J52" s="18">
        <v>54914</v>
      </c>
      <c r="K52" s="18">
        <v>27004</v>
      </c>
      <c r="L52" s="18">
        <v>14060</v>
      </c>
      <c r="M52" s="18">
        <v>13850</v>
      </c>
      <c r="N52" s="18">
        <v>7767</v>
      </c>
    </row>
    <row r="53" spans="2:14" x14ac:dyDescent="0.2">
      <c r="B53" s="5" t="s">
        <v>225</v>
      </c>
      <c r="F53" s="28">
        <v>5</v>
      </c>
      <c r="G53" s="18">
        <v>889</v>
      </c>
      <c r="H53" s="18">
        <v>55</v>
      </c>
      <c r="I53" s="36">
        <v>332.8</v>
      </c>
      <c r="J53" s="18">
        <v>53377</v>
      </c>
      <c r="K53" s="18">
        <v>26528</v>
      </c>
      <c r="L53" s="18">
        <v>13409</v>
      </c>
      <c r="M53" s="18">
        <v>13439</v>
      </c>
      <c r="N53" s="18">
        <v>8492</v>
      </c>
    </row>
    <row r="54" spans="2:14" x14ac:dyDescent="0.2">
      <c r="B54" s="5" t="s">
        <v>224</v>
      </c>
      <c r="F54" s="28">
        <v>5</v>
      </c>
      <c r="G54" s="18">
        <v>863</v>
      </c>
      <c r="H54" s="18">
        <v>54.5</v>
      </c>
      <c r="I54" s="36">
        <v>336.6</v>
      </c>
      <c r="J54" s="39">
        <v>52544.800000000003</v>
      </c>
      <c r="K54" s="39">
        <v>26099.4</v>
      </c>
      <c r="L54" s="39">
        <v>13246</v>
      </c>
      <c r="M54" s="39">
        <v>13199</v>
      </c>
      <c r="N54" s="39">
        <v>9459</v>
      </c>
    </row>
    <row r="55" spans="2:14" x14ac:dyDescent="0.2">
      <c r="B55" s="5" t="s">
        <v>223</v>
      </c>
      <c r="F55" s="28">
        <v>5</v>
      </c>
      <c r="G55" s="18">
        <v>830</v>
      </c>
      <c r="H55" s="18">
        <v>54</v>
      </c>
      <c r="I55" s="36">
        <v>338</v>
      </c>
      <c r="J55" s="39">
        <v>52543</v>
      </c>
      <c r="K55" s="39">
        <v>25493</v>
      </c>
      <c r="L55" s="39">
        <v>13986</v>
      </c>
      <c r="M55" s="39">
        <v>13064</v>
      </c>
      <c r="N55" s="39">
        <v>10018</v>
      </c>
    </row>
    <row r="56" spans="2:14" x14ac:dyDescent="0.2">
      <c r="B56" s="1" t="s">
        <v>246</v>
      </c>
      <c r="C56" s="2"/>
      <c r="D56" s="2"/>
      <c r="E56" s="2"/>
      <c r="F56" s="30">
        <v>5</v>
      </c>
      <c r="G56" s="29">
        <v>759</v>
      </c>
      <c r="H56" s="29">
        <v>55</v>
      </c>
      <c r="I56" s="41">
        <f>SUM(I58:I70)</f>
        <v>338.6</v>
      </c>
      <c r="J56" s="37">
        <f>SUM(J58:J70)</f>
        <v>51072.1</v>
      </c>
      <c r="K56" s="37">
        <f>SUM(K58:K70)</f>
        <v>24538.6</v>
      </c>
      <c r="L56" s="37">
        <f>SUM(L58:L70)</f>
        <v>13408.3</v>
      </c>
      <c r="M56" s="37">
        <f>SUM(M58:M70)</f>
        <v>13126</v>
      </c>
      <c r="N56" s="37">
        <f>SUM(N58:N70)</f>
        <v>10018.4</v>
      </c>
    </row>
    <row r="57" spans="2:14" x14ac:dyDescent="0.2">
      <c r="F57" s="28"/>
      <c r="G57" s="18"/>
      <c r="H57" s="18"/>
      <c r="I57" s="36"/>
      <c r="J57" s="18"/>
      <c r="K57" s="18"/>
      <c r="L57" s="18"/>
      <c r="M57" s="18"/>
      <c r="N57" s="18"/>
    </row>
    <row r="58" spans="2:14" x14ac:dyDescent="0.2">
      <c r="B58" s="5" t="s">
        <v>221</v>
      </c>
      <c r="F58" s="28">
        <v>5</v>
      </c>
      <c r="G58" s="18">
        <v>830</v>
      </c>
      <c r="H58" s="18">
        <v>54</v>
      </c>
      <c r="I58" s="36">
        <v>27.4</v>
      </c>
      <c r="J58" s="20">
        <f>K58+L58+M58</f>
        <v>4008</v>
      </c>
      <c r="K58" s="18">
        <v>2378.3000000000002</v>
      </c>
      <c r="L58" s="18">
        <v>768.7</v>
      </c>
      <c r="M58" s="18">
        <v>861</v>
      </c>
      <c r="N58" s="18">
        <v>515.6</v>
      </c>
    </row>
    <row r="59" spans="2:14" x14ac:dyDescent="0.2">
      <c r="B59" s="5" t="s">
        <v>220</v>
      </c>
      <c r="F59" s="28">
        <v>5</v>
      </c>
      <c r="G59" s="18">
        <v>816</v>
      </c>
      <c r="H59" s="18">
        <v>54</v>
      </c>
      <c r="I59" s="36">
        <v>24.4</v>
      </c>
      <c r="J59" s="20">
        <f>K59+L59+M59-0.8</f>
        <v>3248.1</v>
      </c>
      <c r="K59" s="18">
        <v>1628.3</v>
      </c>
      <c r="L59" s="18">
        <v>772.6</v>
      </c>
      <c r="M59" s="18">
        <v>848</v>
      </c>
      <c r="N59" s="18">
        <v>598.6</v>
      </c>
    </row>
    <row r="60" spans="2:14" x14ac:dyDescent="0.2">
      <c r="B60" s="5" t="s">
        <v>219</v>
      </c>
      <c r="F60" s="28">
        <v>5</v>
      </c>
      <c r="G60" s="18">
        <v>803</v>
      </c>
      <c r="H60" s="18">
        <v>54</v>
      </c>
      <c r="I60" s="36">
        <v>29.2</v>
      </c>
      <c r="J60" s="20">
        <f>K60+L60+M60</f>
        <v>4684</v>
      </c>
      <c r="K60" s="18">
        <v>2433</v>
      </c>
      <c r="L60" s="18">
        <v>920</v>
      </c>
      <c r="M60" s="18">
        <v>1331</v>
      </c>
      <c r="N60" s="18">
        <v>852.6</v>
      </c>
    </row>
    <row r="61" spans="2:14" x14ac:dyDescent="0.2">
      <c r="B61" s="5" t="s">
        <v>218</v>
      </c>
      <c r="F61" s="28">
        <v>5</v>
      </c>
      <c r="G61" s="18">
        <v>826</v>
      </c>
      <c r="H61" s="18">
        <v>54</v>
      </c>
      <c r="I61" s="36">
        <v>27.4</v>
      </c>
      <c r="J61" s="20">
        <f>K61+L61+M61</f>
        <v>3756</v>
      </c>
      <c r="K61" s="18">
        <v>1969</v>
      </c>
      <c r="L61" s="18">
        <v>758</v>
      </c>
      <c r="M61" s="18">
        <v>1029</v>
      </c>
      <c r="N61" s="18">
        <v>1111.5999999999999</v>
      </c>
    </row>
    <row r="62" spans="2:14" x14ac:dyDescent="0.2">
      <c r="B62" s="5" t="s">
        <v>217</v>
      </c>
      <c r="F62" s="28">
        <v>5</v>
      </c>
      <c r="G62" s="18">
        <v>816</v>
      </c>
      <c r="H62" s="18">
        <v>55</v>
      </c>
      <c r="I62" s="36">
        <v>28.4</v>
      </c>
      <c r="J62" s="20">
        <f>K62+L62+M62</f>
        <v>3732</v>
      </c>
      <c r="K62" s="18">
        <v>1892</v>
      </c>
      <c r="L62" s="18">
        <v>790</v>
      </c>
      <c r="M62" s="18">
        <v>1050</v>
      </c>
      <c r="N62" s="18">
        <v>783</v>
      </c>
    </row>
    <row r="63" spans="2:14" x14ac:dyDescent="0.2">
      <c r="B63" s="5" t="s">
        <v>216</v>
      </c>
      <c r="F63" s="28">
        <v>5</v>
      </c>
      <c r="G63" s="18">
        <v>812</v>
      </c>
      <c r="H63" s="18">
        <v>55</v>
      </c>
      <c r="I63" s="36">
        <v>27.4</v>
      </c>
      <c r="J63" s="20">
        <f>K63+L63+M63</f>
        <v>3876</v>
      </c>
      <c r="K63" s="18">
        <v>2028</v>
      </c>
      <c r="L63" s="18">
        <v>835</v>
      </c>
      <c r="M63" s="18">
        <v>1013</v>
      </c>
      <c r="N63" s="18">
        <v>709</v>
      </c>
    </row>
    <row r="64" spans="2:14" x14ac:dyDescent="0.2">
      <c r="F64" s="28"/>
      <c r="H64" s="18"/>
    </row>
    <row r="65" spans="1:14" x14ac:dyDescent="0.2">
      <c r="B65" s="5" t="s">
        <v>215</v>
      </c>
      <c r="F65" s="28">
        <v>5</v>
      </c>
      <c r="G65" s="18">
        <v>802</v>
      </c>
      <c r="H65" s="18">
        <v>55</v>
      </c>
      <c r="I65" s="36">
        <v>30.8</v>
      </c>
      <c r="J65" s="20">
        <f>K65+L65+M65</f>
        <v>5510</v>
      </c>
      <c r="K65" s="18">
        <v>1977</v>
      </c>
      <c r="L65" s="18">
        <v>2297</v>
      </c>
      <c r="M65" s="18">
        <v>1236</v>
      </c>
      <c r="N65" s="18">
        <v>1330</v>
      </c>
    </row>
    <row r="66" spans="1:14" x14ac:dyDescent="0.2">
      <c r="B66" s="5" t="s">
        <v>214</v>
      </c>
      <c r="F66" s="28">
        <v>5</v>
      </c>
      <c r="G66" s="18">
        <v>792</v>
      </c>
      <c r="H66" s="18">
        <v>55</v>
      </c>
      <c r="I66" s="36">
        <v>28.8</v>
      </c>
      <c r="J66" s="20">
        <f>K66+L66+M66</f>
        <v>3749</v>
      </c>
      <c r="K66" s="18">
        <v>1612</v>
      </c>
      <c r="L66" s="18">
        <v>1127</v>
      </c>
      <c r="M66" s="18">
        <v>1010</v>
      </c>
      <c r="N66" s="18">
        <v>579</v>
      </c>
    </row>
    <row r="67" spans="1:14" x14ac:dyDescent="0.2">
      <c r="B67" s="5" t="s">
        <v>213</v>
      </c>
      <c r="F67" s="28">
        <v>5</v>
      </c>
      <c r="G67" s="18">
        <v>790</v>
      </c>
      <c r="H67" s="18">
        <v>55</v>
      </c>
      <c r="I67" s="36">
        <v>26.8</v>
      </c>
      <c r="J67" s="20">
        <f>K67+L67+M67</f>
        <v>3165</v>
      </c>
      <c r="K67" s="18">
        <v>1545</v>
      </c>
      <c r="L67" s="18">
        <v>706</v>
      </c>
      <c r="M67" s="18">
        <v>914</v>
      </c>
      <c r="N67" s="18">
        <v>547</v>
      </c>
    </row>
    <row r="68" spans="1:14" x14ac:dyDescent="0.2">
      <c r="B68" s="5" t="s">
        <v>212</v>
      </c>
      <c r="F68" s="28">
        <v>5</v>
      </c>
      <c r="G68" s="18">
        <v>777</v>
      </c>
      <c r="H68" s="18">
        <v>55</v>
      </c>
      <c r="I68" s="36">
        <v>28.8</v>
      </c>
      <c r="J68" s="20">
        <f>K68+L68+M68</f>
        <v>4194</v>
      </c>
      <c r="K68" s="18">
        <v>2132</v>
      </c>
      <c r="L68" s="18">
        <v>774</v>
      </c>
      <c r="M68" s="18">
        <v>1288</v>
      </c>
      <c r="N68" s="18">
        <v>673</v>
      </c>
    </row>
    <row r="69" spans="1:14" x14ac:dyDescent="0.2">
      <c r="B69" s="5" t="s">
        <v>211</v>
      </c>
      <c r="F69" s="28">
        <v>5</v>
      </c>
      <c r="G69" s="18">
        <v>772</v>
      </c>
      <c r="H69" s="18">
        <v>55</v>
      </c>
      <c r="I69" s="36">
        <v>28.2</v>
      </c>
      <c r="J69" s="20">
        <f>K69+L69+M69</f>
        <v>4375</v>
      </c>
      <c r="K69" s="18">
        <v>2349</v>
      </c>
      <c r="L69" s="18">
        <v>922</v>
      </c>
      <c r="M69" s="18">
        <v>1104</v>
      </c>
      <c r="N69" s="18">
        <v>802</v>
      </c>
    </row>
    <row r="70" spans="1:14" x14ac:dyDescent="0.2">
      <c r="B70" s="5" t="s">
        <v>210</v>
      </c>
      <c r="F70" s="28">
        <v>5</v>
      </c>
      <c r="G70" s="18">
        <v>759</v>
      </c>
      <c r="H70" s="18">
        <v>55</v>
      </c>
      <c r="I70" s="36">
        <v>31</v>
      </c>
      <c r="J70" s="20">
        <f>K70+L70+M70</f>
        <v>6775</v>
      </c>
      <c r="K70" s="18">
        <v>2595</v>
      </c>
      <c r="L70" s="18">
        <v>2738</v>
      </c>
      <c r="M70" s="18">
        <v>1442</v>
      </c>
      <c r="N70" s="18">
        <v>1517</v>
      </c>
    </row>
    <row r="71" spans="1:14" ht="18" thickBot="1" x14ac:dyDescent="0.25">
      <c r="B71" s="7"/>
      <c r="C71" s="7"/>
      <c r="D71" s="7"/>
      <c r="E71" s="7"/>
      <c r="F71" s="21"/>
      <c r="G71" s="7"/>
      <c r="H71" s="7"/>
      <c r="I71" s="7"/>
      <c r="J71" s="7"/>
      <c r="K71" s="7"/>
      <c r="L71" s="7"/>
      <c r="M71" s="7"/>
      <c r="N71" s="7"/>
    </row>
    <row r="72" spans="1:14" x14ac:dyDescent="0.2">
      <c r="F72" s="5" t="s">
        <v>209</v>
      </c>
    </row>
    <row r="73" spans="1:14" x14ac:dyDescent="0.2">
      <c r="A73" s="5"/>
    </row>
    <row r="74" spans="1:14" x14ac:dyDescent="0.2">
      <c r="A74" s="5"/>
    </row>
    <row r="79" spans="1:14" x14ac:dyDescent="0.2">
      <c r="G79" s="1" t="s">
        <v>245</v>
      </c>
    </row>
    <row r="80" spans="1:14" ht="18" thickBot="1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x14ac:dyDescent="0.2">
      <c r="F81" s="9"/>
      <c r="G81" s="13" t="s">
        <v>244</v>
      </c>
      <c r="H81" s="9"/>
      <c r="I81" s="9"/>
      <c r="J81" s="9"/>
      <c r="K81" s="10"/>
      <c r="L81" s="10"/>
      <c r="M81" s="10"/>
      <c r="N81" s="9"/>
    </row>
    <row r="82" spans="2:14" x14ac:dyDescent="0.2">
      <c r="B82" s="10"/>
      <c r="C82" s="10"/>
      <c r="D82" s="10"/>
      <c r="E82" s="10"/>
      <c r="F82" s="14" t="s">
        <v>18</v>
      </c>
      <c r="G82" s="14" t="s">
        <v>23</v>
      </c>
      <c r="H82" s="14" t="s">
        <v>182</v>
      </c>
      <c r="I82" s="14" t="s">
        <v>243</v>
      </c>
      <c r="J82" s="14" t="s">
        <v>242</v>
      </c>
      <c r="K82" s="14" t="s">
        <v>241</v>
      </c>
      <c r="L82" s="14" t="s">
        <v>240</v>
      </c>
      <c r="M82" s="14" t="s">
        <v>239</v>
      </c>
      <c r="N82" s="14" t="s">
        <v>238</v>
      </c>
    </row>
    <row r="83" spans="2:14" x14ac:dyDescent="0.2">
      <c r="F83" s="15" t="s">
        <v>35</v>
      </c>
      <c r="G83" s="16" t="s">
        <v>36</v>
      </c>
      <c r="H83" s="16" t="s">
        <v>237</v>
      </c>
      <c r="I83" s="16" t="s">
        <v>236</v>
      </c>
      <c r="J83" s="16" t="s">
        <v>180</v>
      </c>
      <c r="K83" s="16" t="s">
        <v>180</v>
      </c>
      <c r="L83" s="16" t="s">
        <v>180</v>
      </c>
      <c r="M83" s="16" t="s">
        <v>180</v>
      </c>
      <c r="N83" s="16" t="s">
        <v>180</v>
      </c>
    </row>
    <row r="84" spans="2:14" x14ac:dyDescent="0.2">
      <c r="F84" s="9"/>
      <c r="I84" s="1" t="s">
        <v>235</v>
      </c>
    </row>
    <row r="85" spans="2:14" x14ac:dyDescent="0.2">
      <c r="B85" s="5" t="s">
        <v>234</v>
      </c>
      <c r="F85" s="28">
        <v>21</v>
      </c>
      <c r="G85" s="18">
        <v>2417</v>
      </c>
      <c r="H85" s="18">
        <v>89</v>
      </c>
      <c r="I85" s="36">
        <v>331.8</v>
      </c>
      <c r="J85" s="18">
        <v>67643</v>
      </c>
      <c r="K85" s="18">
        <v>22615</v>
      </c>
      <c r="L85" s="18">
        <v>28698</v>
      </c>
      <c r="M85" s="18">
        <v>16330</v>
      </c>
      <c r="N85" s="18">
        <v>781</v>
      </c>
    </row>
    <row r="86" spans="2:14" x14ac:dyDescent="0.2">
      <c r="B86" s="5" t="s">
        <v>233</v>
      </c>
      <c r="F86" s="28">
        <v>20</v>
      </c>
      <c r="G86" s="18">
        <v>2334</v>
      </c>
      <c r="H86" s="18">
        <v>88</v>
      </c>
      <c r="I86" s="36">
        <v>331.7</v>
      </c>
      <c r="J86" s="18">
        <v>67493</v>
      </c>
      <c r="K86" s="18">
        <v>22066</v>
      </c>
      <c r="L86" s="18">
        <v>28298</v>
      </c>
      <c r="M86" s="18">
        <v>17129</v>
      </c>
      <c r="N86" s="18">
        <v>980</v>
      </c>
    </row>
    <row r="87" spans="2:14" x14ac:dyDescent="0.2">
      <c r="B87" s="5" t="s">
        <v>232</v>
      </c>
      <c r="F87" s="28">
        <v>19</v>
      </c>
      <c r="G87" s="18">
        <v>2240</v>
      </c>
      <c r="H87" s="18">
        <v>85</v>
      </c>
      <c r="I87" s="36">
        <v>332.5</v>
      </c>
      <c r="J87" s="18">
        <v>68539</v>
      </c>
      <c r="K87" s="18">
        <v>22672</v>
      </c>
      <c r="L87" s="18">
        <v>28110</v>
      </c>
      <c r="M87" s="18">
        <v>17757</v>
      </c>
      <c r="N87" s="18">
        <v>1076</v>
      </c>
    </row>
    <row r="88" spans="2:14" x14ac:dyDescent="0.2">
      <c r="B88" s="5" t="s">
        <v>231</v>
      </c>
      <c r="F88" s="28">
        <v>19</v>
      </c>
      <c r="G88" s="18">
        <v>2233</v>
      </c>
      <c r="H88" s="18">
        <v>87</v>
      </c>
      <c r="I88" s="36">
        <v>334.1</v>
      </c>
      <c r="J88" s="18">
        <v>71392</v>
      </c>
      <c r="K88" s="18">
        <v>23420</v>
      </c>
      <c r="L88" s="18">
        <v>29350</v>
      </c>
      <c r="M88" s="18">
        <v>18622</v>
      </c>
      <c r="N88" s="18">
        <v>1201</v>
      </c>
    </row>
    <row r="89" spans="2:14" x14ac:dyDescent="0.2">
      <c r="B89" s="5" t="s">
        <v>230</v>
      </c>
      <c r="F89" s="28">
        <v>18</v>
      </c>
      <c r="G89" s="18">
        <v>2169</v>
      </c>
      <c r="H89" s="18">
        <v>86</v>
      </c>
      <c r="I89" s="36">
        <v>331.4</v>
      </c>
      <c r="J89" s="18">
        <v>75807</v>
      </c>
      <c r="K89" s="18">
        <v>24714</v>
      </c>
      <c r="L89" s="18">
        <v>31259</v>
      </c>
      <c r="M89" s="18">
        <v>19834</v>
      </c>
      <c r="N89" s="18">
        <v>1385</v>
      </c>
    </row>
    <row r="90" spans="2:14" x14ac:dyDescent="0.2">
      <c r="B90" s="5" t="s">
        <v>229</v>
      </c>
      <c r="F90" s="28">
        <v>22</v>
      </c>
      <c r="G90" s="18">
        <v>2544</v>
      </c>
      <c r="H90" s="18">
        <v>98</v>
      </c>
      <c r="I90" s="36">
        <v>334.2</v>
      </c>
      <c r="J90" s="18">
        <v>86160</v>
      </c>
      <c r="K90" s="18">
        <v>26474</v>
      </c>
      <c r="L90" s="18">
        <v>36633</v>
      </c>
      <c r="M90" s="18">
        <v>23053</v>
      </c>
      <c r="N90" s="18">
        <v>1741</v>
      </c>
    </row>
    <row r="91" spans="2:14" x14ac:dyDescent="0.2">
      <c r="B91" s="5" t="s">
        <v>228</v>
      </c>
      <c r="F91" s="28">
        <v>21</v>
      </c>
      <c r="G91" s="18">
        <v>2603</v>
      </c>
      <c r="H91" s="18">
        <v>100</v>
      </c>
      <c r="I91" s="36">
        <v>336.4</v>
      </c>
      <c r="J91" s="18">
        <v>91580</v>
      </c>
      <c r="K91" s="18">
        <v>26289</v>
      </c>
      <c r="L91" s="18">
        <v>40437</v>
      </c>
      <c r="M91" s="18">
        <v>24854</v>
      </c>
      <c r="N91" s="18">
        <v>2106</v>
      </c>
    </row>
    <row r="92" spans="2:14" x14ac:dyDescent="0.2">
      <c r="B92" s="5" t="s">
        <v>227</v>
      </c>
      <c r="F92" s="28">
        <v>23</v>
      </c>
      <c r="G92" s="18">
        <v>2909</v>
      </c>
      <c r="H92" s="18">
        <v>105</v>
      </c>
      <c r="I92" s="36">
        <v>336.5</v>
      </c>
      <c r="J92" s="18">
        <v>90887</v>
      </c>
      <c r="K92" s="18">
        <v>25265.8</v>
      </c>
      <c r="L92" s="18">
        <v>40929.199999999997</v>
      </c>
      <c r="M92" s="18">
        <v>24692</v>
      </c>
      <c r="N92" s="18">
        <v>2305</v>
      </c>
    </row>
    <row r="93" spans="2:14" x14ac:dyDescent="0.2">
      <c r="F93" s="9"/>
    </row>
    <row r="94" spans="2:14" x14ac:dyDescent="0.2">
      <c r="B94" s="5" t="s">
        <v>226</v>
      </c>
      <c r="F94" s="28">
        <v>24</v>
      </c>
      <c r="G94" s="18">
        <v>2991</v>
      </c>
      <c r="H94" s="18">
        <v>118</v>
      </c>
      <c r="I94" s="40">
        <v>342.1</v>
      </c>
      <c r="J94" s="18">
        <v>96916</v>
      </c>
      <c r="K94" s="39">
        <v>24454</v>
      </c>
      <c r="L94" s="39">
        <v>44825</v>
      </c>
      <c r="M94" s="39">
        <v>27637</v>
      </c>
      <c r="N94" s="39">
        <v>2797</v>
      </c>
    </row>
    <row r="95" spans="2:14" x14ac:dyDescent="0.2">
      <c r="B95" s="5" t="s">
        <v>225</v>
      </c>
      <c r="F95" s="28">
        <v>24</v>
      </c>
      <c r="G95" s="18">
        <v>2889</v>
      </c>
      <c r="H95" s="18">
        <v>116</v>
      </c>
      <c r="I95" s="40">
        <v>342.4</v>
      </c>
      <c r="J95" s="18">
        <v>100821</v>
      </c>
      <c r="K95" s="39">
        <v>25682</v>
      </c>
      <c r="L95" s="39">
        <v>47002</v>
      </c>
      <c r="M95" s="39">
        <v>28137</v>
      </c>
      <c r="N95" s="39">
        <v>2911</v>
      </c>
    </row>
    <row r="96" spans="2:14" x14ac:dyDescent="0.2">
      <c r="B96" s="5" t="s">
        <v>224</v>
      </c>
      <c r="F96" s="28">
        <v>25</v>
      </c>
      <c r="G96" s="18">
        <v>2986</v>
      </c>
      <c r="H96" s="18">
        <v>157.5</v>
      </c>
      <c r="I96" s="40">
        <v>345.7</v>
      </c>
      <c r="J96" s="39">
        <v>104123.1</v>
      </c>
      <c r="K96" s="39">
        <v>25685.4</v>
      </c>
      <c r="L96" s="39">
        <v>48996.7</v>
      </c>
      <c r="M96" s="39">
        <v>29441</v>
      </c>
      <c r="N96" s="39">
        <v>2940</v>
      </c>
    </row>
    <row r="97" spans="2:14" x14ac:dyDescent="0.2">
      <c r="B97" s="5" t="s">
        <v>223</v>
      </c>
      <c r="F97" s="28">
        <v>25</v>
      </c>
      <c r="G97" s="18">
        <v>2857</v>
      </c>
      <c r="H97" s="18">
        <v>124</v>
      </c>
      <c r="I97" s="40">
        <v>345.7</v>
      </c>
      <c r="J97" s="39">
        <v>102715</v>
      </c>
      <c r="K97" s="39">
        <v>24472</v>
      </c>
      <c r="L97" s="39">
        <v>49487</v>
      </c>
      <c r="M97" s="39">
        <v>28756</v>
      </c>
      <c r="N97" s="39">
        <v>2952</v>
      </c>
    </row>
    <row r="98" spans="2:14" x14ac:dyDescent="0.2">
      <c r="B98" s="1" t="s">
        <v>222</v>
      </c>
      <c r="C98" s="2"/>
      <c r="D98" s="2"/>
      <c r="E98" s="2"/>
      <c r="F98" s="30">
        <v>27</v>
      </c>
      <c r="G98" s="29">
        <v>3219</v>
      </c>
      <c r="H98" s="29">
        <v>142</v>
      </c>
      <c r="I98" s="38">
        <f>SUM(I100:I112)</f>
        <v>343.19999999999993</v>
      </c>
      <c r="J98" s="37">
        <f>SUM(J100:J112)</f>
        <v>101067.4</v>
      </c>
      <c r="K98" s="37">
        <f>SUM(K100:K112)</f>
        <v>23415</v>
      </c>
      <c r="L98" s="37">
        <f>SUM(L100:L112)</f>
        <v>48536.4</v>
      </c>
      <c r="M98" s="37">
        <f>SUM(M100:M112)</f>
        <v>29116</v>
      </c>
      <c r="N98" s="37">
        <f>SUM(N100:N112)</f>
        <v>2890</v>
      </c>
    </row>
    <row r="99" spans="2:14" x14ac:dyDescent="0.2">
      <c r="C99" s="2"/>
      <c r="D99" s="2"/>
      <c r="E99" s="2"/>
      <c r="F99" s="28"/>
      <c r="G99" s="18"/>
      <c r="H99" s="18"/>
      <c r="I99" s="36"/>
      <c r="J99" s="18"/>
      <c r="K99" s="18"/>
      <c r="L99" s="18"/>
      <c r="M99" s="18"/>
      <c r="N99" s="18"/>
    </row>
    <row r="100" spans="2:14" x14ac:dyDescent="0.2">
      <c r="B100" s="5" t="s">
        <v>221</v>
      </c>
      <c r="C100" s="2"/>
      <c r="D100" s="2"/>
      <c r="E100" s="2"/>
      <c r="F100" s="28">
        <v>25</v>
      </c>
      <c r="G100" s="18">
        <v>2971</v>
      </c>
      <c r="H100" s="18">
        <v>124</v>
      </c>
      <c r="I100" s="36">
        <v>28.9</v>
      </c>
      <c r="J100" s="20">
        <f>K100+L100+M100+0.8</f>
        <v>9875.5</v>
      </c>
      <c r="K100" s="18">
        <v>2494</v>
      </c>
      <c r="L100" s="18">
        <v>4560.7</v>
      </c>
      <c r="M100" s="18">
        <v>2820</v>
      </c>
      <c r="N100" s="18">
        <v>283</v>
      </c>
    </row>
    <row r="101" spans="2:14" x14ac:dyDescent="0.2">
      <c r="B101" s="5" t="s">
        <v>220</v>
      </c>
      <c r="F101" s="28">
        <v>25</v>
      </c>
      <c r="G101" s="18">
        <v>2848</v>
      </c>
      <c r="H101" s="18">
        <v>124</v>
      </c>
      <c r="I101" s="36">
        <v>27</v>
      </c>
      <c r="J101" s="20">
        <f>K101+L101+M101</f>
        <v>7059.7</v>
      </c>
      <c r="K101" s="18">
        <v>1559</v>
      </c>
      <c r="L101" s="18">
        <v>3555.7</v>
      </c>
      <c r="M101" s="18">
        <v>1945</v>
      </c>
      <c r="N101" s="18">
        <v>187</v>
      </c>
    </row>
    <row r="102" spans="2:14" x14ac:dyDescent="0.2">
      <c r="B102" s="5" t="s">
        <v>219</v>
      </c>
      <c r="F102" s="28">
        <v>25</v>
      </c>
      <c r="G102" s="18">
        <v>2741</v>
      </c>
      <c r="H102" s="18">
        <v>128</v>
      </c>
      <c r="I102" s="36">
        <v>27.7</v>
      </c>
      <c r="J102" s="20">
        <f>K102+L102+M102-0.8</f>
        <v>7723.2</v>
      </c>
      <c r="K102" s="18">
        <v>1909</v>
      </c>
      <c r="L102" s="18">
        <v>3576</v>
      </c>
      <c r="M102" s="18">
        <v>2239</v>
      </c>
      <c r="N102" s="18">
        <v>252</v>
      </c>
    </row>
    <row r="103" spans="2:14" x14ac:dyDescent="0.2">
      <c r="B103" s="5" t="s">
        <v>218</v>
      </c>
      <c r="F103" s="28">
        <v>25</v>
      </c>
      <c r="G103" s="18">
        <v>2784</v>
      </c>
      <c r="H103" s="18">
        <v>129</v>
      </c>
      <c r="I103" s="36">
        <v>29.1</v>
      </c>
      <c r="J103" s="20">
        <f>K103+L103+M103</f>
        <v>8232</v>
      </c>
      <c r="K103" s="18">
        <v>2004</v>
      </c>
      <c r="L103" s="18">
        <v>3799</v>
      </c>
      <c r="M103" s="18">
        <v>2429</v>
      </c>
      <c r="N103" s="18">
        <v>296</v>
      </c>
    </row>
    <row r="104" spans="2:14" x14ac:dyDescent="0.2">
      <c r="B104" s="5" t="s">
        <v>217</v>
      </c>
      <c r="F104" s="28">
        <v>25</v>
      </c>
      <c r="G104" s="18">
        <v>2773</v>
      </c>
      <c r="H104" s="18">
        <v>129</v>
      </c>
      <c r="I104" s="36">
        <v>28.4</v>
      </c>
      <c r="J104" s="20">
        <f>K104+L104+M104</f>
        <v>7989</v>
      </c>
      <c r="K104" s="18">
        <v>2006</v>
      </c>
      <c r="L104" s="18">
        <v>3788</v>
      </c>
      <c r="M104" s="18">
        <v>2195</v>
      </c>
      <c r="N104" s="18">
        <v>257</v>
      </c>
    </row>
    <row r="105" spans="2:14" x14ac:dyDescent="0.2">
      <c r="B105" s="5" t="s">
        <v>216</v>
      </c>
      <c r="F105" s="28">
        <v>25</v>
      </c>
      <c r="G105" s="18">
        <v>2896</v>
      </c>
      <c r="H105" s="18">
        <v>129</v>
      </c>
      <c r="I105" s="36">
        <v>28.9</v>
      </c>
      <c r="J105" s="20">
        <f>K105+L105+M105</f>
        <v>7751</v>
      </c>
      <c r="K105" s="18">
        <v>1856</v>
      </c>
      <c r="L105" s="18">
        <v>3758</v>
      </c>
      <c r="M105" s="18">
        <v>2137</v>
      </c>
      <c r="N105" s="18">
        <v>209</v>
      </c>
    </row>
    <row r="106" spans="2:14" x14ac:dyDescent="0.2">
      <c r="F106" s="28"/>
    </row>
    <row r="107" spans="2:14" x14ac:dyDescent="0.2">
      <c r="B107" s="5" t="s">
        <v>215</v>
      </c>
      <c r="F107" s="28">
        <v>25</v>
      </c>
      <c r="G107" s="18">
        <v>2890</v>
      </c>
      <c r="H107" s="18">
        <v>128</v>
      </c>
      <c r="I107" s="36">
        <v>29.7</v>
      </c>
      <c r="J107" s="20">
        <f>K107+L107+M107</f>
        <v>8470</v>
      </c>
      <c r="K107" s="18">
        <v>2034</v>
      </c>
      <c r="L107" s="18">
        <v>4017</v>
      </c>
      <c r="M107" s="18">
        <v>2419</v>
      </c>
      <c r="N107" s="18">
        <v>244</v>
      </c>
    </row>
    <row r="108" spans="2:14" x14ac:dyDescent="0.2">
      <c r="B108" s="5" t="s">
        <v>214</v>
      </c>
      <c r="F108" s="28">
        <v>25</v>
      </c>
      <c r="G108" s="18">
        <v>2924</v>
      </c>
      <c r="H108" s="18">
        <v>128</v>
      </c>
      <c r="I108" s="36">
        <v>29.7</v>
      </c>
      <c r="J108" s="20">
        <f>K108+L108+M108</f>
        <v>8371</v>
      </c>
      <c r="K108" s="18">
        <v>1665</v>
      </c>
      <c r="L108" s="18">
        <v>4321</v>
      </c>
      <c r="M108" s="18">
        <v>2385</v>
      </c>
      <c r="N108" s="18">
        <v>236</v>
      </c>
    </row>
    <row r="109" spans="2:14" x14ac:dyDescent="0.2">
      <c r="B109" s="5" t="s">
        <v>213</v>
      </c>
      <c r="F109" s="28">
        <v>26</v>
      </c>
      <c r="G109" s="18">
        <v>3070</v>
      </c>
      <c r="H109" s="18">
        <v>131</v>
      </c>
      <c r="I109" s="36">
        <v>28.7</v>
      </c>
      <c r="J109" s="20">
        <f>K109+L109+M109</f>
        <v>7819</v>
      </c>
      <c r="K109" s="18">
        <v>1516</v>
      </c>
      <c r="L109" s="18">
        <v>4092</v>
      </c>
      <c r="M109" s="18">
        <v>2211</v>
      </c>
      <c r="N109" s="18">
        <v>197</v>
      </c>
    </row>
    <row r="110" spans="2:14" x14ac:dyDescent="0.2">
      <c r="B110" s="5" t="s">
        <v>212</v>
      </c>
      <c r="F110" s="28">
        <v>27</v>
      </c>
      <c r="G110" s="18">
        <v>3040</v>
      </c>
      <c r="H110" s="18">
        <v>139</v>
      </c>
      <c r="I110" s="36">
        <v>27.4</v>
      </c>
      <c r="J110" s="20">
        <f>K110+L110+M110</f>
        <v>7948</v>
      </c>
      <c r="K110" s="18">
        <v>1761</v>
      </c>
      <c r="L110" s="18">
        <v>3956</v>
      </c>
      <c r="M110" s="18">
        <v>2231</v>
      </c>
      <c r="N110" s="18">
        <v>191</v>
      </c>
    </row>
    <row r="111" spans="2:14" x14ac:dyDescent="0.2">
      <c r="B111" s="5" t="s">
        <v>211</v>
      </c>
      <c r="F111" s="28">
        <v>27</v>
      </c>
      <c r="G111" s="18">
        <v>3149</v>
      </c>
      <c r="H111" s="18">
        <v>142</v>
      </c>
      <c r="I111" s="36">
        <v>27.7</v>
      </c>
      <c r="J111" s="20">
        <f>K111+L111+M111</f>
        <v>8731</v>
      </c>
      <c r="K111" s="18">
        <v>2037</v>
      </c>
      <c r="L111" s="18">
        <v>4085</v>
      </c>
      <c r="M111" s="18">
        <v>2609</v>
      </c>
      <c r="N111" s="18">
        <v>221</v>
      </c>
    </row>
    <row r="112" spans="2:14" x14ac:dyDescent="0.2">
      <c r="B112" s="5" t="s">
        <v>210</v>
      </c>
      <c r="F112" s="28">
        <v>27</v>
      </c>
      <c r="G112" s="18">
        <v>3219</v>
      </c>
      <c r="H112" s="18">
        <v>142</v>
      </c>
      <c r="I112" s="36">
        <v>30</v>
      </c>
      <c r="J112" s="20">
        <f>K112+L112+M112</f>
        <v>11098</v>
      </c>
      <c r="K112" s="18">
        <v>2574</v>
      </c>
      <c r="L112" s="18">
        <v>5028</v>
      </c>
      <c r="M112" s="18">
        <v>3496</v>
      </c>
      <c r="N112" s="18">
        <v>317</v>
      </c>
    </row>
    <row r="113" spans="2:14" ht="18" thickBot="1" x14ac:dyDescent="0.25">
      <c r="B113" s="4"/>
      <c r="C113" s="7"/>
      <c r="D113" s="7"/>
      <c r="E113" s="7"/>
      <c r="F113" s="35"/>
      <c r="G113" s="22"/>
      <c r="H113" s="22"/>
      <c r="I113" s="34"/>
      <c r="J113" s="22"/>
      <c r="K113" s="22"/>
      <c r="L113" s="22"/>
      <c r="M113" s="22"/>
      <c r="N113" s="22"/>
    </row>
    <row r="114" spans="2:14" x14ac:dyDescent="0.2">
      <c r="B114" s="2"/>
      <c r="F114" s="5" t="s">
        <v>209</v>
      </c>
    </row>
  </sheetData>
  <phoneticPr fontId="4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4"/>
  <sheetViews>
    <sheetView showGridLines="0" zoomScale="75" workbookViewId="0"/>
  </sheetViews>
  <sheetFormatPr defaultColWidth="9.69921875" defaultRowHeight="17.25" x14ac:dyDescent="0.2"/>
  <cols>
    <col min="1" max="1" width="10.69921875" style="6" customWidth="1"/>
    <col min="2" max="4" width="3.69921875" style="6" customWidth="1"/>
    <col min="5" max="5" width="5.69921875" style="6" customWidth="1"/>
    <col min="6" max="6" width="8.69921875" style="6" customWidth="1"/>
    <col min="7" max="10" width="10.69921875" style="6" customWidth="1"/>
    <col min="11" max="11" width="9.69921875" style="6"/>
    <col min="12" max="12" width="10.69921875" style="6" customWidth="1"/>
    <col min="13" max="16384" width="9.69921875" style="6"/>
  </cols>
  <sheetData>
    <row r="1" spans="1:14" x14ac:dyDescent="0.2">
      <c r="A1" s="5"/>
    </row>
    <row r="6" spans="1:14" x14ac:dyDescent="0.2">
      <c r="G6" s="1" t="s">
        <v>273</v>
      </c>
    </row>
    <row r="7" spans="1:14" ht="18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x14ac:dyDescent="0.2">
      <c r="F8" s="11"/>
      <c r="G8" s="12" t="s">
        <v>272</v>
      </c>
      <c r="H8" s="10"/>
      <c r="I8" s="14" t="s">
        <v>271</v>
      </c>
      <c r="J8" s="10"/>
      <c r="K8" s="10"/>
      <c r="L8" s="11"/>
      <c r="M8" s="12" t="s">
        <v>270</v>
      </c>
      <c r="N8" s="10"/>
    </row>
    <row r="9" spans="1:14" x14ac:dyDescent="0.2">
      <c r="F9" s="9"/>
      <c r="G9" s="9"/>
      <c r="H9" s="13" t="s">
        <v>16</v>
      </c>
      <c r="I9" s="9"/>
      <c r="J9" s="9"/>
      <c r="K9" s="13" t="s">
        <v>16</v>
      </c>
      <c r="L9" s="9"/>
      <c r="M9" s="9"/>
      <c r="N9" s="13" t="s">
        <v>16</v>
      </c>
    </row>
    <row r="10" spans="1:14" x14ac:dyDescent="0.2">
      <c r="B10" s="10"/>
      <c r="C10" s="10"/>
      <c r="D10" s="10"/>
      <c r="E10" s="10"/>
      <c r="F10" s="14" t="s">
        <v>255</v>
      </c>
      <c r="G10" s="14" t="s">
        <v>23</v>
      </c>
      <c r="H10" s="14" t="s">
        <v>254</v>
      </c>
      <c r="I10" s="14" t="s">
        <v>269</v>
      </c>
      <c r="J10" s="14" t="s">
        <v>23</v>
      </c>
      <c r="K10" s="14" t="s">
        <v>254</v>
      </c>
      <c r="L10" s="14" t="s">
        <v>269</v>
      </c>
      <c r="M10" s="14" t="s">
        <v>199</v>
      </c>
      <c r="N10" s="14" t="s">
        <v>254</v>
      </c>
    </row>
    <row r="11" spans="1:14" x14ac:dyDescent="0.2">
      <c r="F11" s="9"/>
      <c r="G11" s="16" t="s">
        <v>36</v>
      </c>
      <c r="H11" s="16" t="s">
        <v>180</v>
      </c>
      <c r="J11" s="16" t="s">
        <v>36</v>
      </c>
      <c r="K11" s="16" t="s">
        <v>180</v>
      </c>
      <c r="M11" s="16" t="s">
        <v>36</v>
      </c>
      <c r="N11" s="16" t="s">
        <v>180</v>
      </c>
    </row>
    <row r="12" spans="1:14" x14ac:dyDescent="0.2">
      <c r="B12" s="5" t="s">
        <v>268</v>
      </c>
      <c r="F12" s="28">
        <v>2</v>
      </c>
      <c r="G12" s="19" t="s">
        <v>267</v>
      </c>
      <c r="H12" s="19" t="s">
        <v>266</v>
      </c>
      <c r="I12" s="18">
        <v>5</v>
      </c>
      <c r="J12" s="19" t="s">
        <v>266</v>
      </c>
      <c r="K12" s="19" t="s">
        <v>266</v>
      </c>
      <c r="L12" s="18">
        <v>9</v>
      </c>
      <c r="M12" s="18">
        <v>81</v>
      </c>
      <c r="N12" s="18">
        <v>1808</v>
      </c>
    </row>
    <row r="13" spans="1:14" x14ac:dyDescent="0.2">
      <c r="B13" s="5" t="s">
        <v>265</v>
      </c>
      <c r="F13" s="28">
        <v>4</v>
      </c>
      <c r="G13" s="18">
        <v>23</v>
      </c>
      <c r="H13" s="18">
        <v>485</v>
      </c>
      <c r="I13" s="18">
        <v>15</v>
      </c>
      <c r="J13" s="18">
        <v>649</v>
      </c>
      <c r="K13" s="18">
        <v>3609</v>
      </c>
      <c r="L13" s="18">
        <v>15</v>
      </c>
      <c r="M13" s="18">
        <v>143</v>
      </c>
      <c r="N13" s="18">
        <v>2547</v>
      </c>
    </row>
    <row r="14" spans="1:14" x14ac:dyDescent="0.2">
      <c r="B14" s="5" t="s">
        <v>231</v>
      </c>
      <c r="F14" s="28">
        <v>3</v>
      </c>
      <c r="G14" s="18">
        <v>36</v>
      </c>
      <c r="H14" s="18">
        <v>592</v>
      </c>
      <c r="I14" s="18">
        <v>15</v>
      </c>
      <c r="J14" s="18">
        <v>644</v>
      </c>
      <c r="K14" s="18">
        <v>3566</v>
      </c>
      <c r="L14" s="18">
        <v>13</v>
      </c>
      <c r="M14" s="18">
        <v>121</v>
      </c>
      <c r="N14" s="18">
        <v>2436</v>
      </c>
    </row>
    <row r="15" spans="1:14" x14ac:dyDescent="0.2">
      <c r="B15" s="5" t="s">
        <v>264</v>
      </c>
      <c r="F15" s="28">
        <v>4</v>
      </c>
      <c r="G15" s="18">
        <v>36</v>
      </c>
      <c r="H15" s="18">
        <v>801</v>
      </c>
      <c r="I15" s="18">
        <v>16</v>
      </c>
      <c r="J15" s="18">
        <v>856</v>
      </c>
      <c r="K15" s="18">
        <v>4851</v>
      </c>
      <c r="L15" s="18">
        <v>13</v>
      </c>
      <c r="M15" s="18">
        <v>119</v>
      </c>
      <c r="N15" s="18">
        <v>2568</v>
      </c>
    </row>
    <row r="16" spans="1:14" x14ac:dyDescent="0.2">
      <c r="F16" s="9"/>
    </row>
    <row r="17" spans="2:14" x14ac:dyDescent="0.2">
      <c r="B17" s="5" t="s">
        <v>263</v>
      </c>
      <c r="F17" s="28">
        <v>4</v>
      </c>
      <c r="G17" s="18">
        <v>37</v>
      </c>
      <c r="H17" s="18">
        <v>941</v>
      </c>
      <c r="I17" s="18">
        <v>16</v>
      </c>
      <c r="J17" s="18">
        <v>870</v>
      </c>
      <c r="K17" s="18">
        <v>6127</v>
      </c>
      <c r="L17" s="18">
        <v>12</v>
      </c>
      <c r="M17" s="18">
        <v>102</v>
      </c>
      <c r="N17" s="18">
        <v>2620</v>
      </c>
    </row>
    <row r="18" spans="2:14" x14ac:dyDescent="0.2">
      <c r="B18" s="5" t="s">
        <v>228</v>
      </c>
      <c r="F18" s="28">
        <v>4</v>
      </c>
      <c r="G18" s="18">
        <v>42</v>
      </c>
      <c r="H18" s="18">
        <v>1151</v>
      </c>
      <c r="I18" s="18">
        <v>15</v>
      </c>
      <c r="J18" s="18">
        <v>799</v>
      </c>
      <c r="K18" s="18">
        <v>5887</v>
      </c>
      <c r="L18" s="18">
        <v>12</v>
      </c>
      <c r="M18" s="18">
        <v>114</v>
      </c>
      <c r="N18" s="18">
        <v>2682</v>
      </c>
    </row>
    <row r="19" spans="2:14" x14ac:dyDescent="0.2">
      <c r="B19" s="5" t="s">
        <v>227</v>
      </c>
      <c r="F19" s="28">
        <v>4</v>
      </c>
      <c r="G19" s="18">
        <v>33</v>
      </c>
      <c r="H19" s="18">
        <v>1013</v>
      </c>
      <c r="I19" s="18">
        <v>14</v>
      </c>
      <c r="J19" s="18">
        <v>823</v>
      </c>
      <c r="K19" s="18">
        <v>6012</v>
      </c>
      <c r="L19" s="18">
        <v>12</v>
      </c>
      <c r="M19" s="18">
        <v>109</v>
      </c>
      <c r="N19" s="18">
        <v>2578</v>
      </c>
    </row>
    <row r="20" spans="2:14" x14ac:dyDescent="0.2">
      <c r="B20" s="5" t="s">
        <v>262</v>
      </c>
      <c r="C20" s="2"/>
      <c r="D20" s="2"/>
      <c r="E20" s="2"/>
      <c r="F20" s="28">
        <v>4</v>
      </c>
      <c r="G20" s="18">
        <v>38</v>
      </c>
      <c r="H20" s="18">
        <v>986</v>
      </c>
      <c r="I20" s="18">
        <v>14</v>
      </c>
      <c r="J20" s="18">
        <v>788</v>
      </c>
      <c r="K20" s="18">
        <v>5775</v>
      </c>
      <c r="L20" s="18">
        <v>12</v>
      </c>
      <c r="M20" s="18">
        <v>117</v>
      </c>
      <c r="N20" s="18">
        <v>2946</v>
      </c>
    </row>
    <row r="21" spans="2:14" x14ac:dyDescent="0.2">
      <c r="F21" s="9"/>
    </row>
    <row r="22" spans="2:14" x14ac:dyDescent="0.2">
      <c r="B22" s="5" t="s">
        <v>261</v>
      </c>
      <c r="C22" s="2"/>
      <c r="D22" s="2"/>
      <c r="E22" s="2"/>
      <c r="F22" s="28">
        <v>4</v>
      </c>
      <c r="G22" s="18">
        <v>37</v>
      </c>
      <c r="H22" s="18">
        <v>1006</v>
      </c>
      <c r="I22" s="18">
        <v>14</v>
      </c>
      <c r="J22" s="18">
        <v>765</v>
      </c>
      <c r="K22" s="18">
        <v>5936</v>
      </c>
      <c r="L22" s="18">
        <v>10</v>
      </c>
      <c r="M22" s="18">
        <v>103</v>
      </c>
      <c r="N22" s="18">
        <v>2509</v>
      </c>
    </row>
    <row r="23" spans="2:14" x14ac:dyDescent="0.2">
      <c r="B23" s="5" t="s">
        <v>224</v>
      </c>
      <c r="F23" s="28">
        <v>10</v>
      </c>
      <c r="G23" s="18">
        <v>113</v>
      </c>
      <c r="H23" s="18">
        <v>6057</v>
      </c>
      <c r="I23" s="18">
        <v>16</v>
      </c>
      <c r="J23" s="18">
        <v>798</v>
      </c>
      <c r="K23" s="18">
        <v>8047</v>
      </c>
      <c r="L23" s="18">
        <v>14</v>
      </c>
      <c r="M23" s="18">
        <v>134</v>
      </c>
      <c r="N23" s="18">
        <v>4030</v>
      </c>
    </row>
    <row r="24" spans="2:14" x14ac:dyDescent="0.2">
      <c r="B24" s="5" t="s">
        <v>223</v>
      </c>
      <c r="F24" s="28">
        <v>10</v>
      </c>
      <c r="G24" s="18">
        <v>101</v>
      </c>
      <c r="H24" s="18">
        <v>7568</v>
      </c>
      <c r="I24" s="18">
        <v>16</v>
      </c>
      <c r="J24" s="18">
        <v>895</v>
      </c>
      <c r="K24" s="18">
        <v>9028</v>
      </c>
      <c r="L24" s="18">
        <v>15</v>
      </c>
      <c r="M24" s="18">
        <v>145</v>
      </c>
      <c r="N24" s="18">
        <v>4454</v>
      </c>
    </row>
    <row r="25" spans="2:14" x14ac:dyDescent="0.2">
      <c r="B25" s="1" t="s">
        <v>260</v>
      </c>
      <c r="C25" s="2"/>
      <c r="D25" s="2"/>
      <c r="E25" s="2"/>
      <c r="F25" s="30">
        <v>15</v>
      </c>
      <c r="G25" s="29">
        <v>176</v>
      </c>
      <c r="H25" s="29">
        <v>8758</v>
      </c>
      <c r="I25" s="29">
        <v>23</v>
      </c>
      <c r="J25" s="29">
        <v>1009</v>
      </c>
      <c r="K25" s="29">
        <v>11025</v>
      </c>
      <c r="L25" s="29">
        <v>14</v>
      </c>
      <c r="M25" s="29">
        <v>136</v>
      </c>
      <c r="N25" s="29">
        <v>4244</v>
      </c>
    </row>
    <row r="26" spans="2:14" ht="18" thickBot="1" x14ac:dyDescent="0.25">
      <c r="B26" s="7"/>
      <c r="C26" s="7"/>
      <c r="D26" s="7"/>
      <c r="E26" s="7"/>
      <c r="F26" s="21"/>
      <c r="G26" s="7"/>
      <c r="H26" s="7"/>
      <c r="I26" s="7"/>
      <c r="J26" s="7"/>
      <c r="K26" s="7"/>
      <c r="L26" s="7"/>
      <c r="M26" s="7"/>
      <c r="N26" s="7"/>
    </row>
    <row r="27" spans="2:14" x14ac:dyDescent="0.2">
      <c r="F27" s="11"/>
      <c r="G27" s="42" t="s">
        <v>259</v>
      </c>
      <c r="H27" s="10"/>
      <c r="I27" s="11"/>
      <c r="J27" s="42" t="s">
        <v>258</v>
      </c>
      <c r="K27" s="10"/>
      <c r="L27" s="14" t="s">
        <v>257</v>
      </c>
      <c r="M27" s="10"/>
      <c r="N27" s="10"/>
    </row>
    <row r="28" spans="2:14" x14ac:dyDescent="0.2">
      <c r="F28" s="9"/>
      <c r="G28" s="9"/>
      <c r="H28" s="13" t="s">
        <v>16</v>
      </c>
      <c r="I28" s="9"/>
      <c r="J28" s="9"/>
      <c r="K28" s="13" t="s">
        <v>16</v>
      </c>
      <c r="L28" s="9"/>
      <c r="M28" s="9"/>
      <c r="N28" s="13" t="s">
        <v>16</v>
      </c>
    </row>
    <row r="29" spans="2:14" x14ac:dyDescent="0.2">
      <c r="B29" s="10"/>
      <c r="C29" s="10"/>
      <c r="D29" s="10"/>
      <c r="E29" s="10"/>
      <c r="F29" s="14" t="s">
        <v>255</v>
      </c>
      <c r="G29" s="14" t="s">
        <v>23</v>
      </c>
      <c r="H29" s="14" t="s">
        <v>254</v>
      </c>
      <c r="I29" s="32" t="s">
        <v>256</v>
      </c>
      <c r="J29" s="14" t="s">
        <v>23</v>
      </c>
      <c r="K29" s="14" t="s">
        <v>254</v>
      </c>
      <c r="L29" s="32" t="s">
        <v>255</v>
      </c>
      <c r="M29" s="32" t="s">
        <v>199</v>
      </c>
      <c r="N29" s="14" t="s">
        <v>254</v>
      </c>
    </row>
    <row r="30" spans="2:14" x14ac:dyDescent="0.2">
      <c r="F30" s="9"/>
      <c r="G30" s="16" t="s">
        <v>36</v>
      </c>
      <c r="H30" s="16" t="s">
        <v>180</v>
      </c>
      <c r="J30" s="16" t="s">
        <v>36</v>
      </c>
      <c r="K30" s="16" t="s">
        <v>180</v>
      </c>
      <c r="M30" s="16" t="s">
        <v>36</v>
      </c>
      <c r="N30" s="16" t="s">
        <v>180</v>
      </c>
    </row>
    <row r="31" spans="2:14" x14ac:dyDescent="0.2">
      <c r="B31" s="1" t="s">
        <v>253</v>
      </c>
      <c r="F31" s="30">
        <v>5</v>
      </c>
      <c r="G31" s="29">
        <v>9</v>
      </c>
      <c r="H31" s="29">
        <v>44</v>
      </c>
      <c r="I31" s="29">
        <v>12</v>
      </c>
      <c r="J31" s="29">
        <v>160</v>
      </c>
      <c r="K31" s="29">
        <v>1630</v>
      </c>
      <c r="L31" s="29">
        <v>14</v>
      </c>
      <c r="M31" s="29">
        <v>357</v>
      </c>
      <c r="N31" s="29">
        <v>1823</v>
      </c>
    </row>
    <row r="32" spans="2:14" ht="18" thickBot="1" x14ac:dyDescent="0.25">
      <c r="B32" s="7"/>
      <c r="C32" s="7"/>
      <c r="D32" s="7"/>
      <c r="E32" s="7"/>
      <c r="F32" s="21"/>
      <c r="G32" s="7"/>
      <c r="H32" s="7"/>
      <c r="I32" s="7"/>
      <c r="J32" s="7"/>
      <c r="K32" s="7"/>
      <c r="L32" s="7"/>
      <c r="M32" s="7"/>
      <c r="N32" s="7"/>
    </row>
    <row r="33" spans="1:6" x14ac:dyDescent="0.2">
      <c r="F33" s="5" t="s">
        <v>252</v>
      </c>
    </row>
    <row r="34" spans="1:6" x14ac:dyDescent="0.2">
      <c r="A34" s="5"/>
    </row>
  </sheetData>
  <phoneticPr fontId="4"/>
  <pageMargins left="0.23000000000000004" right="0.23000000000000004" top="0.55000000000000004" bottom="0.49" header="0.51200000000000001" footer="0.51200000000000001"/>
  <pageSetup paperSize="12" scale="75" orientation="portrait" verticalDpi="0" r:id="rId1"/>
  <headerFooter alignWithMargins="0"/>
  <rowBreaks count="1" manualBreakCount="1">
    <brk id="3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10.69921875" defaultRowHeight="17.25" x14ac:dyDescent="0.2"/>
  <cols>
    <col min="1" max="1" width="10.69921875" style="6" customWidth="1"/>
    <col min="2" max="2" width="4.69921875" style="6" customWidth="1"/>
    <col min="3" max="3" width="10.69921875" style="6"/>
    <col min="4" max="4" width="15.69921875" style="6" customWidth="1"/>
    <col min="5" max="16384" width="10.69921875" style="6"/>
  </cols>
  <sheetData>
    <row r="1" spans="1:5" x14ac:dyDescent="0.2">
      <c r="A1" s="5"/>
    </row>
    <row r="6" spans="1:5" x14ac:dyDescent="0.2">
      <c r="D6" s="1" t="s">
        <v>315</v>
      </c>
    </row>
    <row r="7" spans="1:5" x14ac:dyDescent="0.2">
      <c r="E7" s="5" t="s">
        <v>314</v>
      </c>
    </row>
    <row r="8" spans="1:5" x14ac:dyDescent="0.2">
      <c r="D8" s="5" t="s">
        <v>313</v>
      </c>
    </row>
    <row r="9" spans="1:5" x14ac:dyDescent="0.2">
      <c r="D9" s="5" t="s">
        <v>312</v>
      </c>
    </row>
    <row r="10" spans="1:5" x14ac:dyDescent="0.2">
      <c r="D10" s="5" t="s">
        <v>311</v>
      </c>
    </row>
    <row r="11" spans="1:5" x14ac:dyDescent="0.2">
      <c r="D11" s="5" t="s">
        <v>310</v>
      </c>
    </row>
    <row r="12" spans="1:5" x14ac:dyDescent="0.2">
      <c r="D12" s="5" t="s">
        <v>309</v>
      </c>
    </row>
    <row r="13" spans="1:5" x14ac:dyDescent="0.2">
      <c r="D13" s="5" t="s">
        <v>308</v>
      </c>
    </row>
    <row r="14" spans="1:5" x14ac:dyDescent="0.2">
      <c r="D14" s="5" t="s">
        <v>307</v>
      </c>
    </row>
    <row r="15" spans="1:5" x14ac:dyDescent="0.2">
      <c r="D15" s="5" t="s">
        <v>306</v>
      </c>
    </row>
    <row r="16" spans="1:5" x14ac:dyDescent="0.2">
      <c r="D16" s="5" t="s">
        <v>305</v>
      </c>
    </row>
    <row r="17" spans="2:13" x14ac:dyDescent="0.2">
      <c r="D17" s="5" t="s">
        <v>304</v>
      </c>
    </row>
    <row r="18" spans="2:13" x14ac:dyDescent="0.2">
      <c r="D18" s="5" t="s">
        <v>303</v>
      </c>
    </row>
    <row r="19" spans="2:13" ht="18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43"/>
      <c r="M19" s="43"/>
    </row>
    <row r="20" spans="2:13" x14ac:dyDescent="0.2">
      <c r="F20" s="9"/>
      <c r="G20" s="10"/>
      <c r="H20" s="10"/>
      <c r="I20" s="9"/>
      <c r="J20" s="10"/>
      <c r="K20" s="10"/>
    </row>
    <row r="21" spans="2:13" x14ac:dyDescent="0.2">
      <c r="F21" s="44" t="s">
        <v>269</v>
      </c>
      <c r="G21" s="9"/>
      <c r="H21" s="9"/>
      <c r="I21" s="44" t="s">
        <v>23</v>
      </c>
      <c r="J21" s="9"/>
      <c r="K21" s="9"/>
    </row>
    <row r="22" spans="2:13" x14ac:dyDescent="0.2">
      <c r="B22" s="10"/>
      <c r="C22" s="10"/>
      <c r="D22" s="10"/>
      <c r="E22" s="10"/>
      <c r="F22" s="11"/>
      <c r="G22" s="32" t="s">
        <v>302</v>
      </c>
      <c r="H22" s="32" t="s">
        <v>301</v>
      </c>
      <c r="I22" s="11"/>
      <c r="J22" s="32" t="s">
        <v>300</v>
      </c>
      <c r="K22" s="32" t="s">
        <v>299</v>
      </c>
      <c r="L22" s="43"/>
      <c r="M22" s="43"/>
    </row>
    <row r="23" spans="2:13" x14ac:dyDescent="0.2">
      <c r="F23" s="9"/>
      <c r="I23" s="16" t="s">
        <v>36</v>
      </c>
      <c r="J23" s="16" t="s">
        <v>36</v>
      </c>
      <c r="K23" s="16" t="s">
        <v>36</v>
      </c>
    </row>
    <row r="24" spans="2:13" x14ac:dyDescent="0.2">
      <c r="C24" s="1" t="s">
        <v>291</v>
      </c>
      <c r="D24" s="2"/>
      <c r="E24" s="2"/>
      <c r="F24" s="3">
        <f>G24+H24</f>
        <v>10652</v>
      </c>
      <c r="G24" s="2">
        <f>SUM(G26:G44)</f>
        <v>8656</v>
      </c>
      <c r="H24" s="2">
        <f>SUM(H26:H44)</f>
        <v>1996</v>
      </c>
      <c r="I24" s="2">
        <f>J24+K24</f>
        <v>49284</v>
      </c>
      <c r="J24" s="2">
        <f>SUM(J26:J44)</f>
        <v>25479</v>
      </c>
      <c r="K24" s="2">
        <f>SUM(K26:K44)</f>
        <v>23805</v>
      </c>
    </row>
    <row r="25" spans="2:13" x14ac:dyDescent="0.2">
      <c r="F25" s="9"/>
    </row>
    <row r="26" spans="2:13" x14ac:dyDescent="0.2">
      <c r="C26" s="5" t="s">
        <v>290</v>
      </c>
      <c r="F26" s="17">
        <f>G26+H26</f>
        <v>3790</v>
      </c>
      <c r="G26" s="18">
        <v>3593</v>
      </c>
      <c r="H26" s="18">
        <v>197</v>
      </c>
      <c r="I26" s="20">
        <f>J26+K26</f>
        <v>8661</v>
      </c>
      <c r="J26" s="18">
        <v>3267</v>
      </c>
      <c r="K26" s="18">
        <v>5394</v>
      </c>
    </row>
    <row r="27" spans="2:13" x14ac:dyDescent="0.2">
      <c r="C27" s="5" t="s">
        <v>289</v>
      </c>
      <c r="F27" s="17">
        <f>G27+H27</f>
        <v>721</v>
      </c>
      <c r="G27" s="18">
        <v>645</v>
      </c>
      <c r="H27" s="18">
        <v>76</v>
      </c>
      <c r="I27" s="20">
        <f>J27+K27</f>
        <v>1114</v>
      </c>
      <c r="J27" s="18">
        <v>659</v>
      </c>
      <c r="K27" s="18">
        <v>455</v>
      </c>
    </row>
    <row r="28" spans="2:13" x14ac:dyDescent="0.2">
      <c r="C28" s="5" t="s">
        <v>288</v>
      </c>
      <c r="F28" s="17">
        <f>G28+H28</f>
        <v>448</v>
      </c>
      <c r="G28" s="18">
        <v>357</v>
      </c>
      <c r="H28" s="18">
        <v>91</v>
      </c>
      <c r="I28" s="20">
        <f>J28+K28</f>
        <v>1794</v>
      </c>
      <c r="J28" s="18">
        <v>919</v>
      </c>
      <c r="K28" s="18">
        <v>875</v>
      </c>
    </row>
    <row r="29" spans="2:13" x14ac:dyDescent="0.2">
      <c r="F29" s="9"/>
    </row>
    <row r="30" spans="2:13" x14ac:dyDescent="0.2">
      <c r="C30" s="5" t="s">
        <v>287</v>
      </c>
      <c r="F30" s="17">
        <f>G30+H30</f>
        <v>1000</v>
      </c>
      <c r="G30" s="18">
        <v>671</v>
      </c>
      <c r="H30" s="18">
        <v>329</v>
      </c>
      <c r="I30" s="20">
        <f>J30+K30</f>
        <v>10029</v>
      </c>
      <c r="J30" s="18">
        <v>4107</v>
      </c>
      <c r="K30" s="18">
        <v>5922</v>
      </c>
    </row>
    <row r="31" spans="2:13" x14ac:dyDescent="0.2">
      <c r="C31" s="5" t="s">
        <v>286</v>
      </c>
      <c r="F31" s="17">
        <f>G31+H31</f>
        <v>574</v>
      </c>
      <c r="G31" s="18">
        <v>284</v>
      </c>
      <c r="H31" s="18">
        <v>290</v>
      </c>
      <c r="I31" s="20">
        <f>J31+K31</f>
        <v>6708</v>
      </c>
      <c r="J31" s="18">
        <v>3485</v>
      </c>
      <c r="K31" s="18">
        <v>3223</v>
      </c>
    </row>
    <row r="32" spans="2:13" x14ac:dyDescent="0.2">
      <c r="C32" s="5" t="s">
        <v>285</v>
      </c>
      <c r="F32" s="17">
        <f>G32+H32</f>
        <v>849</v>
      </c>
      <c r="G32" s="18">
        <v>668</v>
      </c>
      <c r="H32" s="18">
        <v>181</v>
      </c>
      <c r="I32" s="20">
        <f>J32+K32</f>
        <v>3552</v>
      </c>
      <c r="J32" s="18">
        <v>2653</v>
      </c>
      <c r="K32" s="18">
        <v>899</v>
      </c>
    </row>
    <row r="33" spans="2:11" x14ac:dyDescent="0.2">
      <c r="F33" s="9"/>
    </row>
    <row r="34" spans="2:11" x14ac:dyDescent="0.2">
      <c r="C34" s="5" t="s">
        <v>284</v>
      </c>
      <c r="F34" s="17">
        <f>G34+H34</f>
        <v>250</v>
      </c>
      <c r="G34" s="18">
        <v>173</v>
      </c>
      <c r="H34" s="18">
        <v>77</v>
      </c>
      <c r="I34" s="20">
        <f>J34+K34</f>
        <v>1464</v>
      </c>
      <c r="J34" s="18">
        <v>1286</v>
      </c>
      <c r="K34" s="18">
        <v>178</v>
      </c>
    </row>
    <row r="35" spans="2:11" x14ac:dyDescent="0.2">
      <c r="C35" s="5" t="s">
        <v>283</v>
      </c>
      <c r="F35" s="17">
        <f>G35+H35</f>
        <v>213</v>
      </c>
      <c r="G35" s="18">
        <v>109</v>
      </c>
      <c r="H35" s="18">
        <v>104</v>
      </c>
      <c r="I35" s="20">
        <f>J35+K35</f>
        <v>1285</v>
      </c>
      <c r="J35" s="18">
        <v>823</v>
      </c>
      <c r="K35" s="18">
        <v>462</v>
      </c>
    </row>
    <row r="36" spans="2:11" x14ac:dyDescent="0.2">
      <c r="C36" s="5" t="s">
        <v>282</v>
      </c>
      <c r="F36" s="17">
        <f>G36+H36</f>
        <v>5</v>
      </c>
      <c r="G36" s="18">
        <v>3</v>
      </c>
      <c r="H36" s="18">
        <v>2</v>
      </c>
      <c r="I36" s="20">
        <f>J36+K36</f>
        <v>63</v>
      </c>
      <c r="J36" s="18">
        <v>45</v>
      </c>
      <c r="K36" s="18">
        <v>18</v>
      </c>
    </row>
    <row r="37" spans="2:11" x14ac:dyDescent="0.2">
      <c r="F37" s="9"/>
    </row>
    <row r="38" spans="2:11" x14ac:dyDescent="0.2">
      <c r="C38" s="5" t="s">
        <v>281</v>
      </c>
      <c r="F38" s="17">
        <f>G38+H38</f>
        <v>9</v>
      </c>
      <c r="G38" s="19" t="s">
        <v>298</v>
      </c>
      <c r="H38" s="18">
        <v>9</v>
      </c>
      <c r="I38" s="20">
        <f>J38+K38</f>
        <v>435</v>
      </c>
      <c r="J38" s="18">
        <v>303</v>
      </c>
      <c r="K38" s="18">
        <v>132</v>
      </c>
    </row>
    <row r="39" spans="2:11" x14ac:dyDescent="0.2">
      <c r="C39" s="5" t="s">
        <v>280</v>
      </c>
      <c r="F39" s="17">
        <f>G39+H39</f>
        <v>70</v>
      </c>
      <c r="G39" s="18">
        <v>4</v>
      </c>
      <c r="H39" s="18">
        <v>66</v>
      </c>
      <c r="I39" s="20">
        <f>J39+K39</f>
        <v>1103</v>
      </c>
      <c r="J39" s="18">
        <v>709</v>
      </c>
      <c r="K39" s="18">
        <v>394</v>
      </c>
    </row>
    <row r="40" spans="2:11" x14ac:dyDescent="0.2">
      <c r="C40" s="5" t="s">
        <v>279</v>
      </c>
      <c r="F40" s="17">
        <f>G40+H40</f>
        <v>33</v>
      </c>
      <c r="G40" s="18">
        <v>10</v>
      </c>
      <c r="H40" s="18">
        <v>23</v>
      </c>
      <c r="I40" s="20">
        <f>J40+K40</f>
        <v>204</v>
      </c>
      <c r="J40" s="18">
        <v>143</v>
      </c>
      <c r="K40" s="18">
        <v>61</v>
      </c>
    </row>
    <row r="41" spans="2:11" x14ac:dyDescent="0.2">
      <c r="F41" s="9"/>
    </row>
    <row r="42" spans="2:11" x14ac:dyDescent="0.2">
      <c r="C42" s="5" t="s">
        <v>277</v>
      </c>
      <c r="F42" s="17">
        <f>G42+H42</f>
        <v>2278</v>
      </c>
      <c r="G42" s="18">
        <v>1921</v>
      </c>
      <c r="H42" s="18">
        <v>357</v>
      </c>
      <c r="I42" s="20">
        <f>J42+K42</f>
        <v>8132</v>
      </c>
      <c r="J42" s="18">
        <v>4090</v>
      </c>
      <c r="K42" s="18">
        <v>4042</v>
      </c>
    </row>
    <row r="43" spans="2:11" x14ac:dyDescent="0.2">
      <c r="C43" s="5" t="s">
        <v>276</v>
      </c>
      <c r="F43" s="17">
        <f>G43+H43</f>
        <v>275</v>
      </c>
      <c r="G43" s="18">
        <v>126</v>
      </c>
      <c r="H43" s="18">
        <v>149</v>
      </c>
      <c r="I43" s="20">
        <f>J43+K43</f>
        <v>3812</v>
      </c>
      <c r="J43" s="18">
        <v>2278</v>
      </c>
      <c r="K43" s="18">
        <v>1534</v>
      </c>
    </row>
    <row r="44" spans="2:11" x14ac:dyDescent="0.2">
      <c r="C44" s="5" t="s">
        <v>275</v>
      </c>
      <c r="F44" s="17">
        <f>G44+H44</f>
        <v>137</v>
      </c>
      <c r="G44" s="18">
        <v>92</v>
      </c>
      <c r="H44" s="18">
        <v>45</v>
      </c>
      <c r="I44" s="20">
        <f>J44+K44</f>
        <v>928</v>
      </c>
      <c r="J44" s="18">
        <v>712</v>
      </c>
      <c r="K44" s="18">
        <v>216</v>
      </c>
    </row>
    <row r="45" spans="2:11" ht="18" thickBot="1" x14ac:dyDescent="0.25">
      <c r="B45" s="7"/>
      <c r="C45" s="7"/>
      <c r="D45" s="7"/>
      <c r="E45" s="7"/>
      <c r="F45" s="21"/>
      <c r="G45" s="7"/>
      <c r="H45" s="7"/>
      <c r="I45" s="7"/>
      <c r="J45" s="7"/>
      <c r="K45" s="7"/>
    </row>
    <row r="46" spans="2:11" x14ac:dyDescent="0.2">
      <c r="F46" s="9"/>
      <c r="G46" s="9"/>
      <c r="H46" s="9"/>
      <c r="I46" s="9"/>
      <c r="J46" s="14" t="s">
        <v>297</v>
      </c>
      <c r="K46" s="10"/>
    </row>
    <row r="47" spans="2:11" x14ac:dyDescent="0.2">
      <c r="F47" s="13" t="s">
        <v>294</v>
      </c>
      <c r="G47" s="13" t="s">
        <v>296</v>
      </c>
      <c r="H47" s="13" t="s">
        <v>293</v>
      </c>
      <c r="I47" s="13" t="s">
        <v>295</v>
      </c>
      <c r="J47" s="9"/>
      <c r="K47" s="9"/>
    </row>
    <row r="48" spans="2:11" x14ac:dyDescent="0.2">
      <c r="B48" s="10"/>
      <c r="C48" s="10"/>
      <c r="D48" s="10"/>
      <c r="E48" s="10"/>
      <c r="F48" s="11"/>
      <c r="G48" s="11"/>
      <c r="H48" s="11"/>
      <c r="I48" s="11"/>
      <c r="J48" s="14" t="s">
        <v>294</v>
      </c>
      <c r="K48" s="14" t="s">
        <v>293</v>
      </c>
    </row>
    <row r="49" spans="3:11" x14ac:dyDescent="0.2">
      <c r="F49" s="15" t="s">
        <v>180</v>
      </c>
      <c r="G49" s="16" t="s">
        <v>180</v>
      </c>
      <c r="H49" s="16" t="s">
        <v>180</v>
      </c>
      <c r="I49" s="16" t="s">
        <v>180</v>
      </c>
      <c r="J49" s="16" t="s">
        <v>292</v>
      </c>
      <c r="K49" s="16" t="s">
        <v>292</v>
      </c>
    </row>
    <row r="50" spans="3:11" x14ac:dyDescent="0.2">
      <c r="C50" s="1" t="s">
        <v>291</v>
      </c>
      <c r="D50" s="2"/>
      <c r="E50" s="2"/>
      <c r="F50" s="3">
        <f>SUM(F52:F70)</f>
        <v>499841</v>
      </c>
      <c r="G50" s="2">
        <f>SUM(G52:G70)</f>
        <v>304229.2</v>
      </c>
      <c r="H50" s="2">
        <f>SUM(H52:H70)</f>
        <v>111320.2</v>
      </c>
      <c r="I50" s="2">
        <f>SUM(I52:I70)+353</f>
        <v>39234</v>
      </c>
      <c r="J50" s="29">
        <v>1008</v>
      </c>
      <c r="K50" s="29">
        <v>292</v>
      </c>
    </row>
    <row r="51" spans="3:11" x14ac:dyDescent="0.2">
      <c r="F51" s="9"/>
      <c r="J51" s="18"/>
      <c r="K51" s="18"/>
    </row>
    <row r="52" spans="3:11" x14ac:dyDescent="0.2">
      <c r="C52" s="5" t="s">
        <v>290</v>
      </c>
      <c r="F52" s="28">
        <v>29096</v>
      </c>
      <c r="G52" s="18">
        <v>10233.6</v>
      </c>
      <c r="H52" s="18">
        <v>7535.6</v>
      </c>
      <c r="I52" s="18">
        <v>1483</v>
      </c>
      <c r="J52" s="18">
        <v>334</v>
      </c>
      <c r="K52" s="18">
        <v>186</v>
      </c>
    </row>
    <row r="53" spans="3:11" x14ac:dyDescent="0.2">
      <c r="C53" s="5" t="s">
        <v>289</v>
      </c>
      <c r="F53" s="28">
        <v>2716</v>
      </c>
      <c r="G53" s="18">
        <v>804.6</v>
      </c>
      <c r="H53" s="18">
        <v>561.6</v>
      </c>
      <c r="I53" s="18">
        <v>281</v>
      </c>
      <c r="J53" s="18">
        <v>243</v>
      </c>
      <c r="K53" s="18">
        <v>175</v>
      </c>
    </row>
    <row r="54" spans="3:11" x14ac:dyDescent="0.2">
      <c r="C54" s="5" t="s">
        <v>288</v>
      </c>
      <c r="F54" s="28">
        <v>15000</v>
      </c>
      <c r="G54" s="18">
        <v>8929</v>
      </c>
      <c r="H54" s="18">
        <v>3504</v>
      </c>
      <c r="I54" s="18">
        <v>395</v>
      </c>
      <c r="J54" s="18">
        <v>822</v>
      </c>
      <c r="K54" s="18">
        <v>272</v>
      </c>
    </row>
    <row r="55" spans="3:11" x14ac:dyDescent="0.2">
      <c r="F55" s="9"/>
      <c r="J55" s="18"/>
      <c r="K55" s="18"/>
    </row>
    <row r="56" spans="3:11" x14ac:dyDescent="0.2">
      <c r="C56" s="5" t="s">
        <v>287</v>
      </c>
      <c r="F56" s="28">
        <v>96240</v>
      </c>
      <c r="G56" s="18">
        <v>57597</v>
      </c>
      <c r="H56" s="18">
        <v>26081</v>
      </c>
      <c r="I56" s="18">
        <v>10341</v>
      </c>
      <c r="J56" s="18">
        <v>960</v>
      </c>
      <c r="K56" s="18">
        <v>294</v>
      </c>
    </row>
    <row r="57" spans="3:11" x14ac:dyDescent="0.2">
      <c r="C57" s="5" t="s">
        <v>286</v>
      </c>
      <c r="F57" s="28">
        <v>177229</v>
      </c>
      <c r="G57" s="18">
        <v>140117</v>
      </c>
      <c r="H57" s="18">
        <v>20233</v>
      </c>
      <c r="I57" s="18">
        <v>21935</v>
      </c>
      <c r="J57" s="18">
        <v>2607</v>
      </c>
      <c r="K57" s="18">
        <v>316</v>
      </c>
    </row>
    <row r="58" spans="3:11" x14ac:dyDescent="0.2">
      <c r="C58" s="5" t="s">
        <v>285</v>
      </c>
      <c r="F58" s="28">
        <v>33769</v>
      </c>
      <c r="G58" s="18">
        <v>17132</v>
      </c>
      <c r="H58" s="18">
        <v>8607</v>
      </c>
      <c r="I58" s="18">
        <v>459</v>
      </c>
      <c r="J58" s="18">
        <v>951</v>
      </c>
      <c r="K58" s="18">
        <v>339</v>
      </c>
    </row>
    <row r="59" spans="3:11" x14ac:dyDescent="0.2">
      <c r="F59" s="9"/>
      <c r="J59" s="18"/>
      <c r="K59" s="18"/>
    </row>
    <row r="60" spans="3:11" x14ac:dyDescent="0.2">
      <c r="C60" s="5" t="s">
        <v>284</v>
      </c>
      <c r="F60" s="28">
        <v>19472</v>
      </c>
      <c r="G60" s="18">
        <v>11789</v>
      </c>
      <c r="H60" s="18">
        <v>5191</v>
      </c>
      <c r="I60" s="19" t="s">
        <v>278</v>
      </c>
      <c r="J60" s="18">
        <v>1330</v>
      </c>
      <c r="K60" s="18">
        <v>420</v>
      </c>
    </row>
    <row r="61" spans="3:11" x14ac:dyDescent="0.2">
      <c r="C61" s="5" t="s">
        <v>283</v>
      </c>
      <c r="F61" s="28">
        <v>23002</v>
      </c>
      <c r="G61" s="18">
        <v>14290</v>
      </c>
      <c r="H61" s="18">
        <v>3403</v>
      </c>
      <c r="I61" s="18">
        <v>1918</v>
      </c>
      <c r="J61" s="18">
        <v>1778</v>
      </c>
      <c r="K61" s="18">
        <v>295</v>
      </c>
    </row>
    <row r="62" spans="3:11" x14ac:dyDescent="0.2">
      <c r="C62" s="5" t="s">
        <v>282</v>
      </c>
      <c r="F62" s="28">
        <v>936</v>
      </c>
      <c r="G62" s="18">
        <v>321</v>
      </c>
      <c r="H62" s="18">
        <v>364</v>
      </c>
      <c r="I62" s="19" t="s">
        <v>278</v>
      </c>
      <c r="J62" s="18">
        <v>1493</v>
      </c>
      <c r="K62" s="18">
        <v>608</v>
      </c>
    </row>
    <row r="63" spans="3:11" x14ac:dyDescent="0.2">
      <c r="F63" s="9"/>
      <c r="J63" s="18"/>
      <c r="K63" s="18"/>
    </row>
    <row r="64" spans="3:11" x14ac:dyDescent="0.2">
      <c r="C64" s="5" t="s">
        <v>281</v>
      </c>
      <c r="F64" s="28">
        <v>10501</v>
      </c>
      <c r="G64" s="18">
        <v>3718</v>
      </c>
      <c r="H64" s="18">
        <v>2522</v>
      </c>
      <c r="I64" s="19" t="s">
        <v>278</v>
      </c>
      <c r="J64" s="18">
        <v>2414</v>
      </c>
      <c r="K64" s="18">
        <v>580</v>
      </c>
    </row>
    <row r="65" spans="1:13" x14ac:dyDescent="0.2">
      <c r="C65" s="5" t="s">
        <v>280</v>
      </c>
      <c r="F65" s="28">
        <v>12888</v>
      </c>
      <c r="G65" s="18">
        <v>7043</v>
      </c>
      <c r="H65" s="18">
        <v>4763</v>
      </c>
      <c r="I65" s="18">
        <v>93</v>
      </c>
      <c r="J65" s="18">
        <v>1168</v>
      </c>
      <c r="K65" s="18">
        <v>434</v>
      </c>
    </row>
    <row r="66" spans="1:13" x14ac:dyDescent="0.2">
      <c r="C66" s="5" t="s">
        <v>279</v>
      </c>
      <c r="F66" s="28">
        <v>4428</v>
      </c>
      <c r="G66" s="18">
        <v>2769</v>
      </c>
      <c r="H66" s="18">
        <v>980</v>
      </c>
      <c r="I66" s="19" t="s">
        <v>278</v>
      </c>
      <c r="J66" s="18">
        <v>2171</v>
      </c>
      <c r="K66" s="18">
        <v>539</v>
      </c>
    </row>
    <row r="67" spans="1:13" x14ac:dyDescent="0.2">
      <c r="F67" s="9"/>
      <c r="J67" s="18"/>
      <c r="K67" s="18"/>
    </row>
    <row r="68" spans="1:13" x14ac:dyDescent="0.2">
      <c r="C68" s="5" t="s">
        <v>277</v>
      </c>
      <c r="F68" s="28">
        <v>48250</v>
      </c>
      <c r="G68" s="18">
        <v>18914</v>
      </c>
      <c r="H68" s="18">
        <v>16906</v>
      </c>
      <c r="I68" s="18">
        <v>1420</v>
      </c>
      <c r="J68" s="18">
        <v>587</v>
      </c>
      <c r="K68" s="18">
        <v>283</v>
      </c>
    </row>
    <row r="69" spans="1:13" x14ac:dyDescent="0.2">
      <c r="C69" s="5" t="s">
        <v>276</v>
      </c>
      <c r="F69" s="28">
        <v>19581</v>
      </c>
      <c r="G69" s="18">
        <v>7703</v>
      </c>
      <c r="H69" s="18">
        <v>8244</v>
      </c>
      <c r="I69" s="18">
        <v>396</v>
      </c>
      <c r="J69" s="18">
        <v>509</v>
      </c>
      <c r="K69" s="18">
        <v>225</v>
      </c>
    </row>
    <row r="70" spans="1:13" x14ac:dyDescent="0.2">
      <c r="C70" s="5" t="s">
        <v>275</v>
      </c>
      <c r="F70" s="28">
        <v>6733</v>
      </c>
      <c r="G70" s="18">
        <v>2869</v>
      </c>
      <c r="H70" s="18">
        <v>2425</v>
      </c>
      <c r="I70" s="18">
        <v>160</v>
      </c>
      <c r="J70" s="18">
        <v>722</v>
      </c>
      <c r="K70" s="18">
        <v>297</v>
      </c>
    </row>
    <row r="71" spans="1:13" ht="18" thickBot="1" x14ac:dyDescent="0.25">
      <c r="B71" s="7"/>
      <c r="C71" s="7"/>
      <c r="D71" s="7"/>
      <c r="E71" s="7"/>
      <c r="F71" s="21"/>
      <c r="G71" s="7"/>
      <c r="H71" s="7"/>
      <c r="I71" s="7"/>
      <c r="J71" s="7"/>
      <c r="K71" s="7"/>
      <c r="L71" s="43"/>
      <c r="M71" s="43"/>
    </row>
    <row r="72" spans="1:13" x14ac:dyDescent="0.2">
      <c r="F72" s="5" t="s">
        <v>274</v>
      </c>
    </row>
    <row r="73" spans="1:13" x14ac:dyDescent="0.2">
      <c r="A73" s="5"/>
    </row>
  </sheetData>
  <phoneticPr fontId="4"/>
  <pageMargins left="0.23000000000000004" right="0.23000000000000004" top="0.56999999999999995" bottom="0.53" header="0.51200000000000001" footer="0.51200000000000001"/>
  <pageSetup paperSize="12" scale="75" orientation="portrait" verticalDpi="0" r:id="rId1"/>
  <headerFooter alignWithMargins="0"/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/>
  </sheetViews>
  <sheetFormatPr defaultColWidth="8.69921875" defaultRowHeight="17.25" x14ac:dyDescent="0.2"/>
  <cols>
    <col min="1" max="1" width="10.69921875" style="6" customWidth="1"/>
    <col min="2" max="2" width="24.69921875" style="6" customWidth="1"/>
    <col min="3" max="3" width="13.69921875" style="6" customWidth="1"/>
    <col min="4" max="4" width="12.69921875" style="6" customWidth="1"/>
    <col min="5" max="5" width="13.69921875" style="6" customWidth="1"/>
    <col min="6" max="6" width="12.69921875" style="6" customWidth="1"/>
    <col min="7" max="7" width="13.69921875" style="6" customWidth="1"/>
    <col min="8" max="8" width="12.69921875" style="6" customWidth="1"/>
    <col min="9" max="16384" width="8.69921875" style="6"/>
  </cols>
  <sheetData>
    <row r="1" spans="1:8" x14ac:dyDescent="0.2">
      <c r="A1" s="5"/>
    </row>
    <row r="6" spans="1:8" x14ac:dyDescent="0.2">
      <c r="D6" s="1" t="s">
        <v>378</v>
      </c>
    </row>
    <row r="7" spans="1:8" x14ac:dyDescent="0.2">
      <c r="G7" s="43"/>
    </row>
    <row r="8" spans="1:8" ht="18" thickBot="1" x14ac:dyDescent="0.25">
      <c r="B8" s="7"/>
      <c r="C8" s="4"/>
      <c r="D8" s="7"/>
      <c r="E8" s="45" t="s">
        <v>377</v>
      </c>
      <c r="F8" s="7"/>
      <c r="G8" s="8" t="s">
        <v>347</v>
      </c>
      <c r="H8" s="7"/>
    </row>
    <row r="9" spans="1:8" x14ac:dyDescent="0.2">
      <c r="B9" s="10"/>
      <c r="C9" s="32" t="s">
        <v>376</v>
      </c>
      <c r="D9" s="32" t="s">
        <v>375</v>
      </c>
      <c r="E9" s="32" t="s">
        <v>342</v>
      </c>
      <c r="F9" s="32" t="s">
        <v>374</v>
      </c>
      <c r="G9" s="32" t="s">
        <v>373</v>
      </c>
      <c r="H9" s="32" t="s">
        <v>372</v>
      </c>
    </row>
    <row r="10" spans="1:8" x14ac:dyDescent="0.2">
      <c r="C10" s="9"/>
    </row>
    <row r="11" spans="1:8" x14ac:dyDescent="0.2">
      <c r="B11" s="31" t="s">
        <v>371</v>
      </c>
      <c r="C11" s="3">
        <f>C13+C14+C15+C18+C19+C25+C37-1</f>
        <v>31995</v>
      </c>
      <c r="D11" s="2">
        <f>D13+D14+D15+D18+D19+D25+D37+1</f>
        <v>23154</v>
      </c>
      <c r="E11" s="2">
        <f>E13+E14+E15+E18+E19+E25+E37+2</f>
        <v>20010</v>
      </c>
      <c r="F11" s="2">
        <f>F13+F14+F15+F18+F19+F25+F37</f>
        <v>11575</v>
      </c>
      <c r="G11" s="2">
        <f>G13+G14+G15+G18+G19+G25+G37+1</f>
        <v>10403</v>
      </c>
      <c r="H11" s="2">
        <f>H13+H14+H15+H18+H19+H25+H37</f>
        <v>9522</v>
      </c>
    </row>
    <row r="12" spans="1:8" x14ac:dyDescent="0.2">
      <c r="C12" s="9"/>
    </row>
    <row r="13" spans="1:8" x14ac:dyDescent="0.2">
      <c r="B13" s="5" t="s">
        <v>339</v>
      </c>
      <c r="C13" s="27" t="s">
        <v>317</v>
      </c>
      <c r="D13" s="18">
        <v>1</v>
      </c>
      <c r="E13" s="19" t="s">
        <v>317</v>
      </c>
      <c r="F13" s="19" t="s">
        <v>317</v>
      </c>
      <c r="G13" s="19" t="s">
        <v>317</v>
      </c>
      <c r="H13" s="19" t="s">
        <v>317</v>
      </c>
    </row>
    <row r="14" spans="1:8" x14ac:dyDescent="0.2">
      <c r="B14" s="5" t="s">
        <v>370</v>
      </c>
      <c r="C14" s="27" t="s">
        <v>317</v>
      </c>
      <c r="D14" s="18">
        <v>7</v>
      </c>
      <c r="E14" s="18">
        <v>187</v>
      </c>
      <c r="F14" s="18">
        <v>1</v>
      </c>
      <c r="G14" s="19" t="s">
        <v>317</v>
      </c>
      <c r="H14" s="18">
        <v>11</v>
      </c>
    </row>
    <row r="15" spans="1:8" x14ac:dyDescent="0.2">
      <c r="B15" s="5" t="s">
        <v>369</v>
      </c>
      <c r="C15" s="28">
        <v>593</v>
      </c>
      <c r="D15" s="18">
        <v>142</v>
      </c>
      <c r="E15" s="18">
        <v>473</v>
      </c>
      <c r="F15" s="18">
        <v>2803</v>
      </c>
      <c r="G15" s="18">
        <v>2964</v>
      </c>
      <c r="H15" s="18">
        <v>680</v>
      </c>
    </row>
    <row r="16" spans="1:8" x14ac:dyDescent="0.2">
      <c r="B16" s="5" t="s">
        <v>368</v>
      </c>
      <c r="C16" s="28">
        <v>471</v>
      </c>
      <c r="D16" s="18">
        <v>17</v>
      </c>
      <c r="E16" s="18">
        <v>391</v>
      </c>
      <c r="F16" s="18">
        <v>2470</v>
      </c>
      <c r="G16" s="18">
        <v>2853</v>
      </c>
      <c r="H16" s="18">
        <v>154</v>
      </c>
    </row>
    <row r="17" spans="2:8" x14ac:dyDescent="0.2">
      <c r="C17" s="9"/>
    </row>
    <row r="18" spans="2:8" x14ac:dyDescent="0.2">
      <c r="B18" s="5" t="s">
        <v>367</v>
      </c>
      <c r="C18" s="28">
        <v>1</v>
      </c>
      <c r="D18" s="19" t="s">
        <v>317</v>
      </c>
      <c r="E18" s="18">
        <v>17</v>
      </c>
      <c r="F18" s="19" t="s">
        <v>317</v>
      </c>
      <c r="G18" s="18">
        <v>60</v>
      </c>
      <c r="H18" s="19" t="s">
        <v>317</v>
      </c>
    </row>
    <row r="19" spans="2:8" x14ac:dyDescent="0.2">
      <c r="B19" s="5" t="s">
        <v>366</v>
      </c>
      <c r="C19" s="28">
        <v>20426</v>
      </c>
      <c r="D19" s="18">
        <v>8185</v>
      </c>
      <c r="E19" s="18">
        <v>17608</v>
      </c>
      <c r="F19" s="18">
        <v>5978</v>
      </c>
      <c r="G19" s="18">
        <v>4276</v>
      </c>
      <c r="H19" s="18">
        <v>2521</v>
      </c>
    </row>
    <row r="20" spans="2:8" x14ac:dyDescent="0.2">
      <c r="B20" s="5" t="s">
        <v>365</v>
      </c>
      <c r="C20" s="28">
        <v>20399</v>
      </c>
      <c r="D20" s="18">
        <v>8185</v>
      </c>
      <c r="E20" s="18">
        <v>17537</v>
      </c>
      <c r="F20" s="18">
        <v>5978</v>
      </c>
      <c r="G20" s="18">
        <v>4266</v>
      </c>
      <c r="H20" s="18">
        <v>2521</v>
      </c>
    </row>
    <row r="21" spans="2:8" x14ac:dyDescent="0.2">
      <c r="B21" s="5" t="s">
        <v>364</v>
      </c>
      <c r="C21" s="28">
        <v>78</v>
      </c>
      <c r="D21" s="19" t="s">
        <v>317</v>
      </c>
      <c r="E21" s="18">
        <v>4</v>
      </c>
      <c r="F21" s="18">
        <v>460</v>
      </c>
      <c r="G21" s="19" t="s">
        <v>317</v>
      </c>
      <c r="H21" s="18">
        <v>58</v>
      </c>
    </row>
    <row r="22" spans="2:8" x14ac:dyDescent="0.2">
      <c r="B22" s="5" t="s">
        <v>363</v>
      </c>
      <c r="C22" s="28">
        <v>5125</v>
      </c>
      <c r="D22" s="19" t="s">
        <v>317</v>
      </c>
      <c r="E22" s="18">
        <v>2033</v>
      </c>
      <c r="F22" s="18">
        <v>2495</v>
      </c>
      <c r="G22" s="18">
        <v>589</v>
      </c>
      <c r="H22" s="18">
        <v>1785</v>
      </c>
    </row>
    <row r="23" spans="2:8" x14ac:dyDescent="0.2">
      <c r="B23" s="5" t="s">
        <v>362</v>
      </c>
      <c r="C23" s="28">
        <v>15196</v>
      </c>
      <c r="D23" s="18">
        <v>8185</v>
      </c>
      <c r="E23" s="18">
        <v>15294</v>
      </c>
      <c r="F23" s="18">
        <v>2450</v>
      </c>
      <c r="G23" s="18">
        <v>2782</v>
      </c>
      <c r="H23" s="18">
        <v>678</v>
      </c>
    </row>
    <row r="24" spans="2:8" x14ac:dyDescent="0.2">
      <c r="C24" s="9"/>
    </row>
    <row r="25" spans="2:8" x14ac:dyDescent="0.2">
      <c r="B25" s="5" t="s">
        <v>361</v>
      </c>
      <c r="C25" s="28">
        <v>10803</v>
      </c>
      <c r="D25" s="18">
        <v>14645</v>
      </c>
      <c r="E25" s="18">
        <v>1532</v>
      </c>
      <c r="F25" s="18">
        <v>1843</v>
      </c>
      <c r="G25" s="18">
        <v>843</v>
      </c>
      <c r="H25" s="18">
        <v>6214</v>
      </c>
    </row>
    <row r="26" spans="2:8" x14ac:dyDescent="0.2">
      <c r="B26" s="5" t="s">
        <v>360</v>
      </c>
      <c r="C26" s="28">
        <v>938</v>
      </c>
      <c r="D26" s="18">
        <v>2333</v>
      </c>
      <c r="E26" s="18">
        <v>372</v>
      </c>
      <c r="F26" s="18">
        <v>96</v>
      </c>
      <c r="G26" s="18">
        <v>279</v>
      </c>
      <c r="H26" s="18">
        <v>776</v>
      </c>
    </row>
    <row r="27" spans="2:8" x14ac:dyDescent="0.2">
      <c r="B27" s="5" t="s">
        <v>359</v>
      </c>
      <c r="C27" s="27" t="s">
        <v>317</v>
      </c>
      <c r="D27" s="18">
        <v>430</v>
      </c>
      <c r="E27" s="18">
        <v>30</v>
      </c>
      <c r="F27" s="18">
        <v>24</v>
      </c>
      <c r="G27" s="18">
        <v>22</v>
      </c>
      <c r="H27" s="18">
        <v>173</v>
      </c>
    </row>
    <row r="28" spans="2:8" x14ac:dyDescent="0.2">
      <c r="B28" s="5" t="s">
        <v>358</v>
      </c>
      <c r="C28" s="27" t="s">
        <v>317</v>
      </c>
      <c r="D28" s="19" t="s">
        <v>317</v>
      </c>
      <c r="E28" s="19" t="s">
        <v>317</v>
      </c>
      <c r="F28" s="19" t="s">
        <v>317</v>
      </c>
      <c r="G28" s="19" t="s">
        <v>317</v>
      </c>
      <c r="H28" s="19" t="s">
        <v>317</v>
      </c>
    </row>
    <row r="29" spans="2:8" x14ac:dyDescent="0.2">
      <c r="B29" s="5" t="s">
        <v>357</v>
      </c>
      <c r="C29" s="28">
        <v>803</v>
      </c>
      <c r="D29" s="18">
        <v>6754</v>
      </c>
      <c r="E29" s="18">
        <v>962</v>
      </c>
      <c r="F29" s="18">
        <v>971</v>
      </c>
      <c r="G29" s="18">
        <v>274</v>
      </c>
      <c r="H29" s="18">
        <v>4857</v>
      </c>
    </row>
    <row r="30" spans="2:8" x14ac:dyDescent="0.2">
      <c r="B30" s="5" t="s">
        <v>356</v>
      </c>
      <c r="C30" s="27" t="s">
        <v>317</v>
      </c>
      <c r="D30" s="18">
        <v>305</v>
      </c>
      <c r="E30" s="18">
        <v>1</v>
      </c>
      <c r="F30" s="19" t="s">
        <v>317</v>
      </c>
      <c r="G30" s="19" t="s">
        <v>317</v>
      </c>
      <c r="H30" s="18">
        <v>1</v>
      </c>
    </row>
    <row r="31" spans="2:8" x14ac:dyDescent="0.2">
      <c r="B31" s="5" t="s">
        <v>355</v>
      </c>
      <c r="C31" s="28">
        <v>79</v>
      </c>
      <c r="D31" s="19" t="s">
        <v>317</v>
      </c>
      <c r="E31" s="18">
        <v>1</v>
      </c>
      <c r="F31" s="19" t="s">
        <v>317</v>
      </c>
      <c r="G31" s="19" t="s">
        <v>317</v>
      </c>
      <c r="H31" s="19" t="s">
        <v>317</v>
      </c>
    </row>
    <row r="32" spans="2:8" x14ac:dyDescent="0.2">
      <c r="B32" s="5" t="s">
        <v>354</v>
      </c>
      <c r="C32" s="28">
        <v>48</v>
      </c>
      <c r="D32" s="18">
        <v>15</v>
      </c>
      <c r="E32" s="18">
        <v>3</v>
      </c>
      <c r="F32" s="19" t="s">
        <v>317</v>
      </c>
      <c r="G32" s="18">
        <v>1E-3</v>
      </c>
      <c r="H32" s="19" t="s">
        <v>317</v>
      </c>
    </row>
    <row r="33" spans="2:9" x14ac:dyDescent="0.2">
      <c r="B33" s="5" t="s">
        <v>353</v>
      </c>
      <c r="C33" s="27" t="s">
        <v>317</v>
      </c>
      <c r="D33" s="19" t="s">
        <v>317</v>
      </c>
      <c r="E33" s="19" t="s">
        <v>317</v>
      </c>
      <c r="F33" s="19" t="s">
        <v>317</v>
      </c>
      <c r="G33" s="19" t="s">
        <v>317</v>
      </c>
      <c r="H33" s="19" t="s">
        <v>317</v>
      </c>
    </row>
    <row r="34" spans="2:9" x14ac:dyDescent="0.2">
      <c r="B34" s="5" t="s">
        <v>352</v>
      </c>
      <c r="C34" s="27" t="s">
        <v>317</v>
      </c>
      <c r="D34" s="19" t="s">
        <v>317</v>
      </c>
      <c r="E34" s="19" t="s">
        <v>317</v>
      </c>
      <c r="F34" s="19" t="s">
        <v>317</v>
      </c>
      <c r="G34" s="19" t="s">
        <v>317</v>
      </c>
      <c r="H34" s="19" t="s">
        <v>317</v>
      </c>
    </row>
    <row r="35" spans="2:9" x14ac:dyDescent="0.2">
      <c r="B35" s="5" t="s">
        <v>351</v>
      </c>
      <c r="C35" s="28">
        <v>8899</v>
      </c>
      <c r="D35" s="18">
        <v>5228</v>
      </c>
      <c r="E35" s="18">
        <v>46</v>
      </c>
      <c r="F35" s="18">
        <v>744</v>
      </c>
      <c r="G35" s="18">
        <v>217</v>
      </c>
      <c r="H35" s="18">
        <v>580</v>
      </c>
    </row>
    <row r="36" spans="2:9" x14ac:dyDescent="0.2">
      <c r="B36" s="5" t="s">
        <v>350</v>
      </c>
      <c r="C36" s="28">
        <v>8899</v>
      </c>
      <c r="D36" s="18">
        <v>5228</v>
      </c>
      <c r="E36" s="18">
        <v>46</v>
      </c>
      <c r="F36" s="18">
        <v>744</v>
      </c>
      <c r="G36" s="18">
        <v>217</v>
      </c>
      <c r="H36" s="18">
        <v>580</v>
      </c>
    </row>
    <row r="37" spans="2:9" x14ac:dyDescent="0.2">
      <c r="B37" s="5" t="s">
        <v>349</v>
      </c>
      <c r="C37" s="28">
        <v>173</v>
      </c>
      <c r="D37" s="18">
        <v>173</v>
      </c>
      <c r="E37" s="18">
        <v>191</v>
      </c>
      <c r="F37" s="18">
        <v>950</v>
      </c>
      <c r="G37" s="18">
        <v>2259</v>
      </c>
      <c r="H37" s="18">
        <v>96</v>
      </c>
    </row>
    <row r="38" spans="2:9" ht="18" thickBot="1" x14ac:dyDescent="0.25">
      <c r="B38" s="7"/>
      <c r="C38" s="46" t="s">
        <v>192</v>
      </c>
      <c r="D38" s="7"/>
      <c r="E38" s="7"/>
      <c r="F38" s="7"/>
      <c r="G38" s="7"/>
      <c r="H38" s="7"/>
    </row>
    <row r="39" spans="2:9" x14ac:dyDescent="0.2">
      <c r="C39" s="43"/>
    </row>
    <row r="40" spans="2:9" ht="18" thickBot="1" x14ac:dyDescent="0.25">
      <c r="B40" s="7"/>
      <c r="C40" s="7"/>
      <c r="D40" s="7"/>
      <c r="E40" s="45" t="s">
        <v>348</v>
      </c>
      <c r="F40" s="7"/>
      <c r="G40" s="8" t="s">
        <v>347</v>
      </c>
      <c r="H40" s="7"/>
    </row>
    <row r="41" spans="2:9" x14ac:dyDescent="0.2">
      <c r="B41" s="10"/>
      <c r="C41" s="32" t="s">
        <v>346</v>
      </c>
      <c r="D41" s="32" t="s">
        <v>345</v>
      </c>
      <c r="E41" s="32" t="s">
        <v>344</v>
      </c>
      <c r="F41" s="32" t="s">
        <v>343</v>
      </c>
      <c r="G41" s="32" t="s">
        <v>342</v>
      </c>
      <c r="H41" s="32" t="s">
        <v>341</v>
      </c>
      <c r="I41" s="43"/>
    </row>
    <row r="42" spans="2:9" x14ac:dyDescent="0.2">
      <c r="C42" s="9"/>
      <c r="I42" s="43"/>
    </row>
    <row r="43" spans="2:9" x14ac:dyDescent="0.2">
      <c r="B43" s="31" t="s">
        <v>340</v>
      </c>
      <c r="C43" s="3">
        <f>C45+C48+C56+C62</f>
        <v>23755</v>
      </c>
      <c r="D43" s="2">
        <f>D45+D48+D56+D62</f>
        <v>12350</v>
      </c>
      <c r="E43" s="2">
        <f>E45+E48+E56+E62</f>
        <v>11433</v>
      </c>
      <c r="F43" s="2">
        <f>F45+F48+F56+F62-1</f>
        <v>10647</v>
      </c>
      <c r="G43" s="2">
        <f>G45+G48+G56+G62</f>
        <v>9723</v>
      </c>
      <c r="H43" s="2">
        <f>H45+H48+H56+H62</f>
        <v>5858</v>
      </c>
    </row>
    <row r="44" spans="2:9" x14ac:dyDescent="0.2">
      <c r="C44" s="9"/>
    </row>
    <row r="45" spans="2:9" x14ac:dyDescent="0.2">
      <c r="B45" s="5" t="s">
        <v>339</v>
      </c>
      <c r="C45" s="27" t="s">
        <v>317</v>
      </c>
      <c r="D45" s="19" t="s">
        <v>317</v>
      </c>
      <c r="E45" s="18">
        <v>11</v>
      </c>
      <c r="F45" s="18">
        <v>22</v>
      </c>
      <c r="G45" s="18">
        <v>4194</v>
      </c>
      <c r="H45" s="18">
        <v>137</v>
      </c>
    </row>
    <row r="46" spans="2:9" x14ac:dyDescent="0.2">
      <c r="B46" s="5" t="s">
        <v>338</v>
      </c>
      <c r="C46" s="27" t="s">
        <v>317</v>
      </c>
      <c r="D46" s="19" t="s">
        <v>317</v>
      </c>
      <c r="E46" s="18">
        <v>3</v>
      </c>
      <c r="F46" s="18">
        <v>20</v>
      </c>
      <c r="G46" s="18">
        <v>4179</v>
      </c>
      <c r="H46" s="19" t="s">
        <v>317</v>
      </c>
    </row>
    <row r="47" spans="2:9" x14ac:dyDescent="0.2">
      <c r="C47" s="9"/>
      <c r="E47" s="5" t="s">
        <v>192</v>
      </c>
      <c r="H47" s="18"/>
    </row>
    <row r="48" spans="2:9" x14ac:dyDescent="0.2">
      <c r="B48" s="5" t="s">
        <v>337</v>
      </c>
      <c r="C48" s="28">
        <v>10964</v>
      </c>
      <c r="D48" s="18">
        <v>5200</v>
      </c>
      <c r="E48" s="18">
        <v>150</v>
      </c>
      <c r="F48" s="18">
        <v>6701</v>
      </c>
      <c r="G48" s="18">
        <v>490</v>
      </c>
      <c r="H48" s="18">
        <v>174</v>
      </c>
    </row>
    <row r="49" spans="2:8" x14ac:dyDescent="0.2">
      <c r="B49" s="5" t="s">
        <v>336</v>
      </c>
      <c r="C49" s="27" t="s">
        <v>317</v>
      </c>
      <c r="D49" s="19" t="s">
        <v>317</v>
      </c>
      <c r="E49" s="19" t="s">
        <v>317</v>
      </c>
      <c r="F49" s="19" t="s">
        <v>317</v>
      </c>
      <c r="G49" s="19" t="s">
        <v>317</v>
      </c>
      <c r="H49" s="19" t="s">
        <v>317</v>
      </c>
    </row>
    <row r="50" spans="2:8" x14ac:dyDescent="0.2">
      <c r="B50" s="5" t="s">
        <v>335</v>
      </c>
      <c r="C50" s="28">
        <v>10964</v>
      </c>
      <c r="D50" s="18">
        <v>1158</v>
      </c>
      <c r="E50" s="19" t="s">
        <v>317</v>
      </c>
      <c r="F50" s="19" t="s">
        <v>317</v>
      </c>
      <c r="G50" s="19" t="s">
        <v>317</v>
      </c>
      <c r="H50" s="19" t="s">
        <v>317</v>
      </c>
    </row>
    <row r="51" spans="2:8" x14ac:dyDescent="0.2">
      <c r="B51" s="5" t="s">
        <v>334</v>
      </c>
      <c r="C51" s="28">
        <v>10964</v>
      </c>
      <c r="D51" s="18">
        <v>1158</v>
      </c>
      <c r="E51" s="19" t="s">
        <v>317</v>
      </c>
      <c r="F51" s="19" t="s">
        <v>317</v>
      </c>
      <c r="G51" s="19" t="s">
        <v>317</v>
      </c>
      <c r="H51" s="19" t="s">
        <v>317</v>
      </c>
    </row>
    <row r="52" spans="2:8" x14ac:dyDescent="0.2">
      <c r="B52" s="5" t="s">
        <v>333</v>
      </c>
      <c r="C52" s="27" t="s">
        <v>317</v>
      </c>
      <c r="D52" s="18">
        <v>4042</v>
      </c>
      <c r="E52" s="18">
        <v>150</v>
      </c>
      <c r="F52" s="18">
        <v>6701</v>
      </c>
      <c r="G52" s="18">
        <v>490</v>
      </c>
      <c r="H52" s="18">
        <v>174</v>
      </c>
    </row>
    <row r="53" spans="2:8" x14ac:dyDescent="0.2">
      <c r="B53" s="5" t="s">
        <v>332</v>
      </c>
      <c r="C53" s="27" t="s">
        <v>317</v>
      </c>
      <c r="D53" s="18">
        <v>1822</v>
      </c>
      <c r="E53" s="18">
        <v>10</v>
      </c>
      <c r="F53" s="18">
        <v>5328</v>
      </c>
      <c r="G53" s="18">
        <v>95</v>
      </c>
      <c r="H53" s="18">
        <v>56</v>
      </c>
    </row>
    <row r="54" spans="2:8" x14ac:dyDescent="0.2">
      <c r="B54" s="5" t="s">
        <v>331</v>
      </c>
      <c r="C54" s="27" t="s">
        <v>317</v>
      </c>
      <c r="D54" s="18">
        <v>1629</v>
      </c>
      <c r="E54" s="19" t="s">
        <v>317</v>
      </c>
      <c r="F54" s="18">
        <v>5301</v>
      </c>
      <c r="G54" s="18">
        <v>53</v>
      </c>
      <c r="H54" s="19" t="s">
        <v>317</v>
      </c>
    </row>
    <row r="55" spans="2:8" x14ac:dyDescent="0.2">
      <c r="C55" s="9"/>
    </row>
    <row r="56" spans="2:8" x14ac:dyDescent="0.2">
      <c r="B56" s="5" t="s">
        <v>330</v>
      </c>
      <c r="C56" s="28">
        <v>11676</v>
      </c>
      <c r="D56" s="18">
        <v>7131</v>
      </c>
      <c r="E56" s="18">
        <v>6954</v>
      </c>
      <c r="F56" s="18">
        <v>1884</v>
      </c>
      <c r="G56" s="18">
        <v>996</v>
      </c>
      <c r="H56" s="18">
        <v>4514</v>
      </c>
    </row>
    <row r="57" spans="2:8" x14ac:dyDescent="0.2">
      <c r="B57" s="5" t="s">
        <v>329</v>
      </c>
      <c r="C57" s="28">
        <v>8803</v>
      </c>
      <c r="D57" s="18">
        <v>7131</v>
      </c>
      <c r="E57" s="19" t="s">
        <v>317</v>
      </c>
      <c r="F57" s="18">
        <v>897</v>
      </c>
      <c r="G57" s="19" t="s">
        <v>317</v>
      </c>
      <c r="H57" s="18">
        <v>941</v>
      </c>
    </row>
    <row r="58" spans="2:8" x14ac:dyDescent="0.2">
      <c r="B58" s="5" t="s">
        <v>328</v>
      </c>
      <c r="C58" s="28">
        <v>1082</v>
      </c>
      <c r="D58" s="19" t="s">
        <v>317</v>
      </c>
      <c r="E58" s="18">
        <v>3384</v>
      </c>
      <c r="F58" s="19" t="s">
        <v>317</v>
      </c>
      <c r="G58" s="18">
        <v>996</v>
      </c>
      <c r="H58" s="19" t="s">
        <v>317</v>
      </c>
    </row>
    <row r="59" spans="2:8" x14ac:dyDescent="0.2">
      <c r="B59" s="5" t="s">
        <v>327</v>
      </c>
      <c r="C59" s="28">
        <v>1377</v>
      </c>
      <c r="D59" s="19" t="s">
        <v>317</v>
      </c>
      <c r="E59" s="18">
        <v>3570</v>
      </c>
      <c r="F59" s="18">
        <v>987</v>
      </c>
      <c r="G59" s="19" t="s">
        <v>317</v>
      </c>
      <c r="H59" s="18">
        <v>3573</v>
      </c>
    </row>
    <row r="60" spans="2:8" x14ac:dyDescent="0.2">
      <c r="B60" s="5" t="s">
        <v>326</v>
      </c>
      <c r="C60" s="28">
        <v>414</v>
      </c>
      <c r="D60" s="19" t="s">
        <v>317</v>
      </c>
      <c r="E60" s="19" t="s">
        <v>317</v>
      </c>
      <c r="F60" s="19" t="s">
        <v>317</v>
      </c>
      <c r="G60" s="19" t="s">
        <v>317</v>
      </c>
      <c r="H60" s="19" t="s">
        <v>317</v>
      </c>
    </row>
    <row r="61" spans="2:8" x14ac:dyDescent="0.2">
      <c r="C61" s="9"/>
    </row>
    <row r="62" spans="2:8" x14ac:dyDescent="0.2">
      <c r="B62" s="5" t="s">
        <v>325</v>
      </c>
      <c r="C62" s="28">
        <v>1115</v>
      </c>
      <c r="D62" s="18">
        <v>19</v>
      </c>
      <c r="E62" s="18">
        <v>4318</v>
      </c>
      <c r="F62" s="18">
        <v>2041</v>
      </c>
      <c r="G62" s="18">
        <v>4043</v>
      </c>
      <c r="H62" s="18">
        <v>1033</v>
      </c>
    </row>
    <row r="63" spans="2:8" x14ac:dyDescent="0.2">
      <c r="B63" s="5" t="s">
        <v>324</v>
      </c>
      <c r="C63" s="28">
        <v>1090</v>
      </c>
      <c r="D63" s="19" t="s">
        <v>317</v>
      </c>
      <c r="E63" s="18">
        <v>1879</v>
      </c>
      <c r="F63" s="18">
        <v>1781</v>
      </c>
      <c r="G63" s="18">
        <v>187</v>
      </c>
      <c r="H63" s="18">
        <v>794</v>
      </c>
    </row>
    <row r="64" spans="2:8" x14ac:dyDescent="0.2">
      <c r="B64" s="5" t="s">
        <v>323</v>
      </c>
      <c r="C64" s="27" t="s">
        <v>317</v>
      </c>
      <c r="D64" s="19" t="s">
        <v>317</v>
      </c>
      <c r="E64" s="18">
        <v>219</v>
      </c>
      <c r="F64" s="18">
        <v>1781</v>
      </c>
      <c r="G64" s="18">
        <v>95</v>
      </c>
      <c r="H64" s="18">
        <v>759</v>
      </c>
    </row>
    <row r="65" spans="1:8" x14ac:dyDescent="0.2">
      <c r="B65" s="5" t="s">
        <v>322</v>
      </c>
      <c r="C65" s="27" t="s">
        <v>317</v>
      </c>
      <c r="D65" s="19" t="s">
        <v>317</v>
      </c>
      <c r="E65" s="18">
        <v>223</v>
      </c>
      <c r="F65" s="18">
        <v>9</v>
      </c>
      <c r="G65" s="18">
        <v>1167</v>
      </c>
      <c r="H65" s="19" t="s">
        <v>317</v>
      </c>
    </row>
    <row r="66" spans="1:8" x14ac:dyDescent="0.2">
      <c r="B66" s="5" t="s">
        <v>321</v>
      </c>
      <c r="C66" s="28">
        <v>25</v>
      </c>
      <c r="D66" s="18">
        <v>19</v>
      </c>
      <c r="E66" s="18">
        <v>2216</v>
      </c>
      <c r="F66" s="18">
        <v>251</v>
      </c>
      <c r="G66" s="18">
        <v>2689</v>
      </c>
      <c r="H66" s="18">
        <v>238</v>
      </c>
    </row>
    <row r="67" spans="1:8" x14ac:dyDescent="0.2">
      <c r="B67" s="5" t="s">
        <v>320</v>
      </c>
      <c r="C67" s="27" t="s">
        <v>317</v>
      </c>
      <c r="D67" s="19" t="s">
        <v>317</v>
      </c>
      <c r="E67" s="18">
        <v>1450</v>
      </c>
      <c r="F67" s="19" t="s">
        <v>317</v>
      </c>
      <c r="G67" s="18">
        <v>941</v>
      </c>
      <c r="H67" s="19" t="s">
        <v>317</v>
      </c>
    </row>
    <row r="68" spans="1:8" x14ac:dyDescent="0.2">
      <c r="B68" s="5" t="s">
        <v>319</v>
      </c>
      <c r="C68" s="27" t="s">
        <v>317</v>
      </c>
      <c r="D68" s="19" t="s">
        <v>317</v>
      </c>
      <c r="E68" s="18">
        <v>127</v>
      </c>
      <c r="F68" s="19" t="s">
        <v>317</v>
      </c>
      <c r="G68" s="18">
        <v>86</v>
      </c>
      <c r="H68" s="19" t="s">
        <v>317</v>
      </c>
    </row>
    <row r="69" spans="1:8" x14ac:dyDescent="0.2">
      <c r="B69" s="5" t="s">
        <v>318</v>
      </c>
      <c r="C69" s="27" t="s">
        <v>317</v>
      </c>
      <c r="D69" s="19" t="s">
        <v>317</v>
      </c>
      <c r="E69" s="18">
        <v>68</v>
      </c>
      <c r="F69" s="19" t="s">
        <v>317</v>
      </c>
      <c r="G69" s="18">
        <v>694</v>
      </c>
      <c r="H69" s="19" t="s">
        <v>317</v>
      </c>
    </row>
    <row r="70" spans="1:8" ht="18" thickBot="1" x14ac:dyDescent="0.25">
      <c r="A70" s="2"/>
      <c r="B70" s="4"/>
      <c r="C70" s="23"/>
      <c r="D70" s="4"/>
      <c r="E70" s="4"/>
      <c r="F70" s="7"/>
      <c r="G70" s="7"/>
      <c r="H70" s="7"/>
    </row>
    <row r="71" spans="1:8" x14ac:dyDescent="0.2">
      <c r="A71" s="2"/>
      <c r="B71" s="2"/>
      <c r="C71" s="5" t="s">
        <v>316</v>
      </c>
      <c r="D71" s="2"/>
      <c r="E71" s="2"/>
      <c r="F71" s="2"/>
      <c r="G71" s="2"/>
      <c r="H71" s="2"/>
    </row>
    <row r="72" spans="1:8" x14ac:dyDescent="0.2">
      <c r="A72" s="5"/>
      <c r="C72" s="2"/>
    </row>
  </sheetData>
  <phoneticPr fontId="4"/>
  <pageMargins left="0.23000000000000004" right="0.23000000000000004" top="0.56999999999999995" bottom="0.51" header="0.51200000000000001" footer="0.51200000000000001"/>
  <pageSetup paperSize="12" scale="75" orientation="portrait" verticalDpi="0" r:id="rId1"/>
  <headerFooter alignWithMargins="0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141"/>
  <sheetViews>
    <sheetView showGridLines="0" zoomScale="75" workbookViewId="0">
      <selection activeCell="F20" sqref="F20"/>
    </sheetView>
  </sheetViews>
  <sheetFormatPr defaultColWidth="11.69921875" defaultRowHeight="17.25" x14ac:dyDescent="0.2"/>
  <cols>
    <col min="1" max="1" width="10.69921875" style="6" customWidth="1"/>
    <col min="2" max="2" width="25.69921875" style="6" customWidth="1"/>
    <col min="3" max="3" width="8.69921875" style="6" customWidth="1"/>
    <col min="4" max="16384" width="11.69921875" style="6"/>
  </cols>
  <sheetData>
    <row r="1" spans="1:9" x14ac:dyDescent="0.2">
      <c r="A1" s="5"/>
    </row>
    <row r="6" spans="1:9" x14ac:dyDescent="0.2">
      <c r="E6" s="1" t="s">
        <v>446</v>
      </c>
    </row>
    <row r="8" spans="1:9" x14ac:dyDescent="0.2">
      <c r="D8" s="1" t="s">
        <v>445</v>
      </c>
    </row>
    <row r="9" spans="1:9" ht="18" thickBot="1" x14ac:dyDescent="0.25">
      <c r="B9" s="7"/>
      <c r="C9" s="7"/>
      <c r="D9" s="7"/>
      <c r="E9" s="7"/>
      <c r="F9" s="7"/>
      <c r="G9" s="7"/>
      <c r="H9" s="7"/>
      <c r="I9" s="7"/>
    </row>
    <row r="10" spans="1:9" x14ac:dyDescent="0.2">
      <c r="D10" s="13" t="s">
        <v>415</v>
      </c>
      <c r="E10" s="13" t="s">
        <v>414</v>
      </c>
      <c r="F10" s="13" t="s">
        <v>413</v>
      </c>
      <c r="G10" s="13" t="s">
        <v>412</v>
      </c>
      <c r="H10" s="13" t="s">
        <v>411</v>
      </c>
      <c r="I10" s="13" t="s">
        <v>410</v>
      </c>
    </row>
    <row r="11" spans="1:9" x14ac:dyDescent="0.2">
      <c r="B11" s="10"/>
      <c r="C11" s="10"/>
      <c r="D11" s="14" t="s">
        <v>409</v>
      </c>
      <c r="E11" s="14" t="s">
        <v>408</v>
      </c>
      <c r="F11" s="14" t="s">
        <v>407</v>
      </c>
      <c r="G11" s="14" t="s">
        <v>406</v>
      </c>
      <c r="H11" s="14" t="s">
        <v>405</v>
      </c>
      <c r="I11" s="14" t="s">
        <v>404</v>
      </c>
    </row>
    <row r="12" spans="1:9" x14ac:dyDescent="0.2">
      <c r="D12" s="9"/>
    </row>
    <row r="13" spans="1:9" x14ac:dyDescent="0.2">
      <c r="B13" s="31" t="s">
        <v>444</v>
      </c>
      <c r="C13" s="1" t="s">
        <v>379</v>
      </c>
      <c r="D13" s="3">
        <f>D16+D17+D19+D23+D24+D40+D69</f>
        <v>150516</v>
      </c>
      <c r="E13" s="2">
        <f>E16+E17+E19+E23+E24+E40+E69</f>
        <v>146618</v>
      </c>
      <c r="F13" s="2">
        <f>F16+F17+F19+F23+F24+F40+F69</f>
        <v>149061</v>
      </c>
      <c r="G13" s="2">
        <f>G16+G17+G19+G23+G24+G40+G69</f>
        <v>174318</v>
      </c>
      <c r="H13" s="2">
        <f>H16+H17+H19+H23+H24+H40+H69</f>
        <v>203287</v>
      </c>
      <c r="I13" s="2">
        <f>I16+I17+I19+I23+I24+I40+I69</f>
        <v>192265</v>
      </c>
    </row>
    <row r="14" spans="1:9" x14ac:dyDescent="0.2">
      <c r="B14" s="1" t="s">
        <v>402</v>
      </c>
      <c r="C14" s="1" t="s">
        <v>401</v>
      </c>
      <c r="D14" s="30">
        <v>135215</v>
      </c>
      <c r="E14" s="29">
        <v>143105</v>
      </c>
      <c r="F14" s="29">
        <v>158306</v>
      </c>
      <c r="G14" s="48" t="s">
        <v>400</v>
      </c>
      <c r="H14" s="48" t="s">
        <v>400</v>
      </c>
      <c r="I14" s="48" t="s">
        <v>400</v>
      </c>
    </row>
    <row r="15" spans="1:9" x14ac:dyDescent="0.2">
      <c r="D15" s="9"/>
      <c r="E15" s="18"/>
      <c r="F15" s="18"/>
      <c r="G15" s="18"/>
      <c r="H15" s="18"/>
      <c r="I15" s="18"/>
    </row>
    <row r="16" spans="1:9" x14ac:dyDescent="0.2">
      <c r="B16" s="5" t="s">
        <v>339</v>
      </c>
      <c r="C16" s="5" t="s">
        <v>379</v>
      </c>
      <c r="D16" s="28">
        <v>1</v>
      </c>
      <c r="E16" s="18">
        <v>1</v>
      </c>
      <c r="F16" s="18">
        <v>10</v>
      </c>
      <c r="G16" s="18">
        <v>5</v>
      </c>
      <c r="H16" s="18">
        <v>8</v>
      </c>
      <c r="I16" s="18">
        <v>14</v>
      </c>
    </row>
    <row r="17" spans="2:9" x14ac:dyDescent="0.2">
      <c r="B17" s="5" t="s">
        <v>370</v>
      </c>
      <c r="C17" s="5" t="s">
        <v>379</v>
      </c>
      <c r="D17" s="28">
        <v>263</v>
      </c>
      <c r="E17" s="18">
        <v>173</v>
      </c>
      <c r="F17" s="18">
        <v>222</v>
      </c>
      <c r="G17" s="18">
        <v>222</v>
      </c>
      <c r="H17" s="18">
        <v>331</v>
      </c>
      <c r="I17" s="18">
        <v>226</v>
      </c>
    </row>
    <row r="18" spans="2:9" x14ac:dyDescent="0.2">
      <c r="D18" s="9"/>
    </row>
    <row r="19" spans="2:9" x14ac:dyDescent="0.2">
      <c r="B19" s="5" t="s">
        <v>443</v>
      </c>
      <c r="C19" s="5" t="s">
        <v>379</v>
      </c>
      <c r="D19" s="28">
        <v>6570</v>
      </c>
      <c r="E19" s="18">
        <v>8090</v>
      </c>
      <c r="F19" s="18">
        <v>15159</v>
      </c>
      <c r="G19" s="18">
        <v>12744</v>
      </c>
      <c r="H19" s="18">
        <v>11215</v>
      </c>
      <c r="I19" s="18">
        <v>8395</v>
      </c>
    </row>
    <row r="20" spans="2:9" x14ac:dyDescent="0.2">
      <c r="B20" s="5" t="s">
        <v>442</v>
      </c>
      <c r="C20" s="5" t="s">
        <v>379</v>
      </c>
      <c r="D20" s="28">
        <v>5924</v>
      </c>
      <c r="E20" s="18">
        <v>6838</v>
      </c>
      <c r="F20" s="18">
        <v>13891</v>
      </c>
      <c r="G20" s="18">
        <v>11035</v>
      </c>
      <c r="H20" s="18">
        <v>9463</v>
      </c>
      <c r="I20" s="18">
        <v>7014</v>
      </c>
    </row>
    <row r="21" spans="2:9" x14ac:dyDescent="0.2">
      <c r="B21" s="5" t="s">
        <v>321</v>
      </c>
      <c r="C21" s="5" t="s">
        <v>379</v>
      </c>
      <c r="D21" s="17">
        <f>D19-D20</f>
        <v>646</v>
      </c>
      <c r="E21" s="20">
        <f>E19-E20</f>
        <v>1252</v>
      </c>
      <c r="F21" s="20" t="e">
        <f>#N/A</f>
        <v>#N/A</v>
      </c>
      <c r="G21" s="20">
        <f>G19-G20</f>
        <v>1709</v>
      </c>
      <c r="H21" s="20">
        <f>H19-H20</f>
        <v>1752</v>
      </c>
      <c r="I21" s="20">
        <f>I19-I20</f>
        <v>1381</v>
      </c>
    </row>
    <row r="22" spans="2:9" x14ac:dyDescent="0.2">
      <c r="D22" s="9"/>
      <c r="E22" s="18"/>
      <c r="F22" s="18"/>
      <c r="G22" s="18"/>
      <c r="H22" s="18"/>
      <c r="I22" s="18"/>
    </row>
    <row r="23" spans="2:9" x14ac:dyDescent="0.2">
      <c r="B23" s="5" t="s">
        <v>441</v>
      </c>
      <c r="C23" s="5" t="s">
        <v>379</v>
      </c>
      <c r="D23" s="28">
        <v>4</v>
      </c>
      <c r="E23" s="18">
        <v>4</v>
      </c>
      <c r="F23" s="18">
        <v>58</v>
      </c>
      <c r="G23" s="18">
        <v>90</v>
      </c>
      <c r="H23" s="18">
        <v>249</v>
      </c>
      <c r="I23" s="18">
        <v>79</v>
      </c>
    </row>
    <row r="24" spans="2:9" x14ac:dyDescent="0.2">
      <c r="B24" s="5" t="s">
        <v>366</v>
      </c>
      <c r="C24" s="5" t="s">
        <v>379</v>
      </c>
      <c r="D24" s="28">
        <v>97761</v>
      </c>
      <c r="E24" s="18">
        <v>86937</v>
      </c>
      <c r="F24" s="18">
        <v>89955</v>
      </c>
      <c r="G24" s="18">
        <v>100846</v>
      </c>
      <c r="H24" s="18">
        <v>123881</v>
      </c>
      <c r="I24" s="18">
        <v>125308</v>
      </c>
    </row>
    <row r="25" spans="2:9" x14ac:dyDescent="0.2">
      <c r="B25" s="5" t="s">
        <v>440</v>
      </c>
      <c r="C25" s="5" t="s">
        <v>379</v>
      </c>
      <c r="D25" s="28">
        <v>95171</v>
      </c>
      <c r="E25" s="18">
        <v>85716</v>
      </c>
      <c r="F25" s="18">
        <v>89222</v>
      </c>
      <c r="G25" s="18">
        <v>98090</v>
      </c>
      <c r="H25" s="18">
        <v>120234</v>
      </c>
      <c r="I25" s="18">
        <v>122800</v>
      </c>
    </row>
    <row r="26" spans="2:9" x14ac:dyDescent="0.2">
      <c r="B26" s="5" t="s">
        <v>392</v>
      </c>
      <c r="C26" s="5" t="s">
        <v>382</v>
      </c>
      <c r="D26" s="28">
        <v>1343</v>
      </c>
      <c r="E26" s="18">
        <v>1232</v>
      </c>
      <c r="F26" s="18">
        <v>1234</v>
      </c>
      <c r="G26" s="18">
        <v>1017</v>
      </c>
      <c r="H26" s="18">
        <v>1229</v>
      </c>
      <c r="I26" s="18">
        <v>1298</v>
      </c>
    </row>
    <row r="27" spans="2:9" x14ac:dyDescent="0.2">
      <c r="D27" s="9"/>
    </row>
    <row r="28" spans="2:9" x14ac:dyDescent="0.2">
      <c r="B28" s="5" t="s">
        <v>439</v>
      </c>
      <c r="C28" s="5" t="s">
        <v>379</v>
      </c>
      <c r="D28" s="28">
        <v>1507</v>
      </c>
      <c r="E28" s="18">
        <v>1032</v>
      </c>
      <c r="F28" s="18">
        <v>413</v>
      </c>
      <c r="G28" s="18">
        <v>929</v>
      </c>
      <c r="H28" s="18">
        <v>2420</v>
      </c>
      <c r="I28" s="18">
        <v>1394</v>
      </c>
    </row>
    <row r="29" spans="2:9" x14ac:dyDescent="0.2">
      <c r="B29" s="5" t="s">
        <v>438</v>
      </c>
      <c r="C29" s="5" t="s">
        <v>382</v>
      </c>
      <c r="D29" s="28">
        <v>40</v>
      </c>
      <c r="E29" s="18">
        <v>30</v>
      </c>
      <c r="F29" s="18">
        <v>11</v>
      </c>
      <c r="G29" s="18">
        <v>26</v>
      </c>
      <c r="H29" s="18">
        <v>65</v>
      </c>
      <c r="I29" s="18">
        <v>41</v>
      </c>
    </row>
    <row r="30" spans="2:9" x14ac:dyDescent="0.2">
      <c r="B30" s="5" t="s">
        <v>437</v>
      </c>
      <c r="C30" s="5" t="s">
        <v>379</v>
      </c>
      <c r="D30" s="28">
        <v>29332</v>
      </c>
      <c r="E30" s="18">
        <v>23765</v>
      </c>
      <c r="F30" s="18">
        <v>28852</v>
      </c>
      <c r="G30" s="18">
        <v>22222</v>
      </c>
      <c r="H30" s="18">
        <v>28579</v>
      </c>
      <c r="I30" s="18">
        <v>24068</v>
      </c>
    </row>
    <row r="31" spans="2:9" x14ac:dyDescent="0.2">
      <c r="B31" s="5" t="s">
        <v>396</v>
      </c>
      <c r="C31" s="5" t="s">
        <v>382</v>
      </c>
      <c r="D31" s="28">
        <v>571</v>
      </c>
      <c r="E31" s="18">
        <v>442</v>
      </c>
      <c r="F31" s="18">
        <v>485</v>
      </c>
      <c r="G31" s="18">
        <v>330</v>
      </c>
      <c r="H31" s="18">
        <v>433</v>
      </c>
      <c r="I31" s="18">
        <v>396</v>
      </c>
    </row>
    <row r="32" spans="2:9" x14ac:dyDescent="0.2">
      <c r="D32" s="9"/>
    </row>
    <row r="33" spans="2:9" x14ac:dyDescent="0.2">
      <c r="B33" s="5" t="s">
        <v>436</v>
      </c>
      <c r="C33" s="5" t="s">
        <v>379</v>
      </c>
      <c r="D33" s="28">
        <v>64331</v>
      </c>
      <c r="E33" s="18">
        <v>59625</v>
      </c>
      <c r="F33" s="18">
        <v>59553</v>
      </c>
      <c r="G33" s="18">
        <v>74802</v>
      </c>
      <c r="H33" s="18">
        <v>88727</v>
      </c>
      <c r="I33" s="18">
        <v>95644</v>
      </c>
    </row>
    <row r="34" spans="2:9" x14ac:dyDescent="0.2">
      <c r="B34" s="5" t="s">
        <v>435</v>
      </c>
      <c r="C34" s="5" t="s">
        <v>382</v>
      </c>
      <c r="D34" s="28">
        <v>732</v>
      </c>
      <c r="E34" s="18">
        <v>709</v>
      </c>
      <c r="F34" s="18">
        <v>722</v>
      </c>
      <c r="G34" s="18">
        <v>658</v>
      </c>
      <c r="H34" s="18">
        <v>719</v>
      </c>
      <c r="I34" s="18">
        <v>746</v>
      </c>
    </row>
    <row r="35" spans="2:9" x14ac:dyDescent="0.2">
      <c r="B35" s="5" t="s">
        <v>380</v>
      </c>
      <c r="C35" s="5" t="s">
        <v>379</v>
      </c>
      <c r="D35" s="17">
        <f>D25-D28-D30-D33</f>
        <v>1</v>
      </c>
      <c r="E35" s="20">
        <f>E25-E28-E30-E33</f>
        <v>1294</v>
      </c>
      <c r="F35" s="20">
        <f>F25-F28-F30-F33</f>
        <v>404</v>
      </c>
      <c r="G35" s="20">
        <f>G25-G28-G30-G33</f>
        <v>137</v>
      </c>
      <c r="H35" s="20">
        <f>H25-H28-H30-H33</f>
        <v>508</v>
      </c>
      <c r="I35" s="20">
        <f>I25-I28-I30-I33</f>
        <v>1694</v>
      </c>
    </row>
    <row r="36" spans="2:9" x14ac:dyDescent="0.2">
      <c r="B36" s="5" t="s">
        <v>396</v>
      </c>
      <c r="C36" s="5" t="s">
        <v>382</v>
      </c>
      <c r="D36" s="17">
        <f>D26-D29-D31-D34+0.001</f>
        <v>1E-3</v>
      </c>
      <c r="E36" s="20">
        <f>E26-E29-E31-E34</f>
        <v>51</v>
      </c>
      <c r="F36" s="20">
        <f>F26-F29-F31-F34</f>
        <v>16</v>
      </c>
      <c r="G36" s="20">
        <f>$G$26-G29-G31-G34</f>
        <v>3</v>
      </c>
      <c r="H36" s="20">
        <f>H26-H29-H31-H34</f>
        <v>12</v>
      </c>
      <c r="I36" s="20">
        <f>I26-I29-I31-I34</f>
        <v>115</v>
      </c>
    </row>
    <row r="37" spans="2:9" x14ac:dyDescent="0.2">
      <c r="D37" s="9"/>
    </row>
    <row r="38" spans="2:9" x14ac:dyDescent="0.2">
      <c r="B38" s="5" t="s">
        <v>321</v>
      </c>
      <c r="C38" s="5" t="s">
        <v>379</v>
      </c>
      <c r="D38" s="17">
        <f>D24-D25</f>
        <v>2590</v>
      </c>
      <c r="E38" s="20">
        <f>E24-E25</f>
        <v>1221</v>
      </c>
      <c r="F38" s="20">
        <f>F24-F25</f>
        <v>733</v>
      </c>
      <c r="G38" s="20">
        <f>G24-G25</f>
        <v>2756</v>
      </c>
      <c r="H38" s="20">
        <f>H24-H25</f>
        <v>3647</v>
      </c>
      <c r="I38" s="20">
        <f>I24-I25</f>
        <v>2508</v>
      </c>
    </row>
    <row r="39" spans="2:9" x14ac:dyDescent="0.2">
      <c r="D39" s="9"/>
    </row>
    <row r="40" spans="2:9" x14ac:dyDescent="0.2">
      <c r="B40" s="5" t="s">
        <v>361</v>
      </c>
      <c r="C40" s="5" t="s">
        <v>379</v>
      </c>
      <c r="D40" s="28">
        <v>43032</v>
      </c>
      <c r="E40" s="18">
        <v>48172</v>
      </c>
      <c r="F40" s="18">
        <v>40340</v>
      </c>
      <c r="G40" s="18">
        <v>54676</v>
      </c>
      <c r="H40" s="18">
        <v>62926</v>
      </c>
      <c r="I40" s="18">
        <v>53479</v>
      </c>
    </row>
    <row r="41" spans="2:9" x14ac:dyDescent="0.2">
      <c r="D41" s="9"/>
    </row>
    <row r="42" spans="2:9" x14ac:dyDescent="0.2">
      <c r="B42" s="5" t="s">
        <v>434</v>
      </c>
      <c r="C42" s="5" t="s">
        <v>379</v>
      </c>
      <c r="D42" s="28">
        <v>1457</v>
      </c>
      <c r="E42" s="18">
        <v>3073</v>
      </c>
      <c r="F42" s="18">
        <v>3184</v>
      </c>
      <c r="G42" s="18">
        <v>4059</v>
      </c>
      <c r="H42" s="18">
        <v>5148</v>
      </c>
      <c r="I42" s="18">
        <v>5360</v>
      </c>
    </row>
    <row r="43" spans="2:9" x14ac:dyDescent="0.2">
      <c r="D43" s="9"/>
    </row>
    <row r="44" spans="2:9" x14ac:dyDescent="0.2">
      <c r="B44" s="5" t="s">
        <v>433</v>
      </c>
      <c r="C44" s="5" t="s">
        <v>379</v>
      </c>
      <c r="D44" s="28">
        <v>614</v>
      </c>
      <c r="E44" s="18">
        <v>1284</v>
      </c>
      <c r="F44" s="18">
        <v>1108</v>
      </c>
      <c r="G44" s="18">
        <v>1046</v>
      </c>
      <c r="H44" s="18">
        <v>1289</v>
      </c>
      <c r="I44" s="18">
        <v>972</v>
      </c>
    </row>
    <row r="45" spans="2:9" x14ac:dyDescent="0.2">
      <c r="B45" s="5" t="s">
        <v>432</v>
      </c>
      <c r="C45" s="5" t="s">
        <v>431</v>
      </c>
      <c r="D45" s="28">
        <v>187</v>
      </c>
      <c r="E45" s="18">
        <v>342</v>
      </c>
      <c r="F45" s="18">
        <v>336</v>
      </c>
      <c r="G45" s="18">
        <v>473</v>
      </c>
      <c r="H45" s="18">
        <v>421</v>
      </c>
      <c r="I45" s="18">
        <v>410</v>
      </c>
    </row>
    <row r="46" spans="2:9" x14ac:dyDescent="0.2">
      <c r="B46" s="5" t="s">
        <v>380</v>
      </c>
      <c r="C46" s="5" t="s">
        <v>379</v>
      </c>
      <c r="D46" s="17">
        <f>D42-D44</f>
        <v>843</v>
      </c>
      <c r="E46" s="20">
        <f>E42-E44</f>
        <v>1789</v>
      </c>
      <c r="F46" s="20">
        <f>F42-F44</f>
        <v>2076</v>
      </c>
      <c r="G46" s="20">
        <f>G42-G44</f>
        <v>3013</v>
      </c>
      <c r="H46" s="20">
        <f>H42-H44</f>
        <v>3859</v>
      </c>
      <c r="I46" s="20">
        <f>I42-I44</f>
        <v>4388</v>
      </c>
    </row>
    <row r="47" spans="2:9" x14ac:dyDescent="0.2">
      <c r="D47" s="9"/>
    </row>
    <row r="48" spans="2:9" x14ac:dyDescent="0.2">
      <c r="B48" s="5" t="s">
        <v>430</v>
      </c>
      <c r="C48" s="5" t="s">
        <v>379</v>
      </c>
      <c r="D48" s="28">
        <v>139</v>
      </c>
      <c r="E48" s="18">
        <v>2</v>
      </c>
      <c r="F48" s="19" t="s">
        <v>72</v>
      </c>
      <c r="G48" s="18">
        <v>3</v>
      </c>
      <c r="H48" s="19" t="s">
        <v>72</v>
      </c>
      <c r="I48" s="19" t="s">
        <v>72</v>
      </c>
    </row>
    <row r="49" spans="2:9" x14ac:dyDescent="0.2">
      <c r="B49" s="5" t="s">
        <v>429</v>
      </c>
      <c r="C49" s="5" t="s">
        <v>428</v>
      </c>
      <c r="D49" s="28">
        <v>40066</v>
      </c>
      <c r="E49" s="18">
        <v>190</v>
      </c>
      <c r="F49" s="19" t="s">
        <v>72</v>
      </c>
      <c r="G49" s="18">
        <v>840</v>
      </c>
      <c r="H49" s="19" t="s">
        <v>72</v>
      </c>
      <c r="I49" s="19" t="s">
        <v>72</v>
      </c>
    </row>
    <row r="50" spans="2:9" x14ac:dyDescent="0.2">
      <c r="B50" s="5" t="s">
        <v>427</v>
      </c>
      <c r="C50" s="5" t="s">
        <v>379</v>
      </c>
      <c r="D50" s="28">
        <v>17850</v>
      </c>
      <c r="E50" s="18">
        <v>23809</v>
      </c>
      <c r="F50" s="18">
        <v>16975</v>
      </c>
      <c r="G50" s="18">
        <v>26279</v>
      </c>
      <c r="H50" s="18">
        <v>30839</v>
      </c>
      <c r="I50" s="18">
        <v>23951</v>
      </c>
    </row>
    <row r="51" spans="2:9" x14ac:dyDescent="0.2">
      <c r="B51" s="5" t="s">
        <v>426</v>
      </c>
      <c r="C51" s="5" t="s">
        <v>379</v>
      </c>
      <c r="D51" s="28">
        <v>795</v>
      </c>
      <c r="E51" s="18">
        <v>482</v>
      </c>
      <c r="F51" s="18">
        <v>888</v>
      </c>
      <c r="G51" s="18">
        <v>389</v>
      </c>
      <c r="H51" s="18">
        <v>541</v>
      </c>
      <c r="I51" s="18">
        <v>316</v>
      </c>
    </row>
    <row r="52" spans="2:9" x14ac:dyDescent="0.2">
      <c r="D52" s="9"/>
    </row>
    <row r="53" spans="2:9" x14ac:dyDescent="0.2">
      <c r="B53" s="5" t="s">
        <v>425</v>
      </c>
      <c r="C53" s="5" t="s">
        <v>379</v>
      </c>
      <c r="D53" s="28">
        <v>80</v>
      </c>
      <c r="E53" s="18">
        <v>120</v>
      </c>
      <c r="F53" s="18">
        <v>57</v>
      </c>
      <c r="G53" s="18">
        <v>51</v>
      </c>
      <c r="H53" s="18">
        <v>88</v>
      </c>
      <c r="I53" s="18">
        <v>91</v>
      </c>
    </row>
    <row r="54" spans="2:9" x14ac:dyDescent="0.2">
      <c r="B54" s="5" t="s">
        <v>424</v>
      </c>
      <c r="C54" s="5" t="s">
        <v>389</v>
      </c>
      <c r="D54" s="28">
        <v>17</v>
      </c>
      <c r="E54" s="18">
        <v>1.0000000000000001E-5</v>
      </c>
      <c r="F54" s="18">
        <v>5</v>
      </c>
      <c r="G54" s="19" t="s">
        <v>400</v>
      </c>
      <c r="H54" s="19" t="s">
        <v>400</v>
      </c>
      <c r="I54" s="19" t="s">
        <v>400</v>
      </c>
    </row>
    <row r="55" spans="2:9" x14ac:dyDescent="0.2">
      <c r="B55" s="5" t="s">
        <v>423</v>
      </c>
      <c r="C55" s="5" t="s">
        <v>379</v>
      </c>
      <c r="D55" s="28">
        <v>197</v>
      </c>
      <c r="E55" s="18">
        <v>105</v>
      </c>
      <c r="F55" s="18">
        <v>232</v>
      </c>
      <c r="G55" s="18">
        <v>221</v>
      </c>
      <c r="H55" s="18">
        <v>109</v>
      </c>
      <c r="I55" s="18">
        <v>105</v>
      </c>
    </row>
    <row r="56" spans="2:9" x14ac:dyDescent="0.2">
      <c r="B56" s="5" t="s">
        <v>422</v>
      </c>
      <c r="C56" s="5" t="s">
        <v>379</v>
      </c>
      <c r="D56" s="28">
        <v>1944</v>
      </c>
      <c r="E56" s="18">
        <v>60</v>
      </c>
      <c r="F56" s="18">
        <v>34</v>
      </c>
      <c r="G56" s="18">
        <v>124</v>
      </c>
      <c r="H56" s="18">
        <v>256</v>
      </c>
      <c r="I56" s="18">
        <v>128</v>
      </c>
    </row>
    <row r="57" spans="2:9" x14ac:dyDescent="0.2">
      <c r="D57" s="9"/>
    </row>
    <row r="58" spans="2:9" x14ac:dyDescent="0.2">
      <c r="B58" s="5" t="s">
        <v>421</v>
      </c>
      <c r="C58" s="5" t="s">
        <v>379</v>
      </c>
      <c r="D58" s="28">
        <v>1750</v>
      </c>
      <c r="E58" s="18">
        <v>38</v>
      </c>
      <c r="F58" s="18">
        <v>16</v>
      </c>
      <c r="G58" s="18">
        <v>120</v>
      </c>
      <c r="H58" s="18">
        <v>256</v>
      </c>
      <c r="I58" s="18">
        <v>127</v>
      </c>
    </row>
    <row r="59" spans="2:9" x14ac:dyDescent="0.2">
      <c r="B59" s="5" t="s">
        <v>396</v>
      </c>
      <c r="C59" s="5" t="s">
        <v>420</v>
      </c>
      <c r="D59" s="28">
        <v>16035</v>
      </c>
      <c r="E59" s="18">
        <v>9.9999999999999995E-8</v>
      </c>
      <c r="F59" s="18">
        <v>1.0000000000000001E-5</v>
      </c>
      <c r="G59" s="19" t="s">
        <v>400</v>
      </c>
      <c r="H59" s="19" t="s">
        <v>400</v>
      </c>
      <c r="I59" s="19" t="s">
        <v>400</v>
      </c>
    </row>
    <row r="60" spans="2:9" x14ac:dyDescent="0.2">
      <c r="B60" s="5" t="s">
        <v>380</v>
      </c>
      <c r="C60" s="5" t="s">
        <v>379</v>
      </c>
      <c r="D60" s="17">
        <f>D56-D58</f>
        <v>194</v>
      </c>
      <c r="E60" s="20">
        <f>E56-E58</f>
        <v>22</v>
      </c>
      <c r="F60" s="20">
        <f>F56-F58</f>
        <v>18</v>
      </c>
      <c r="G60" s="20">
        <f>G56-G58</f>
        <v>4</v>
      </c>
      <c r="H60" s="16" t="s">
        <v>72</v>
      </c>
    </row>
    <row r="61" spans="2:9" x14ac:dyDescent="0.2">
      <c r="D61" s="9"/>
    </row>
    <row r="62" spans="2:9" x14ac:dyDescent="0.2">
      <c r="B62" s="5" t="s">
        <v>419</v>
      </c>
      <c r="C62" s="5" t="s">
        <v>379</v>
      </c>
      <c r="D62" s="28">
        <v>19665</v>
      </c>
      <c r="E62" s="18">
        <v>19782</v>
      </c>
      <c r="F62" s="18">
        <v>18078</v>
      </c>
      <c r="G62" s="18">
        <v>22738</v>
      </c>
      <c r="H62" s="18">
        <v>25247</v>
      </c>
      <c r="I62" s="18">
        <v>22987</v>
      </c>
    </row>
    <row r="63" spans="2:9" x14ac:dyDescent="0.2">
      <c r="D63" s="9"/>
    </row>
    <row r="64" spans="2:9" x14ac:dyDescent="0.2">
      <c r="B64" s="5" t="s">
        <v>418</v>
      </c>
      <c r="C64" s="5" t="s">
        <v>379</v>
      </c>
      <c r="D64" s="28">
        <v>19665</v>
      </c>
      <c r="E64" s="18">
        <v>19782</v>
      </c>
      <c r="F64" s="18">
        <v>18078</v>
      </c>
      <c r="G64" s="18">
        <v>22738</v>
      </c>
      <c r="H64" s="18">
        <v>25247</v>
      </c>
      <c r="I64" s="18">
        <v>22987</v>
      </c>
    </row>
    <row r="65" spans="1:9" x14ac:dyDescent="0.2">
      <c r="B65" s="5" t="s">
        <v>380</v>
      </c>
      <c r="C65" s="5" t="s">
        <v>379</v>
      </c>
      <c r="D65" s="28">
        <v>1E-4</v>
      </c>
      <c r="E65" s="19" t="s">
        <v>72</v>
      </c>
      <c r="F65" s="19" t="s">
        <v>72</v>
      </c>
      <c r="G65" s="19" t="s">
        <v>72</v>
      </c>
      <c r="H65" s="19" t="s">
        <v>72</v>
      </c>
      <c r="I65" s="19" t="s">
        <v>72</v>
      </c>
    </row>
    <row r="66" spans="1:9" x14ac:dyDescent="0.2">
      <c r="D66" s="9"/>
    </row>
    <row r="67" spans="1:9" x14ac:dyDescent="0.2">
      <c r="B67" s="5" t="s">
        <v>321</v>
      </c>
      <c r="C67" s="5" t="s">
        <v>379</v>
      </c>
      <c r="D67" s="17">
        <f>D40-D62-D56-D55-D53-D51-D50-D48-D42</f>
        <v>905</v>
      </c>
      <c r="E67" s="20">
        <f>E40-E62-E56-E55-E53-E51-E50-E48-E42</f>
        <v>739</v>
      </c>
      <c r="F67" s="20">
        <f>F40-F62-F56-F55-F53-F51-F50-F48-F42</f>
        <v>892</v>
      </c>
      <c r="G67" s="20">
        <f>G40-G62-G56-G55-G53-G51-G50-G48-G42</f>
        <v>812</v>
      </c>
      <c r="H67" s="20">
        <f>H40-H62-H56-H55-H53-H51-H50-H48-H42</f>
        <v>698</v>
      </c>
      <c r="I67" s="20">
        <f>I40-I62-I56-I55-I53-I51-I50-I48-I42</f>
        <v>541</v>
      </c>
    </row>
    <row r="68" spans="1:9" x14ac:dyDescent="0.2">
      <c r="D68" s="9"/>
    </row>
    <row r="69" spans="1:9" x14ac:dyDescent="0.2">
      <c r="B69" s="5" t="s">
        <v>349</v>
      </c>
      <c r="C69" s="5" t="s">
        <v>379</v>
      </c>
      <c r="D69" s="28">
        <v>2885</v>
      </c>
      <c r="E69" s="18">
        <v>3241</v>
      </c>
      <c r="F69" s="18">
        <v>3317</v>
      </c>
      <c r="G69" s="18">
        <v>5735</v>
      </c>
      <c r="H69" s="18">
        <v>4677</v>
      </c>
      <c r="I69" s="18">
        <v>4764</v>
      </c>
    </row>
    <row r="70" spans="1:9" ht="18" thickBot="1" x14ac:dyDescent="0.25">
      <c r="B70" s="7"/>
      <c r="C70" s="7"/>
      <c r="D70" s="21"/>
      <c r="E70" s="7"/>
      <c r="F70" s="7"/>
      <c r="G70" s="7"/>
      <c r="H70" s="7"/>
      <c r="I70" s="7"/>
    </row>
    <row r="71" spans="1:9" x14ac:dyDescent="0.2">
      <c r="D71" s="47" t="s">
        <v>316</v>
      </c>
    </row>
    <row r="72" spans="1:9" x14ac:dyDescent="0.2">
      <c r="A72" s="5"/>
      <c r="D72" s="43"/>
    </row>
    <row r="73" spans="1:9" x14ac:dyDescent="0.2">
      <c r="A73" s="5"/>
      <c r="D73" s="43"/>
    </row>
    <row r="74" spans="1:9" x14ac:dyDescent="0.2">
      <c r="D74" s="43"/>
    </row>
    <row r="75" spans="1:9" x14ac:dyDescent="0.2">
      <c r="D75" s="43"/>
    </row>
    <row r="76" spans="1:9" x14ac:dyDescent="0.2">
      <c r="D76" s="43"/>
    </row>
    <row r="77" spans="1:9" x14ac:dyDescent="0.2">
      <c r="D77" s="43"/>
    </row>
    <row r="78" spans="1:9" x14ac:dyDescent="0.2">
      <c r="D78" s="43"/>
      <c r="E78" s="1" t="s">
        <v>417</v>
      </c>
    </row>
    <row r="79" spans="1:9" x14ac:dyDescent="0.2">
      <c r="D79" s="43"/>
    </row>
    <row r="80" spans="1:9" x14ac:dyDescent="0.2">
      <c r="D80" s="49" t="s">
        <v>416</v>
      </c>
    </row>
    <row r="81" spans="2:9" ht="18" thickBot="1" x14ac:dyDescent="0.25">
      <c r="B81" s="7"/>
      <c r="C81" s="7"/>
      <c r="D81" s="7"/>
      <c r="E81" s="7"/>
      <c r="F81" s="7"/>
      <c r="G81" s="7"/>
      <c r="H81" s="7"/>
      <c r="I81" s="7"/>
    </row>
    <row r="82" spans="2:9" x14ac:dyDescent="0.2">
      <c r="D82" s="13" t="s">
        <v>415</v>
      </c>
      <c r="E82" s="13" t="s">
        <v>414</v>
      </c>
      <c r="F82" s="13" t="s">
        <v>413</v>
      </c>
      <c r="G82" s="13" t="s">
        <v>412</v>
      </c>
      <c r="H82" s="13" t="s">
        <v>411</v>
      </c>
      <c r="I82" s="13" t="s">
        <v>410</v>
      </c>
    </row>
    <row r="83" spans="2:9" x14ac:dyDescent="0.2">
      <c r="B83" s="10"/>
      <c r="C83" s="10"/>
      <c r="D83" s="14" t="s">
        <v>409</v>
      </c>
      <c r="E83" s="14" t="s">
        <v>408</v>
      </c>
      <c r="F83" s="14" t="s">
        <v>407</v>
      </c>
      <c r="G83" s="14" t="s">
        <v>406</v>
      </c>
      <c r="H83" s="14" t="s">
        <v>405</v>
      </c>
      <c r="I83" s="14" t="s">
        <v>404</v>
      </c>
    </row>
    <row r="84" spans="2:9" x14ac:dyDescent="0.2">
      <c r="D84" s="9"/>
    </row>
    <row r="85" spans="2:9" x14ac:dyDescent="0.2">
      <c r="B85" s="31" t="s">
        <v>403</v>
      </c>
      <c r="C85" s="1" t="s">
        <v>379</v>
      </c>
      <c r="D85" s="3">
        <f>D88+D93+D112+D123</f>
        <v>228264</v>
      </c>
      <c r="E85" s="2">
        <f>E88+E93+E112+E123-1</f>
        <v>205137</v>
      </c>
      <c r="F85" s="2">
        <f>F88+F93+F112+F123</f>
        <v>225967</v>
      </c>
      <c r="G85" s="2">
        <f>G88+G93+G112+G123</f>
        <v>266986</v>
      </c>
      <c r="H85" s="2" t="e">
        <f>#N/A</f>
        <v>#N/A</v>
      </c>
      <c r="I85" s="2">
        <f>I88+I93+I112+I123</f>
        <v>229841</v>
      </c>
    </row>
    <row r="86" spans="2:9" x14ac:dyDescent="0.2">
      <c r="B86" s="1" t="s">
        <v>402</v>
      </c>
      <c r="C86" s="1" t="s">
        <v>401</v>
      </c>
      <c r="D86" s="30">
        <v>204357</v>
      </c>
      <c r="E86" s="29">
        <v>200213</v>
      </c>
      <c r="F86" s="29">
        <v>241201</v>
      </c>
      <c r="G86" s="48" t="s">
        <v>400</v>
      </c>
      <c r="H86" s="48" t="s">
        <v>400</v>
      </c>
      <c r="I86" s="20" t="e">
        <f>#REF!</f>
        <v>#REF!</v>
      </c>
    </row>
    <row r="87" spans="2:9" x14ac:dyDescent="0.2">
      <c r="D87" s="28"/>
      <c r="E87" s="18"/>
      <c r="F87" s="18"/>
      <c r="G87" s="18"/>
      <c r="H87" s="18"/>
      <c r="I87" s="18"/>
    </row>
    <row r="88" spans="2:9" x14ac:dyDescent="0.2">
      <c r="B88" s="5" t="s">
        <v>339</v>
      </c>
      <c r="C88" s="5" t="s">
        <v>379</v>
      </c>
      <c r="D88" s="28">
        <v>5557</v>
      </c>
      <c r="E88" s="18">
        <v>3966</v>
      </c>
      <c r="F88" s="18">
        <v>4069.5</v>
      </c>
      <c r="G88" s="18">
        <v>4072</v>
      </c>
      <c r="H88" s="18">
        <v>4777.6000000000004</v>
      </c>
      <c r="I88" s="18">
        <v>5513</v>
      </c>
    </row>
    <row r="89" spans="2:9" x14ac:dyDescent="0.2">
      <c r="D89" s="9"/>
    </row>
    <row r="90" spans="2:9" x14ac:dyDescent="0.2">
      <c r="B90" s="5" t="s">
        <v>399</v>
      </c>
      <c r="C90" s="5" t="s">
        <v>379</v>
      </c>
      <c r="D90" s="28">
        <v>5530</v>
      </c>
      <c r="E90" s="18">
        <v>3954</v>
      </c>
      <c r="F90" s="18">
        <v>3920.5</v>
      </c>
      <c r="G90" s="18">
        <v>3950</v>
      </c>
      <c r="H90" s="18">
        <v>4561.6000000000004</v>
      </c>
      <c r="I90" s="18">
        <v>5276</v>
      </c>
    </row>
    <row r="91" spans="2:9" x14ac:dyDescent="0.2">
      <c r="B91" s="5" t="s">
        <v>321</v>
      </c>
      <c r="C91" s="5" t="s">
        <v>379</v>
      </c>
      <c r="D91" s="17">
        <f>D88-D90</f>
        <v>27</v>
      </c>
      <c r="E91" s="20">
        <f>E88-E90</f>
        <v>12</v>
      </c>
      <c r="F91" s="20">
        <f>F88-F90</f>
        <v>149</v>
      </c>
      <c r="G91" s="20">
        <f>G88-G90</f>
        <v>122</v>
      </c>
      <c r="H91" s="20">
        <f>H88-H90</f>
        <v>216</v>
      </c>
      <c r="I91" s="20">
        <f>I88-I90</f>
        <v>237</v>
      </c>
    </row>
    <row r="92" spans="2:9" x14ac:dyDescent="0.2">
      <c r="D92" s="28"/>
    </row>
    <row r="93" spans="2:9" x14ac:dyDescent="0.2">
      <c r="B93" s="5" t="s">
        <v>337</v>
      </c>
      <c r="C93" s="5" t="s">
        <v>379</v>
      </c>
      <c r="D93" s="17">
        <f>D95+D96+D104+1</f>
        <v>38423</v>
      </c>
      <c r="E93" s="20">
        <f>E95+E96+E104+1</f>
        <v>35994</v>
      </c>
      <c r="F93" s="20">
        <f>F95+F96+F104+1</f>
        <v>33121.5</v>
      </c>
      <c r="G93" s="20">
        <f>G95+G96+G104</f>
        <v>38052</v>
      </c>
      <c r="H93" s="20">
        <f>H95+H96+H104</f>
        <v>38515</v>
      </c>
      <c r="I93" s="20">
        <f>I95+I96+I104</f>
        <v>33600</v>
      </c>
    </row>
    <row r="94" spans="2:9" x14ac:dyDescent="0.2">
      <c r="D94" s="9"/>
    </row>
    <row r="95" spans="2:9" x14ac:dyDescent="0.2">
      <c r="B95" s="5" t="s">
        <v>336</v>
      </c>
      <c r="C95" s="5" t="s">
        <v>379</v>
      </c>
      <c r="D95" s="27" t="s">
        <v>72</v>
      </c>
      <c r="E95" s="19" t="s">
        <v>72</v>
      </c>
      <c r="F95" s="19" t="s">
        <v>72</v>
      </c>
      <c r="G95" s="19" t="s">
        <v>72</v>
      </c>
      <c r="H95" s="19" t="s">
        <v>72</v>
      </c>
      <c r="I95" s="19" t="s">
        <v>72</v>
      </c>
    </row>
    <row r="96" spans="2:9" x14ac:dyDescent="0.2">
      <c r="B96" s="5" t="s">
        <v>335</v>
      </c>
      <c r="C96" s="5" t="s">
        <v>379</v>
      </c>
      <c r="D96" s="28">
        <v>14897</v>
      </c>
      <c r="E96" s="18">
        <v>14914</v>
      </c>
      <c r="F96" s="18">
        <v>12210.5</v>
      </c>
      <c r="G96" s="18">
        <v>14973</v>
      </c>
      <c r="H96" s="18">
        <v>18462.5</v>
      </c>
      <c r="I96" s="18">
        <v>17639</v>
      </c>
    </row>
    <row r="97" spans="2:9" x14ac:dyDescent="0.2">
      <c r="B97" s="5" t="s">
        <v>398</v>
      </c>
      <c r="C97" s="5" t="s">
        <v>382</v>
      </c>
      <c r="D97" s="28">
        <v>4962</v>
      </c>
      <c r="E97" s="18">
        <v>5813</v>
      </c>
      <c r="F97" s="18">
        <v>5267</v>
      </c>
      <c r="G97" s="18">
        <v>5445</v>
      </c>
      <c r="H97" s="18">
        <v>5997.5</v>
      </c>
      <c r="I97" s="18">
        <v>5428</v>
      </c>
    </row>
    <row r="98" spans="2:9" x14ac:dyDescent="0.2">
      <c r="D98" s="9"/>
    </row>
    <row r="99" spans="2:9" x14ac:dyDescent="0.2">
      <c r="B99" s="5" t="s">
        <v>397</v>
      </c>
      <c r="C99" s="5" t="s">
        <v>379</v>
      </c>
      <c r="D99" s="28">
        <v>14345</v>
      </c>
      <c r="E99" s="18">
        <v>14624</v>
      </c>
      <c r="F99" s="18">
        <v>12030</v>
      </c>
      <c r="G99" s="18">
        <v>14722</v>
      </c>
      <c r="H99" s="18">
        <v>17699.5</v>
      </c>
      <c r="I99" s="18">
        <v>17239</v>
      </c>
    </row>
    <row r="100" spans="2:9" x14ac:dyDescent="0.2">
      <c r="B100" s="5" t="s">
        <v>396</v>
      </c>
      <c r="C100" s="5" t="s">
        <v>382</v>
      </c>
      <c r="D100" s="28">
        <v>4881</v>
      </c>
      <c r="E100" s="18">
        <v>5750</v>
      </c>
      <c r="F100" s="18">
        <v>5233</v>
      </c>
      <c r="G100" s="18">
        <v>5410</v>
      </c>
      <c r="H100" s="18">
        <v>5932</v>
      </c>
      <c r="I100" s="18">
        <v>5364</v>
      </c>
    </row>
    <row r="101" spans="2:9" x14ac:dyDescent="0.2">
      <c r="B101" s="5" t="s">
        <v>380</v>
      </c>
      <c r="C101" s="5" t="s">
        <v>379</v>
      </c>
      <c r="D101" s="17">
        <f>D96-D99</f>
        <v>552</v>
      </c>
      <c r="E101" s="20">
        <f>E96-E99</f>
        <v>290</v>
      </c>
      <c r="F101" s="20">
        <f>F96-F99</f>
        <v>180.5</v>
      </c>
      <c r="G101" s="20">
        <f>G96-G99</f>
        <v>251</v>
      </c>
      <c r="H101" s="20">
        <f>H96-H99</f>
        <v>763</v>
      </c>
      <c r="I101" s="20">
        <f>I96-I99</f>
        <v>400</v>
      </c>
    </row>
    <row r="102" spans="2:9" x14ac:dyDescent="0.2">
      <c r="B102" s="5" t="s">
        <v>396</v>
      </c>
      <c r="C102" s="5" t="s">
        <v>382</v>
      </c>
      <c r="D102" s="17">
        <f>D97-D100</f>
        <v>81</v>
      </c>
      <c r="E102" s="20">
        <f>E97-E100</f>
        <v>63</v>
      </c>
      <c r="F102" s="20">
        <f>F97-F100</f>
        <v>34</v>
      </c>
      <c r="G102" s="20">
        <f>G97-G100</f>
        <v>35</v>
      </c>
      <c r="H102" s="20">
        <f>H97-H100</f>
        <v>65.5</v>
      </c>
      <c r="I102" s="20">
        <f>I97-I100</f>
        <v>64</v>
      </c>
    </row>
    <row r="103" spans="2:9" x14ac:dyDescent="0.2">
      <c r="D103" s="9"/>
    </row>
    <row r="104" spans="2:9" x14ac:dyDescent="0.2">
      <c r="B104" s="5" t="s">
        <v>333</v>
      </c>
      <c r="C104" s="5" t="s">
        <v>379</v>
      </c>
      <c r="D104" s="28">
        <v>23525</v>
      </c>
      <c r="E104" s="18">
        <v>21079</v>
      </c>
      <c r="F104" s="18">
        <v>20910</v>
      </c>
      <c r="G104" s="18">
        <v>23079</v>
      </c>
      <c r="H104" s="18">
        <v>20052.5</v>
      </c>
      <c r="I104" s="18">
        <v>15961</v>
      </c>
    </row>
    <row r="105" spans="2:9" x14ac:dyDescent="0.2">
      <c r="D105" s="9"/>
    </row>
    <row r="106" spans="2:9" x14ac:dyDescent="0.2">
      <c r="B106" s="5" t="s">
        <v>395</v>
      </c>
      <c r="C106" s="5" t="s">
        <v>379</v>
      </c>
      <c r="D106" s="28">
        <v>18156</v>
      </c>
      <c r="E106" s="18">
        <v>16157</v>
      </c>
      <c r="F106" s="18">
        <v>14376</v>
      </c>
      <c r="G106" s="18">
        <v>16359</v>
      </c>
      <c r="H106" s="18">
        <v>12603</v>
      </c>
      <c r="I106" s="18">
        <v>8202</v>
      </c>
    </row>
    <row r="107" spans="2:9" x14ac:dyDescent="0.2">
      <c r="B107" s="5" t="s">
        <v>394</v>
      </c>
      <c r="C107" s="5" t="s">
        <v>379</v>
      </c>
      <c r="D107" s="28">
        <v>16866</v>
      </c>
      <c r="E107" s="18">
        <v>14602</v>
      </c>
      <c r="F107" s="18">
        <v>13073</v>
      </c>
      <c r="G107" s="18">
        <v>15529</v>
      </c>
      <c r="H107" s="18">
        <v>12034</v>
      </c>
      <c r="I107" s="18">
        <v>7800</v>
      </c>
    </row>
    <row r="108" spans="2:9" x14ac:dyDescent="0.2">
      <c r="B108" s="5" t="s">
        <v>393</v>
      </c>
      <c r="C108" s="5" t="s">
        <v>379</v>
      </c>
      <c r="D108" s="17">
        <f>D106-D107</f>
        <v>1290</v>
      </c>
      <c r="E108" s="20">
        <f>E106-E107</f>
        <v>1555</v>
      </c>
      <c r="F108" s="20">
        <f>F106-F107</f>
        <v>1303</v>
      </c>
      <c r="G108" s="20">
        <f>G106-G107</f>
        <v>830</v>
      </c>
      <c r="H108" s="20">
        <f>H106-H107</f>
        <v>569</v>
      </c>
      <c r="I108" s="20">
        <f>I106-I107</f>
        <v>402</v>
      </c>
    </row>
    <row r="109" spans="2:9" x14ac:dyDescent="0.2">
      <c r="D109" s="9"/>
    </row>
    <row r="110" spans="2:9" x14ac:dyDescent="0.2">
      <c r="B110" s="5" t="s">
        <v>380</v>
      </c>
      <c r="C110" s="5" t="s">
        <v>379</v>
      </c>
      <c r="D110" s="17">
        <f>D104-D106</f>
        <v>5369</v>
      </c>
      <c r="E110" s="20">
        <f>E104-E106</f>
        <v>4922</v>
      </c>
      <c r="F110" s="20">
        <f>F104-F106</f>
        <v>6534</v>
      </c>
      <c r="G110" s="20">
        <f>G104-G106</f>
        <v>6720</v>
      </c>
      <c r="H110" s="20">
        <f>H104-H106</f>
        <v>7449.5</v>
      </c>
      <c r="I110" s="20">
        <f>I104-I106</f>
        <v>7759</v>
      </c>
    </row>
    <row r="111" spans="2:9" x14ac:dyDescent="0.2">
      <c r="D111" s="9"/>
    </row>
    <row r="112" spans="2:9" x14ac:dyDescent="0.2">
      <c r="B112" s="5" t="s">
        <v>330</v>
      </c>
      <c r="C112" s="5" t="s">
        <v>379</v>
      </c>
      <c r="D112" s="28">
        <v>165702</v>
      </c>
      <c r="E112" s="18">
        <v>141270</v>
      </c>
      <c r="F112" s="18">
        <v>152643</v>
      </c>
      <c r="G112" s="18">
        <v>188455</v>
      </c>
      <c r="H112" s="18">
        <v>215988</v>
      </c>
      <c r="I112" s="18">
        <v>163071</v>
      </c>
    </row>
    <row r="113" spans="2:9" x14ac:dyDescent="0.2">
      <c r="D113" s="9"/>
    </row>
    <row r="114" spans="2:9" x14ac:dyDescent="0.2">
      <c r="B114" s="5" t="s">
        <v>329</v>
      </c>
      <c r="C114" s="5" t="s">
        <v>379</v>
      </c>
      <c r="D114" s="28">
        <v>18301</v>
      </c>
      <c r="E114" s="18">
        <v>14488</v>
      </c>
      <c r="F114" s="18">
        <v>15241</v>
      </c>
      <c r="G114" s="18">
        <v>17661</v>
      </c>
      <c r="H114" s="18">
        <v>20471</v>
      </c>
      <c r="I114" s="18">
        <v>19989</v>
      </c>
    </row>
    <row r="115" spans="2:9" x14ac:dyDescent="0.2">
      <c r="B115" s="5" t="s">
        <v>392</v>
      </c>
      <c r="C115" s="5" t="s">
        <v>382</v>
      </c>
      <c r="D115" s="28">
        <v>2959</v>
      </c>
      <c r="E115" s="18">
        <v>2739</v>
      </c>
      <c r="F115" s="18">
        <v>3049</v>
      </c>
      <c r="G115" s="18">
        <v>2900</v>
      </c>
      <c r="H115" s="18">
        <v>3041</v>
      </c>
      <c r="I115" s="18">
        <v>2914</v>
      </c>
    </row>
    <row r="116" spans="2:9" x14ac:dyDescent="0.2">
      <c r="B116" s="5" t="s">
        <v>328</v>
      </c>
      <c r="C116" s="5" t="s">
        <v>379</v>
      </c>
      <c r="D116" s="28">
        <v>139550</v>
      </c>
      <c r="E116" s="18">
        <v>111366</v>
      </c>
      <c r="F116" s="18">
        <v>122163</v>
      </c>
      <c r="G116" s="18">
        <v>152697</v>
      </c>
      <c r="H116" s="18">
        <v>177806</v>
      </c>
      <c r="I116" s="18">
        <v>129186</v>
      </c>
    </row>
    <row r="117" spans="2:9" x14ac:dyDescent="0.2">
      <c r="B117" s="5" t="s">
        <v>392</v>
      </c>
      <c r="C117" s="5" t="s">
        <v>391</v>
      </c>
      <c r="D117" s="28">
        <v>10896</v>
      </c>
      <c r="E117" s="18">
        <v>10355</v>
      </c>
      <c r="F117" s="18">
        <v>11242</v>
      </c>
      <c r="G117" s="18">
        <v>10933</v>
      </c>
      <c r="H117" s="18">
        <v>10909</v>
      </c>
      <c r="I117" s="18">
        <v>10481</v>
      </c>
    </row>
    <row r="118" spans="2:9" x14ac:dyDescent="0.2">
      <c r="D118" s="9"/>
    </row>
    <row r="119" spans="2:9" x14ac:dyDescent="0.2">
      <c r="B119" s="5" t="s">
        <v>327</v>
      </c>
      <c r="C119" s="5" t="s">
        <v>379</v>
      </c>
      <c r="D119" s="28">
        <v>7649</v>
      </c>
      <c r="E119" s="18">
        <v>15226</v>
      </c>
      <c r="F119" s="18">
        <v>14907</v>
      </c>
      <c r="G119" s="18">
        <v>17105</v>
      </c>
      <c r="H119" s="18">
        <v>16206</v>
      </c>
      <c r="I119" s="18">
        <v>13025</v>
      </c>
    </row>
    <row r="120" spans="2:9" x14ac:dyDescent="0.2">
      <c r="B120" s="5" t="s">
        <v>326</v>
      </c>
      <c r="C120" s="5" t="s">
        <v>379</v>
      </c>
      <c r="D120" s="28">
        <v>201</v>
      </c>
      <c r="E120" s="18">
        <v>191</v>
      </c>
      <c r="F120" s="18">
        <v>332</v>
      </c>
      <c r="G120" s="18">
        <v>993</v>
      </c>
      <c r="H120" s="18">
        <v>1505</v>
      </c>
      <c r="I120" s="18">
        <v>871</v>
      </c>
    </row>
    <row r="121" spans="2:9" x14ac:dyDescent="0.2">
      <c r="B121" s="5" t="s">
        <v>390</v>
      </c>
      <c r="C121" s="5" t="s">
        <v>389</v>
      </c>
      <c r="D121" s="28">
        <v>9</v>
      </c>
      <c r="E121" s="18">
        <v>10</v>
      </c>
      <c r="F121" s="18">
        <v>18</v>
      </c>
      <c r="G121" s="18">
        <v>39</v>
      </c>
      <c r="H121" s="18">
        <v>56</v>
      </c>
      <c r="I121" s="18">
        <v>37</v>
      </c>
    </row>
    <row r="122" spans="2:9" x14ac:dyDescent="0.2">
      <c r="D122" s="28"/>
      <c r="E122" s="18"/>
      <c r="F122" s="18"/>
      <c r="G122" s="18"/>
      <c r="H122" s="18"/>
      <c r="I122" s="18"/>
    </row>
    <row r="123" spans="2:9" x14ac:dyDescent="0.2">
      <c r="B123" s="5" t="s">
        <v>325</v>
      </c>
      <c r="C123" s="5" t="s">
        <v>379</v>
      </c>
      <c r="D123" s="28">
        <v>18582</v>
      </c>
      <c r="E123" s="18">
        <v>23908</v>
      </c>
      <c r="F123" s="18">
        <v>36133</v>
      </c>
      <c r="G123" s="18">
        <v>36407</v>
      </c>
      <c r="H123" s="18">
        <v>35795</v>
      </c>
      <c r="I123" s="18">
        <v>27657</v>
      </c>
    </row>
    <row r="124" spans="2:9" x14ac:dyDescent="0.2">
      <c r="D124" s="9"/>
    </row>
    <row r="125" spans="2:9" x14ac:dyDescent="0.2">
      <c r="B125" s="5" t="s">
        <v>388</v>
      </c>
      <c r="C125" s="5" t="s">
        <v>379</v>
      </c>
      <c r="D125" s="28">
        <v>7771</v>
      </c>
      <c r="E125" s="18">
        <v>13125</v>
      </c>
      <c r="F125" s="18">
        <v>17631</v>
      </c>
      <c r="G125" s="18">
        <v>15101</v>
      </c>
      <c r="H125" s="18">
        <v>19944</v>
      </c>
      <c r="I125" s="18">
        <v>12504</v>
      </c>
    </row>
    <row r="126" spans="2:9" x14ac:dyDescent="0.2">
      <c r="D126" s="9"/>
    </row>
    <row r="127" spans="2:9" x14ac:dyDescent="0.2">
      <c r="B127" s="5" t="s">
        <v>387</v>
      </c>
      <c r="C127" s="5" t="s">
        <v>379</v>
      </c>
      <c r="D127" s="28">
        <v>4980</v>
      </c>
      <c r="E127" s="18">
        <v>5829</v>
      </c>
      <c r="F127" s="18">
        <v>9046</v>
      </c>
      <c r="G127" s="18">
        <v>9228</v>
      </c>
      <c r="H127" s="18">
        <v>9144</v>
      </c>
      <c r="I127" s="18">
        <v>8137</v>
      </c>
    </row>
    <row r="128" spans="2:9" x14ac:dyDescent="0.2">
      <c r="C128" s="5" t="s">
        <v>379</v>
      </c>
      <c r="D128" s="17">
        <f>D125-D127</f>
        <v>2791</v>
      </c>
      <c r="E128" s="20">
        <f>E125-E127</f>
        <v>7296</v>
      </c>
      <c r="F128" s="20">
        <f>F125-F127</f>
        <v>8585</v>
      </c>
      <c r="G128" s="20">
        <f>G125-G127</f>
        <v>5873</v>
      </c>
      <c r="H128" s="20">
        <f>H125-H127</f>
        <v>10800</v>
      </c>
      <c r="I128" s="20">
        <f>I125-I127</f>
        <v>4367</v>
      </c>
    </row>
    <row r="129" spans="1:9" x14ac:dyDescent="0.2">
      <c r="D129" s="9"/>
    </row>
    <row r="130" spans="1:9" x14ac:dyDescent="0.2">
      <c r="B130" s="5" t="s">
        <v>386</v>
      </c>
      <c r="C130" s="5" t="s">
        <v>379</v>
      </c>
      <c r="D130" s="28">
        <v>48</v>
      </c>
      <c r="E130" s="18">
        <v>151</v>
      </c>
      <c r="F130" s="18">
        <v>425</v>
      </c>
      <c r="G130" s="18">
        <v>6887</v>
      </c>
      <c r="H130" s="18">
        <v>760</v>
      </c>
      <c r="I130" s="18">
        <v>3463</v>
      </c>
    </row>
    <row r="131" spans="1:9" x14ac:dyDescent="0.2">
      <c r="B131" s="5" t="s">
        <v>321</v>
      </c>
      <c r="C131" s="5" t="s">
        <v>379</v>
      </c>
      <c r="D131" s="28">
        <v>10763</v>
      </c>
      <c r="E131" s="18">
        <v>10632</v>
      </c>
      <c r="F131" s="18">
        <v>18077</v>
      </c>
      <c r="G131" s="18">
        <v>14418</v>
      </c>
      <c r="H131" s="18">
        <v>15091</v>
      </c>
      <c r="I131" s="18">
        <v>11690</v>
      </c>
    </row>
    <row r="132" spans="1:9" x14ac:dyDescent="0.2">
      <c r="D132" s="9"/>
    </row>
    <row r="133" spans="1:9" x14ac:dyDescent="0.2">
      <c r="B133" s="5" t="s">
        <v>385</v>
      </c>
      <c r="C133" s="5" t="s">
        <v>379</v>
      </c>
      <c r="D133" s="28">
        <v>1275</v>
      </c>
      <c r="E133" s="18">
        <v>1316</v>
      </c>
      <c r="F133" s="18">
        <v>2523</v>
      </c>
      <c r="G133" s="18">
        <v>5882</v>
      </c>
      <c r="H133" s="18">
        <v>4263</v>
      </c>
      <c r="I133" s="18">
        <v>2397</v>
      </c>
    </row>
    <row r="134" spans="1:9" x14ac:dyDescent="0.2">
      <c r="B134" s="5" t="s">
        <v>384</v>
      </c>
      <c r="C134" s="5" t="s">
        <v>379</v>
      </c>
      <c r="D134" s="28">
        <v>5896</v>
      </c>
      <c r="E134" s="18">
        <v>5495</v>
      </c>
      <c r="F134" s="18">
        <v>13083</v>
      </c>
      <c r="G134" s="18">
        <v>5925</v>
      </c>
      <c r="H134" s="18">
        <v>6798</v>
      </c>
      <c r="I134" s="18">
        <v>4755</v>
      </c>
    </row>
    <row r="135" spans="1:9" x14ac:dyDescent="0.2">
      <c r="B135" s="5" t="s">
        <v>383</v>
      </c>
      <c r="C135" s="5" t="s">
        <v>382</v>
      </c>
      <c r="D135" s="28">
        <v>69</v>
      </c>
      <c r="E135" s="18">
        <v>88</v>
      </c>
      <c r="F135" s="18">
        <v>313</v>
      </c>
      <c r="G135" s="18">
        <v>84</v>
      </c>
      <c r="H135" s="18">
        <v>140</v>
      </c>
      <c r="I135" s="18">
        <v>71</v>
      </c>
    </row>
    <row r="136" spans="1:9" x14ac:dyDescent="0.2">
      <c r="D136" s="9"/>
    </row>
    <row r="137" spans="1:9" x14ac:dyDescent="0.2">
      <c r="B137" s="5" t="s">
        <v>381</v>
      </c>
      <c r="C137" s="5" t="s">
        <v>379</v>
      </c>
      <c r="D137" s="28">
        <v>1078</v>
      </c>
      <c r="E137" s="18">
        <v>884</v>
      </c>
      <c r="F137" s="18">
        <v>924</v>
      </c>
      <c r="G137" s="18">
        <v>1131</v>
      </c>
      <c r="H137" s="18">
        <v>739</v>
      </c>
      <c r="I137" s="18">
        <v>897</v>
      </c>
    </row>
    <row r="138" spans="1:9" x14ac:dyDescent="0.2">
      <c r="B138" s="5" t="s">
        <v>380</v>
      </c>
      <c r="C138" s="5" t="s">
        <v>379</v>
      </c>
      <c r="D138" s="17">
        <f>D131-D133-D134-D137</f>
        <v>2514</v>
      </c>
      <c r="E138" s="20">
        <f>E131-E133-E134-E137</f>
        <v>2937</v>
      </c>
      <c r="F138" s="20">
        <f>F131-F133-F134-F137</f>
        <v>1547</v>
      </c>
      <c r="G138" s="20">
        <f>G131-G133-G134-G137</f>
        <v>1480</v>
      </c>
      <c r="H138" s="20">
        <f>H131-H133-H134-H137</f>
        <v>3291</v>
      </c>
      <c r="I138" s="20">
        <f>I131-I133-I134-I137</f>
        <v>3641</v>
      </c>
    </row>
    <row r="139" spans="1:9" ht="18" thickBot="1" x14ac:dyDescent="0.25">
      <c r="B139" s="4"/>
      <c r="C139" s="4"/>
      <c r="D139" s="23"/>
      <c r="E139" s="4"/>
      <c r="F139" s="4"/>
      <c r="G139" s="4"/>
      <c r="H139" s="4"/>
      <c r="I139" s="4"/>
    </row>
    <row r="140" spans="1:9" x14ac:dyDescent="0.2">
      <c r="B140" s="2"/>
      <c r="C140" s="2"/>
      <c r="D140" s="47" t="s">
        <v>316</v>
      </c>
      <c r="E140" s="2"/>
      <c r="F140" s="2"/>
      <c r="G140" s="2"/>
      <c r="H140" s="2"/>
      <c r="I140" s="2"/>
    </row>
    <row r="141" spans="1:9" x14ac:dyDescent="0.2">
      <c r="A141" s="5"/>
    </row>
  </sheetData>
  <phoneticPr fontId="4"/>
  <pageMargins left="5.2846819777585268E-308" right="0.23000000000036241" top="0.51" bottom="0.53" header="0.51200000000000001" footer="0.51200000000000001"/>
  <pageSetup paperSize="12" scale="75" orientation="portrait" verticalDpi="0" r:id="rId1"/>
  <headerFooter alignWithMargins="0"/>
  <rowBreaks count="2" manualBreakCount="2">
    <brk id="71" max="16383" man="1"/>
    <brk id="14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121"/>
  <sheetViews>
    <sheetView showGridLines="0" tabSelected="1" zoomScale="75" workbookViewId="0"/>
  </sheetViews>
  <sheetFormatPr defaultColWidth="11.69921875" defaultRowHeight="17.25" x14ac:dyDescent="0.2"/>
  <cols>
    <col min="1" max="1" width="10.69921875" style="6" customWidth="1"/>
    <col min="2" max="2" width="4.69921875" style="6" customWidth="1"/>
    <col min="3" max="3" width="23.69921875" style="6" customWidth="1"/>
    <col min="4" max="9" width="12.69921875" style="6" customWidth="1"/>
    <col min="10" max="16384" width="11.69921875" style="6"/>
  </cols>
  <sheetData>
    <row r="1" spans="1:10" x14ac:dyDescent="0.2">
      <c r="A1" s="5"/>
    </row>
    <row r="6" spans="1:10" x14ac:dyDescent="0.2">
      <c r="E6" s="1" t="s">
        <v>484</v>
      </c>
    </row>
    <row r="8" spans="1:10" x14ac:dyDescent="0.2">
      <c r="D8" s="1" t="s">
        <v>445</v>
      </c>
    </row>
    <row r="9" spans="1:10" ht="18" thickBot="1" x14ac:dyDescent="0.25">
      <c r="B9" s="7"/>
      <c r="C9" s="7"/>
      <c r="D9" s="7"/>
      <c r="E9" s="7"/>
      <c r="F9" s="7"/>
      <c r="G9" s="7"/>
      <c r="H9" s="8" t="s">
        <v>483</v>
      </c>
      <c r="I9" s="7"/>
    </row>
    <row r="10" spans="1:10" x14ac:dyDescent="0.2">
      <c r="D10" s="13" t="s">
        <v>415</v>
      </c>
      <c r="E10" s="13" t="s">
        <v>414</v>
      </c>
      <c r="F10" s="13" t="s">
        <v>413</v>
      </c>
      <c r="G10" s="13" t="s">
        <v>412</v>
      </c>
      <c r="H10" s="13" t="s">
        <v>411</v>
      </c>
      <c r="I10" s="13" t="s">
        <v>410</v>
      </c>
    </row>
    <row r="11" spans="1:10" x14ac:dyDescent="0.2">
      <c r="B11" s="10"/>
      <c r="C11" s="10"/>
      <c r="D11" s="14" t="s">
        <v>409</v>
      </c>
      <c r="E11" s="14" t="s">
        <v>408</v>
      </c>
      <c r="F11" s="14" t="s">
        <v>407</v>
      </c>
      <c r="G11" s="14" t="s">
        <v>406</v>
      </c>
      <c r="H11" s="14" t="s">
        <v>405</v>
      </c>
      <c r="I11" s="14" t="s">
        <v>404</v>
      </c>
    </row>
    <row r="12" spans="1:10" x14ac:dyDescent="0.2">
      <c r="D12" s="9"/>
    </row>
    <row r="13" spans="1:10" x14ac:dyDescent="0.2">
      <c r="B13" s="1" t="s">
        <v>482</v>
      </c>
      <c r="C13" s="2"/>
      <c r="D13" s="3">
        <v>150518</v>
      </c>
      <c r="E13" s="2">
        <v>146618</v>
      </c>
      <c r="F13" s="2">
        <v>149061</v>
      </c>
      <c r="G13" s="2">
        <v>174318</v>
      </c>
      <c r="H13" s="2">
        <f>H15+H33+H36+H40+H43+H46+H49+H57</f>
        <v>203286.59999999998</v>
      </c>
      <c r="I13" s="2">
        <f>I15+I33+I36+I40+I43+I46+I49+I57-1</f>
        <v>192264.7</v>
      </c>
    </row>
    <row r="14" spans="1:10" x14ac:dyDescent="0.2">
      <c r="D14" s="9"/>
      <c r="I14" s="43"/>
    </row>
    <row r="15" spans="1:10" x14ac:dyDescent="0.2">
      <c r="C15" s="5" t="s">
        <v>478</v>
      </c>
      <c r="D15" s="28">
        <v>82408</v>
      </c>
      <c r="E15" s="18">
        <v>81167</v>
      </c>
      <c r="F15" s="18">
        <v>89379</v>
      </c>
      <c r="G15" s="18">
        <v>90488</v>
      </c>
      <c r="H15" s="18">
        <v>97985.4</v>
      </c>
      <c r="I15" s="33">
        <v>77031</v>
      </c>
      <c r="J15" s="43"/>
    </row>
    <row r="16" spans="1:10" x14ac:dyDescent="0.2">
      <c r="C16" s="5" t="s">
        <v>477</v>
      </c>
      <c r="D16" s="28">
        <v>11966</v>
      </c>
      <c r="E16" s="18">
        <v>16585</v>
      </c>
      <c r="F16" s="18">
        <v>18401</v>
      </c>
      <c r="G16" s="18">
        <v>22684</v>
      </c>
      <c r="H16" s="18">
        <v>17827</v>
      </c>
      <c r="I16" s="18">
        <v>10403</v>
      </c>
    </row>
    <row r="17" spans="3:10" x14ac:dyDescent="0.2">
      <c r="C17" s="5" t="s">
        <v>476</v>
      </c>
      <c r="D17" s="28">
        <v>24152</v>
      </c>
      <c r="E17" s="18">
        <v>18945</v>
      </c>
      <c r="F17" s="18">
        <v>14708</v>
      </c>
      <c r="G17" s="18">
        <v>10337</v>
      </c>
      <c r="H17" s="18">
        <v>16671</v>
      </c>
      <c r="I17" s="18">
        <v>20010</v>
      </c>
    </row>
    <row r="18" spans="3:10" x14ac:dyDescent="0.2">
      <c r="C18" s="5" t="s">
        <v>475</v>
      </c>
      <c r="D18" s="28">
        <v>16559</v>
      </c>
      <c r="E18" s="18">
        <v>13105</v>
      </c>
      <c r="F18" s="18">
        <v>21096</v>
      </c>
      <c r="G18" s="18">
        <v>12220</v>
      </c>
      <c r="H18" s="18">
        <v>12943</v>
      </c>
      <c r="I18" s="18">
        <v>11575</v>
      </c>
    </row>
    <row r="19" spans="3:10" x14ac:dyDescent="0.2">
      <c r="C19" s="5" t="s">
        <v>474</v>
      </c>
      <c r="D19" s="28">
        <v>6537</v>
      </c>
      <c r="E19" s="18">
        <v>5732</v>
      </c>
      <c r="F19" s="18">
        <v>5345</v>
      </c>
      <c r="G19" s="18">
        <v>7779</v>
      </c>
      <c r="H19" s="18">
        <v>11036</v>
      </c>
      <c r="I19" s="18">
        <v>9522</v>
      </c>
    </row>
    <row r="20" spans="3:10" x14ac:dyDescent="0.2">
      <c r="D20" s="9"/>
    </row>
    <row r="21" spans="3:10" x14ac:dyDescent="0.2">
      <c r="C21" s="5" t="s">
        <v>473</v>
      </c>
      <c r="D21" s="28">
        <v>6691</v>
      </c>
      <c r="E21" s="18">
        <v>7907</v>
      </c>
      <c r="F21" s="18">
        <v>9955</v>
      </c>
      <c r="G21" s="18">
        <v>10350</v>
      </c>
      <c r="H21" s="18">
        <v>9515</v>
      </c>
      <c r="I21" s="18">
        <v>5649</v>
      </c>
    </row>
    <row r="22" spans="3:10" x14ac:dyDescent="0.2">
      <c r="C22" s="5" t="s">
        <v>472</v>
      </c>
      <c r="D22" s="28">
        <v>3716</v>
      </c>
      <c r="E22" s="18">
        <v>2831</v>
      </c>
      <c r="F22" s="18">
        <v>4067</v>
      </c>
      <c r="G22" s="18">
        <v>5592</v>
      </c>
      <c r="H22" s="18">
        <v>4709</v>
      </c>
      <c r="I22" s="18">
        <v>3312</v>
      </c>
    </row>
    <row r="23" spans="3:10" x14ac:dyDescent="0.2">
      <c r="C23" s="5" t="s">
        <v>471</v>
      </c>
      <c r="D23" s="28">
        <v>3306</v>
      </c>
      <c r="E23" s="18">
        <v>4790</v>
      </c>
      <c r="F23" s="18">
        <v>5072</v>
      </c>
      <c r="G23" s="18">
        <v>7686</v>
      </c>
      <c r="H23" s="18">
        <v>10259</v>
      </c>
      <c r="I23" s="18">
        <v>5919</v>
      </c>
    </row>
    <row r="24" spans="3:10" x14ac:dyDescent="0.2">
      <c r="C24" s="5" t="s">
        <v>470</v>
      </c>
      <c r="D24" s="28">
        <v>2915</v>
      </c>
      <c r="E24" s="18">
        <v>865</v>
      </c>
      <c r="F24" s="18">
        <v>1015</v>
      </c>
      <c r="G24" s="18">
        <v>1343</v>
      </c>
      <c r="H24" s="18">
        <v>1298</v>
      </c>
      <c r="I24" s="18">
        <v>1070</v>
      </c>
    </row>
    <row r="25" spans="3:10" x14ac:dyDescent="0.2">
      <c r="D25" s="9"/>
    </row>
    <row r="26" spans="3:10" x14ac:dyDescent="0.2">
      <c r="C26" s="5" t="s">
        <v>469</v>
      </c>
      <c r="D26" s="28">
        <v>3578</v>
      </c>
      <c r="E26" s="18">
        <v>4543</v>
      </c>
      <c r="F26" s="18">
        <v>4050</v>
      </c>
      <c r="G26" s="18">
        <v>7221</v>
      </c>
      <c r="H26" s="18">
        <v>7940</v>
      </c>
      <c r="I26" s="18">
        <v>3447</v>
      </c>
    </row>
    <row r="27" spans="3:10" x14ac:dyDescent="0.2">
      <c r="C27" s="5" t="s">
        <v>468</v>
      </c>
      <c r="D27" s="28">
        <v>1115</v>
      </c>
      <c r="E27" s="18">
        <v>2728</v>
      </c>
      <c r="F27" s="18">
        <v>2551</v>
      </c>
      <c r="G27" s="18">
        <v>1765</v>
      </c>
      <c r="H27" s="18">
        <v>3377</v>
      </c>
      <c r="I27" s="18">
        <v>3091</v>
      </c>
    </row>
    <row r="28" spans="3:10" x14ac:dyDescent="0.2">
      <c r="D28" s="9"/>
    </row>
    <row r="29" spans="3:10" x14ac:dyDescent="0.2">
      <c r="C29" s="5" t="s">
        <v>467</v>
      </c>
      <c r="D29" s="28">
        <v>38778</v>
      </c>
      <c r="E29" s="18">
        <v>38254</v>
      </c>
      <c r="F29" s="18">
        <v>48910</v>
      </c>
      <c r="G29" s="18">
        <v>48275</v>
      </c>
      <c r="H29" s="18">
        <v>46516</v>
      </c>
      <c r="I29" s="18">
        <v>34812</v>
      </c>
    </row>
    <row r="30" spans="3:10" x14ac:dyDescent="0.2">
      <c r="D30" s="9"/>
    </row>
    <row r="31" spans="3:10" x14ac:dyDescent="0.2">
      <c r="C31" s="5" t="s">
        <v>466</v>
      </c>
      <c r="D31" s="28">
        <v>20445</v>
      </c>
      <c r="E31" s="18">
        <v>21146</v>
      </c>
      <c r="F31" s="18">
        <v>25759</v>
      </c>
      <c r="G31" s="18">
        <v>33775</v>
      </c>
      <c r="H31" s="18">
        <v>34999</v>
      </c>
      <c r="I31" s="33">
        <v>20993</v>
      </c>
    </row>
    <row r="32" spans="3:10" x14ac:dyDescent="0.2">
      <c r="D32" s="28"/>
      <c r="E32" s="18"/>
      <c r="F32" s="18"/>
      <c r="G32" s="18"/>
      <c r="H32" s="18"/>
      <c r="I32" s="33"/>
      <c r="J32" s="43"/>
    </row>
    <row r="33" spans="3:10" x14ac:dyDescent="0.2">
      <c r="C33" s="5" t="s">
        <v>465</v>
      </c>
      <c r="D33" s="28">
        <v>3488</v>
      </c>
      <c r="E33" s="18">
        <v>3881</v>
      </c>
      <c r="F33" s="18">
        <v>5066</v>
      </c>
      <c r="G33" s="18">
        <v>4714</v>
      </c>
      <c r="H33" s="18">
        <v>6469.4</v>
      </c>
      <c r="I33" s="18">
        <v>5750</v>
      </c>
    </row>
    <row r="34" spans="3:10" x14ac:dyDescent="0.2">
      <c r="C34" s="5" t="s">
        <v>464</v>
      </c>
      <c r="D34" s="28">
        <v>2978</v>
      </c>
      <c r="E34" s="18">
        <v>3504</v>
      </c>
      <c r="F34" s="18">
        <v>4638</v>
      </c>
      <c r="G34" s="18">
        <v>4304</v>
      </c>
      <c r="H34" s="18">
        <v>5778</v>
      </c>
      <c r="I34" s="18">
        <v>5238</v>
      </c>
    </row>
    <row r="35" spans="3:10" x14ac:dyDescent="0.2">
      <c r="D35" s="28"/>
      <c r="E35" s="18"/>
      <c r="F35" s="18"/>
      <c r="G35" s="18"/>
      <c r="H35" s="18"/>
      <c r="I35" s="18"/>
    </row>
    <row r="36" spans="3:10" x14ac:dyDescent="0.2">
      <c r="C36" s="5" t="s">
        <v>463</v>
      </c>
      <c r="D36" s="17">
        <f>D37+D38</f>
        <v>16527</v>
      </c>
      <c r="E36" s="20">
        <f>E37+E38</f>
        <v>19449</v>
      </c>
      <c r="F36" s="20">
        <f>F37+F38</f>
        <v>14822</v>
      </c>
      <c r="G36" s="20">
        <f>G37+G38</f>
        <v>20754</v>
      </c>
      <c r="H36" s="20">
        <f>H37+H38</f>
        <v>24741.4</v>
      </c>
      <c r="I36" s="20">
        <f>I37+I38</f>
        <v>35142.699999999997</v>
      </c>
    </row>
    <row r="37" spans="3:10" x14ac:dyDescent="0.2">
      <c r="C37" s="5" t="s">
        <v>462</v>
      </c>
      <c r="D37" s="28">
        <v>1105.5</v>
      </c>
      <c r="E37" s="18">
        <v>1626</v>
      </c>
      <c r="F37" s="18">
        <v>1209</v>
      </c>
      <c r="G37" s="18">
        <v>817</v>
      </c>
      <c r="H37" s="18">
        <v>2499.4</v>
      </c>
      <c r="I37" s="18">
        <v>3147.4</v>
      </c>
    </row>
    <row r="38" spans="3:10" x14ac:dyDescent="0.2">
      <c r="C38" s="5" t="s">
        <v>461</v>
      </c>
      <c r="D38" s="28">
        <v>15421.5</v>
      </c>
      <c r="E38" s="18">
        <v>17823</v>
      </c>
      <c r="F38" s="18">
        <v>13613</v>
      </c>
      <c r="G38" s="18">
        <v>19937</v>
      </c>
      <c r="H38" s="18">
        <v>22242</v>
      </c>
      <c r="I38" s="18">
        <v>31995.3</v>
      </c>
    </row>
    <row r="39" spans="3:10" x14ac:dyDescent="0.2">
      <c r="D39" s="28"/>
      <c r="E39" s="18"/>
      <c r="F39" s="18"/>
      <c r="G39" s="18"/>
      <c r="H39" s="18"/>
      <c r="I39" s="18"/>
    </row>
    <row r="40" spans="3:10" x14ac:dyDescent="0.2">
      <c r="C40" s="5" t="s">
        <v>460</v>
      </c>
      <c r="D40" s="28">
        <v>5102</v>
      </c>
      <c r="E40" s="18">
        <v>4929</v>
      </c>
      <c r="F40" s="18">
        <v>4926</v>
      </c>
      <c r="G40" s="18">
        <v>7364</v>
      </c>
      <c r="H40" s="18">
        <v>10335.4</v>
      </c>
      <c r="I40" s="18">
        <v>7504</v>
      </c>
    </row>
    <row r="41" spans="3:10" x14ac:dyDescent="0.2">
      <c r="C41" s="5" t="s">
        <v>459</v>
      </c>
      <c r="D41" s="28">
        <v>691</v>
      </c>
      <c r="E41" s="18">
        <v>1164</v>
      </c>
      <c r="F41" s="18">
        <v>2272</v>
      </c>
      <c r="G41" s="18">
        <v>1746</v>
      </c>
      <c r="H41" s="18">
        <v>2205</v>
      </c>
      <c r="I41" s="18">
        <v>2667</v>
      </c>
    </row>
    <row r="42" spans="3:10" x14ac:dyDescent="0.2">
      <c r="D42" s="28"/>
      <c r="E42" s="18"/>
      <c r="F42" s="18"/>
      <c r="G42" s="18"/>
      <c r="H42" s="18"/>
      <c r="I42" s="18"/>
    </row>
    <row r="43" spans="3:10" x14ac:dyDescent="0.2">
      <c r="C43" s="5" t="s">
        <v>458</v>
      </c>
      <c r="D43" s="28">
        <v>19351</v>
      </c>
      <c r="E43" s="18">
        <v>23269</v>
      </c>
      <c r="F43" s="18">
        <v>23215</v>
      </c>
      <c r="G43" s="18">
        <v>28495</v>
      </c>
      <c r="H43" s="18">
        <v>38040</v>
      </c>
      <c r="I43" s="33">
        <v>36070</v>
      </c>
    </row>
    <row r="44" spans="3:10" x14ac:dyDescent="0.2">
      <c r="C44" s="5" t="s">
        <v>457</v>
      </c>
      <c r="D44" s="28">
        <v>12672</v>
      </c>
      <c r="E44" s="18">
        <v>19459</v>
      </c>
      <c r="F44" s="18">
        <v>17122</v>
      </c>
      <c r="G44" s="18">
        <v>19044</v>
      </c>
      <c r="H44" s="18">
        <v>24585</v>
      </c>
      <c r="I44" s="33">
        <v>23154</v>
      </c>
      <c r="J44" s="43"/>
    </row>
    <row r="45" spans="3:10" x14ac:dyDescent="0.2">
      <c r="D45" s="28"/>
      <c r="E45" s="18"/>
      <c r="F45" s="18"/>
      <c r="G45" s="18"/>
      <c r="H45" s="18"/>
      <c r="I45" s="18"/>
    </row>
    <row r="46" spans="3:10" x14ac:dyDescent="0.2">
      <c r="C46" s="5" t="s">
        <v>456</v>
      </c>
      <c r="D46" s="28">
        <v>10729</v>
      </c>
      <c r="E46" s="18">
        <v>3519</v>
      </c>
      <c r="F46" s="18">
        <v>3846</v>
      </c>
      <c r="G46" s="18">
        <v>6091</v>
      </c>
      <c r="H46" s="18">
        <v>2233</v>
      </c>
      <c r="I46" s="18">
        <v>2940</v>
      </c>
    </row>
    <row r="47" spans="3:10" x14ac:dyDescent="0.2">
      <c r="C47" s="5" t="s">
        <v>455</v>
      </c>
      <c r="D47" s="28">
        <v>6507</v>
      </c>
      <c r="E47" s="18">
        <v>1937</v>
      </c>
      <c r="F47" s="18">
        <v>730</v>
      </c>
      <c r="G47" s="18">
        <v>648</v>
      </c>
      <c r="H47" s="18">
        <v>653</v>
      </c>
      <c r="I47" s="18">
        <v>1109</v>
      </c>
    </row>
    <row r="48" spans="3:10" x14ac:dyDescent="0.2">
      <c r="D48" s="28"/>
      <c r="E48" s="18"/>
      <c r="F48" s="18"/>
      <c r="G48" s="18"/>
      <c r="H48" s="18"/>
      <c r="I48" s="18"/>
    </row>
    <row r="49" spans="1:9" x14ac:dyDescent="0.2">
      <c r="C49" s="5" t="s">
        <v>454</v>
      </c>
      <c r="D49" s="28">
        <v>9572</v>
      </c>
      <c r="E49" s="18">
        <v>6001</v>
      </c>
      <c r="F49" s="18">
        <v>5808</v>
      </c>
      <c r="G49" s="18">
        <v>14306</v>
      </c>
      <c r="H49" s="18">
        <v>16984</v>
      </c>
      <c r="I49" s="18">
        <v>20131</v>
      </c>
    </row>
    <row r="50" spans="1:9" x14ac:dyDescent="0.2">
      <c r="C50" s="5" t="s">
        <v>453</v>
      </c>
      <c r="D50" s="28">
        <v>493</v>
      </c>
      <c r="E50" s="18">
        <v>379</v>
      </c>
      <c r="F50" s="18">
        <v>698</v>
      </c>
      <c r="G50" s="18">
        <v>2039</v>
      </c>
      <c r="H50" s="18">
        <v>846</v>
      </c>
      <c r="I50" s="18">
        <v>3175</v>
      </c>
    </row>
    <row r="51" spans="1:9" x14ac:dyDescent="0.2">
      <c r="C51" s="5" t="s">
        <v>452</v>
      </c>
      <c r="D51" s="27" t="s">
        <v>128</v>
      </c>
      <c r="E51" s="26" t="s">
        <v>128</v>
      </c>
      <c r="F51" s="26" t="s">
        <v>128</v>
      </c>
      <c r="G51" s="26" t="s">
        <v>128</v>
      </c>
      <c r="H51" s="26" t="s">
        <v>128</v>
      </c>
      <c r="I51" s="26" t="s">
        <v>128</v>
      </c>
    </row>
    <row r="52" spans="1:9" x14ac:dyDescent="0.2">
      <c r="C52" s="5" t="s">
        <v>451</v>
      </c>
      <c r="D52" s="28">
        <v>1489</v>
      </c>
      <c r="E52" s="18">
        <v>1359</v>
      </c>
      <c r="F52" s="18">
        <v>824</v>
      </c>
      <c r="G52" s="18">
        <v>3403</v>
      </c>
      <c r="H52" s="18">
        <v>4918</v>
      </c>
      <c r="I52" s="18">
        <v>7154</v>
      </c>
    </row>
    <row r="53" spans="1:9" x14ac:dyDescent="0.2">
      <c r="D53" s="9"/>
    </row>
    <row r="54" spans="1:9" x14ac:dyDescent="0.2">
      <c r="C54" s="5" t="s">
        <v>450</v>
      </c>
      <c r="D54" s="28">
        <v>206</v>
      </c>
      <c r="E54" s="18">
        <v>61</v>
      </c>
      <c r="F54" s="18">
        <v>283</v>
      </c>
      <c r="G54" s="18">
        <v>351</v>
      </c>
      <c r="H54" s="18">
        <v>710</v>
      </c>
      <c r="I54" s="18">
        <v>800</v>
      </c>
    </row>
    <row r="55" spans="1:9" x14ac:dyDescent="0.2">
      <c r="C55" s="5" t="s">
        <v>449</v>
      </c>
      <c r="D55" s="28">
        <v>3833</v>
      </c>
      <c r="E55" s="18">
        <v>2407</v>
      </c>
      <c r="F55" s="18">
        <v>1440</v>
      </c>
      <c r="G55" s="18">
        <v>3179</v>
      </c>
      <c r="H55" s="18">
        <v>7081</v>
      </c>
      <c r="I55" s="18">
        <v>5134</v>
      </c>
    </row>
    <row r="56" spans="1:9" x14ac:dyDescent="0.2">
      <c r="D56" s="9"/>
    </row>
    <row r="57" spans="1:9" x14ac:dyDescent="0.2">
      <c r="C57" s="5" t="s">
        <v>448</v>
      </c>
      <c r="D57" s="28">
        <v>4823</v>
      </c>
      <c r="E57" s="18">
        <v>3610</v>
      </c>
      <c r="F57" s="18">
        <v>1807</v>
      </c>
      <c r="G57" s="18">
        <v>4518</v>
      </c>
      <c r="H57" s="18">
        <v>6498</v>
      </c>
      <c r="I57" s="18">
        <v>7697</v>
      </c>
    </row>
    <row r="58" spans="1:9" x14ac:dyDescent="0.2">
      <c r="C58" s="5" t="s">
        <v>447</v>
      </c>
      <c r="D58" s="28">
        <v>1067</v>
      </c>
      <c r="E58" s="18">
        <v>760</v>
      </c>
      <c r="F58" s="18">
        <v>850</v>
      </c>
      <c r="G58" s="18">
        <v>616</v>
      </c>
      <c r="H58" s="18">
        <v>619</v>
      </c>
      <c r="I58" s="18">
        <v>532</v>
      </c>
    </row>
    <row r="59" spans="1:9" ht="18" thickBot="1" x14ac:dyDescent="0.25">
      <c r="B59" s="7"/>
      <c r="C59" s="7"/>
      <c r="D59" s="21"/>
      <c r="E59" s="7"/>
      <c r="F59" s="7"/>
      <c r="G59" s="7"/>
      <c r="H59" s="7"/>
      <c r="I59" s="7"/>
    </row>
    <row r="60" spans="1:9" x14ac:dyDescent="0.2">
      <c r="D60" s="47" t="s">
        <v>316</v>
      </c>
    </row>
    <row r="61" spans="1:9" x14ac:dyDescent="0.2">
      <c r="A61" s="5"/>
      <c r="D61" s="43"/>
    </row>
    <row r="62" spans="1:9" x14ac:dyDescent="0.2">
      <c r="A62" s="5"/>
      <c r="D62" s="43"/>
    </row>
    <row r="63" spans="1:9" x14ac:dyDescent="0.2">
      <c r="D63" s="43"/>
    </row>
    <row r="64" spans="1:9" x14ac:dyDescent="0.2">
      <c r="D64" s="43"/>
    </row>
    <row r="65" spans="2:10" x14ac:dyDescent="0.2">
      <c r="D65" s="43"/>
    </row>
    <row r="66" spans="2:10" x14ac:dyDescent="0.2">
      <c r="D66" s="43"/>
    </row>
    <row r="67" spans="2:10" x14ac:dyDescent="0.2">
      <c r="D67" s="43"/>
      <c r="E67" s="1" t="s">
        <v>481</v>
      </c>
    </row>
    <row r="68" spans="2:10" x14ac:dyDescent="0.2">
      <c r="D68" s="49" t="s">
        <v>416</v>
      </c>
    </row>
    <row r="69" spans="2:10" ht="18" thickBot="1" x14ac:dyDescent="0.25">
      <c r="B69" s="7"/>
      <c r="C69" s="7"/>
      <c r="D69" s="7"/>
      <c r="E69" s="7"/>
      <c r="F69" s="7"/>
      <c r="G69" s="7"/>
      <c r="H69" s="8" t="s">
        <v>480</v>
      </c>
      <c r="I69" s="7"/>
    </row>
    <row r="70" spans="2:10" x14ac:dyDescent="0.2">
      <c r="D70" s="13" t="s">
        <v>415</v>
      </c>
      <c r="E70" s="13" t="s">
        <v>414</v>
      </c>
      <c r="F70" s="13" t="s">
        <v>413</v>
      </c>
      <c r="G70" s="13" t="s">
        <v>412</v>
      </c>
      <c r="H70" s="13" t="s">
        <v>411</v>
      </c>
      <c r="I70" s="13" t="s">
        <v>410</v>
      </c>
    </row>
    <row r="71" spans="2:10" x14ac:dyDescent="0.2">
      <c r="B71" s="10"/>
      <c r="C71" s="10"/>
      <c r="D71" s="14" t="s">
        <v>409</v>
      </c>
      <c r="E71" s="14" t="s">
        <v>408</v>
      </c>
      <c r="F71" s="14" t="s">
        <v>407</v>
      </c>
      <c r="G71" s="14" t="s">
        <v>406</v>
      </c>
      <c r="H71" s="14" t="s">
        <v>405</v>
      </c>
      <c r="I71" s="14" t="s">
        <v>404</v>
      </c>
    </row>
    <row r="72" spans="2:10" x14ac:dyDescent="0.2">
      <c r="D72" s="9"/>
    </row>
    <row r="73" spans="2:10" x14ac:dyDescent="0.2">
      <c r="B73" s="1" t="s">
        <v>479</v>
      </c>
      <c r="C73" s="2"/>
      <c r="D73" s="3">
        <v>228264</v>
      </c>
      <c r="E73" s="2">
        <v>205137</v>
      </c>
      <c r="F73" s="2">
        <v>225967</v>
      </c>
      <c r="G73" s="2">
        <v>266986</v>
      </c>
      <c r="H73" s="2">
        <f>H75+H93+H96+H100+H103+H106+H109+H117</f>
        <v>295076</v>
      </c>
      <c r="I73" s="2">
        <f>I75+I93+I96+I100+I103+I106+I109+I117-1</f>
        <v>229840.6</v>
      </c>
    </row>
    <row r="74" spans="2:10" x14ac:dyDescent="0.2">
      <c r="D74" s="9"/>
      <c r="I74" s="43"/>
    </row>
    <row r="75" spans="2:10" x14ac:dyDescent="0.2">
      <c r="C75" s="5" t="s">
        <v>478</v>
      </c>
      <c r="D75" s="28">
        <v>45957</v>
      </c>
      <c r="E75" s="18">
        <v>44782</v>
      </c>
      <c r="F75" s="18">
        <v>59016</v>
      </c>
      <c r="G75" s="18">
        <v>54361</v>
      </c>
      <c r="H75" s="18">
        <v>64425</v>
      </c>
      <c r="I75" s="33">
        <v>53945</v>
      </c>
      <c r="J75" s="43"/>
    </row>
    <row r="76" spans="2:10" x14ac:dyDescent="0.2">
      <c r="C76" s="5" t="s">
        <v>477</v>
      </c>
      <c r="D76" s="28">
        <v>739</v>
      </c>
      <c r="E76" s="18">
        <v>1117</v>
      </c>
      <c r="F76" s="18">
        <v>6420</v>
      </c>
      <c r="G76" s="18">
        <v>9309</v>
      </c>
      <c r="H76" s="18">
        <v>12865</v>
      </c>
      <c r="I76" s="18">
        <v>11433</v>
      </c>
    </row>
    <row r="77" spans="2:10" x14ac:dyDescent="0.2">
      <c r="C77" s="5" t="s">
        <v>476</v>
      </c>
      <c r="D77" s="28">
        <v>6084</v>
      </c>
      <c r="E77" s="18">
        <v>4632</v>
      </c>
      <c r="F77" s="18">
        <v>7885</v>
      </c>
      <c r="G77" s="18">
        <v>9422</v>
      </c>
      <c r="H77" s="18">
        <v>11032</v>
      </c>
      <c r="I77" s="18">
        <v>9723</v>
      </c>
    </row>
    <row r="78" spans="2:10" x14ac:dyDescent="0.2">
      <c r="C78" s="5" t="s">
        <v>475</v>
      </c>
      <c r="D78" s="28">
        <v>8428</v>
      </c>
      <c r="E78" s="18">
        <v>5185</v>
      </c>
      <c r="F78" s="18">
        <v>8278</v>
      </c>
      <c r="G78" s="18">
        <v>2593</v>
      </c>
      <c r="H78" s="18">
        <v>2313</v>
      </c>
      <c r="I78" s="18">
        <v>2363</v>
      </c>
    </row>
    <row r="79" spans="2:10" x14ac:dyDescent="0.2">
      <c r="C79" s="5" t="s">
        <v>474</v>
      </c>
      <c r="D79" s="28">
        <v>108</v>
      </c>
      <c r="E79" s="18">
        <v>237</v>
      </c>
      <c r="F79" s="18">
        <v>116</v>
      </c>
      <c r="G79" s="18">
        <v>125</v>
      </c>
      <c r="H79" s="26" t="s">
        <v>128</v>
      </c>
      <c r="I79" s="26" t="s">
        <v>128</v>
      </c>
    </row>
    <row r="80" spans="2:10" x14ac:dyDescent="0.2">
      <c r="D80" s="28"/>
      <c r="E80" s="18"/>
      <c r="F80" s="18"/>
      <c r="G80" s="18"/>
      <c r="H80" s="18"/>
      <c r="I80" s="18"/>
    </row>
    <row r="81" spans="3:10" x14ac:dyDescent="0.2">
      <c r="C81" s="5" t="s">
        <v>473</v>
      </c>
      <c r="D81" s="28">
        <v>96</v>
      </c>
      <c r="E81" s="18">
        <v>69</v>
      </c>
      <c r="F81" s="18">
        <v>276</v>
      </c>
      <c r="G81" s="18">
        <v>430</v>
      </c>
      <c r="H81" s="18">
        <v>1453</v>
      </c>
      <c r="I81" s="18">
        <v>1169</v>
      </c>
    </row>
    <row r="82" spans="3:10" x14ac:dyDescent="0.2">
      <c r="C82" s="5" t="s">
        <v>472</v>
      </c>
      <c r="D82" s="28">
        <v>2690</v>
      </c>
      <c r="E82" s="18">
        <v>5430</v>
      </c>
      <c r="F82" s="18">
        <v>5496</v>
      </c>
      <c r="G82" s="18">
        <v>3287</v>
      </c>
      <c r="H82" s="18">
        <v>4452</v>
      </c>
      <c r="I82" s="18">
        <v>784</v>
      </c>
    </row>
    <row r="83" spans="3:10" x14ac:dyDescent="0.2">
      <c r="C83" s="5" t="s">
        <v>471</v>
      </c>
      <c r="D83" s="28">
        <v>6431</v>
      </c>
      <c r="E83" s="18">
        <v>7582</v>
      </c>
      <c r="F83" s="18">
        <v>9863</v>
      </c>
      <c r="G83" s="18">
        <v>7546</v>
      </c>
      <c r="H83" s="18">
        <v>7706</v>
      </c>
      <c r="I83" s="33">
        <v>6821</v>
      </c>
    </row>
    <row r="84" spans="3:10" x14ac:dyDescent="0.2">
      <c r="C84" s="5" t="s">
        <v>470</v>
      </c>
      <c r="D84" s="28">
        <v>1289</v>
      </c>
      <c r="E84" s="18">
        <v>1109</v>
      </c>
      <c r="F84" s="18">
        <v>1230</v>
      </c>
      <c r="G84" s="18">
        <v>1220</v>
      </c>
      <c r="H84" s="18">
        <v>1588</v>
      </c>
      <c r="I84" s="33">
        <v>1100</v>
      </c>
      <c r="J84" s="43"/>
    </row>
    <row r="85" spans="3:10" x14ac:dyDescent="0.2">
      <c r="D85" s="28"/>
      <c r="E85" s="18"/>
      <c r="F85" s="18"/>
      <c r="G85" s="18"/>
      <c r="H85" s="18"/>
      <c r="I85" s="18"/>
    </row>
    <row r="86" spans="3:10" x14ac:dyDescent="0.2">
      <c r="C86" s="5" t="s">
        <v>469</v>
      </c>
      <c r="D86" s="28">
        <v>14203</v>
      </c>
      <c r="E86" s="18">
        <v>14093</v>
      </c>
      <c r="F86" s="18">
        <v>15073</v>
      </c>
      <c r="G86" s="18">
        <v>13804</v>
      </c>
      <c r="H86" s="18">
        <v>11468</v>
      </c>
      <c r="I86" s="18">
        <v>5858</v>
      </c>
    </row>
    <row r="87" spans="3:10" x14ac:dyDescent="0.2">
      <c r="C87" s="5" t="s">
        <v>468</v>
      </c>
      <c r="D87" s="28">
        <v>2155</v>
      </c>
      <c r="E87" s="18">
        <v>3808</v>
      </c>
      <c r="F87" s="18">
        <v>2559</v>
      </c>
      <c r="G87" s="18">
        <v>1187</v>
      </c>
      <c r="H87" s="18">
        <v>2030</v>
      </c>
      <c r="I87" s="18">
        <v>1978</v>
      </c>
    </row>
    <row r="88" spans="3:10" x14ac:dyDescent="0.2">
      <c r="D88" s="9"/>
    </row>
    <row r="89" spans="3:10" x14ac:dyDescent="0.2">
      <c r="C89" s="5" t="s">
        <v>467</v>
      </c>
      <c r="D89" s="28">
        <v>11965</v>
      </c>
      <c r="E89" s="18">
        <v>11969</v>
      </c>
      <c r="F89" s="18">
        <v>20309</v>
      </c>
      <c r="G89" s="18">
        <v>15314</v>
      </c>
      <c r="H89" s="18">
        <v>19630</v>
      </c>
      <c r="I89" s="18">
        <v>14580</v>
      </c>
    </row>
    <row r="90" spans="3:10" x14ac:dyDescent="0.2">
      <c r="D90" s="28"/>
      <c r="I90" s="43"/>
    </row>
    <row r="91" spans="3:10" x14ac:dyDescent="0.2">
      <c r="C91" s="5" t="s">
        <v>466</v>
      </c>
      <c r="D91" s="28">
        <v>26564</v>
      </c>
      <c r="E91" s="18">
        <v>28282</v>
      </c>
      <c r="F91" s="18">
        <v>33334</v>
      </c>
      <c r="G91" s="18">
        <v>31695</v>
      </c>
      <c r="H91" s="18">
        <v>36184</v>
      </c>
      <c r="I91" s="33">
        <v>28448</v>
      </c>
      <c r="J91" s="43"/>
    </row>
    <row r="92" spans="3:10" x14ac:dyDescent="0.2">
      <c r="D92" s="28"/>
      <c r="E92" s="18"/>
      <c r="F92" s="18"/>
      <c r="G92" s="18"/>
      <c r="H92" s="18"/>
      <c r="I92" s="18"/>
    </row>
    <row r="93" spans="3:10" x14ac:dyDescent="0.2">
      <c r="C93" s="5" t="s">
        <v>465</v>
      </c>
      <c r="D93" s="28">
        <v>17521</v>
      </c>
      <c r="E93" s="18">
        <v>17089</v>
      </c>
      <c r="F93" s="18">
        <v>13980</v>
      </c>
      <c r="G93" s="18">
        <v>18481</v>
      </c>
      <c r="H93" s="18">
        <v>20474</v>
      </c>
      <c r="I93" s="18">
        <v>24583</v>
      </c>
    </row>
    <row r="94" spans="3:10" x14ac:dyDescent="0.2">
      <c r="C94" s="5" t="s">
        <v>464</v>
      </c>
      <c r="D94" s="28">
        <v>16692</v>
      </c>
      <c r="E94" s="18">
        <v>16183</v>
      </c>
      <c r="F94" s="18">
        <v>13212</v>
      </c>
      <c r="G94" s="18">
        <v>17577</v>
      </c>
      <c r="H94" s="18">
        <v>19917</v>
      </c>
      <c r="I94" s="18">
        <v>23755</v>
      </c>
    </row>
    <row r="95" spans="3:10" x14ac:dyDescent="0.2">
      <c r="D95" s="9"/>
    </row>
    <row r="96" spans="3:10" x14ac:dyDescent="0.2">
      <c r="C96" s="5" t="s">
        <v>463</v>
      </c>
      <c r="D96" s="17">
        <f>D97+D98</f>
        <v>29942.800000000003</v>
      </c>
      <c r="E96" s="20">
        <f>E97+E98</f>
        <v>25403</v>
      </c>
      <c r="F96" s="20">
        <f>F97+F98</f>
        <v>23949</v>
      </c>
      <c r="G96" s="20">
        <f>G97+G98</f>
        <v>26415</v>
      </c>
      <c r="H96" s="20">
        <f>H97+H98</f>
        <v>27986</v>
      </c>
      <c r="I96" s="20">
        <f>I97+I98</f>
        <v>22997.599999999999</v>
      </c>
    </row>
    <row r="97" spans="3:10" x14ac:dyDescent="0.2">
      <c r="C97" s="5" t="s">
        <v>462</v>
      </c>
      <c r="D97" s="28">
        <v>8431.4</v>
      </c>
      <c r="E97" s="18">
        <v>6396</v>
      </c>
      <c r="F97" s="18">
        <v>7406</v>
      </c>
      <c r="G97" s="18">
        <v>8337</v>
      </c>
      <c r="H97" s="18">
        <v>10436</v>
      </c>
      <c r="I97" s="18">
        <v>12350.3</v>
      </c>
    </row>
    <row r="98" spans="3:10" x14ac:dyDescent="0.2">
      <c r="C98" s="5" t="s">
        <v>461</v>
      </c>
      <c r="D98" s="28">
        <v>21511.4</v>
      </c>
      <c r="E98" s="18">
        <v>19007</v>
      </c>
      <c r="F98" s="18">
        <v>16543</v>
      </c>
      <c r="G98" s="18">
        <v>18078</v>
      </c>
      <c r="H98" s="18">
        <v>17550</v>
      </c>
      <c r="I98" s="18">
        <v>10647.3</v>
      </c>
    </row>
    <row r="99" spans="3:10" x14ac:dyDescent="0.2">
      <c r="D99" s="9"/>
    </row>
    <row r="100" spans="3:10" x14ac:dyDescent="0.2">
      <c r="C100" s="5" t="s">
        <v>460</v>
      </c>
      <c r="D100" s="28">
        <v>6222</v>
      </c>
      <c r="E100" s="18">
        <v>7302</v>
      </c>
      <c r="F100" s="18">
        <v>5016</v>
      </c>
      <c r="G100" s="18">
        <v>6717</v>
      </c>
      <c r="H100" s="18">
        <v>5024</v>
      </c>
      <c r="I100" s="18">
        <v>5469</v>
      </c>
    </row>
    <row r="101" spans="3:10" x14ac:dyDescent="0.2">
      <c r="C101" s="5" t="s">
        <v>459</v>
      </c>
      <c r="D101" s="28">
        <v>3874</v>
      </c>
      <c r="E101" s="18">
        <v>4418</v>
      </c>
      <c r="F101" s="18">
        <v>2869</v>
      </c>
      <c r="G101" s="18">
        <v>3605</v>
      </c>
      <c r="H101" s="18">
        <v>3533</v>
      </c>
      <c r="I101" s="18">
        <v>3276</v>
      </c>
    </row>
    <row r="102" spans="3:10" x14ac:dyDescent="0.2">
      <c r="D102" s="9"/>
    </row>
    <row r="103" spans="3:10" x14ac:dyDescent="0.2">
      <c r="C103" s="5" t="s">
        <v>458</v>
      </c>
      <c r="D103" s="28">
        <v>824</v>
      </c>
      <c r="E103" s="18">
        <v>3087</v>
      </c>
      <c r="F103" s="18">
        <v>1163</v>
      </c>
      <c r="G103" s="18">
        <v>7906</v>
      </c>
      <c r="H103" s="18">
        <v>1261</v>
      </c>
      <c r="I103" s="18">
        <v>2104</v>
      </c>
    </row>
    <row r="104" spans="3:10" x14ac:dyDescent="0.2">
      <c r="C104" s="5" t="s">
        <v>457</v>
      </c>
      <c r="D104" s="28">
        <v>787</v>
      </c>
      <c r="E104" s="18">
        <v>2797</v>
      </c>
      <c r="F104" s="18">
        <v>1138</v>
      </c>
      <c r="G104" s="18">
        <v>7818</v>
      </c>
      <c r="H104" s="18">
        <v>938</v>
      </c>
      <c r="I104" s="18">
        <v>1996</v>
      </c>
    </row>
    <row r="105" spans="3:10" x14ac:dyDescent="0.2">
      <c r="D105" s="9"/>
    </row>
    <row r="106" spans="3:10" x14ac:dyDescent="0.2">
      <c r="C106" s="5" t="s">
        <v>456</v>
      </c>
      <c r="D106" s="28">
        <v>1328</v>
      </c>
      <c r="E106" s="18">
        <v>1243</v>
      </c>
      <c r="F106" s="18">
        <v>1925</v>
      </c>
      <c r="G106" s="18">
        <v>1285</v>
      </c>
      <c r="H106" s="18">
        <v>2102</v>
      </c>
      <c r="I106" s="18">
        <v>1857</v>
      </c>
    </row>
    <row r="107" spans="3:10" x14ac:dyDescent="0.2">
      <c r="C107" s="5" t="s">
        <v>455</v>
      </c>
      <c r="D107" s="28">
        <v>1150</v>
      </c>
      <c r="E107" s="18">
        <v>1001</v>
      </c>
      <c r="F107" s="18">
        <v>1705</v>
      </c>
      <c r="G107" s="18">
        <v>1014</v>
      </c>
      <c r="H107" s="18">
        <v>1375</v>
      </c>
      <c r="I107" s="33">
        <v>1563</v>
      </c>
    </row>
    <row r="108" spans="3:10" x14ac:dyDescent="0.2">
      <c r="D108" s="28"/>
      <c r="E108" s="18"/>
      <c r="F108" s="18"/>
      <c r="G108" s="18"/>
      <c r="H108" s="18"/>
      <c r="I108" s="33"/>
      <c r="J108" s="43"/>
    </row>
    <row r="109" spans="3:10" x14ac:dyDescent="0.2">
      <c r="C109" s="5" t="s">
        <v>454</v>
      </c>
      <c r="D109" s="28">
        <v>119026</v>
      </c>
      <c r="E109" s="18">
        <v>97652</v>
      </c>
      <c r="F109" s="18">
        <v>109544</v>
      </c>
      <c r="G109" s="18">
        <v>140143</v>
      </c>
      <c r="H109" s="18">
        <v>162125</v>
      </c>
      <c r="I109" s="18">
        <v>113331</v>
      </c>
    </row>
    <row r="110" spans="3:10" x14ac:dyDescent="0.2">
      <c r="C110" s="5" t="s">
        <v>453</v>
      </c>
      <c r="D110" s="28">
        <v>775</v>
      </c>
      <c r="E110" s="26" t="s">
        <v>128</v>
      </c>
      <c r="F110" s="18">
        <v>1062</v>
      </c>
      <c r="G110" s="18">
        <v>89</v>
      </c>
      <c r="H110" s="26" t="s">
        <v>128</v>
      </c>
      <c r="I110" s="26" t="s">
        <v>128</v>
      </c>
    </row>
    <row r="111" spans="3:10" x14ac:dyDescent="0.2">
      <c r="C111" s="5" t="s">
        <v>452</v>
      </c>
      <c r="D111" s="27" t="s">
        <v>128</v>
      </c>
      <c r="E111" s="26" t="s">
        <v>128</v>
      </c>
      <c r="F111" s="26" t="s">
        <v>128</v>
      </c>
      <c r="G111" s="26" t="s">
        <v>128</v>
      </c>
      <c r="H111" s="26" t="s">
        <v>128</v>
      </c>
      <c r="I111" s="26" t="s">
        <v>128</v>
      </c>
    </row>
    <row r="112" spans="3:10" x14ac:dyDescent="0.2">
      <c r="C112" s="5" t="s">
        <v>451</v>
      </c>
      <c r="D112" s="28">
        <v>66451</v>
      </c>
      <c r="E112" s="18">
        <v>52937</v>
      </c>
      <c r="F112" s="18">
        <v>39655</v>
      </c>
      <c r="G112" s="18">
        <v>45212</v>
      </c>
      <c r="H112" s="18">
        <v>42995</v>
      </c>
      <c r="I112" s="18">
        <v>43504</v>
      </c>
    </row>
    <row r="113" spans="1:9" x14ac:dyDescent="0.2">
      <c r="D113" s="28"/>
      <c r="E113" s="18"/>
      <c r="F113" s="18"/>
      <c r="G113" s="18"/>
      <c r="H113" s="18"/>
      <c r="I113" s="18"/>
    </row>
    <row r="114" spans="1:9" x14ac:dyDescent="0.2">
      <c r="C114" s="5" t="s">
        <v>450</v>
      </c>
      <c r="D114" s="27" t="s">
        <v>128</v>
      </c>
      <c r="E114" s="18">
        <v>1929</v>
      </c>
      <c r="F114" s="18">
        <v>1407</v>
      </c>
      <c r="G114" s="18">
        <v>2329</v>
      </c>
      <c r="H114" s="18">
        <v>6107</v>
      </c>
      <c r="I114" s="18">
        <v>1977</v>
      </c>
    </row>
    <row r="115" spans="1:9" x14ac:dyDescent="0.2">
      <c r="C115" s="5" t="s">
        <v>449</v>
      </c>
      <c r="D115" s="28">
        <v>41381</v>
      </c>
      <c r="E115" s="18">
        <v>31066</v>
      </c>
      <c r="F115" s="18">
        <v>46343</v>
      </c>
      <c r="G115" s="18">
        <v>51607</v>
      </c>
      <c r="H115" s="18">
        <v>80683</v>
      </c>
      <c r="I115" s="18">
        <v>42414</v>
      </c>
    </row>
    <row r="116" spans="1:9" x14ac:dyDescent="0.2">
      <c r="D116" s="28"/>
    </row>
    <row r="117" spans="1:9" x14ac:dyDescent="0.2">
      <c r="C117" s="5" t="s">
        <v>448</v>
      </c>
      <c r="D117" s="28">
        <v>2021</v>
      </c>
      <c r="E117" s="18">
        <v>3125</v>
      </c>
      <c r="F117" s="18">
        <v>4860</v>
      </c>
      <c r="G117" s="18">
        <v>5546</v>
      </c>
      <c r="H117" s="18">
        <v>11679</v>
      </c>
      <c r="I117" s="18">
        <v>5555</v>
      </c>
    </row>
    <row r="118" spans="1:9" x14ac:dyDescent="0.2">
      <c r="C118" s="5" t="s">
        <v>447</v>
      </c>
      <c r="D118" s="28">
        <v>4806</v>
      </c>
      <c r="E118" s="18">
        <v>5348</v>
      </c>
      <c r="F118" s="18">
        <v>6229</v>
      </c>
      <c r="G118" s="18">
        <v>6115</v>
      </c>
      <c r="H118" s="18">
        <v>6602</v>
      </c>
      <c r="I118" s="18">
        <v>4921</v>
      </c>
    </row>
    <row r="119" spans="1:9" ht="18" thickBot="1" x14ac:dyDescent="0.25">
      <c r="B119" s="7"/>
      <c r="C119" s="7"/>
      <c r="D119" s="21"/>
      <c r="E119" s="7"/>
      <c r="F119" s="7"/>
      <c r="G119" s="7"/>
      <c r="H119" s="7"/>
      <c r="I119" s="7"/>
    </row>
    <row r="120" spans="1:9" x14ac:dyDescent="0.2">
      <c r="D120" s="47" t="s">
        <v>316</v>
      </c>
    </row>
    <row r="121" spans="1:9" x14ac:dyDescent="0.2">
      <c r="A121" s="5"/>
      <c r="D121" s="2"/>
    </row>
  </sheetData>
  <phoneticPr fontId="4"/>
  <pageMargins left="0.23000000000000004" right="0.23000000000000004" top="0.53" bottom="0.53" header="0.51200000000000001" footer="0.51200000000000001"/>
  <pageSetup paperSize="12" scale="75" orientation="portrait" verticalDpi="0" r:id="rId1"/>
  <headerFooter alignWithMargins="0"/>
  <rowBreaks count="2" manualBreakCount="2">
    <brk id="60" max="16383" man="1"/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M01卸売</vt:lpstr>
      <vt:lpstr>M02小売</vt:lpstr>
      <vt:lpstr>M03町村</vt:lpstr>
      <vt:lpstr>M04大型</vt:lpstr>
      <vt:lpstr>M05特ｻﾋﾞ</vt:lpstr>
      <vt:lpstr>M06ｻ-ﾋﾞｽ</vt:lpstr>
      <vt:lpstr>M07国品</vt:lpstr>
      <vt:lpstr>M08品目</vt:lpstr>
      <vt:lpstr>M09国別</vt:lpstr>
      <vt:lpstr>M03町村!Print_Area</vt:lpstr>
      <vt:lpstr>M01卸売!Print_Area_MI</vt:lpstr>
      <vt:lpstr>M02小売!Print_Area_MI</vt:lpstr>
      <vt:lpstr>M03町村!Print_Area_MI</vt:lpstr>
      <vt:lpstr>M04大型!Print_Area_MI</vt:lpstr>
      <vt:lpstr>M05特ｻﾋﾞ!Print_Area_MI</vt:lpstr>
      <vt:lpstr>'M06ｻ-ﾋﾞｽ'!Print_Area_MI</vt:lpstr>
      <vt:lpstr>M07国品!Print_Area_MI</vt:lpstr>
      <vt:lpstr>M08品目!Print_Area_MI</vt:lpstr>
      <vt:lpstr>M09国別!Print_Area_MI</vt:lpstr>
    </vt:vector>
  </TitlesOfParts>
  <Company>トランス・コスモス株式会社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和歌山支社</dc:creator>
  <cp:lastModifiedBy>138541</cp:lastModifiedBy>
  <cp:lastPrinted>2000-11-16T04:25:36Z</cp:lastPrinted>
  <dcterms:created xsi:type="dcterms:W3CDTF">2000-10-31T06:56:15Z</dcterms:created>
  <dcterms:modified xsi:type="dcterms:W3CDTF">2018-08-10T06:53:29Z</dcterms:modified>
</cp:coreProperties>
</file>