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520" windowWidth="7365" windowHeight="4485" firstSheet="15" activeTab="23"/>
  </bookViews>
  <sheets>
    <sheet name="B01推移" sheetId="1" r:id="rId1"/>
    <sheet name="B02A町村" sheetId="2" r:id="rId2"/>
    <sheet name="B02B町村" sheetId="3" r:id="rId3"/>
    <sheet name="B03住基" sheetId="4" r:id="rId4"/>
    <sheet name="B04外国" sheetId="5" r:id="rId5"/>
    <sheet name="B05A年齢" sheetId="6" r:id="rId6"/>
    <sheet name="B05B各歳" sheetId="7" r:id="rId7"/>
    <sheet name="B05C町村" sheetId="8" r:id="rId8"/>
    <sheet name="B07教育" sheetId="9" r:id="rId9"/>
    <sheet name="B08A動態" sheetId="10" r:id="rId10"/>
    <sheet name="B08B町村" sheetId="11" r:id="rId11"/>
    <sheet name="B08C母齢" sheetId="12" r:id="rId12"/>
    <sheet name="B08D余命" sheetId="13" r:id="rId13"/>
    <sheet name="B09A移動" sheetId="14" r:id="rId14"/>
    <sheet name="B09B県別" sheetId="15" r:id="rId15"/>
    <sheet name="B09C町村" sheetId="16" r:id="rId16"/>
    <sheet name="B10A地域" sheetId="17" r:id="rId17"/>
    <sheet name="B10B産業" sheetId="18" r:id="rId18"/>
    <sheet name="B10C流出" sheetId="19" r:id="rId19"/>
    <sheet name="B10D流入" sheetId="20" r:id="rId20"/>
    <sheet name="B11A世帯" sheetId="21" r:id="rId21"/>
    <sheet name="B11B一般" sheetId="22" r:id="rId22"/>
    <sheet name="B11C家族" sheetId="23" r:id="rId23"/>
    <sheet name="B11D高齢" sheetId="24" r:id="rId2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\e" localSheetId="16">B10A地域!$IV$1:$IV$8108</definedName>
    <definedName name="\e" localSheetId="17">B10B産業!$IV$1:$IV$8112</definedName>
    <definedName name="\e" localSheetId="18">B10C流出!$N$1</definedName>
    <definedName name="\e" localSheetId="19">B10D流入!#REF!</definedName>
    <definedName name="\e">#N/A</definedName>
    <definedName name="\o">#N/A</definedName>
    <definedName name="\p" localSheetId="10">B08B町村!$DG$71</definedName>
    <definedName name="\p">#N/A</definedName>
    <definedName name="\w" localSheetId="21">#N/A</definedName>
    <definedName name="\w" localSheetId="22">#N/A</definedName>
    <definedName name="\w" localSheetId="23">B11D高齢!$M$84</definedName>
    <definedName name="\w">B11A世帯!$IB$303</definedName>
    <definedName name="Print_Area_MI" localSheetId="0">B01推移!$A$1:$K$143</definedName>
    <definedName name="Print_Area_MI" localSheetId="1">B02A町村!$A$74:$I$146</definedName>
    <definedName name="Print_Area_MI" localSheetId="2">B02B町村!$A$1:$L$12</definedName>
    <definedName name="Print_Area_MI" localSheetId="3">B03住基!$A$1:$K$73</definedName>
    <definedName name="Print_Area_MI" localSheetId="4">B04外国!$A$1:$N$73</definedName>
    <definedName name="Print_Area_MI" localSheetId="5">B05A年齢!$A$1:$K$73</definedName>
    <definedName name="Print_Area_MI" localSheetId="6">B05B各歳!$A$1:$K$73</definedName>
    <definedName name="Print_Area_MI" localSheetId="7">B05C町村!$A$1:$L$292</definedName>
    <definedName name="Print_Area_MI" localSheetId="8">B07教育!$A$6:$L$45</definedName>
    <definedName name="Print_Area_MI" localSheetId="9">B08A動態!$A$74:$M$146</definedName>
    <definedName name="Print_Area_MI" localSheetId="10">B08B町村!$A$1:$K$146</definedName>
    <definedName name="Print_Area_MI" localSheetId="11">B08C母齢!$A$1:$N$36</definedName>
    <definedName name="Print_Area_MI" localSheetId="12">B08D余命!$A$1:$N$44</definedName>
    <definedName name="Print_Area_MI" localSheetId="13">B09A移動!$A$1:$K$68</definedName>
    <definedName name="Print_Area_MI" localSheetId="14">B09B県別!$A$1:$K$73</definedName>
    <definedName name="Print_Area_MI" localSheetId="15">B09C町村!$A$1:$K$73</definedName>
    <definedName name="Print_Area_MI" localSheetId="16">B10A地域!$A$1:$K$42</definedName>
    <definedName name="Print_Area_MI" localSheetId="17">B10B産業!$A$1:$K$35</definedName>
    <definedName name="Print_Area_MI" localSheetId="18">B10C流出!$A$1:$L$73</definedName>
    <definedName name="Print_Area_MI" localSheetId="19">B10D流入!#REF!</definedName>
    <definedName name="Print_Area_MI" localSheetId="20">B11A世帯!$A$1:$K$73</definedName>
    <definedName name="Print_Area_MI" localSheetId="21">B11B一般!$A$1:$K$73</definedName>
    <definedName name="Print_Area_MI" localSheetId="22">B11C家族!$A$1:$J$73</definedName>
    <definedName name="Print_Area_MI" localSheetId="23">B11D高齢!$A$1:$L$73</definedName>
  </definedNames>
  <calcPr calcId="145621"/>
</workbook>
</file>

<file path=xl/calcChain.xml><?xml version="1.0" encoding="utf-8"?>
<calcChain xmlns="http://schemas.openxmlformats.org/spreadsheetml/2006/main">
  <c r="C12" i="24" l="1"/>
  <c r="D12" i="24"/>
  <c r="E12" i="24"/>
  <c r="G12" i="24"/>
  <c r="H12" i="24"/>
  <c r="I12" i="24"/>
  <c r="J12" i="24"/>
  <c r="K12" i="24"/>
  <c r="L12" i="24"/>
  <c r="F14" i="24"/>
  <c r="F12" i="24" s="1"/>
  <c r="F15" i="24"/>
  <c r="F16" i="24"/>
  <c r="F17" i="24"/>
  <c r="F18" i="24"/>
  <c r="F19" i="24"/>
  <c r="F20" i="24"/>
  <c r="F22" i="24"/>
  <c r="F23" i="24"/>
  <c r="F24" i="24"/>
  <c r="F26" i="24"/>
  <c r="F27" i="24"/>
  <c r="F28" i="24"/>
  <c r="F29" i="24"/>
  <c r="F30" i="24"/>
  <c r="F31" i="24"/>
  <c r="F33" i="24"/>
  <c r="F34" i="24"/>
  <c r="F35" i="24"/>
  <c r="F36" i="24"/>
  <c r="F37" i="24"/>
  <c r="F39" i="24"/>
  <c r="F40" i="24"/>
  <c r="F41" i="24"/>
  <c r="F42" i="24"/>
  <c r="F43" i="24"/>
  <c r="F45" i="24"/>
  <c r="F46" i="24"/>
  <c r="F47" i="24"/>
  <c r="F48" i="24"/>
  <c r="F49" i="24"/>
  <c r="F50" i="24"/>
  <c r="F51" i="24"/>
  <c r="F52" i="24"/>
  <c r="F53" i="24"/>
  <c r="F54" i="24"/>
  <c r="F56" i="24"/>
  <c r="F57" i="24"/>
  <c r="F58" i="24"/>
  <c r="F59" i="24"/>
  <c r="F60" i="24"/>
  <c r="F61" i="24"/>
  <c r="F62" i="24"/>
  <c r="F64" i="24"/>
  <c r="F65" i="24"/>
  <c r="F66" i="24"/>
  <c r="F67" i="24"/>
  <c r="F68" i="24"/>
  <c r="F69" i="24"/>
  <c r="F70" i="24"/>
  <c r="D13" i="23"/>
  <c r="E13" i="23"/>
  <c r="F13" i="23"/>
  <c r="G13" i="23"/>
  <c r="H13" i="23"/>
  <c r="I13" i="23"/>
  <c r="J13" i="23"/>
  <c r="C15" i="23"/>
  <c r="C13" i="23" s="1"/>
  <c r="C16" i="23"/>
  <c r="C17" i="23"/>
  <c r="C18" i="23"/>
  <c r="C19" i="23"/>
  <c r="C20" i="23"/>
  <c r="C21" i="23"/>
  <c r="C23" i="23"/>
  <c r="C24" i="23"/>
  <c r="C25" i="23"/>
  <c r="C26" i="23"/>
  <c r="C27" i="23"/>
  <c r="C28" i="23"/>
  <c r="C29" i="23"/>
  <c r="C30" i="23"/>
  <c r="C31" i="23"/>
  <c r="C33" i="23"/>
  <c r="C34" i="23"/>
  <c r="C35" i="23"/>
  <c r="C36" i="23"/>
  <c r="C37" i="23"/>
  <c r="C39" i="23"/>
  <c r="C40" i="23"/>
  <c r="C41" i="23"/>
  <c r="C42" i="23"/>
  <c r="C43" i="23"/>
  <c r="C45" i="23"/>
  <c r="C46" i="23"/>
  <c r="C47" i="23"/>
  <c r="C48" i="23"/>
  <c r="C49" i="23"/>
  <c r="C50" i="23"/>
  <c r="C51" i="23"/>
  <c r="C52" i="23"/>
  <c r="C53" i="23"/>
  <c r="C54" i="23"/>
  <c r="C56" i="23"/>
  <c r="C57" i="23"/>
  <c r="C58" i="23"/>
  <c r="C59" i="23"/>
  <c r="C60" i="23"/>
  <c r="C61" i="23"/>
  <c r="C62" i="23"/>
  <c r="C64" i="23"/>
  <c r="C65" i="23"/>
  <c r="C66" i="23"/>
  <c r="C67" i="23"/>
  <c r="C68" i="23"/>
  <c r="C69" i="23"/>
  <c r="C70" i="23"/>
  <c r="D13" i="22"/>
  <c r="E13" i="22"/>
  <c r="F13" i="22"/>
  <c r="G13" i="22"/>
  <c r="H13" i="22"/>
  <c r="I13" i="22"/>
  <c r="J13" i="22"/>
  <c r="K13" i="22"/>
  <c r="C15" i="22"/>
  <c r="C13" i="22" s="1"/>
  <c r="C16" i="22"/>
  <c r="C17" i="22"/>
  <c r="C18" i="22"/>
  <c r="C19" i="22"/>
  <c r="C20" i="22"/>
  <c r="C21" i="22"/>
  <c r="C23" i="22"/>
  <c r="C24" i="22"/>
  <c r="C25" i="22"/>
  <c r="C26" i="22"/>
  <c r="C27" i="22"/>
  <c r="C28" i="22"/>
  <c r="C29" i="22"/>
  <c r="C30" i="22"/>
  <c r="C31" i="22"/>
  <c r="C33" i="22"/>
  <c r="C34" i="22"/>
  <c r="C35" i="22"/>
  <c r="C36" i="22"/>
  <c r="C37" i="22"/>
  <c r="C39" i="22"/>
  <c r="C40" i="22"/>
  <c r="C41" i="22"/>
  <c r="C42" i="22"/>
  <c r="C43" i="22"/>
  <c r="C45" i="22"/>
  <c r="C46" i="22"/>
  <c r="C47" i="22"/>
  <c r="C48" i="22"/>
  <c r="C49" i="22"/>
  <c r="C50" i="22"/>
  <c r="C51" i="22"/>
  <c r="C52" i="22"/>
  <c r="C53" i="22"/>
  <c r="C54" i="22"/>
  <c r="C56" i="22"/>
  <c r="C57" i="22"/>
  <c r="C58" i="22"/>
  <c r="C59" i="22"/>
  <c r="C60" i="22"/>
  <c r="C61" i="22"/>
  <c r="C62" i="22"/>
  <c r="C64" i="22"/>
  <c r="C65" i="22"/>
  <c r="C66" i="22"/>
  <c r="C67" i="22"/>
  <c r="C68" i="22"/>
  <c r="C69" i="22"/>
  <c r="C70" i="22"/>
  <c r="C13" i="21"/>
  <c r="D13" i="21"/>
  <c r="E13" i="21"/>
  <c r="H13" i="21"/>
  <c r="I13" i="21"/>
  <c r="J13" i="21"/>
  <c r="K13" i="21"/>
  <c r="F15" i="21"/>
  <c r="F13" i="21" s="1"/>
  <c r="G15" i="21"/>
  <c r="G13" i="21" s="1"/>
  <c r="F16" i="21"/>
  <c r="G16" i="21"/>
  <c r="F17" i="21"/>
  <c r="G17" i="21"/>
  <c r="F18" i="21"/>
  <c r="G18" i="21"/>
  <c r="F19" i="21"/>
  <c r="G19" i="21"/>
  <c r="F20" i="21"/>
  <c r="G20" i="21"/>
  <c r="F21" i="21"/>
  <c r="G21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3" i="21"/>
  <c r="G33" i="21"/>
  <c r="F34" i="21"/>
  <c r="G34" i="21"/>
  <c r="F35" i="21"/>
  <c r="G35" i="21"/>
  <c r="F36" i="21"/>
  <c r="G36" i="21"/>
  <c r="F37" i="21"/>
  <c r="G37" i="21"/>
  <c r="F39" i="21"/>
  <c r="G39" i="21"/>
  <c r="F40" i="21"/>
  <c r="G40" i="21"/>
  <c r="F41" i="21"/>
  <c r="G41" i="21"/>
  <c r="F42" i="21"/>
  <c r="G42" i="21"/>
  <c r="F43" i="21"/>
  <c r="G43" i="21"/>
  <c r="F45" i="21"/>
  <c r="G45" i="21"/>
  <c r="F46" i="21"/>
  <c r="G46" i="21"/>
  <c r="F47" i="21"/>
  <c r="G47" i="21"/>
  <c r="F48" i="21"/>
  <c r="G48" i="21"/>
  <c r="F49" i="21"/>
  <c r="G49" i="21"/>
  <c r="F50" i="21"/>
  <c r="G50" i="21"/>
  <c r="F51" i="21"/>
  <c r="G51" i="21"/>
  <c r="F52" i="21"/>
  <c r="G52" i="21"/>
  <c r="F53" i="21"/>
  <c r="G53" i="21"/>
  <c r="F54" i="21"/>
  <c r="G54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4" i="21"/>
  <c r="G64" i="21"/>
  <c r="F65" i="21"/>
  <c r="G65" i="21"/>
  <c r="F66" i="21"/>
  <c r="G66" i="21"/>
  <c r="F67" i="21"/>
  <c r="G67" i="21"/>
  <c r="F68" i="21"/>
  <c r="G68" i="21"/>
  <c r="F69" i="21"/>
  <c r="G69" i="21"/>
  <c r="F70" i="21"/>
  <c r="G70" i="21"/>
  <c r="D12" i="20"/>
  <c r="E12" i="20"/>
  <c r="F12" i="20"/>
  <c r="G12" i="20"/>
  <c r="I12" i="20"/>
  <c r="J12" i="20"/>
  <c r="K12" i="20"/>
  <c r="L12" i="20"/>
  <c r="C14" i="20"/>
  <c r="C12" i="20" s="1"/>
  <c r="H14" i="20"/>
  <c r="H12" i="20" s="1"/>
  <c r="C15" i="20"/>
  <c r="H15" i="20"/>
  <c r="C16" i="20"/>
  <c r="H16" i="20"/>
  <c r="C17" i="20"/>
  <c r="H17" i="20"/>
  <c r="C18" i="20"/>
  <c r="H18" i="20"/>
  <c r="C19" i="20"/>
  <c r="H19" i="20"/>
  <c r="C20" i="20"/>
  <c r="H20" i="20"/>
  <c r="C22" i="20"/>
  <c r="H22" i="20"/>
  <c r="C23" i="20"/>
  <c r="H23" i="20"/>
  <c r="C24" i="20"/>
  <c r="H24" i="20"/>
  <c r="C25" i="20"/>
  <c r="H25" i="20"/>
  <c r="C26" i="20"/>
  <c r="H26" i="20"/>
  <c r="C27" i="20"/>
  <c r="H27" i="20"/>
  <c r="C28" i="20"/>
  <c r="H28" i="20"/>
  <c r="C29" i="20"/>
  <c r="H29" i="20"/>
  <c r="C30" i="20"/>
  <c r="H30" i="20"/>
  <c r="C32" i="20"/>
  <c r="H32" i="20"/>
  <c r="C33" i="20"/>
  <c r="H33" i="20"/>
  <c r="C34" i="20"/>
  <c r="H34" i="20"/>
  <c r="C35" i="20"/>
  <c r="H35" i="20"/>
  <c r="C36" i="20"/>
  <c r="H36" i="20"/>
  <c r="C38" i="20"/>
  <c r="H38" i="20"/>
  <c r="C39" i="20"/>
  <c r="H39" i="20"/>
  <c r="C40" i="20"/>
  <c r="H40" i="20"/>
  <c r="C41" i="20"/>
  <c r="H41" i="20"/>
  <c r="C42" i="20"/>
  <c r="H42" i="20"/>
  <c r="C44" i="20"/>
  <c r="H44" i="20"/>
  <c r="C45" i="20"/>
  <c r="H45" i="20"/>
  <c r="C46" i="20"/>
  <c r="H46" i="20"/>
  <c r="C47" i="20"/>
  <c r="H47" i="20"/>
  <c r="C48" i="20"/>
  <c r="H48" i="20"/>
  <c r="C49" i="20"/>
  <c r="H49" i="20"/>
  <c r="C50" i="20"/>
  <c r="H50" i="20"/>
  <c r="C51" i="20"/>
  <c r="H51" i="20"/>
  <c r="C52" i="20"/>
  <c r="H52" i="20"/>
  <c r="C53" i="20"/>
  <c r="H53" i="20"/>
  <c r="C55" i="20"/>
  <c r="H55" i="20"/>
  <c r="C56" i="20"/>
  <c r="H56" i="20"/>
  <c r="C57" i="20"/>
  <c r="H57" i="20"/>
  <c r="C58" i="20"/>
  <c r="H58" i="20"/>
  <c r="C59" i="20"/>
  <c r="H59" i="20"/>
  <c r="C60" i="20"/>
  <c r="H60" i="20"/>
  <c r="C61" i="20"/>
  <c r="H61" i="20"/>
  <c r="C63" i="20"/>
  <c r="H63" i="20"/>
  <c r="C64" i="20"/>
  <c r="H64" i="20"/>
  <c r="C65" i="20"/>
  <c r="H65" i="20"/>
  <c r="C66" i="20"/>
  <c r="H66" i="20"/>
  <c r="C67" i="20"/>
  <c r="H67" i="20"/>
  <c r="C68" i="20"/>
  <c r="H68" i="20"/>
  <c r="C69" i="20"/>
  <c r="H69" i="20"/>
  <c r="E13" i="19"/>
  <c r="F13" i="19"/>
  <c r="G13" i="19"/>
  <c r="H13" i="19"/>
  <c r="J13" i="19"/>
  <c r="K13" i="19"/>
  <c r="L13" i="19"/>
  <c r="D15" i="19"/>
  <c r="D13" i="19" s="1"/>
  <c r="I15" i="19"/>
  <c r="I13" i="19" s="1"/>
  <c r="D16" i="19"/>
  <c r="I16" i="19"/>
  <c r="D17" i="19"/>
  <c r="I17" i="19"/>
  <c r="D18" i="19"/>
  <c r="I18" i="19"/>
  <c r="D19" i="19"/>
  <c r="I19" i="19"/>
  <c r="D20" i="19"/>
  <c r="I20" i="19"/>
  <c r="D21" i="19"/>
  <c r="I21" i="19"/>
  <c r="D23" i="19"/>
  <c r="I23" i="19"/>
  <c r="D24" i="19"/>
  <c r="I24" i="19"/>
  <c r="D25" i="19"/>
  <c r="I25" i="19"/>
  <c r="D26" i="19"/>
  <c r="I26" i="19"/>
  <c r="D27" i="19"/>
  <c r="I27" i="19"/>
  <c r="D28" i="19"/>
  <c r="I28" i="19"/>
  <c r="D29" i="19"/>
  <c r="I29" i="19"/>
  <c r="D30" i="19"/>
  <c r="I30" i="19"/>
  <c r="D31" i="19"/>
  <c r="I31" i="19"/>
  <c r="D33" i="19"/>
  <c r="I33" i="19"/>
  <c r="D34" i="19"/>
  <c r="I34" i="19"/>
  <c r="D35" i="19"/>
  <c r="I35" i="19"/>
  <c r="D36" i="19"/>
  <c r="I36" i="19"/>
  <c r="D37" i="19"/>
  <c r="I37" i="19"/>
  <c r="D39" i="19"/>
  <c r="I39" i="19"/>
  <c r="D40" i="19"/>
  <c r="I40" i="19"/>
  <c r="D41" i="19"/>
  <c r="I41" i="19"/>
  <c r="D42" i="19"/>
  <c r="I42" i="19"/>
  <c r="D43" i="19"/>
  <c r="I43" i="19"/>
  <c r="D45" i="19"/>
  <c r="I45" i="19"/>
  <c r="D46" i="19"/>
  <c r="I46" i="19"/>
  <c r="D47" i="19"/>
  <c r="I47" i="19"/>
  <c r="D48" i="19"/>
  <c r="I48" i="19"/>
  <c r="D49" i="19"/>
  <c r="I49" i="19"/>
  <c r="D50" i="19"/>
  <c r="I50" i="19"/>
  <c r="D51" i="19"/>
  <c r="I51" i="19"/>
  <c r="D52" i="19"/>
  <c r="I52" i="19"/>
  <c r="D53" i="19"/>
  <c r="I53" i="19"/>
  <c r="D54" i="19"/>
  <c r="I54" i="19"/>
  <c r="D56" i="19"/>
  <c r="I56" i="19"/>
  <c r="D57" i="19"/>
  <c r="I57" i="19"/>
  <c r="D58" i="19"/>
  <c r="I58" i="19"/>
  <c r="D59" i="19"/>
  <c r="I59" i="19"/>
  <c r="D60" i="19"/>
  <c r="I60" i="19"/>
  <c r="D61" i="19"/>
  <c r="I61" i="19"/>
  <c r="D62" i="19"/>
  <c r="I62" i="19"/>
  <c r="D64" i="19"/>
  <c r="I64" i="19"/>
  <c r="D65" i="19"/>
  <c r="I65" i="19"/>
  <c r="D66" i="19"/>
  <c r="I66" i="19"/>
  <c r="D67" i="19"/>
  <c r="I67" i="19"/>
  <c r="D68" i="19"/>
  <c r="I68" i="19"/>
  <c r="D69" i="19"/>
  <c r="I69" i="19"/>
  <c r="D70" i="19"/>
  <c r="I70" i="19"/>
  <c r="D14" i="18"/>
  <c r="E14" i="18"/>
  <c r="F14" i="18"/>
  <c r="G14" i="18"/>
  <c r="H14" i="18"/>
  <c r="I14" i="18"/>
  <c r="J14" i="18"/>
  <c r="K14" i="18"/>
  <c r="E13" i="17"/>
  <c r="D13" i="17" s="1"/>
  <c r="H13" i="17"/>
  <c r="E14" i="17"/>
  <c r="D14" i="17" s="1"/>
  <c r="H14" i="17"/>
  <c r="F16" i="17"/>
  <c r="E16" i="17" s="1"/>
  <c r="G16" i="17"/>
  <c r="I16" i="17"/>
  <c r="H16" i="17" s="1"/>
  <c r="J16" i="17"/>
  <c r="E18" i="17"/>
  <c r="D18" i="17" s="1"/>
  <c r="H18" i="17"/>
  <c r="E19" i="17"/>
  <c r="D19" i="17" s="1"/>
  <c r="H19" i="17"/>
  <c r="E20" i="17"/>
  <c r="H20" i="17"/>
  <c r="D20" i="17" s="1"/>
  <c r="E21" i="17"/>
  <c r="H21" i="17"/>
  <c r="D21" i="17" s="1"/>
  <c r="E23" i="17"/>
  <c r="D23" i="17" s="1"/>
  <c r="H23" i="17"/>
  <c r="E24" i="17"/>
  <c r="D24" i="17" s="1"/>
  <c r="H24" i="17"/>
  <c r="E25" i="17"/>
  <c r="D25" i="17" s="1"/>
  <c r="H25" i="17"/>
  <c r="E26" i="17"/>
  <c r="D26" i="17" s="1"/>
  <c r="H26" i="17"/>
  <c r="E27" i="17"/>
  <c r="H27" i="17"/>
  <c r="D27" i="17" s="1"/>
  <c r="E29" i="17"/>
  <c r="D29" i="17" s="1"/>
  <c r="H29" i="17"/>
  <c r="D31" i="17"/>
  <c r="E31" i="17"/>
  <c r="H31" i="17"/>
  <c r="E32" i="17"/>
  <c r="D32" i="17" s="1"/>
  <c r="H32" i="17"/>
  <c r="E33" i="17"/>
  <c r="H33" i="17"/>
  <c r="D33" i="17" s="1"/>
  <c r="E34" i="17"/>
  <c r="D34" i="17" s="1"/>
  <c r="H34" i="17"/>
  <c r="E36" i="17"/>
  <c r="D36" i="17" s="1"/>
  <c r="H36" i="17"/>
  <c r="E37" i="17"/>
  <c r="D37" i="17" s="1"/>
  <c r="H37" i="17"/>
  <c r="E38" i="17"/>
  <c r="H38" i="17"/>
  <c r="D38" i="17" s="1"/>
  <c r="E39" i="17"/>
  <c r="D39" i="17" s="1"/>
  <c r="H39" i="17"/>
  <c r="F40" i="17"/>
  <c r="E40" i="17" s="1"/>
  <c r="G40" i="17"/>
  <c r="I40" i="17"/>
  <c r="J40" i="17"/>
  <c r="H40" i="17" s="1"/>
  <c r="E13" i="16"/>
  <c r="F13" i="16"/>
  <c r="G13" i="16"/>
  <c r="I13" i="16"/>
  <c r="J13" i="16"/>
  <c r="K13" i="16"/>
  <c r="D15" i="16"/>
  <c r="H15" i="16"/>
  <c r="D16" i="16"/>
  <c r="H16" i="16"/>
  <c r="D17" i="16"/>
  <c r="H17" i="16"/>
  <c r="D18" i="16"/>
  <c r="H18" i="16"/>
  <c r="D19" i="16"/>
  <c r="H19" i="16"/>
  <c r="C19" i="16" s="1"/>
  <c r="D20" i="16"/>
  <c r="H20" i="16"/>
  <c r="D21" i="16"/>
  <c r="H21" i="16"/>
  <c r="D23" i="16"/>
  <c r="C23" i="16" s="1"/>
  <c r="H23" i="16"/>
  <c r="D24" i="16"/>
  <c r="H24" i="16"/>
  <c r="D25" i="16"/>
  <c r="H25" i="16"/>
  <c r="D26" i="16"/>
  <c r="H26" i="16"/>
  <c r="C26" i="16" s="1"/>
  <c r="D27" i="16"/>
  <c r="H27" i="16"/>
  <c r="D28" i="16"/>
  <c r="H28" i="16"/>
  <c r="D29" i="16"/>
  <c r="H29" i="16"/>
  <c r="D30" i="16"/>
  <c r="H30" i="16"/>
  <c r="D31" i="16"/>
  <c r="H31" i="16"/>
  <c r="D33" i="16"/>
  <c r="H33" i="16"/>
  <c r="D34" i="16"/>
  <c r="H34" i="16"/>
  <c r="D35" i="16"/>
  <c r="H35" i="16"/>
  <c r="D36" i="16"/>
  <c r="H36" i="16"/>
  <c r="C36" i="16" s="1"/>
  <c r="D37" i="16"/>
  <c r="H37" i="16"/>
  <c r="D39" i="16"/>
  <c r="H39" i="16"/>
  <c r="D40" i="16"/>
  <c r="H40" i="16"/>
  <c r="D41" i="16"/>
  <c r="H41" i="16"/>
  <c r="D42" i="16"/>
  <c r="H42" i="16"/>
  <c r="D43" i="16"/>
  <c r="H43" i="16"/>
  <c r="D45" i="16"/>
  <c r="C45" i="16" s="1"/>
  <c r="H45" i="16"/>
  <c r="D46" i="16"/>
  <c r="H46" i="16"/>
  <c r="D47" i="16"/>
  <c r="C47" i="16" s="1"/>
  <c r="H47" i="16"/>
  <c r="D48" i="16"/>
  <c r="H48" i="16"/>
  <c r="D49" i="16"/>
  <c r="C49" i="16" s="1"/>
  <c r="H49" i="16"/>
  <c r="D50" i="16"/>
  <c r="H50" i="16"/>
  <c r="D51" i="16"/>
  <c r="H51" i="16"/>
  <c r="C51" i="16" s="1"/>
  <c r="D52" i="16"/>
  <c r="H52" i="16"/>
  <c r="D53" i="16"/>
  <c r="H53" i="16"/>
  <c r="D54" i="16"/>
  <c r="H54" i="16"/>
  <c r="D56" i="16"/>
  <c r="H56" i="16"/>
  <c r="D57" i="16"/>
  <c r="H57" i="16"/>
  <c r="D58" i="16"/>
  <c r="H58" i="16"/>
  <c r="D59" i="16"/>
  <c r="C59" i="16" s="1"/>
  <c r="H59" i="16"/>
  <c r="D60" i="16"/>
  <c r="H60" i="16"/>
  <c r="C60" i="16" s="1"/>
  <c r="D61" i="16"/>
  <c r="H61" i="16"/>
  <c r="D62" i="16"/>
  <c r="H62" i="16"/>
  <c r="D64" i="16"/>
  <c r="H64" i="16"/>
  <c r="D65" i="16"/>
  <c r="H65" i="16"/>
  <c r="D66" i="16"/>
  <c r="H66" i="16"/>
  <c r="C66" i="16" s="1"/>
  <c r="D67" i="16"/>
  <c r="H67" i="16"/>
  <c r="D68" i="16"/>
  <c r="H68" i="16"/>
  <c r="D69" i="16"/>
  <c r="C69" i="16" s="1"/>
  <c r="H69" i="16"/>
  <c r="D70" i="16"/>
  <c r="H70" i="16"/>
  <c r="C14" i="15"/>
  <c r="D14" i="15"/>
  <c r="E14" i="15"/>
  <c r="F14" i="15"/>
  <c r="G14" i="15"/>
  <c r="H14" i="15"/>
  <c r="I16" i="15"/>
  <c r="J16" i="15"/>
  <c r="K16" i="15"/>
  <c r="I17" i="15"/>
  <c r="J17" i="15"/>
  <c r="K17" i="15"/>
  <c r="I18" i="15"/>
  <c r="J18" i="15"/>
  <c r="K18" i="15"/>
  <c r="I19" i="15"/>
  <c r="J19" i="15"/>
  <c r="K19" i="15"/>
  <c r="I20" i="15"/>
  <c r="J20" i="15"/>
  <c r="K20" i="15"/>
  <c r="I21" i="15"/>
  <c r="J21" i="15"/>
  <c r="K21" i="15"/>
  <c r="I22" i="15"/>
  <c r="J22" i="15"/>
  <c r="K22" i="15"/>
  <c r="I24" i="15"/>
  <c r="J24" i="15"/>
  <c r="K24" i="15"/>
  <c r="I25" i="15"/>
  <c r="J25" i="15"/>
  <c r="K25" i="15"/>
  <c r="I26" i="15"/>
  <c r="J26" i="15"/>
  <c r="K26" i="15"/>
  <c r="I27" i="15"/>
  <c r="J27" i="15"/>
  <c r="K27" i="15"/>
  <c r="I28" i="15"/>
  <c r="J28" i="15"/>
  <c r="K28" i="15"/>
  <c r="I29" i="15"/>
  <c r="J29" i="15"/>
  <c r="K29" i="15"/>
  <c r="I30" i="15"/>
  <c r="J30" i="15"/>
  <c r="K30" i="15"/>
  <c r="I32" i="15"/>
  <c r="J32" i="15"/>
  <c r="K32" i="15"/>
  <c r="I33" i="15"/>
  <c r="J33" i="15"/>
  <c r="K33" i="15"/>
  <c r="I34" i="15"/>
  <c r="J34" i="15"/>
  <c r="K34" i="15"/>
  <c r="I35" i="15"/>
  <c r="J35" i="15"/>
  <c r="K35" i="15"/>
  <c r="I36" i="15"/>
  <c r="J36" i="15"/>
  <c r="K36" i="15"/>
  <c r="I37" i="15"/>
  <c r="J37" i="15"/>
  <c r="K37" i="15"/>
  <c r="I38" i="15"/>
  <c r="J38" i="15"/>
  <c r="K38" i="15"/>
  <c r="I39" i="15"/>
  <c r="J39" i="15"/>
  <c r="K39" i="15"/>
  <c r="I40" i="15"/>
  <c r="J40" i="15"/>
  <c r="K40" i="15"/>
  <c r="I41" i="15"/>
  <c r="J41" i="15"/>
  <c r="K41" i="15"/>
  <c r="I43" i="15"/>
  <c r="J43" i="15"/>
  <c r="K43" i="15"/>
  <c r="I44" i="15"/>
  <c r="J44" i="15"/>
  <c r="K44" i="15"/>
  <c r="I45" i="15"/>
  <c r="J45" i="15"/>
  <c r="K45" i="15"/>
  <c r="I46" i="15"/>
  <c r="J46" i="15"/>
  <c r="K46" i="15"/>
  <c r="I47" i="15"/>
  <c r="J47" i="15"/>
  <c r="K47" i="15"/>
  <c r="I49" i="15"/>
  <c r="J49" i="15"/>
  <c r="K49" i="15"/>
  <c r="I50" i="15"/>
  <c r="J50" i="15"/>
  <c r="K50" i="15"/>
  <c r="I51" i="15"/>
  <c r="J51" i="15"/>
  <c r="K51" i="15"/>
  <c r="I52" i="15"/>
  <c r="J52" i="15"/>
  <c r="K52" i="15"/>
  <c r="I53" i="15"/>
  <c r="J53" i="15"/>
  <c r="K53" i="15"/>
  <c r="I55" i="15"/>
  <c r="J55" i="15"/>
  <c r="K55" i="15"/>
  <c r="I56" i="15"/>
  <c r="J56" i="15"/>
  <c r="K56" i="15"/>
  <c r="I57" i="15"/>
  <c r="J57" i="15"/>
  <c r="K57" i="15"/>
  <c r="I58" i="15"/>
  <c r="J58" i="15"/>
  <c r="K58" i="15"/>
  <c r="I60" i="15"/>
  <c r="J60" i="15"/>
  <c r="K60" i="15"/>
  <c r="I61" i="15"/>
  <c r="J61" i="15"/>
  <c r="K61" i="15"/>
  <c r="I62" i="15"/>
  <c r="J62" i="15"/>
  <c r="K62" i="15"/>
  <c r="I63" i="15"/>
  <c r="J63" i="15"/>
  <c r="K63" i="15"/>
  <c r="I64" i="15"/>
  <c r="J64" i="15"/>
  <c r="I65" i="15"/>
  <c r="K65" i="15"/>
  <c r="I66" i="15"/>
  <c r="J66" i="15"/>
  <c r="K66" i="15"/>
  <c r="I67" i="15"/>
  <c r="J67" i="15"/>
  <c r="K67" i="15"/>
  <c r="I69" i="15"/>
  <c r="J69" i="15"/>
  <c r="K69" i="15"/>
  <c r="I70" i="15"/>
  <c r="J70" i="15"/>
  <c r="K70" i="15"/>
  <c r="D17" i="14"/>
  <c r="G17" i="14"/>
  <c r="J17" i="14"/>
  <c r="D18" i="14"/>
  <c r="G18" i="14"/>
  <c r="J18" i="14" s="1"/>
  <c r="D20" i="14"/>
  <c r="G20" i="14"/>
  <c r="J20" i="14"/>
  <c r="D21" i="14"/>
  <c r="G21" i="14"/>
  <c r="J21" i="14"/>
  <c r="D22" i="14"/>
  <c r="G22" i="14"/>
  <c r="J22" i="14"/>
  <c r="D24" i="14"/>
  <c r="G24" i="14"/>
  <c r="J24" i="14"/>
  <c r="D25" i="14"/>
  <c r="G25" i="14"/>
  <c r="J25" i="14" s="1"/>
  <c r="D26" i="14"/>
  <c r="G26" i="14"/>
  <c r="D28" i="14"/>
  <c r="G28" i="14"/>
  <c r="J28" i="14"/>
  <c r="D29" i="14"/>
  <c r="G29" i="14"/>
  <c r="J29" i="14"/>
  <c r="D30" i="14"/>
  <c r="G30" i="14"/>
  <c r="J30" i="14"/>
  <c r="D32" i="14"/>
  <c r="G32" i="14"/>
  <c r="J32" i="14"/>
  <c r="D33" i="14"/>
  <c r="G33" i="14"/>
  <c r="J33" i="14"/>
  <c r="D34" i="14"/>
  <c r="J34" i="14" s="1"/>
  <c r="G34" i="14"/>
  <c r="D36" i="14"/>
  <c r="G36" i="14"/>
  <c r="D37" i="14"/>
  <c r="G37" i="14"/>
  <c r="J37" i="14"/>
  <c r="D38" i="14"/>
  <c r="G38" i="14"/>
  <c r="J38" i="14"/>
  <c r="D40" i="14"/>
  <c r="G40" i="14"/>
  <c r="J40" i="14"/>
  <c r="D41" i="14"/>
  <c r="G41" i="14"/>
  <c r="J41" i="14"/>
  <c r="D42" i="14"/>
  <c r="G42" i="14"/>
  <c r="J42" i="14"/>
  <c r="D44" i="14"/>
  <c r="G44" i="14"/>
  <c r="J44" i="14" s="1"/>
  <c r="D45" i="14"/>
  <c r="G45" i="14"/>
  <c r="J45" i="14" s="1"/>
  <c r="D46" i="14"/>
  <c r="G46" i="14"/>
  <c r="J46" i="14" s="1"/>
  <c r="D48" i="14"/>
  <c r="G48" i="14"/>
  <c r="J48" i="14" s="1"/>
  <c r="D49" i="14"/>
  <c r="G49" i="14"/>
  <c r="J49" i="14"/>
  <c r="D50" i="14"/>
  <c r="G50" i="14"/>
  <c r="J50" i="14"/>
  <c r="D52" i="14"/>
  <c r="G52" i="14"/>
  <c r="J52" i="14"/>
  <c r="D53" i="14"/>
  <c r="G53" i="14"/>
  <c r="J53" i="14"/>
  <c r="D54" i="14"/>
  <c r="G54" i="14"/>
  <c r="J54" i="14"/>
  <c r="D56" i="14"/>
  <c r="G56" i="14"/>
  <c r="D57" i="14"/>
  <c r="G57" i="14"/>
  <c r="D58" i="14"/>
  <c r="G58" i="14"/>
  <c r="D60" i="14"/>
  <c r="G60" i="14"/>
  <c r="D61" i="14"/>
  <c r="G61" i="14"/>
  <c r="D14" i="12"/>
  <c r="D15" i="12"/>
  <c r="D16" i="12"/>
  <c r="D17" i="12"/>
  <c r="D18" i="12"/>
  <c r="D20" i="12"/>
  <c r="D21" i="12"/>
  <c r="D22" i="12"/>
  <c r="D24" i="12"/>
  <c r="D25" i="12"/>
  <c r="F26" i="12"/>
  <c r="G26" i="12"/>
  <c r="H26" i="12"/>
  <c r="I26" i="12"/>
  <c r="J26" i="12"/>
  <c r="K26" i="12"/>
  <c r="L26" i="12"/>
  <c r="D28" i="12"/>
  <c r="D29" i="12"/>
  <c r="D31" i="12"/>
  <c r="D32" i="12"/>
  <c r="D33" i="12"/>
  <c r="D14" i="11"/>
  <c r="E14" i="11"/>
  <c r="F14" i="11"/>
  <c r="G14" i="11"/>
  <c r="H14" i="11"/>
  <c r="I14" i="11"/>
  <c r="J14" i="11"/>
  <c r="K14" i="11"/>
  <c r="D87" i="11"/>
  <c r="E87" i="11"/>
  <c r="F87" i="11"/>
  <c r="H87" i="11"/>
  <c r="I87" i="11"/>
  <c r="J87" i="11"/>
  <c r="G89" i="11"/>
  <c r="G87" i="11" s="1"/>
  <c r="K89" i="11"/>
  <c r="K87" i="11" s="1"/>
  <c r="G90" i="11"/>
  <c r="K90" i="11"/>
  <c r="G91" i="11"/>
  <c r="K91" i="11"/>
  <c r="G92" i="11"/>
  <c r="K92" i="11"/>
  <c r="G93" i="11"/>
  <c r="K93" i="11"/>
  <c r="G94" i="11"/>
  <c r="K94" i="11"/>
  <c r="G95" i="11"/>
  <c r="K95" i="11"/>
  <c r="G97" i="11"/>
  <c r="G98" i="11"/>
  <c r="G100" i="11"/>
  <c r="K100" i="11"/>
  <c r="G101" i="11"/>
  <c r="K101" i="11"/>
  <c r="G102" i="11"/>
  <c r="K102" i="11"/>
  <c r="G103" i="11"/>
  <c r="G104" i="11"/>
  <c r="K104" i="11"/>
  <c r="G105" i="11"/>
  <c r="K105" i="11"/>
  <c r="G107" i="11"/>
  <c r="K107" i="11"/>
  <c r="G109" i="11"/>
  <c r="G111" i="11"/>
  <c r="K111" i="11"/>
  <c r="G112" i="11"/>
  <c r="G113" i="11"/>
  <c r="K113" i="11"/>
  <c r="G114" i="11"/>
  <c r="K114" i="11"/>
  <c r="G115" i="11"/>
  <c r="K115" i="11"/>
  <c r="G116" i="11"/>
  <c r="G118" i="11"/>
  <c r="G119" i="11"/>
  <c r="G120" i="11"/>
  <c r="K120" i="11"/>
  <c r="G121" i="11"/>
  <c r="K121" i="11"/>
  <c r="G123" i="11"/>
  <c r="K123" i="11"/>
  <c r="G124" i="11"/>
  <c r="K124" i="11"/>
  <c r="G126" i="11"/>
  <c r="K126" i="11"/>
  <c r="G128" i="11"/>
  <c r="G129" i="11"/>
  <c r="K129" i="11"/>
  <c r="G131" i="11"/>
  <c r="K131" i="11"/>
  <c r="G132" i="11"/>
  <c r="K132" i="11"/>
  <c r="G133" i="11"/>
  <c r="G135" i="11"/>
  <c r="G136" i="11"/>
  <c r="K136" i="11"/>
  <c r="G138" i="11"/>
  <c r="G139" i="11"/>
  <c r="G140" i="11"/>
  <c r="G142" i="11"/>
  <c r="I14" i="10"/>
  <c r="I15" i="10"/>
  <c r="I16" i="10"/>
  <c r="I18" i="10"/>
  <c r="I19" i="10"/>
  <c r="I20" i="10"/>
  <c r="I22" i="10"/>
  <c r="I23" i="10"/>
  <c r="I24" i="10"/>
  <c r="I26" i="10"/>
  <c r="I27" i="10"/>
  <c r="I28" i="10"/>
  <c r="I30" i="10"/>
  <c r="I31" i="10"/>
  <c r="I32" i="10"/>
  <c r="I34" i="10"/>
  <c r="I35" i="10"/>
  <c r="I36" i="10"/>
  <c r="C38" i="10"/>
  <c r="F38" i="10"/>
  <c r="I38" i="10"/>
  <c r="C39" i="10"/>
  <c r="I39" i="10" s="1"/>
  <c r="F39" i="10"/>
  <c r="C40" i="10"/>
  <c r="F40" i="10"/>
  <c r="I40" i="10"/>
  <c r="C42" i="10"/>
  <c r="F42" i="10"/>
  <c r="I42" i="10"/>
  <c r="C43" i="10"/>
  <c r="F43" i="10"/>
  <c r="I43" i="10"/>
  <c r="C44" i="10"/>
  <c r="F44" i="10"/>
  <c r="I44" i="10" s="1"/>
  <c r="C46" i="10"/>
  <c r="F46" i="10"/>
  <c r="I46" i="10"/>
  <c r="C47" i="10"/>
  <c r="I47" i="10" s="1"/>
  <c r="F47" i="10"/>
  <c r="C48" i="10"/>
  <c r="F48" i="10"/>
  <c r="C50" i="10"/>
  <c r="F50" i="10"/>
  <c r="I50" i="10"/>
  <c r="C51" i="10"/>
  <c r="F51" i="10"/>
  <c r="I51" i="10"/>
  <c r="C52" i="10"/>
  <c r="F52" i="10"/>
  <c r="I52" i="10"/>
  <c r="C54" i="10"/>
  <c r="F54" i="10"/>
  <c r="I54" i="10"/>
  <c r="C55" i="10"/>
  <c r="F55" i="10"/>
  <c r="I55" i="10"/>
  <c r="C56" i="10"/>
  <c r="F56" i="10"/>
  <c r="I56" i="10" s="1"/>
  <c r="C58" i="10"/>
  <c r="F58" i="10"/>
  <c r="I58" i="10" s="1"/>
  <c r="C59" i="10"/>
  <c r="F59" i="10"/>
  <c r="C60" i="10"/>
  <c r="F60" i="10"/>
  <c r="I60" i="10"/>
  <c r="C62" i="10"/>
  <c r="F62" i="10"/>
  <c r="C63" i="10"/>
  <c r="F63" i="10"/>
  <c r="I63" i="10"/>
  <c r="C64" i="10"/>
  <c r="F64" i="10"/>
  <c r="I64" i="10" s="1"/>
  <c r="C87" i="10"/>
  <c r="F87" i="10"/>
  <c r="I87" i="10"/>
  <c r="C88" i="10"/>
  <c r="F88" i="10"/>
  <c r="I88" i="10"/>
  <c r="C89" i="10"/>
  <c r="F89" i="10"/>
  <c r="C91" i="10"/>
  <c r="I91" i="10" s="1"/>
  <c r="F91" i="10"/>
  <c r="C92" i="10"/>
  <c r="F92" i="10"/>
  <c r="I92" i="10"/>
  <c r="C93" i="10"/>
  <c r="I93" i="10" s="1"/>
  <c r="F93" i="10"/>
  <c r="C95" i="10"/>
  <c r="F95" i="10"/>
  <c r="I95" i="10"/>
  <c r="C96" i="10"/>
  <c r="F96" i="10"/>
  <c r="I96" i="10"/>
  <c r="C97" i="10"/>
  <c r="F97" i="10"/>
  <c r="C99" i="10"/>
  <c r="F99" i="10"/>
  <c r="C100" i="10"/>
  <c r="F100" i="10"/>
  <c r="I100" i="10"/>
  <c r="C101" i="10"/>
  <c r="I101" i="10" s="1"/>
  <c r="F101" i="10"/>
  <c r="C103" i="10"/>
  <c r="F103" i="10"/>
  <c r="I103" i="10"/>
  <c r="C104" i="10"/>
  <c r="I104" i="10" s="1"/>
  <c r="F104" i="10"/>
  <c r="C105" i="10"/>
  <c r="F105" i="10"/>
  <c r="I105" i="10"/>
  <c r="C107" i="10"/>
  <c r="F107" i="10"/>
  <c r="I107" i="10" s="1"/>
  <c r="C108" i="10"/>
  <c r="F108" i="10"/>
  <c r="I108" i="10"/>
  <c r="C109" i="10"/>
  <c r="F109" i="10"/>
  <c r="C111" i="10"/>
  <c r="F111" i="10"/>
  <c r="I111" i="10"/>
  <c r="C112" i="10"/>
  <c r="F112" i="10"/>
  <c r="I112" i="10" s="1"/>
  <c r="C113" i="10"/>
  <c r="F113" i="10"/>
  <c r="I113" i="10"/>
  <c r="C115" i="10"/>
  <c r="F115" i="10"/>
  <c r="I115" i="10"/>
  <c r="C116" i="10"/>
  <c r="F116" i="10"/>
  <c r="I116" i="10"/>
  <c r="C117" i="10"/>
  <c r="F117" i="10"/>
  <c r="I117" i="10"/>
  <c r="C119" i="10"/>
  <c r="F119" i="10"/>
  <c r="C120" i="10"/>
  <c r="F120" i="10"/>
  <c r="I120" i="10"/>
  <c r="D121" i="10"/>
  <c r="E121" i="10"/>
  <c r="G121" i="10"/>
  <c r="H121" i="10"/>
  <c r="J121" i="10"/>
  <c r="K121" i="10"/>
  <c r="L121" i="10"/>
  <c r="M121" i="10"/>
  <c r="C123" i="10"/>
  <c r="F123" i="10"/>
  <c r="I123" i="10"/>
  <c r="C124" i="10"/>
  <c r="F124" i="10"/>
  <c r="I124" i="10"/>
  <c r="C125" i="10"/>
  <c r="I125" i="10" s="1"/>
  <c r="F125" i="10"/>
  <c r="C127" i="10"/>
  <c r="F127" i="10"/>
  <c r="I127" i="10"/>
  <c r="C128" i="10"/>
  <c r="F128" i="10"/>
  <c r="I128" i="10" s="1"/>
  <c r="C129" i="10"/>
  <c r="F129" i="10"/>
  <c r="I129" i="10"/>
  <c r="C131" i="10"/>
  <c r="F131" i="10"/>
  <c r="I131" i="10"/>
  <c r="C132" i="10"/>
  <c r="F132" i="10"/>
  <c r="I132" i="10"/>
  <c r="C133" i="10"/>
  <c r="F133" i="10"/>
  <c r="I133" i="10"/>
  <c r="C135" i="10"/>
  <c r="I135" i="10" s="1"/>
  <c r="F135" i="10"/>
  <c r="C136" i="10"/>
  <c r="F136" i="10"/>
  <c r="I136" i="10" s="1"/>
  <c r="C137" i="10"/>
  <c r="F137" i="10"/>
  <c r="I137" i="10"/>
  <c r="I14" i="9"/>
  <c r="D16" i="9"/>
  <c r="C17" i="9"/>
  <c r="C18" i="9"/>
  <c r="C19" i="9"/>
  <c r="C20" i="9"/>
  <c r="C22" i="9"/>
  <c r="C23" i="9"/>
  <c r="C24" i="9"/>
  <c r="C25" i="9"/>
  <c r="C26" i="9"/>
  <c r="D27" i="9"/>
  <c r="E27" i="9"/>
  <c r="E14" i="9" s="1"/>
  <c r="E12" i="9" s="1"/>
  <c r="F27" i="9"/>
  <c r="F14" i="9" s="1"/>
  <c r="F12" i="9" s="1"/>
  <c r="G27" i="9"/>
  <c r="G14" i="9" s="1"/>
  <c r="G12" i="9" s="1"/>
  <c r="H27" i="9"/>
  <c r="H14" i="9" s="1"/>
  <c r="H12" i="9" s="1"/>
  <c r="J27" i="9"/>
  <c r="J14" i="9" s="1"/>
  <c r="J12" i="9" s="1"/>
  <c r="I29" i="9"/>
  <c r="J29" i="9"/>
  <c r="C31" i="9"/>
  <c r="C32" i="9"/>
  <c r="C33" i="9"/>
  <c r="C34" i="9"/>
  <c r="C35" i="9"/>
  <c r="C37" i="9"/>
  <c r="C38" i="9"/>
  <c r="C39" i="9"/>
  <c r="C40" i="9"/>
  <c r="C41" i="9"/>
  <c r="D42" i="9"/>
  <c r="C42" i="9" s="1"/>
  <c r="E42" i="9"/>
  <c r="E29" i="9" s="1"/>
  <c r="F42" i="9"/>
  <c r="F29" i="9" s="1"/>
  <c r="G42" i="9"/>
  <c r="G29" i="9" s="1"/>
  <c r="H42" i="9"/>
  <c r="H29" i="9" s="1"/>
  <c r="J42" i="9"/>
  <c r="E12" i="8"/>
  <c r="F12" i="8"/>
  <c r="G12" i="8"/>
  <c r="H12" i="8"/>
  <c r="I12" i="8"/>
  <c r="J12" i="8"/>
  <c r="K12" i="8"/>
  <c r="L12" i="8"/>
  <c r="C14" i="8"/>
  <c r="C12" i="8" s="1"/>
  <c r="D14" i="8"/>
  <c r="D12" i="8" s="1"/>
  <c r="C15" i="8"/>
  <c r="D15" i="8"/>
  <c r="C16" i="8"/>
  <c r="D16" i="8"/>
  <c r="C17" i="8"/>
  <c r="D17" i="8"/>
  <c r="C18" i="8"/>
  <c r="D18" i="8"/>
  <c r="C19" i="8"/>
  <c r="D19" i="8"/>
  <c r="C20" i="8"/>
  <c r="D20" i="8"/>
  <c r="C22" i="8"/>
  <c r="D22" i="8"/>
  <c r="C23" i="8"/>
  <c r="D23" i="8"/>
  <c r="C24" i="8"/>
  <c r="D24" i="8"/>
  <c r="C26" i="8"/>
  <c r="D26" i="8"/>
  <c r="C27" i="8"/>
  <c r="D27" i="8"/>
  <c r="C28" i="8"/>
  <c r="D28" i="8"/>
  <c r="C29" i="8"/>
  <c r="D29" i="8"/>
  <c r="C30" i="8"/>
  <c r="D30" i="8"/>
  <c r="C31" i="8"/>
  <c r="D31" i="8"/>
  <c r="C33" i="8"/>
  <c r="D33" i="8"/>
  <c r="C34" i="8"/>
  <c r="D34" i="8"/>
  <c r="C35" i="8"/>
  <c r="D35" i="8"/>
  <c r="C36" i="8"/>
  <c r="D36" i="8"/>
  <c r="C37" i="8"/>
  <c r="D37" i="8"/>
  <c r="C39" i="8"/>
  <c r="D39" i="8"/>
  <c r="C40" i="8"/>
  <c r="D40" i="8"/>
  <c r="C41" i="8"/>
  <c r="D41" i="8"/>
  <c r="C42" i="8"/>
  <c r="D42" i="8"/>
  <c r="C43" i="8"/>
  <c r="D43" i="8"/>
  <c r="C45" i="8"/>
  <c r="D45" i="8"/>
  <c r="C46" i="8"/>
  <c r="D46" i="8"/>
  <c r="C47" i="8"/>
  <c r="D47" i="8"/>
  <c r="C48" i="8"/>
  <c r="D48" i="8"/>
  <c r="C49" i="8"/>
  <c r="D49" i="8"/>
  <c r="C50" i="8"/>
  <c r="D50" i="8"/>
  <c r="C51" i="8"/>
  <c r="D51" i="8"/>
  <c r="C52" i="8"/>
  <c r="D52" i="8"/>
  <c r="C53" i="8"/>
  <c r="D53" i="8"/>
  <c r="C54" i="8"/>
  <c r="D54" i="8"/>
  <c r="C56" i="8"/>
  <c r="D56" i="8"/>
  <c r="C57" i="8"/>
  <c r="D57" i="8"/>
  <c r="C58" i="8"/>
  <c r="D58" i="8"/>
  <c r="C59" i="8"/>
  <c r="D59" i="8"/>
  <c r="C60" i="8"/>
  <c r="D60" i="8"/>
  <c r="C61" i="8"/>
  <c r="D61" i="8"/>
  <c r="C62" i="8"/>
  <c r="D62" i="8"/>
  <c r="C64" i="8"/>
  <c r="D64" i="8"/>
  <c r="C65" i="8"/>
  <c r="D65" i="8"/>
  <c r="C66" i="8"/>
  <c r="D66" i="8"/>
  <c r="C67" i="8"/>
  <c r="D67" i="8"/>
  <c r="C68" i="8"/>
  <c r="D68" i="8"/>
  <c r="C69" i="8"/>
  <c r="D69" i="8"/>
  <c r="C70" i="8"/>
  <c r="D70" i="8"/>
  <c r="C85" i="8"/>
  <c r="D85" i="8"/>
  <c r="E85" i="8"/>
  <c r="F85" i="8"/>
  <c r="G85" i="8"/>
  <c r="H85" i="8"/>
  <c r="I85" i="8"/>
  <c r="J85" i="8"/>
  <c r="K85" i="8"/>
  <c r="L85" i="8"/>
  <c r="C158" i="8"/>
  <c r="D158" i="8"/>
  <c r="E158" i="8"/>
  <c r="F158" i="8"/>
  <c r="G158" i="8"/>
  <c r="H158" i="8"/>
  <c r="I158" i="8"/>
  <c r="J158" i="8"/>
  <c r="K158" i="8"/>
  <c r="L158" i="8"/>
  <c r="C231" i="8"/>
  <c r="D231" i="8"/>
  <c r="E231" i="8"/>
  <c r="F231" i="8"/>
  <c r="G231" i="8"/>
  <c r="H231" i="8"/>
  <c r="I231" i="8"/>
  <c r="J231" i="8"/>
  <c r="K231" i="8"/>
  <c r="L231" i="8"/>
  <c r="E13" i="7"/>
  <c r="D13" i="7" s="1"/>
  <c r="F13" i="7"/>
  <c r="D15" i="7"/>
  <c r="I15" i="7"/>
  <c r="D16" i="7"/>
  <c r="I16" i="7"/>
  <c r="D17" i="7"/>
  <c r="I17" i="7"/>
  <c r="D18" i="7"/>
  <c r="I18" i="7"/>
  <c r="D19" i="7"/>
  <c r="I19" i="7"/>
  <c r="D20" i="7"/>
  <c r="I20" i="7"/>
  <c r="D21" i="7"/>
  <c r="I21" i="7"/>
  <c r="D22" i="7"/>
  <c r="I22" i="7"/>
  <c r="D23" i="7"/>
  <c r="I23" i="7"/>
  <c r="D24" i="7"/>
  <c r="I24" i="7"/>
  <c r="D25" i="7"/>
  <c r="I26" i="7"/>
  <c r="D27" i="7"/>
  <c r="I27" i="7"/>
  <c r="D28" i="7"/>
  <c r="I28" i="7"/>
  <c r="D29" i="7"/>
  <c r="I29" i="7"/>
  <c r="D30" i="7"/>
  <c r="I30" i="7"/>
  <c r="D31" i="7"/>
  <c r="I31" i="7"/>
  <c r="D32" i="7"/>
  <c r="I32" i="7"/>
  <c r="D33" i="7"/>
  <c r="I33" i="7"/>
  <c r="D34" i="7"/>
  <c r="I34" i="7"/>
  <c r="D35" i="7"/>
  <c r="I35" i="7"/>
  <c r="D36" i="7"/>
  <c r="I37" i="7"/>
  <c r="D38" i="7"/>
  <c r="I38" i="7"/>
  <c r="D39" i="7"/>
  <c r="I39" i="7"/>
  <c r="D40" i="7"/>
  <c r="I40" i="7"/>
  <c r="D41" i="7"/>
  <c r="I41" i="7"/>
  <c r="D42" i="7"/>
  <c r="I42" i="7"/>
  <c r="D43" i="7"/>
  <c r="I43" i="7"/>
  <c r="D44" i="7"/>
  <c r="I44" i="7"/>
  <c r="D45" i="7"/>
  <c r="I45" i="7"/>
  <c r="D46" i="7"/>
  <c r="I46" i="7"/>
  <c r="D47" i="7"/>
  <c r="I48" i="7"/>
  <c r="D49" i="7"/>
  <c r="I49" i="7"/>
  <c r="D50" i="7"/>
  <c r="I50" i="7"/>
  <c r="D51" i="7"/>
  <c r="I51" i="7"/>
  <c r="D52" i="7"/>
  <c r="I52" i="7"/>
  <c r="D53" i="7"/>
  <c r="I53" i="7"/>
  <c r="D54" i="7"/>
  <c r="I54" i="7"/>
  <c r="D55" i="7"/>
  <c r="I55" i="7"/>
  <c r="D56" i="7"/>
  <c r="I56" i="7"/>
  <c r="D57" i="7"/>
  <c r="I57" i="7"/>
  <c r="D58" i="7"/>
  <c r="I59" i="7"/>
  <c r="D60" i="7"/>
  <c r="I60" i="7"/>
  <c r="D61" i="7"/>
  <c r="I61" i="7"/>
  <c r="D62" i="7"/>
  <c r="I62" i="7"/>
  <c r="D63" i="7"/>
  <c r="I63" i="7"/>
  <c r="D64" i="7"/>
  <c r="I64" i="7"/>
  <c r="D65" i="7"/>
  <c r="I65" i="7"/>
  <c r="D66" i="7"/>
  <c r="I66" i="7"/>
  <c r="D67" i="7"/>
  <c r="I67" i="7"/>
  <c r="D68" i="7"/>
  <c r="I68" i="7"/>
  <c r="D69" i="7"/>
  <c r="I70" i="7"/>
  <c r="D13" i="6"/>
  <c r="E13" i="6"/>
  <c r="F13" i="6"/>
  <c r="G13" i="6"/>
  <c r="H13" i="6"/>
  <c r="I13" i="6"/>
  <c r="J13" i="6"/>
  <c r="K13" i="6"/>
  <c r="D43" i="6"/>
  <c r="E43" i="6"/>
  <c r="F43" i="6"/>
  <c r="G43" i="6"/>
  <c r="H43" i="6"/>
  <c r="I43" i="6"/>
  <c r="J43" i="6"/>
  <c r="K43" i="6"/>
  <c r="E12" i="5"/>
  <c r="F12" i="5"/>
  <c r="G12" i="5"/>
  <c r="H12" i="5"/>
  <c r="I12" i="5"/>
  <c r="J12" i="5"/>
  <c r="K12" i="5"/>
  <c r="L12" i="5"/>
  <c r="M12" i="5"/>
  <c r="N14" i="5"/>
  <c r="D14" i="5" s="1"/>
  <c r="N15" i="5"/>
  <c r="D15" i="5" s="1"/>
  <c r="N16" i="5"/>
  <c r="D16" i="5" s="1"/>
  <c r="D17" i="5"/>
  <c r="N18" i="5"/>
  <c r="D18" i="5" s="1"/>
  <c r="N19" i="5"/>
  <c r="D19" i="5" s="1"/>
  <c r="N20" i="5"/>
  <c r="D20" i="5" s="1"/>
  <c r="N22" i="5"/>
  <c r="D22" i="5" s="1"/>
  <c r="N23" i="5"/>
  <c r="D23" i="5" s="1"/>
  <c r="N26" i="5"/>
  <c r="D26" i="5" s="1"/>
  <c r="N27" i="5"/>
  <c r="D27" i="5" s="1"/>
  <c r="D28" i="5"/>
  <c r="N29" i="5"/>
  <c r="D29" i="5" s="1"/>
  <c r="N30" i="5"/>
  <c r="D30" i="5" s="1"/>
  <c r="N31" i="5"/>
  <c r="D31" i="5" s="1"/>
  <c r="N33" i="5"/>
  <c r="D33" i="5" s="1"/>
  <c r="N34" i="5"/>
  <c r="D34" i="5" s="1"/>
  <c r="D35" i="5"/>
  <c r="N36" i="5"/>
  <c r="D36" i="5" s="1"/>
  <c r="D37" i="5"/>
  <c r="N39" i="5"/>
  <c r="D39" i="5" s="1"/>
  <c r="N40" i="5"/>
  <c r="D40" i="5" s="1"/>
  <c r="N41" i="5"/>
  <c r="D41" i="5" s="1"/>
  <c r="D42" i="5"/>
  <c r="N43" i="5"/>
  <c r="D43" i="5" s="1"/>
  <c r="N45" i="5"/>
  <c r="D45" i="5" s="1"/>
  <c r="D46" i="5"/>
  <c r="N47" i="5"/>
  <c r="D47" i="5" s="1"/>
  <c r="D48" i="5"/>
  <c r="N49" i="5"/>
  <c r="D49" i="5" s="1"/>
  <c r="D50" i="5"/>
  <c r="D51" i="5"/>
  <c r="D52" i="5"/>
  <c r="N53" i="5"/>
  <c r="D53" i="5" s="1"/>
  <c r="D54" i="5"/>
  <c r="N56" i="5"/>
  <c r="D56" i="5" s="1"/>
  <c r="N57" i="5"/>
  <c r="D57" i="5" s="1"/>
  <c r="D58" i="5"/>
  <c r="N59" i="5"/>
  <c r="D59" i="5" s="1"/>
  <c r="D60" i="5"/>
  <c r="N61" i="5"/>
  <c r="D61" i="5" s="1"/>
  <c r="N62" i="5"/>
  <c r="D62" i="5" s="1"/>
  <c r="N64" i="5"/>
  <c r="D64" i="5" s="1"/>
  <c r="D65" i="5"/>
  <c r="D66" i="5"/>
  <c r="D67" i="5"/>
  <c r="N69" i="5"/>
  <c r="D69" i="5" s="1"/>
  <c r="D13" i="4"/>
  <c r="E13" i="4"/>
  <c r="F13" i="4"/>
  <c r="G13" i="4"/>
  <c r="H13" i="4"/>
  <c r="J13" i="4"/>
  <c r="K13" i="4"/>
  <c r="I15" i="4"/>
  <c r="I16" i="4"/>
  <c r="I17" i="4"/>
  <c r="I18" i="4"/>
  <c r="I19" i="4"/>
  <c r="I20" i="4"/>
  <c r="I21" i="4"/>
  <c r="I23" i="4"/>
  <c r="I24" i="4"/>
  <c r="I25" i="4"/>
  <c r="I26" i="4"/>
  <c r="I27" i="4"/>
  <c r="I28" i="4"/>
  <c r="I29" i="4"/>
  <c r="I30" i="4"/>
  <c r="I31" i="4"/>
  <c r="I33" i="4"/>
  <c r="I34" i="4"/>
  <c r="I35" i="4"/>
  <c r="I36" i="4"/>
  <c r="I37" i="4"/>
  <c r="I39" i="4"/>
  <c r="I40" i="4"/>
  <c r="I41" i="4"/>
  <c r="I42" i="4"/>
  <c r="I43" i="4"/>
  <c r="I45" i="4"/>
  <c r="I46" i="4"/>
  <c r="I47" i="4"/>
  <c r="I48" i="4"/>
  <c r="I49" i="4"/>
  <c r="I50" i="4"/>
  <c r="I51" i="4"/>
  <c r="I52" i="4"/>
  <c r="I53" i="4"/>
  <c r="I54" i="4"/>
  <c r="I56" i="4"/>
  <c r="I57" i="4"/>
  <c r="I58" i="4"/>
  <c r="I59" i="4"/>
  <c r="I60" i="4"/>
  <c r="I61" i="4"/>
  <c r="I62" i="4"/>
  <c r="I64" i="4"/>
  <c r="I65" i="4"/>
  <c r="I66" i="4"/>
  <c r="I67" i="4"/>
  <c r="I68" i="4"/>
  <c r="I69" i="4"/>
  <c r="I70" i="4"/>
  <c r="C13" i="3"/>
  <c r="D13" i="3"/>
  <c r="E13" i="3"/>
  <c r="F13" i="3"/>
  <c r="G13" i="3"/>
  <c r="I13" i="3"/>
  <c r="J13" i="3"/>
  <c r="K13" i="3"/>
  <c r="H15" i="3"/>
  <c r="L15" i="3"/>
  <c r="H16" i="3"/>
  <c r="L16" i="3"/>
  <c r="H17" i="3"/>
  <c r="L17" i="3"/>
  <c r="H18" i="3"/>
  <c r="L18" i="3"/>
  <c r="H19" i="3"/>
  <c r="L19" i="3"/>
  <c r="H20" i="3"/>
  <c r="L20" i="3"/>
  <c r="H21" i="3"/>
  <c r="L21" i="3"/>
  <c r="H23" i="3"/>
  <c r="L23" i="3"/>
  <c r="H24" i="3"/>
  <c r="H26" i="3"/>
  <c r="L26" i="3"/>
  <c r="H27" i="3"/>
  <c r="L27" i="3"/>
  <c r="L28" i="3"/>
  <c r="H29" i="3"/>
  <c r="L29" i="3"/>
  <c r="H30" i="3"/>
  <c r="L30" i="3"/>
  <c r="H31" i="3"/>
  <c r="L31" i="3"/>
  <c r="H33" i="3"/>
  <c r="L33" i="3"/>
  <c r="H34" i="3"/>
  <c r="L34" i="3"/>
  <c r="H35" i="3"/>
  <c r="H36" i="3"/>
  <c r="L36" i="3" s="1"/>
  <c r="H39" i="3"/>
  <c r="L39" i="3" s="1"/>
  <c r="H40" i="3"/>
  <c r="H41" i="3"/>
  <c r="H43" i="3"/>
  <c r="L43" i="3" s="1"/>
  <c r="L45" i="3"/>
  <c r="L46" i="3"/>
  <c r="H47" i="3"/>
  <c r="H48" i="3"/>
  <c r="L48" i="3"/>
  <c r="H49" i="3"/>
  <c r="L49" i="3"/>
  <c r="H53" i="3"/>
  <c r="L53" i="3"/>
  <c r="H54" i="3"/>
  <c r="L54" i="3"/>
  <c r="H56" i="3"/>
  <c r="L56" i="3"/>
  <c r="H57" i="3"/>
  <c r="H59" i="3"/>
  <c r="L59" i="3" s="1"/>
  <c r="L60" i="3"/>
  <c r="H61" i="3"/>
  <c r="H62" i="3"/>
  <c r="L62" i="3"/>
  <c r="H64" i="3"/>
  <c r="L64" i="3"/>
  <c r="H65" i="3"/>
  <c r="H69" i="3"/>
  <c r="L69" i="3" s="1"/>
  <c r="H13" i="2"/>
  <c r="I13" i="2"/>
  <c r="C86" i="2"/>
  <c r="E86" i="2"/>
  <c r="F86" i="2"/>
  <c r="H86" i="2"/>
  <c r="I86" i="2"/>
  <c r="G88" i="2"/>
  <c r="G89" i="2"/>
  <c r="G90" i="2"/>
  <c r="G91" i="2"/>
  <c r="G92" i="2"/>
  <c r="G93" i="2"/>
  <c r="G94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2" i="2"/>
  <c r="G113" i="2"/>
  <c r="G114" i="2"/>
  <c r="G115" i="2"/>
  <c r="G116" i="2"/>
  <c r="G118" i="2"/>
  <c r="G119" i="2"/>
  <c r="G120" i="2"/>
  <c r="G121" i="2"/>
  <c r="G122" i="2"/>
  <c r="G123" i="2"/>
  <c r="G124" i="2"/>
  <c r="G125" i="2"/>
  <c r="G126" i="2"/>
  <c r="G127" i="2"/>
  <c r="G129" i="2"/>
  <c r="G130" i="2"/>
  <c r="G131" i="2"/>
  <c r="G132" i="2"/>
  <c r="G133" i="2"/>
  <c r="G134" i="2"/>
  <c r="G135" i="2"/>
  <c r="G137" i="2"/>
  <c r="G138" i="2"/>
  <c r="G139" i="2"/>
  <c r="G140" i="2"/>
  <c r="G141" i="2"/>
  <c r="G142" i="2"/>
  <c r="G143" i="2"/>
  <c r="E21" i="1"/>
  <c r="E23" i="1"/>
  <c r="E24" i="1"/>
  <c r="E25" i="1"/>
  <c r="E26" i="1"/>
  <c r="E28" i="1"/>
  <c r="E29" i="1"/>
  <c r="E30" i="1"/>
  <c r="E31" i="1"/>
  <c r="E34" i="1"/>
  <c r="E35" i="1"/>
  <c r="E36" i="1"/>
  <c r="E38" i="1"/>
  <c r="E39" i="1"/>
  <c r="E40" i="1"/>
  <c r="E41" i="1"/>
  <c r="E43" i="1"/>
  <c r="E44" i="1"/>
  <c r="E45" i="1"/>
  <c r="E46" i="1"/>
  <c r="E48" i="1"/>
  <c r="E49" i="1"/>
  <c r="E51" i="1"/>
  <c r="E55" i="1"/>
  <c r="E56" i="1"/>
  <c r="E58" i="1"/>
  <c r="E59" i="1"/>
  <c r="E60" i="1"/>
  <c r="E61" i="1"/>
  <c r="E63" i="1"/>
  <c r="E64" i="1"/>
  <c r="E65" i="1"/>
  <c r="E66" i="1"/>
  <c r="E83" i="1"/>
  <c r="E84" i="1"/>
  <c r="H84" i="1"/>
  <c r="H85" i="1"/>
  <c r="E86" i="1"/>
  <c r="H86" i="1"/>
  <c r="H87" i="1"/>
  <c r="E89" i="1"/>
  <c r="H89" i="1"/>
  <c r="H90" i="1"/>
  <c r="E91" i="1"/>
  <c r="H91" i="1"/>
  <c r="E92" i="1"/>
  <c r="H92" i="1"/>
  <c r="E93" i="1"/>
  <c r="H93" i="1"/>
  <c r="E95" i="1"/>
  <c r="H95" i="1"/>
  <c r="E96" i="1"/>
  <c r="H96" i="1"/>
  <c r="E97" i="1"/>
  <c r="H97" i="1"/>
  <c r="E98" i="1"/>
  <c r="H98" i="1"/>
  <c r="E99" i="1"/>
  <c r="H99" i="1"/>
  <c r="E101" i="1"/>
  <c r="H101" i="1"/>
  <c r="E102" i="1"/>
  <c r="H102" i="1"/>
  <c r="E103" i="1"/>
  <c r="H103" i="1"/>
  <c r="E104" i="1"/>
  <c r="H104" i="1"/>
  <c r="E105" i="1"/>
  <c r="H105" i="1"/>
  <c r="E107" i="1"/>
  <c r="H107" i="1"/>
  <c r="E108" i="1"/>
  <c r="H108" i="1"/>
  <c r="E109" i="1"/>
  <c r="H109" i="1"/>
  <c r="E110" i="1"/>
  <c r="H110" i="1"/>
  <c r="E111" i="1"/>
  <c r="H111" i="1"/>
  <c r="E113" i="1"/>
  <c r="H113" i="1"/>
  <c r="E114" i="1"/>
  <c r="H114" i="1"/>
  <c r="E115" i="1"/>
  <c r="H115" i="1"/>
  <c r="E116" i="1"/>
  <c r="H116" i="1"/>
  <c r="E117" i="1"/>
  <c r="H117" i="1"/>
  <c r="E119" i="1"/>
  <c r="H119" i="1"/>
  <c r="E120" i="1"/>
  <c r="H120" i="1"/>
  <c r="E121" i="1"/>
  <c r="H121" i="1"/>
  <c r="E122" i="1"/>
  <c r="H122" i="1"/>
  <c r="E123" i="1"/>
  <c r="H123" i="1"/>
  <c r="E125" i="1"/>
  <c r="H125" i="1"/>
  <c r="E126" i="1"/>
  <c r="H126" i="1"/>
  <c r="E127" i="1"/>
  <c r="H127" i="1"/>
  <c r="E128" i="1"/>
  <c r="H128" i="1"/>
  <c r="E129" i="1"/>
  <c r="H129" i="1"/>
  <c r="E131" i="1"/>
  <c r="H131" i="1"/>
  <c r="E132" i="1"/>
  <c r="H132" i="1"/>
  <c r="E133" i="1"/>
  <c r="H133" i="1"/>
  <c r="E134" i="1"/>
  <c r="H134" i="1"/>
  <c r="E136" i="1"/>
  <c r="H136" i="1"/>
  <c r="E137" i="1"/>
  <c r="H137" i="1"/>
  <c r="E138" i="1"/>
  <c r="H138" i="1"/>
  <c r="E139" i="1"/>
  <c r="H139" i="1"/>
  <c r="D16" i="17" l="1"/>
  <c r="D40" i="17"/>
  <c r="C58" i="16"/>
  <c r="C46" i="16"/>
  <c r="C33" i="16"/>
  <c r="C20" i="16"/>
  <c r="C57" i="16"/>
  <c r="C31" i="16"/>
  <c r="C21" i="16"/>
  <c r="C42" i="16"/>
  <c r="C29" i="16"/>
  <c r="C53" i="16"/>
  <c r="C17" i="16"/>
  <c r="C30" i="16"/>
  <c r="C54" i="16"/>
  <c r="C41" i="16"/>
  <c r="C28" i="16"/>
  <c r="C34" i="16"/>
  <c r="C16" i="16"/>
  <c r="C40" i="16"/>
  <c r="C27" i="16"/>
  <c r="H13" i="16"/>
  <c r="C64" i="16"/>
  <c r="D13" i="16"/>
  <c r="C67" i="16"/>
  <c r="C52" i="16"/>
  <c r="C39" i="16"/>
  <c r="C70" i="16"/>
  <c r="C68" i="16"/>
  <c r="C62" i="16"/>
  <c r="C50" i="16"/>
  <c r="C43" i="16"/>
  <c r="C61" i="16"/>
  <c r="C37" i="16"/>
  <c r="C25" i="16"/>
  <c r="C56" i="16"/>
  <c r="C24" i="16"/>
  <c r="C18" i="16"/>
  <c r="C65" i="16"/>
  <c r="C48" i="16"/>
  <c r="C35" i="16"/>
  <c r="C15" i="16"/>
  <c r="K14" i="15"/>
  <c r="I14" i="15"/>
  <c r="J14" i="15"/>
  <c r="J36" i="14"/>
  <c r="J26" i="14"/>
  <c r="J56" i="14"/>
  <c r="D26" i="12"/>
  <c r="I48" i="10"/>
  <c r="I59" i="10"/>
  <c r="I89" i="10"/>
  <c r="C121" i="10"/>
  <c r="I109" i="10"/>
  <c r="I99" i="10"/>
  <c r="F121" i="10"/>
  <c r="I97" i="10"/>
  <c r="I119" i="10"/>
  <c r="I62" i="10"/>
  <c r="I121" i="10"/>
  <c r="C27" i="9"/>
  <c r="D14" i="9"/>
  <c r="I12" i="9"/>
  <c r="D29" i="9"/>
  <c r="C29" i="9"/>
  <c r="C16" i="9"/>
  <c r="C14" i="9" s="1"/>
  <c r="C12" i="9" s="1"/>
  <c r="J11" i="6"/>
  <c r="G11" i="6"/>
  <c r="F11" i="6"/>
  <c r="K11" i="6"/>
  <c r="H11" i="6"/>
  <c r="E11" i="6"/>
  <c r="I11" i="6"/>
  <c r="D11" i="6"/>
  <c r="D12" i="5"/>
  <c r="N12" i="5"/>
  <c r="I13" i="4"/>
  <c r="H13" i="3"/>
  <c r="L13" i="3"/>
  <c r="G86" i="2"/>
  <c r="C13" i="16" l="1"/>
  <c r="D12" i="9"/>
</calcChain>
</file>

<file path=xl/sharedStrings.xml><?xml version="1.0" encoding="utf-8"?>
<sst xmlns="http://schemas.openxmlformats.org/spreadsheetml/2006/main" count="3335" uniqueCount="892">
  <si>
    <t>Ｂ-01 県人口の推移</t>
  </si>
  <si>
    <t xml:space="preserve">  明治17年は 1月 1日現在，明治21年～大正 7年は12月31日現在，大正 9年以降は</t>
  </si>
  <si>
    <t>10月 1日現在である。大正 7年以前は内閣統計局推計人口で，＊印年は国勢調査に</t>
  </si>
  <si>
    <t>よる人口である。国勢調査補間年のうち，平成 6年までは総務庁統計局推計人口で，</t>
  </si>
  <si>
    <t>平成 8年以降は県統計課による推計人口である。昭和22年国勢調査までは，現在地</t>
  </si>
  <si>
    <t>主義による人口で，昭和25年調査以降は常住地主義による人口となっている。</t>
  </si>
  <si>
    <t xml:space="preserve">  国勢調査及び推計人口(10月 1日現在)</t>
  </si>
  <si>
    <t xml:space="preserve">       住民基本台帳(住民登録) 3月末現在</t>
  </si>
  <si>
    <t xml:space="preserve"> 人口総数</t>
  </si>
  <si>
    <t>男</t>
  </si>
  <si>
    <t>女</t>
  </si>
  <si>
    <t xml:space="preserve"> 世帯数</t>
  </si>
  <si>
    <t>人</t>
  </si>
  <si>
    <t>世帯</t>
  </si>
  <si>
    <t>明治17年 1884</t>
  </si>
  <si>
    <t>･･･</t>
  </si>
  <si>
    <t xml:space="preserve">    21   1888</t>
  </si>
  <si>
    <t xml:space="preserve">    26   1893</t>
  </si>
  <si>
    <t xml:space="preserve">    31   1898</t>
  </si>
  <si>
    <t xml:space="preserve">    36   1903</t>
  </si>
  <si>
    <t xml:space="preserve">    41   1908</t>
  </si>
  <si>
    <t>大正 2   1913</t>
  </si>
  <si>
    <t xml:space="preserve">     7   1918</t>
  </si>
  <si>
    <t>＊</t>
  </si>
  <si>
    <t xml:space="preserve">     9   1920</t>
  </si>
  <si>
    <t xml:space="preserve">    10   1921</t>
  </si>
  <si>
    <t xml:space="preserve">    11   1922</t>
  </si>
  <si>
    <t xml:space="preserve">    12   1923</t>
  </si>
  <si>
    <t xml:space="preserve">    13   1924</t>
  </si>
  <si>
    <t xml:space="preserve">    14   1925</t>
  </si>
  <si>
    <t xml:space="preserve">    15   1926</t>
  </si>
  <si>
    <t>昭和 2   1927</t>
  </si>
  <si>
    <t xml:space="preserve">     3   1928</t>
  </si>
  <si>
    <t xml:space="preserve">     4   1929</t>
  </si>
  <si>
    <t xml:space="preserve">     5   1930</t>
  </si>
  <si>
    <t xml:space="preserve">     6   1931</t>
  </si>
  <si>
    <t xml:space="preserve">     7   1932</t>
  </si>
  <si>
    <t xml:space="preserve">     8   1933</t>
  </si>
  <si>
    <t xml:space="preserve">     9   1934</t>
  </si>
  <si>
    <t xml:space="preserve">    10   1935</t>
  </si>
  <si>
    <t xml:space="preserve">    11   1936</t>
  </si>
  <si>
    <t xml:space="preserve">    12   1937</t>
  </si>
  <si>
    <t xml:space="preserve">    13   1938</t>
  </si>
  <si>
    <t xml:space="preserve">    14   1939</t>
  </si>
  <si>
    <t xml:space="preserve">    25   1950</t>
  </si>
  <si>
    <t>資料：総務庁統計局「日本長期統計総覧」,「都道府県人口の推計」,「国勢調査報告」</t>
  </si>
  <si>
    <t>　　　県統計課「県人口調査」,県市町村課「住民基本台帳人口」</t>
  </si>
  <si>
    <t>Ｂ-01 県人口の推移－続き－</t>
  </si>
  <si>
    <t>平成元   1989</t>
  </si>
  <si>
    <t xml:space="preserve">    15   1940</t>
    <phoneticPr fontId="2"/>
  </si>
  <si>
    <t xml:space="preserve">    16   1941</t>
    <phoneticPr fontId="2"/>
  </si>
  <si>
    <t xml:space="preserve">    17   1942</t>
    <phoneticPr fontId="2"/>
  </si>
  <si>
    <t xml:space="preserve">    18   1943</t>
    <phoneticPr fontId="2"/>
  </si>
  <si>
    <t xml:space="preserve">    19   1944</t>
    <phoneticPr fontId="2"/>
  </si>
  <si>
    <t xml:space="preserve">    20   1945</t>
    <phoneticPr fontId="2"/>
  </si>
  <si>
    <t xml:space="preserve">    21   1946</t>
    <phoneticPr fontId="2"/>
  </si>
  <si>
    <t xml:space="preserve">    22   1947</t>
    <phoneticPr fontId="2"/>
  </si>
  <si>
    <t xml:space="preserve">    23   1948</t>
    <phoneticPr fontId="2"/>
  </si>
  <si>
    <t xml:space="preserve">    24   1949</t>
    <phoneticPr fontId="2"/>
  </si>
  <si>
    <t xml:space="preserve">    26   1951</t>
    <phoneticPr fontId="2"/>
  </si>
  <si>
    <t>昭和27年 1952</t>
    <rPh sb="0" eb="2">
      <t>ショウワ</t>
    </rPh>
    <phoneticPr fontId="2"/>
  </si>
  <si>
    <t xml:space="preserve">    28   1953</t>
    <phoneticPr fontId="2"/>
  </si>
  <si>
    <t xml:space="preserve">    29   1954</t>
    <phoneticPr fontId="2"/>
  </si>
  <si>
    <t xml:space="preserve">    30   1955</t>
    <phoneticPr fontId="2"/>
  </si>
  <si>
    <t xml:space="preserve">    31   1956</t>
    <phoneticPr fontId="2"/>
  </si>
  <si>
    <t xml:space="preserve">    32   1957</t>
    <phoneticPr fontId="2"/>
  </si>
  <si>
    <t xml:space="preserve">    33   1958</t>
    <phoneticPr fontId="2"/>
  </si>
  <si>
    <t xml:space="preserve">    34   1959</t>
    <phoneticPr fontId="2"/>
  </si>
  <si>
    <t xml:space="preserve">    35   1960</t>
    <phoneticPr fontId="2"/>
  </si>
  <si>
    <t xml:space="preserve">    36   1961</t>
    <phoneticPr fontId="2"/>
  </si>
  <si>
    <t xml:space="preserve">    37   1962</t>
    <phoneticPr fontId="2"/>
  </si>
  <si>
    <t xml:space="preserve">    38   1963</t>
    <phoneticPr fontId="2"/>
  </si>
  <si>
    <t xml:space="preserve">    39   1964</t>
    <phoneticPr fontId="2"/>
  </si>
  <si>
    <t xml:space="preserve">    40   1965</t>
    <phoneticPr fontId="2"/>
  </si>
  <si>
    <t xml:space="preserve">    41   1966</t>
    <phoneticPr fontId="2"/>
  </si>
  <si>
    <t xml:space="preserve"> </t>
    <phoneticPr fontId="2"/>
  </si>
  <si>
    <t xml:space="preserve">    42   1967</t>
    <phoneticPr fontId="2"/>
  </si>
  <si>
    <t xml:space="preserve">    43   1968</t>
    <phoneticPr fontId="2"/>
  </si>
  <si>
    <t xml:space="preserve">    44   1969</t>
    <phoneticPr fontId="2"/>
  </si>
  <si>
    <t xml:space="preserve">    45   1970</t>
    <phoneticPr fontId="2"/>
  </si>
  <si>
    <t xml:space="preserve">    46   1971</t>
    <phoneticPr fontId="2"/>
  </si>
  <si>
    <t xml:space="preserve">    47   1972</t>
    <phoneticPr fontId="2"/>
  </si>
  <si>
    <t xml:space="preserve">    48   1973</t>
    <phoneticPr fontId="2"/>
  </si>
  <si>
    <t xml:space="preserve">    49   1974</t>
    <phoneticPr fontId="2"/>
  </si>
  <si>
    <t xml:space="preserve">    50   1975</t>
    <phoneticPr fontId="2"/>
  </si>
  <si>
    <t xml:space="preserve">    51   1976</t>
    <phoneticPr fontId="2"/>
  </si>
  <si>
    <t xml:space="preserve">    52   1977</t>
    <phoneticPr fontId="2"/>
  </si>
  <si>
    <t xml:space="preserve">    53   1978</t>
    <phoneticPr fontId="2"/>
  </si>
  <si>
    <t xml:space="preserve">    54   1979</t>
    <phoneticPr fontId="2"/>
  </si>
  <si>
    <t xml:space="preserve">    55   1980</t>
    <phoneticPr fontId="2"/>
  </si>
  <si>
    <t xml:space="preserve">    56   1981</t>
    <phoneticPr fontId="2"/>
  </si>
  <si>
    <t xml:space="preserve">    57   1982</t>
    <phoneticPr fontId="2"/>
  </si>
  <si>
    <t xml:space="preserve">    58   1983</t>
    <phoneticPr fontId="2"/>
  </si>
  <si>
    <t xml:space="preserve">    59   1984</t>
    <phoneticPr fontId="2"/>
  </si>
  <si>
    <t xml:space="preserve">    60   1985</t>
    <phoneticPr fontId="2"/>
  </si>
  <si>
    <t xml:space="preserve">    61   1986</t>
    <phoneticPr fontId="2"/>
  </si>
  <si>
    <t xml:space="preserve">    62   1987</t>
    <phoneticPr fontId="2"/>
  </si>
  <si>
    <t xml:space="preserve">    63   1988</t>
    <phoneticPr fontId="2"/>
  </si>
  <si>
    <t xml:space="preserve">     2   1990</t>
    <phoneticPr fontId="2"/>
  </si>
  <si>
    <t xml:space="preserve">     3   1991</t>
    <phoneticPr fontId="2"/>
  </si>
  <si>
    <t xml:space="preserve">     4   1992</t>
    <phoneticPr fontId="2"/>
  </si>
  <si>
    <t xml:space="preserve">     5   1993</t>
    <phoneticPr fontId="2"/>
  </si>
  <si>
    <t xml:space="preserve">     6   1994</t>
    <phoneticPr fontId="2"/>
  </si>
  <si>
    <t xml:space="preserve">     7   1995</t>
    <phoneticPr fontId="2"/>
  </si>
  <si>
    <t xml:space="preserve">     8   1996</t>
    <phoneticPr fontId="2"/>
  </si>
  <si>
    <t xml:space="preserve">     9   1997</t>
    <phoneticPr fontId="2"/>
  </si>
  <si>
    <t xml:space="preserve">    10   1998</t>
    <phoneticPr fontId="2"/>
  </si>
  <si>
    <t xml:space="preserve">    11  1999</t>
    <phoneticPr fontId="2"/>
  </si>
  <si>
    <t>資料：総務庁統計局「国勢調査報告」</t>
  </si>
  <si>
    <t>北山村</t>
  </si>
  <si>
    <t>本宮町</t>
  </si>
  <si>
    <t>熊野川町</t>
  </si>
  <si>
    <t>古座川町</t>
  </si>
  <si>
    <t>古座町</t>
  </si>
  <si>
    <t>太地町</t>
  </si>
  <si>
    <t>那智勝浦町</t>
  </si>
  <si>
    <t>串本町</t>
  </si>
  <si>
    <t>すさみ町</t>
  </si>
  <si>
    <t>日置川町</t>
  </si>
  <si>
    <t>上富田町</t>
  </si>
  <si>
    <t>大塔村</t>
  </si>
  <si>
    <t>中辺路町</t>
  </si>
  <si>
    <t>白浜町</t>
  </si>
  <si>
    <t>印南町</t>
  </si>
  <si>
    <t>南部町</t>
  </si>
  <si>
    <t>南部川村</t>
  </si>
  <si>
    <t>龍神村</t>
  </si>
  <si>
    <t>美山村</t>
  </si>
  <si>
    <t>中津村</t>
  </si>
  <si>
    <t>川辺町</t>
  </si>
  <si>
    <t>由良町</t>
  </si>
  <si>
    <t>日高町</t>
  </si>
  <si>
    <t>美浜町</t>
  </si>
  <si>
    <t>清水町</t>
  </si>
  <si>
    <t>金屋町</t>
  </si>
  <si>
    <t>吉備町</t>
  </si>
  <si>
    <t>広川町</t>
  </si>
  <si>
    <t>湯浅町</t>
  </si>
  <si>
    <t>花園村</t>
  </si>
  <si>
    <t>高野町</t>
  </si>
  <si>
    <t>九度山町</t>
  </si>
  <si>
    <t>高野口町</t>
  </si>
  <si>
    <t>かつらぎ町</t>
  </si>
  <si>
    <t>岩出町</t>
  </si>
  <si>
    <t>貴志川町</t>
  </si>
  <si>
    <t>桃山町</t>
  </si>
  <si>
    <t>那賀町</t>
  </si>
  <si>
    <t>粉河町</t>
  </si>
  <si>
    <t>打田町</t>
  </si>
  <si>
    <t>美里町</t>
  </si>
  <si>
    <t>野上町</t>
  </si>
  <si>
    <t>下津町</t>
  </si>
  <si>
    <t>新宮市</t>
  </si>
  <si>
    <t>田辺市</t>
  </si>
  <si>
    <t>御坊市</t>
  </si>
  <si>
    <t>有田市</t>
  </si>
  <si>
    <t>橋本市</t>
  </si>
  <si>
    <t>海南市</t>
  </si>
  <si>
    <t>和歌山市</t>
  </si>
  <si>
    <t xml:space="preserve">   総 数</t>
  </si>
  <si>
    <t xml:space="preserve"> 県人口調査</t>
  </si>
  <si>
    <t>国勢調査</t>
  </si>
  <si>
    <t>平成11年</t>
  </si>
  <si>
    <t>平成10年</t>
  </si>
  <si>
    <t>平成 9年</t>
  </si>
  <si>
    <t>平成 8年</t>
  </si>
  <si>
    <t>平成 7年</t>
  </si>
  <si>
    <t>1999</t>
  </si>
  <si>
    <t>1998</t>
  </si>
  <si>
    <t>1997</t>
  </si>
  <si>
    <t>1996</t>
  </si>
  <si>
    <t>1995</t>
  </si>
  <si>
    <t>単位：人</t>
  </si>
  <si>
    <t xml:space="preserve">        （10月 1日現在）</t>
  </si>
  <si>
    <t xml:space="preserve">            Ａ．常住人口の推移－続き－</t>
  </si>
  <si>
    <t xml:space="preserve">   Ｂ-02 常住人口（市町村別）</t>
  </si>
  <si>
    <t>平成 2年</t>
  </si>
  <si>
    <t>昭和60年</t>
  </si>
  <si>
    <t>昭和55年</t>
  </si>
  <si>
    <t>昭和50年</t>
  </si>
  <si>
    <t>昭和45年</t>
  </si>
  <si>
    <t>昭和40年</t>
  </si>
  <si>
    <t>昭和35年</t>
  </si>
  <si>
    <t>1990</t>
  </si>
  <si>
    <t>1985</t>
  </si>
  <si>
    <t>1980</t>
  </si>
  <si>
    <t>1975</t>
  </si>
  <si>
    <t>1970</t>
  </si>
  <si>
    <t>1965</t>
  </si>
  <si>
    <t>1960</t>
  </si>
  <si>
    <t>Ａ．常住人口の推移</t>
  </si>
  <si>
    <t>－</t>
    <phoneticPr fontId="2"/>
  </si>
  <si>
    <t xml:space="preserve"> その他</t>
  </si>
  <si>
    <t xml:space="preserve"> タイ</t>
  </si>
  <si>
    <t xml:space="preserve"> ﾌｨﾘﾋﾟﾝ</t>
  </si>
  <si>
    <t xml:space="preserve">  総 数</t>
  </si>
  <si>
    <t xml:space="preserve"> アメリカ</t>
  </si>
  <si>
    <t xml:space="preserve"> ブラジル</t>
  </si>
  <si>
    <t xml:space="preserve"> 中  国</t>
  </si>
  <si>
    <t>韓国,朝鮮</t>
  </si>
  <si>
    <t xml:space="preserve">       東南アジア ,南アジア</t>
  </si>
  <si>
    <t xml:space="preserve">         単位：人</t>
    <phoneticPr fontId="2"/>
  </si>
  <si>
    <t>Ｂ．国籍別常住外国人数（平成 7年10月 1日現在）</t>
  </si>
  <si>
    <t>資料：県市町村課</t>
  </si>
  <si>
    <t xml:space="preserve"> 人口</t>
  </si>
  <si>
    <t xml:space="preserve">   平成11年[1999]</t>
  </si>
  <si>
    <t xml:space="preserve">    平成10年[1998]</t>
  </si>
  <si>
    <t xml:space="preserve">    平成 9年[1997]</t>
  </si>
  <si>
    <t xml:space="preserve"> ( 3月31日現在)</t>
  </si>
  <si>
    <t xml:space="preserve">   Ｂ-03 市町村別住民基本台帳人口及び世帯数</t>
  </si>
  <si>
    <t>資料：県国際交流課</t>
  </si>
  <si>
    <t>－</t>
    <phoneticPr fontId="2"/>
  </si>
  <si>
    <t xml:space="preserve">    10  1998</t>
    <phoneticPr fontId="2"/>
  </si>
  <si>
    <t>平成 9年 1997</t>
  </si>
  <si>
    <t>その他</t>
  </si>
  <si>
    <t xml:space="preserve"> ﾍﾟﾙ-</t>
  </si>
  <si>
    <t xml:space="preserve"> ｶﾅﾀﾞ</t>
  </si>
  <si>
    <t>ｲﾝﾄﾞﾈｼｱ</t>
  </si>
  <si>
    <t>タイ</t>
  </si>
  <si>
    <t>ｱﾒﾘｶ</t>
  </si>
  <si>
    <t>ﾌｨﾘﾋﾟﾝ</t>
  </si>
  <si>
    <t>ﾌﾞﾗｼﾞﾙ</t>
  </si>
  <si>
    <t>中国</t>
  </si>
  <si>
    <t>朝鮮</t>
  </si>
  <si>
    <t>総数</t>
  </si>
  <si>
    <t xml:space="preserve">  韓国，</t>
  </si>
  <si>
    <t xml:space="preserve">    　  単位：人</t>
    <phoneticPr fontId="2"/>
  </si>
  <si>
    <t>（12月末現在）</t>
  </si>
  <si>
    <t>Ｂ-04 市町村別，国籍別登録外国人数</t>
  </si>
  <si>
    <t>－</t>
    <phoneticPr fontId="2"/>
  </si>
  <si>
    <t xml:space="preserve"> 年齢不詳</t>
  </si>
  <si>
    <t xml:space="preserve"> 100歳以上</t>
  </si>
  <si>
    <t xml:space="preserve"> 95～99</t>
  </si>
  <si>
    <t xml:space="preserve"> 90～94</t>
  </si>
  <si>
    <t xml:space="preserve"> 85～89</t>
  </si>
  <si>
    <t xml:space="preserve"> 80～84</t>
  </si>
  <si>
    <t xml:space="preserve"> 75～79</t>
  </si>
  <si>
    <t xml:space="preserve"> 70～74</t>
  </si>
  <si>
    <t xml:space="preserve"> 65～69</t>
  </si>
  <si>
    <t xml:space="preserve"> 60～64</t>
  </si>
  <si>
    <t xml:space="preserve"> 55～59</t>
  </si>
  <si>
    <t xml:space="preserve"> 50～54</t>
  </si>
  <si>
    <t xml:space="preserve"> 45～49</t>
  </si>
  <si>
    <t xml:space="preserve"> 40～44</t>
  </si>
  <si>
    <t xml:space="preserve"> 35～39</t>
  </si>
  <si>
    <t xml:space="preserve"> 30～34</t>
  </si>
  <si>
    <t xml:space="preserve"> 25～29</t>
  </si>
  <si>
    <t xml:space="preserve"> 20～24</t>
  </si>
  <si>
    <t xml:space="preserve"> 15～19</t>
  </si>
  <si>
    <t xml:space="preserve"> 10～14</t>
  </si>
  <si>
    <t xml:space="preserve">  5～ 9</t>
  </si>
  <si>
    <t xml:space="preserve">  0～ 4歳</t>
  </si>
  <si>
    <t xml:space="preserve"> 平成 7年</t>
  </si>
  <si>
    <t xml:space="preserve"> 平成 2年</t>
  </si>
  <si>
    <t xml:space="preserve"> 昭和60年</t>
  </si>
  <si>
    <t xml:space="preserve"> 昭和55年</t>
  </si>
  <si>
    <t xml:space="preserve"> 昭和50年</t>
  </si>
  <si>
    <t xml:space="preserve"> 昭和45年</t>
  </si>
  <si>
    <t xml:space="preserve"> 昭和40年</t>
  </si>
  <si>
    <t xml:space="preserve"> 昭和35年</t>
  </si>
  <si>
    <t xml:space="preserve">    1960</t>
  </si>
  <si>
    <t>Ａ．年齢５歳階級，男女別人口(10月 1日現在)</t>
  </si>
  <si>
    <t>Ｂ-05 年齢，男女別人口</t>
  </si>
  <si>
    <t xml:space="preserve">     年齢不詳</t>
  </si>
  <si>
    <t xml:space="preserve">     100歳以上</t>
  </si>
  <si>
    <t>歳</t>
  </si>
  <si>
    <t xml:space="preserve">    年齢(各歳)</t>
  </si>
  <si>
    <t>Ｂ．年齢（各歳），男女別人口（平成 7年10月 1日現在）</t>
  </si>
  <si>
    <t>－</t>
    <phoneticPr fontId="2"/>
  </si>
  <si>
    <t xml:space="preserve">   年齢不詳</t>
  </si>
  <si>
    <t xml:space="preserve">    85歳以上</t>
  </si>
  <si>
    <t xml:space="preserve">   80歳～84歳</t>
  </si>
  <si>
    <t xml:space="preserve">   75歳～79歳</t>
  </si>
  <si>
    <t xml:space="preserve">    70歳～74歳</t>
  </si>
  <si>
    <t xml:space="preserve">          単位：人</t>
    <phoneticPr fontId="2"/>
  </si>
  <si>
    <t xml:space="preserve">                                              Ｃ．市町村，年齢５歳階級別人口（平成 7年10月 1日現在）－続き－</t>
    <phoneticPr fontId="2"/>
  </si>
  <si>
    <t xml:space="preserve">   65歳～69歳</t>
  </si>
  <si>
    <t xml:space="preserve">   60歳～64歳</t>
  </si>
  <si>
    <t xml:space="preserve">   55歳～59歳</t>
  </si>
  <si>
    <t xml:space="preserve">   50歳～54歳</t>
  </si>
  <si>
    <t xml:space="preserve">    45歳～49歳</t>
  </si>
  <si>
    <t xml:space="preserve"> </t>
  </si>
  <si>
    <t xml:space="preserve">   40歳～44歳</t>
  </si>
  <si>
    <t xml:space="preserve">   35歳～39歳</t>
  </si>
  <si>
    <t xml:space="preserve">   30歳～34歳</t>
  </si>
  <si>
    <t xml:space="preserve">   25歳～29歳</t>
  </si>
  <si>
    <t xml:space="preserve">    20歳～24歳</t>
  </si>
  <si>
    <t xml:space="preserve">   15歳～19歳</t>
  </si>
  <si>
    <t xml:space="preserve">   10歳～14歳</t>
  </si>
  <si>
    <t xml:space="preserve">    5歳～ 9歳</t>
  </si>
  <si>
    <t xml:space="preserve">    0歳～ 4歳</t>
  </si>
  <si>
    <t xml:space="preserve">     総    数</t>
  </si>
  <si>
    <t>注）最終卒業学校の種類｢不詳｣を含む。</t>
  </si>
  <si>
    <t xml:space="preserve"> 65歳以上</t>
  </si>
  <si>
    <t xml:space="preserve"> 15～19歳</t>
  </si>
  <si>
    <t>大学院</t>
  </si>
  <si>
    <t>高専</t>
  </si>
  <si>
    <t>旧中</t>
  </si>
  <si>
    <t>中学校</t>
  </si>
  <si>
    <t xml:space="preserve"> 未就学者</t>
  </si>
  <si>
    <t>在学者</t>
  </si>
  <si>
    <t>大学･</t>
  </si>
  <si>
    <t xml:space="preserve"> 短大･</t>
  </si>
  <si>
    <t xml:space="preserve"> 高校･</t>
  </si>
  <si>
    <t>小学校･</t>
  </si>
  <si>
    <t>卒業者</t>
  </si>
  <si>
    <t>総 数</t>
  </si>
  <si>
    <t xml:space="preserve">  注）</t>
  </si>
  <si>
    <t xml:space="preserve"> 単位：人</t>
    <phoneticPr fontId="2"/>
  </si>
  <si>
    <t>（平成 2年10月 1日現在）</t>
  </si>
  <si>
    <t>Ｂ-07 年齢階級，教育程度別15歳以上人口</t>
  </si>
  <si>
    <t xml:space="preserve">      厚生省「人口動態統計」</t>
  </si>
  <si>
    <t>資料：総務庁統計局「日本長期統計総覧」</t>
  </si>
  <si>
    <t>(2)死産とは，妊娠満12週（妊娠第４月）以後の死児の出産をいう。</t>
  </si>
  <si>
    <t xml:space="preserve">   満の死亡を，早期新生児死亡は生後１週間未満の死亡をいう。</t>
  </si>
  <si>
    <t>(1)乳児死亡とは，生後１年未満の死亡をいう。なお，新生児死亡は生後４週間未</t>
  </si>
  <si>
    <t xml:space="preserve">         12</t>
  </si>
  <si>
    <t xml:space="preserve">         11</t>
  </si>
  <si>
    <t xml:space="preserve">         10</t>
  </si>
  <si>
    <t xml:space="preserve">          9</t>
  </si>
  <si>
    <t xml:space="preserve">          8</t>
  </si>
  <si>
    <t xml:space="preserve">          7</t>
  </si>
  <si>
    <t xml:space="preserve">          6</t>
  </si>
  <si>
    <t xml:space="preserve">          5</t>
  </si>
  <si>
    <t xml:space="preserve">          4</t>
  </si>
  <si>
    <t xml:space="preserve">          3</t>
  </si>
  <si>
    <t xml:space="preserve">          2</t>
  </si>
  <si>
    <t xml:space="preserve">   1997年 1月</t>
  </si>
  <si>
    <t>　　 9　 1997</t>
  </si>
  <si>
    <t>　　 8　 1996</t>
  </si>
  <si>
    <t>　　 7　 1995</t>
  </si>
  <si>
    <t>　　 6　 1994</t>
  </si>
  <si>
    <t>　　 5　 1993</t>
  </si>
  <si>
    <t>　　 4　 1992</t>
  </si>
  <si>
    <t>　　 3　 1991</t>
  </si>
  <si>
    <t>　　 2 　1990</t>
  </si>
  <si>
    <t>平成元　 1989</t>
  </si>
  <si>
    <t>　　63   1988</t>
  </si>
  <si>
    <t>　　62　 1987</t>
  </si>
  <si>
    <t>　　61   1986</t>
  </si>
  <si>
    <t>　　60　 1985</t>
  </si>
  <si>
    <t>　　59   1984</t>
  </si>
  <si>
    <t>　　58   1983</t>
  </si>
  <si>
    <t>　　57 　1982</t>
  </si>
  <si>
    <t>　　56　 1981</t>
  </si>
  <si>
    <t>　　55　 1980</t>
  </si>
  <si>
    <t xml:space="preserve">    54   1979</t>
  </si>
  <si>
    <t xml:space="preserve">    53   1978</t>
  </si>
  <si>
    <t xml:space="preserve">    52   1977</t>
  </si>
  <si>
    <t xml:space="preserve">    51   1976</t>
  </si>
  <si>
    <t>　　50 　1975</t>
  </si>
  <si>
    <t xml:space="preserve">    49   1974</t>
  </si>
  <si>
    <t xml:space="preserve">    48   1973</t>
  </si>
  <si>
    <t xml:space="preserve">    47   1972</t>
  </si>
  <si>
    <t>昭和46年 1971</t>
  </si>
  <si>
    <t>件</t>
  </si>
  <si>
    <t>件数</t>
  </si>
  <si>
    <t xml:space="preserve"> 死亡数</t>
  </si>
  <si>
    <t xml:space="preserve">  増加数</t>
  </si>
  <si>
    <t>離婚</t>
  </si>
  <si>
    <t>婚姻</t>
  </si>
  <si>
    <t>死産数</t>
  </si>
  <si>
    <t>乳児</t>
  </si>
  <si>
    <t>自然</t>
  </si>
  <si>
    <t>死亡数</t>
  </si>
  <si>
    <t>出生数</t>
  </si>
  <si>
    <t xml:space="preserve"> (2)</t>
  </si>
  <si>
    <t xml:space="preserve"> (1)</t>
  </si>
  <si>
    <t>Ａ．出生，死亡，死産，婚姻及び離婚数－続き－</t>
  </si>
  <si>
    <t>Ｂ-08 人口動態</t>
  </si>
  <si>
    <t xml:space="preserve">    45   1970</t>
  </si>
  <si>
    <t xml:space="preserve">    44   1969</t>
  </si>
  <si>
    <t xml:space="preserve">    43   1968</t>
  </si>
  <si>
    <t xml:space="preserve">    42   1967</t>
  </si>
  <si>
    <t xml:space="preserve">    41   1966</t>
  </si>
  <si>
    <t xml:space="preserve">    40   1965</t>
  </si>
  <si>
    <t xml:space="preserve">    39   1964</t>
  </si>
  <si>
    <t xml:space="preserve">    38   1963</t>
  </si>
  <si>
    <t xml:space="preserve">    37   1962</t>
  </si>
  <si>
    <t xml:space="preserve">    36   1961</t>
  </si>
  <si>
    <t xml:space="preserve">    35   1960</t>
  </si>
  <si>
    <t xml:space="preserve">    34   1959</t>
  </si>
  <si>
    <t xml:space="preserve">    33   1958</t>
  </si>
  <si>
    <t xml:space="preserve">    32   1957</t>
  </si>
  <si>
    <t xml:space="preserve">    31   1956</t>
  </si>
  <si>
    <t xml:space="preserve">    30   1955</t>
  </si>
  <si>
    <t xml:space="preserve">    29   1954</t>
  </si>
  <si>
    <t xml:space="preserve">    28   1953</t>
  </si>
  <si>
    <t xml:space="preserve">    27   1952</t>
  </si>
  <si>
    <t xml:space="preserve">    26   1951</t>
  </si>
  <si>
    <t>　･･･</t>
  </si>
  <si>
    <t xml:space="preserve">    24   1949</t>
  </si>
  <si>
    <t xml:space="preserve">    23   1948</t>
  </si>
  <si>
    <t xml:space="preserve">    22   1947</t>
  </si>
  <si>
    <t xml:space="preserve">    21   1946</t>
  </si>
  <si>
    <t xml:space="preserve">    20   1945</t>
  </si>
  <si>
    <t xml:space="preserve">    19   1944</t>
  </si>
  <si>
    <t xml:space="preserve">    18   1943</t>
  </si>
  <si>
    <t xml:space="preserve">    17   1942</t>
  </si>
  <si>
    <t xml:space="preserve">    16   1941</t>
  </si>
  <si>
    <t xml:space="preserve">    15   1940</t>
  </si>
  <si>
    <t>昭和 5   1930</t>
  </si>
  <si>
    <t>大正 4   1915</t>
  </si>
  <si>
    <t xml:space="preserve">    43   1910</t>
  </si>
  <si>
    <t xml:space="preserve">    38   1905</t>
  </si>
  <si>
    <t>明治33年 1900</t>
  </si>
  <si>
    <t>Ａ．出生，死亡，死産，婚姻及び離婚数</t>
  </si>
  <si>
    <t>注）乳児死亡は生後１年未満,新生児死亡は４週未満,早期新生児死亡は１週未満の死亡｡</t>
  </si>
  <si>
    <t>－</t>
    <phoneticPr fontId="2"/>
  </si>
  <si>
    <t xml:space="preserve"> 北 山 村</t>
  </si>
  <si>
    <t xml:space="preserve"> 本 宮 町</t>
  </si>
  <si>
    <t xml:space="preserve"> 熊野川町</t>
  </si>
  <si>
    <t xml:space="preserve"> 太 地 町 </t>
  </si>
  <si>
    <t xml:space="preserve"> 那智勝浦町</t>
  </si>
  <si>
    <t xml:space="preserve"> 古座川町</t>
  </si>
  <si>
    <t xml:space="preserve"> 古 座 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</si>
  <si>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</si>
  <si>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</si>
  <si>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</si>
  <si>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</si>
  <si>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</si>
  <si>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</si>
  <si>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</si>
  <si>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南 部 町</t>
  </si>
  <si>
    <t xml:space="preserve"> 南部川村</t>
  </si>
  <si>
    <t xml:space="preserve"> 龍 神 村</t>
  </si>
  <si>
    <t xml:space="preserve"> 印 南 町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</si>
  <si>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</si>
  <si>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</si>
  <si>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</si>
  <si>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</si>
  <si>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</si>
  <si>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</si>
  <si>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</si>
  <si>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</si>
  <si>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</si>
  <si>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</si>
  <si>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</si>
  <si>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</si>
  <si>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</si>
  <si>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</si>
  <si>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</si>
  <si>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</si>
  <si>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</si>
  <si>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</si>
  <si>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</si>
  <si>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</si>
  <si>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</si>
  <si>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</si>
  <si>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</si>
  <si>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</si>
  <si>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</si>
  <si>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</si>
  <si>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</si>
  <si>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</si>
  <si>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</si>
  <si>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</si>
  <si>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</si>
  <si>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</si>
  <si>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 xml:space="preserve">    9  1997</t>
    <phoneticPr fontId="2"/>
  </si>
  <si>
    <t>平成 8年1996</t>
  </si>
  <si>
    <t xml:space="preserve"> 後期死産)</t>
  </si>
  <si>
    <t xml:space="preserve">  後の死産)</t>
  </si>
  <si>
    <t>人工</t>
  </si>
  <si>
    <t xml:space="preserve"> 新生児死亡</t>
  </si>
  <si>
    <t xml:space="preserve"> 児死亡＋</t>
  </si>
  <si>
    <t xml:space="preserve"> (満22週以</t>
  </si>
  <si>
    <t xml:space="preserve"> 死産総数</t>
  </si>
  <si>
    <t xml:space="preserve"> ＃ 早期</t>
  </si>
  <si>
    <t>乳児死亡</t>
  </si>
  <si>
    <t xml:space="preserve"> (早期新生</t>
  </si>
  <si>
    <t>＃後期死産</t>
  </si>
  <si>
    <t xml:space="preserve"> ＃</t>
  </si>
  <si>
    <t xml:space="preserve"> 注）</t>
  </si>
  <si>
    <t>周産期死亡</t>
  </si>
  <si>
    <t xml:space="preserve">  死産(妊娠満12週,第 4月以後の死児出産)</t>
  </si>
  <si>
    <t xml:space="preserve">        Ｂ．市町村別人口動態－続き－</t>
  </si>
  <si>
    <t>資料：厚生省「人口動態統計」，県医務課「人口動態統計の概況」</t>
  </si>
  <si>
    <t>離婚件数</t>
  </si>
  <si>
    <t>婚姻件数</t>
  </si>
  <si>
    <t xml:space="preserve">        Ｂ．市町村別人口動態</t>
  </si>
  <si>
    <t>資料：県医務課「保健統計年報」</t>
  </si>
  <si>
    <t>－</t>
    <phoneticPr fontId="2"/>
  </si>
  <si>
    <t xml:space="preserve">    第５児～</t>
  </si>
  <si>
    <t xml:space="preserve">    第４児</t>
  </si>
  <si>
    <t xml:space="preserve">    第３児</t>
  </si>
  <si>
    <t xml:space="preserve">    第２児</t>
  </si>
  <si>
    <t xml:space="preserve">    第１児</t>
  </si>
  <si>
    <t xml:space="preserve"> 平成 8年 1996</t>
  </si>
  <si>
    <t xml:space="preserve">      7   1995</t>
  </si>
  <si>
    <t xml:space="preserve">      6   1994</t>
  </si>
  <si>
    <t xml:space="preserve">      5   1993</t>
  </si>
  <si>
    <t xml:space="preserve">      4   1992</t>
  </si>
  <si>
    <t xml:space="preserve">      3   1991</t>
  </si>
  <si>
    <t xml:space="preserve"> 平成 2   1990</t>
  </si>
  <si>
    <t xml:space="preserve">     60   1985</t>
  </si>
  <si>
    <t xml:space="preserve">     55   1980</t>
  </si>
  <si>
    <t xml:space="preserve">     50   1975</t>
  </si>
  <si>
    <t xml:space="preserve"> 昭和45年 1970</t>
  </si>
  <si>
    <t xml:space="preserve"> 不詳</t>
  </si>
  <si>
    <t xml:space="preserve">  以上</t>
  </si>
  <si>
    <t xml:space="preserve">  未満</t>
  </si>
  <si>
    <t xml:space="preserve"> 年齢</t>
  </si>
  <si>
    <t xml:space="preserve">  50歳</t>
  </si>
  <si>
    <t xml:space="preserve">     歳</t>
  </si>
  <si>
    <t xml:space="preserve">  15歳</t>
  </si>
  <si>
    <t xml:space="preserve">    母の年齢階級別</t>
  </si>
  <si>
    <t>Ｃ．母の年齢階級，出生順位別出生数</t>
  </si>
  <si>
    <t>資料：厚生省 大臣官房統計情報部「都道府県別生命表」</t>
  </si>
  <si>
    <t xml:space="preserve">   </t>
  </si>
  <si>
    <t xml:space="preserve">  95～</t>
  </si>
  <si>
    <t xml:space="preserve">  71</t>
  </si>
  <si>
    <t xml:space="preserve">  47</t>
  </si>
  <si>
    <t xml:space="preserve">  23</t>
  </si>
  <si>
    <t xml:space="preserve">  94</t>
  </si>
  <si>
    <t xml:space="preserve">  70</t>
  </si>
  <si>
    <t xml:space="preserve">  46</t>
  </si>
  <si>
    <t xml:space="preserve">  22</t>
  </si>
  <si>
    <t xml:space="preserve">  93</t>
  </si>
  <si>
    <t xml:space="preserve">  69</t>
  </si>
  <si>
    <t xml:space="preserve">  45</t>
  </si>
  <si>
    <t xml:space="preserve">  21</t>
  </si>
  <si>
    <t xml:space="preserve">  92</t>
  </si>
  <si>
    <t xml:space="preserve">  68</t>
  </si>
  <si>
    <t xml:space="preserve">  44</t>
  </si>
  <si>
    <t xml:space="preserve">  20</t>
  </si>
  <si>
    <t xml:space="preserve">  91</t>
  </si>
  <si>
    <t xml:space="preserve">  67</t>
  </si>
  <si>
    <t xml:space="preserve">  43</t>
  </si>
  <si>
    <t xml:space="preserve">  19</t>
  </si>
  <si>
    <t xml:space="preserve">  90</t>
  </si>
  <si>
    <t xml:space="preserve">  66</t>
  </si>
  <si>
    <t xml:space="preserve">  42</t>
  </si>
  <si>
    <t xml:space="preserve">  18</t>
  </si>
  <si>
    <t xml:space="preserve">  89</t>
  </si>
  <si>
    <t xml:space="preserve">  65</t>
  </si>
  <si>
    <t xml:space="preserve">  41</t>
  </si>
  <si>
    <t xml:space="preserve">  17</t>
  </si>
  <si>
    <t xml:space="preserve">  88</t>
  </si>
  <si>
    <t xml:space="preserve">  64</t>
  </si>
  <si>
    <t xml:space="preserve">  40</t>
  </si>
  <si>
    <t xml:space="preserve">  16</t>
  </si>
  <si>
    <t xml:space="preserve">  87</t>
  </si>
  <si>
    <t xml:space="preserve">  63</t>
  </si>
  <si>
    <t xml:space="preserve">  39</t>
  </si>
  <si>
    <t xml:space="preserve">  15</t>
  </si>
  <si>
    <t xml:space="preserve">  86</t>
  </si>
  <si>
    <t xml:space="preserve">  62</t>
  </si>
  <si>
    <t xml:space="preserve">  38</t>
  </si>
  <si>
    <t xml:space="preserve">  14</t>
  </si>
  <si>
    <t xml:space="preserve">  85</t>
  </si>
  <si>
    <t xml:space="preserve">  61</t>
  </si>
  <si>
    <t xml:space="preserve">  37</t>
  </si>
  <si>
    <t xml:space="preserve">  13</t>
  </si>
  <si>
    <t xml:space="preserve">  84</t>
  </si>
  <si>
    <t xml:space="preserve">  60</t>
  </si>
  <si>
    <t xml:space="preserve">  36</t>
  </si>
  <si>
    <t xml:space="preserve">  12</t>
  </si>
  <si>
    <t xml:space="preserve">  83</t>
  </si>
  <si>
    <t xml:space="preserve">  59</t>
  </si>
  <si>
    <t xml:space="preserve">  35</t>
  </si>
  <si>
    <t xml:space="preserve">  11</t>
  </si>
  <si>
    <t xml:space="preserve">  82</t>
  </si>
  <si>
    <t xml:space="preserve">  58</t>
  </si>
  <si>
    <t xml:space="preserve">  34</t>
  </si>
  <si>
    <t xml:space="preserve">  10</t>
  </si>
  <si>
    <t xml:space="preserve">  81</t>
  </si>
  <si>
    <t xml:space="preserve">  57</t>
  </si>
  <si>
    <t xml:space="preserve">  33</t>
  </si>
  <si>
    <t xml:space="preserve">   9</t>
  </si>
  <si>
    <t xml:space="preserve">  80</t>
  </si>
  <si>
    <t xml:space="preserve">  56</t>
  </si>
  <si>
    <t xml:space="preserve">  32</t>
  </si>
  <si>
    <t xml:space="preserve">   8</t>
  </si>
  <si>
    <t xml:space="preserve">  79</t>
  </si>
  <si>
    <t xml:space="preserve">  55</t>
  </si>
  <si>
    <t xml:space="preserve">  31</t>
  </si>
  <si>
    <t xml:space="preserve">   7</t>
  </si>
  <si>
    <t xml:space="preserve">  78</t>
  </si>
  <si>
    <t xml:space="preserve">  54</t>
  </si>
  <si>
    <t xml:space="preserve">  30</t>
  </si>
  <si>
    <t xml:space="preserve">   6</t>
  </si>
  <si>
    <t xml:space="preserve">  77</t>
  </si>
  <si>
    <t xml:space="preserve">  53</t>
  </si>
  <si>
    <t xml:space="preserve">  29</t>
  </si>
  <si>
    <t xml:space="preserve">   5</t>
  </si>
  <si>
    <t xml:space="preserve">  76</t>
  </si>
  <si>
    <t xml:space="preserve">  52</t>
  </si>
  <si>
    <t xml:space="preserve">  28</t>
  </si>
  <si>
    <t xml:space="preserve">   4</t>
  </si>
  <si>
    <t xml:space="preserve">  75</t>
  </si>
  <si>
    <t xml:space="preserve">  51</t>
  </si>
  <si>
    <t xml:space="preserve">  27</t>
  </si>
  <si>
    <t xml:space="preserve">   3</t>
  </si>
  <si>
    <t xml:space="preserve">  74</t>
  </si>
  <si>
    <t xml:space="preserve">  50</t>
  </si>
  <si>
    <t xml:space="preserve">  26</t>
  </si>
  <si>
    <t xml:space="preserve">   2</t>
  </si>
  <si>
    <t xml:space="preserve">  73</t>
  </si>
  <si>
    <t xml:space="preserve">  49</t>
  </si>
  <si>
    <t xml:space="preserve">  25</t>
  </si>
  <si>
    <t xml:space="preserve">   1</t>
  </si>
  <si>
    <t xml:space="preserve">  72歳</t>
  </si>
  <si>
    <t xml:space="preserve">  48歳</t>
  </si>
  <si>
    <t xml:space="preserve">  24歳</t>
  </si>
  <si>
    <t xml:space="preserve">   0歳</t>
  </si>
  <si>
    <t>年</t>
  </si>
  <si>
    <t xml:space="preserve"> 女</t>
  </si>
  <si>
    <t xml:space="preserve"> 男</t>
  </si>
  <si>
    <t>年齢</t>
  </si>
  <si>
    <t>　  平均余命</t>
  </si>
  <si>
    <t>　 平均余命</t>
  </si>
  <si>
    <t>Ｄ．年齢別平均余命（平成 7年：1995）</t>
  </si>
  <si>
    <t>　 　資料：総務庁統計局「都道府県人口の推計」</t>
  </si>
  <si>
    <t>注2）推計人口＝(H)前年人口＋(A)社会増減数＋(D)自然増減数＋(G)補間補正数</t>
  </si>
  <si>
    <t xml:space="preserve">     資料：県統計課「県人口調査」</t>
  </si>
  <si>
    <t>注1）転入，転出，出生，死亡数は，前年10月 1日から当年 9月30日の１年間である。</t>
  </si>
  <si>
    <t>－</t>
    <phoneticPr fontId="2"/>
  </si>
  <si>
    <t>　　11　 1999</t>
  </si>
  <si>
    <t>　　10　 1998</t>
  </si>
  <si>
    <t>　　54　 1979</t>
  </si>
  <si>
    <t>　　53　 1978</t>
  </si>
  <si>
    <t>　　52　 1977</t>
  </si>
  <si>
    <t>　　51　 1976</t>
  </si>
  <si>
    <t>　　49　 1974</t>
  </si>
  <si>
    <t>　　48　 1973</t>
  </si>
  <si>
    <t>　　47　 1972</t>
  </si>
  <si>
    <t>　　46　 1971</t>
  </si>
  <si>
    <t>　　45　 1970</t>
  </si>
  <si>
    <t>　　44　 1969</t>
  </si>
  <si>
    <t>　　43　 1968</t>
  </si>
  <si>
    <t>　　42　 1967</t>
  </si>
  <si>
    <t>　　41　 1966</t>
  </si>
  <si>
    <t>昭和40年 1965</t>
  </si>
  <si>
    <t xml:space="preserve"> (H)</t>
  </si>
  <si>
    <t xml:space="preserve"> (G)</t>
  </si>
  <si>
    <t xml:space="preserve"> (F)</t>
  </si>
  <si>
    <t xml:space="preserve"> (E)</t>
  </si>
  <si>
    <t xml:space="preserve"> (D)=E-F</t>
  </si>
  <si>
    <t xml:space="preserve"> (C)</t>
  </si>
  <si>
    <t xml:space="preserve"> (B)</t>
  </si>
  <si>
    <t xml:space="preserve"> (A)=B-C</t>
  </si>
  <si>
    <t xml:space="preserve">  人口</t>
  </si>
  <si>
    <t xml:space="preserve"> 自然増減数</t>
  </si>
  <si>
    <t>転出者数</t>
  </si>
  <si>
    <t>転入者数</t>
  </si>
  <si>
    <t xml:space="preserve"> 社会増減数</t>
  </si>
  <si>
    <t>及び推計</t>
  </si>
  <si>
    <t xml:space="preserve"> 補間補正数</t>
  </si>
  <si>
    <t xml:space="preserve"> 国勢調査</t>
  </si>
  <si>
    <t>自然動態</t>
  </si>
  <si>
    <t>社会移動</t>
  </si>
  <si>
    <t xml:space="preserve">  注2）</t>
  </si>
  <si>
    <t xml:space="preserve"> 注1）</t>
  </si>
  <si>
    <t>Ａ．転入・転出者数の推移</t>
  </si>
  <si>
    <t>Ｂ-09 人口移動</t>
  </si>
  <si>
    <t>資料：県統計課</t>
  </si>
  <si>
    <t xml:space="preserve">  不    明</t>
  </si>
  <si>
    <t xml:space="preserve">  国    外</t>
  </si>
  <si>
    <t xml:space="preserve">  沖 縄 県</t>
  </si>
  <si>
    <t xml:space="preserve">  鹿児島県</t>
  </si>
  <si>
    <t xml:space="preserve">  宮 崎 県</t>
  </si>
  <si>
    <t xml:space="preserve">  大 分 県</t>
  </si>
  <si>
    <t xml:space="preserve">  熊 本 県</t>
  </si>
  <si>
    <t xml:space="preserve">  長 崎 県</t>
  </si>
  <si>
    <t xml:space="preserve">  佐 賀 県</t>
  </si>
  <si>
    <t xml:space="preserve">  福 岡 県</t>
  </si>
  <si>
    <t xml:space="preserve">  高 知 県</t>
  </si>
  <si>
    <t xml:space="preserve">  愛 媛 県</t>
  </si>
  <si>
    <t xml:space="preserve">  香 川 県</t>
  </si>
  <si>
    <t xml:space="preserve">  徳 島 県</t>
  </si>
  <si>
    <t xml:space="preserve">  山 口 県</t>
  </si>
  <si>
    <t xml:space="preserve">  広 島 県</t>
  </si>
  <si>
    <t xml:space="preserve">  岡 山 県</t>
  </si>
  <si>
    <t xml:space="preserve">  島 根 県</t>
  </si>
  <si>
    <t xml:space="preserve">  鳥 取 県</t>
  </si>
  <si>
    <t xml:space="preserve">  奈 良 県</t>
  </si>
  <si>
    <t xml:space="preserve">  兵 庫 県</t>
  </si>
  <si>
    <t xml:space="preserve">  大 阪 府</t>
  </si>
  <si>
    <t xml:space="preserve">  京 都 府</t>
  </si>
  <si>
    <t xml:space="preserve">  滋 賀 県</t>
  </si>
  <si>
    <t xml:space="preserve">  三 重 県</t>
  </si>
  <si>
    <t xml:space="preserve">  愛 知 県</t>
  </si>
  <si>
    <t xml:space="preserve">  静 岡 県</t>
  </si>
  <si>
    <t xml:space="preserve">  岐 阜 県</t>
  </si>
  <si>
    <t xml:space="preserve">  長 野 県</t>
  </si>
  <si>
    <t xml:space="preserve">  山 梨 県</t>
  </si>
  <si>
    <t xml:space="preserve">  福 井 県</t>
  </si>
  <si>
    <t xml:space="preserve">  石 川 県</t>
  </si>
  <si>
    <t xml:space="preserve">  富 山 県</t>
  </si>
  <si>
    <t xml:space="preserve">  新 潟 県</t>
  </si>
  <si>
    <t xml:space="preserve">  神奈川県</t>
  </si>
  <si>
    <t xml:space="preserve">  東 京 都</t>
  </si>
  <si>
    <t xml:space="preserve">  千 葉 県</t>
  </si>
  <si>
    <t xml:space="preserve">  埼 玉 県</t>
  </si>
  <si>
    <t xml:space="preserve">  群 馬 県</t>
  </si>
  <si>
    <t xml:space="preserve">  栃 木 県</t>
  </si>
  <si>
    <t xml:space="preserve">  茨 城 県</t>
  </si>
  <si>
    <t xml:space="preserve">  福 島 県</t>
  </si>
  <si>
    <t xml:space="preserve">  山 形 県</t>
  </si>
  <si>
    <t xml:space="preserve">  秋 田 県</t>
  </si>
  <si>
    <t xml:space="preserve">  宮 城 県</t>
  </si>
  <si>
    <t xml:space="preserve">  岩 手 県</t>
  </si>
  <si>
    <t xml:space="preserve">  青 森 県</t>
  </si>
  <si>
    <t>　北 海 道</t>
  </si>
  <si>
    <t xml:space="preserve"> 全   国　</t>
  </si>
  <si>
    <t xml:space="preserve"> ～99. 9</t>
  </si>
  <si>
    <t xml:space="preserve"> ～98. 9</t>
  </si>
  <si>
    <t xml:space="preserve"> ～97. 9</t>
  </si>
  <si>
    <t xml:space="preserve">  ～99. 9</t>
  </si>
  <si>
    <t xml:space="preserve">  ～98. 9</t>
  </si>
  <si>
    <t xml:space="preserve">  ～97. 9</t>
  </si>
  <si>
    <t xml:space="preserve"> 都道府県</t>
  </si>
  <si>
    <t xml:space="preserve"> 1998.10</t>
  </si>
  <si>
    <t xml:space="preserve"> 1997.10</t>
  </si>
  <si>
    <t xml:space="preserve"> 1996.10</t>
  </si>
  <si>
    <t xml:space="preserve">  1998.10</t>
  </si>
  <si>
    <t xml:space="preserve">  1997.10</t>
  </si>
  <si>
    <t xml:space="preserve">  1996.10</t>
  </si>
  <si>
    <t xml:space="preserve"> 転出先</t>
  </si>
  <si>
    <t xml:space="preserve">    社会増減(転入－転出)</t>
  </si>
  <si>
    <t xml:space="preserve">  転出者</t>
  </si>
  <si>
    <t xml:space="preserve">  転入者</t>
  </si>
  <si>
    <t xml:space="preserve"> 転入元，</t>
  </si>
  <si>
    <t xml:space="preserve"> 単位：人</t>
    <phoneticPr fontId="2"/>
  </si>
  <si>
    <t>Ｂ．都道府県別転入転出者数</t>
  </si>
  <si>
    <t xml:space="preserve">総  数 </t>
  </si>
  <si>
    <t>不明</t>
  </si>
  <si>
    <t>国外へ</t>
  </si>
  <si>
    <t>市町村へ</t>
  </si>
  <si>
    <t>総  数</t>
  </si>
  <si>
    <t xml:space="preserve"> 住所なし</t>
  </si>
  <si>
    <t xml:space="preserve"> 国外から</t>
  </si>
  <si>
    <t xml:space="preserve"> 町村から</t>
  </si>
  <si>
    <t>他県・</t>
  </si>
  <si>
    <t xml:space="preserve"> 県内他</t>
  </si>
  <si>
    <t>転出者</t>
  </si>
  <si>
    <t xml:space="preserve"> 従前</t>
  </si>
  <si>
    <t xml:space="preserve"> 他県・</t>
  </si>
  <si>
    <t xml:space="preserve"> 県内他市</t>
  </si>
  <si>
    <t>転入者</t>
  </si>
  <si>
    <t xml:space="preserve"> 社会増減</t>
  </si>
  <si>
    <t>Ｃ．市町村別転入転出者数（1998年10月～1999年 9月）</t>
  </si>
  <si>
    <t>その他の県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</si>
  <si>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</si>
  <si>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</si>
  <si>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</si>
  <si>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</si>
  <si>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</si>
  <si>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</si>
  <si>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</si>
  <si>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 xml:space="preserve">       －</t>
  </si>
  <si>
    <t>東京都</t>
  </si>
  <si>
    <t>平成 7年 1995</t>
  </si>
  <si>
    <t>平成 2年 1990</t>
  </si>
  <si>
    <t xml:space="preserve">    60   1985</t>
  </si>
  <si>
    <t>昭和55年 1980</t>
  </si>
  <si>
    <t xml:space="preserve"> 通学者</t>
  </si>
  <si>
    <t xml:space="preserve"> 通勤者</t>
  </si>
  <si>
    <t xml:space="preserve"> 総数(C)</t>
  </si>
  <si>
    <t xml:space="preserve"> 総数(B)</t>
  </si>
  <si>
    <t xml:space="preserve">  (A)=B-C</t>
  </si>
  <si>
    <t xml:space="preserve"> 流入人口</t>
  </si>
  <si>
    <t xml:space="preserve"> 流出人口</t>
  </si>
  <si>
    <t xml:space="preserve"> 流出超過</t>
  </si>
  <si>
    <t>Ａ．地域別県外流出・流入15歳以上人口（10月 1日現在）</t>
  </si>
  <si>
    <t>Ｂ-10 流出・流入人口</t>
  </si>
  <si>
    <t xml:space="preserve"> 分類不明</t>
  </si>
  <si>
    <t xml:space="preserve"> 公  務</t>
  </si>
  <si>
    <t xml:space="preserve"> サ－ビス業</t>
  </si>
  <si>
    <t xml:space="preserve"> 不動産業</t>
  </si>
  <si>
    <t xml:space="preserve"> 金融･保険</t>
  </si>
  <si>
    <t xml:space="preserve"> 卸･小売,飲</t>
  </si>
  <si>
    <t xml:space="preserve"> 運輸･通信</t>
  </si>
  <si>
    <t xml:space="preserve"> 電･ガ･水道</t>
  </si>
  <si>
    <t xml:space="preserve"> 製造業</t>
  </si>
  <si>
    <t xml:space="preserve"> 建設業</t>
  </si>
  <si>
    <t xml:space="preserve"> 鉱  業</t>
  </si>
  <si>
    <t xml:space="preserve"> 漁  業</t>
  </si>
  <si>
    <t xml:space="preserve"> 林  業</t>
  </si>
  <si>
    <t xml:space="preserve"> 農  業</t>
  </si>
  <si>
    <t xml:space="preserve">  総  数</t>
  </si>
  <si>
    <t xml:space="preserve">  平成 7年</t>
  </si>
  <si>
    <t xml:space="preserve">  平成 2年</t>
  </si>
  <si>
    <t xml:space="preserve">  昭和60年</t>
  </si>
  <si>
    <t xml:space="preserve">  昭和55年</t>
  </si>
  <si>
    <t xml:space="preserve">   1995</t>
  </si>
  <si>
    <t xml:space="preserve">   1990</t>
  </si>
  <si>
    <t xml:space="preserve">   1985</t>
  </si>
  <si>
    <t xml:space="preserve">   1980</t>
  </si>
  <si>
    <t xml:space="preserve">    1995</t>
  </si>
  <si>
    <t xml:space="preserve">    1990</t>
  </si>
  <si>
    <t xml:space="preserve">    1985</t>
  </si>
  <si>
    <t xml:space="preserve">    1980</t>
  </si>
  <si>
    <t xml:space="preserve"> 県外に常住し県内で従業する15歳以上就業者</t>
  </si>
  <si>
    <t xml:space="preserve">  県内に常住し県外で従業する15歳以上就業者</t>
  </si>
  <si>
    <t xml:space="preserve">  (流入)</t>
  </si>
  <si>
    <t xml:space="preserve">   (流出)</t>
  </si>
  <si>
    <t>Ｂ．産業別県外流出・流入15歳以上の就業者数（10月 1日現在）</t>
  </si>
  <si>
    <t>－</t>
    <phoneticPr fontId="2"/>
  </si>
  <si>
    <t xml:space="preserve">  県 外</t>
  </si>
  <si>
    <t>他市町村</t>
  </si>
  <si>
    <t>自市町村</t>
  </si>
  <si>
    <t>常住通学者</t>
  </si>
  <si>
    <t>自宅外</t>
  </si>
  <si>
    <t>自宅</t>
  </si>
  <si>
    <t>常住就業者</t>
  </si>
  <si>
    <t xml:space="preserve">   人口</t>
  </si>
  <si>
    <t xml:space="preserve">  県内</t>
    <phoneticPr fontId="2"/>
  </si>
  <si>
    <t xml:space="preserve"> 15歳以上</t>
  </si>
  <si>
    <t xml:space="preserve"> 県内</t>
  </si>
  <si>
    <t xml:space="preserve">     自市町村</t>
    <phoneticPr fontId="2"/>
  </si>
  <si>
    <t>夜間(常住)</t>
  </si>
  <si>
    <t>＝通学地別＝</t>
  </si>
  <si>
    <t xml:space="preserve">   ＝就業地別＝</t>
  </si>
  <si>
    <t>Ｃ．市町村別流出人口（平成 7年10月 1日現在）</t>
  </si>
  <si>
    <t>注）15歳未満通学者の流出入を含み，年齢不詳の就業者を控除。</t>
  </si>
  <si>
    <t>－</t>
    <phoneticPr fontId="2"/>
  </si>
  <si>
    <t>県 外</t>
    <phoneticPr fontId="2"/>
  </si>
  <si>
    <t xml:space="preserve"> 他市町村</t>
  </si>
  <si>
    <t xml:space="preserve"> 自市町村</t>
  </si>
  <si>
    <t>者総数</t>
  </si>
  <si>
    <t>従業者総数</t>
  </si>
  <si>
    <t>昼間人口</t>
  </si>
  <si>
    <t>当地通学</t>
  </si>
  <si>
    <t xml:space="preserve">      自市町村</t>
  </si>
  <si>
    <t>当地での</t>
  </si>
  <si>
    <t>(常住地)</t>
  </si>
  <si>
    <t>15歳以上</t>
  </si>
  <si>
    <t>（平成 7年10月 1日現在）</t>
  </si>
  <si>
    <t>Ｄ．市町村別流入人口</t>
  </si>
  <si>
    <t xml:space="preserve">  注）世帯の種類「不詳」を含む。</t>
  </si>
  <si>
    <t>－</t>
    <phoneticPr fontId="2"/>
  </si>
  <si>
    <t>世帯,人</t>
  </si>
  <si>
    <t>世帯人員</t>
  </si>
  <si>
    <t>の世帯</t>
    <phoneticPr fontId="2"/>
  </si>
  <si>
    <t xml:space="preserve"> 単身者</t>
  </si>
  <si>
    <t xml:space="preserve"> の単身者</t>
  </si>
  <si>
    <t>世帯人員</t>
    <phoneticPr fontId="2"/>
  </si>
  <si>
    <t>普通世帯</t>
    <phoneticPr fontId="2"/>
  </si>
  <si>
    <t>施設等</t>
    <phoneticPr fontId="2"/>
  </si>
  <si>
    <t xml:space="preserve"> 独身寮の</t>
  </si>
  <si>
    <t>間借,下宿</t>
  </si>
  <si>
    <t>一般世帯</t>
    <phoneticPr fontId="2"/>
  </si>
  <si>
    <t>世帯総数</t>
    <phoneticPr fontId="2"/>
  </si>
  <si>
    <t>Ａ．世帯の種類別世帯数及び人員</t>
  </si>
  <si>
    <t>Ｂ-11 世帯</t>
  </si>
  <si>
    <t>－</t>
    <phoneticPr fontId="2"/>
  </si>
  <si>
    <t xml:space="preserve"> 8人以上</t>
  </si>
  <si>
    <t>７人</t>
  </si>
  <si>
    <t>６人</t>
  </si>
  <si>
    <t>５人</t>
  </si>
  <si>
    <t>４人</t>
  </si>
  <si>
    <t>３人</t>
  </si>
  <si>
    <t>２人</t>
  </si>
  <si>
    <t>１人</t>
  </si>
  <si>
    <t xml:space="preserve"> 総 数</t>
  </si>
  <si>
    <t>［世帯人員別一般世帯数］</t>
  </si>
  <si>
    <t xml:space="preserve"> 一般世帯</t>
  </si>
  <si>
    <t xml:space="preserve">         単位：世帯</t>
    <phoneticPr fontId="2"/>
  </si>
  <si>
    <t>身者，間借り・下宿などの単身者及び会社などの独身寮の単身者をいう。</t>
  </si>
  <si>
    <t>一般世帯とは，住居と生計を共にしている人の集まり，１戸を構えて住んでいる単</t>
  </si>
  <si>
    <t xml:space="preserve">      Ｂ．世帯人員別一般世帯数</t>
  </si>
  <si>
    <t>－</t>
    <phoneticPr fontId="2"/>
  </si>
  <si>
    <t>単独世帯</t>
    <phoneticPr fontId="2"/>
  </si>
  <si>
    <t>非親族世帯</t>
    <phoneticPr fontId="2"/>
  </si>
  <si>
    <t>親族世帯</t>
  </si>
  <si>
    <t>女親と子供</t>
    <phoneticPr fontId="2"/>
  </si>
  <si>
    <t>男親と子供</t>
    <phoneticPr fontId="2"/>
  </si>
  <si>
    <t>夫婦と子供</t>
    <phoneticPr fontId="2"/>
  </si>
  <si>
    <t xml:space="preserve"> 夫婦のみ</t>
  </si>
  <si>
    <t xml:space="preserve"> 総数</t>
  </si>
  <si>
    <t>その他の</t>
  </si>
  <si>
    <t xml:space="preserve">       核家族世帯</t>
  </si>
  <si>
    <t xml:space="preserve"> 単位：世帯</t>
    <phoneticPr fontId="2"/>
  </si>
  <si>
    <t>一般世帯の定義は，前ペ－ジ参照。</t>
  </si>
  <si>
    <t xml:space="preserve">       Ｃ．家族類型別一般世帯数</t>
  </si>
  <si>
    <t>　</t>
  </si>
  <si>
    <t>高齢単身者</t>
  </si>
  <si>
    <t>85歳以上</t>
  </si>
  <si>
    <t>80～84歳</t>
  </si>
  <si>
    <t>75～79歳</t>
  </si>
  <si>
    <t>70～74歳</t>
  </si>
  <si>
    <t>65～69歳</t>
  </si>
  <si>
    <t xml:space="preserve"> 親族人員</t>
  </si>
  <si>
    <t>世帯数</t>
  </si>
  <si>
    <t>60歳以上の</t>
  </si>
  <si>
    <t>（別掲）</t>
  </si>
  <si>
    <t>（年齢階級別）</t>
  </si>
  <si>
    <t>65歳以上の</t>
  </si>
  <si>
    <t xml:space="preserve"> 65歳以上の親族のいる一般世帯</t>
  </si>
  <si>
    <t>Ｄ．高齢者のいる一般世帯及び高齢単身者数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</si>
</sst>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37" fontId="0" fillId="0" borderId="0"/>
  </cellStyleXfs>
  <cellXfs count="64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1" fontId="1" fillId="0" borderId="0" xfId="0" applyNumberFormat="1" applyFont="1" applyProtection="1"/>
    <xf numFmtId="37" fontId="1" fillId="0" borderId="1" xfId="0" applyFont="1" applyBorder="1" applyProtection="1"/>
    <xf numFmtId="37" fontId="1" fillId="0" borderId="0" xfId="0" applyFont="1" applyProtection="1">
      <protection locked="0"/>
    </xf>
    <xf numFmtId="37" fontId="3" fillId="0" borderId="1" xfId="0" applyFont="1" applyBorder="1" applyProtection="1">
      <protection locked="0"/>
    </xf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1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3" xfId="0" applyFont="1" applyBorder="1" applyAlignment="1" applyProtection="1">
      <alignment horizontal="center"/>
    </xf>
    <xf numFmtId="37" fontId="3" fillId="0" borderId="1" xfId="0" applyFont="1" applyBorder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0" xfId="0" applyFont="1" applyAlignment="1" applyProtection="1">
      <alignment horizontal="right"/>
      <protection locked="0"/>
    </xf>
    <xf numFmtId="37" fontId="3" fillId="0" borderId="1" xfId="0" applyFont="1" applyBorder="1" applyProtection="1"/>
    <xf numFmtId="37" fontId="3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left"/>
    </xf>
    <xf numFmtId="1" fontId="3" fillId="0" borderId="0" xfId="0" applyNumberFormat="1" applyFont="1" applyProtection="1"/>
    <xf numFmtId="1" fontId="3" fillId="0" borderId="2" xfId="0" applyNumberFormat="1" applyFont="1" applyBorder="1" applyProtection="1"/>
    <xf numFmtId="37" fontId="3" fillId="0" borderId="5" xfId="0" applyFont="1" applyBorder="1"/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/>
    <xf numFmtId="1" fontId="3" fillId="0" borderId="4" xfId="0" applyNumberFormat="1" applyFont="1" applyBorder="1" applyProtection="1"/>
    <xf numFmtId="37" fontId="3" fillId="0" borderId="0" xfId="0" applyFont="1" applyProtection="1"/>
    <xf numFmtId="37" fontId="3" fillId="0" borderId="2" xfId="0" applyFont="1" applyBorder="1" applyProtection="1">
      <protection locked="0"/>
    </xf>
    <xf numFmtId="37" fontId="3" fillId="0" borderId="1" xfId="0" applyFont="1" applyBorder="1" applyAlignment="1" applyProtection="1">
      <alignment horizontal="center"/>
    </xf>
    <xf numFmtId="37" fontId="3" fillId="0" borderId="2" xfId="0" applyFont="1" applyBorder="1" applyAlignment="1" applyProtection="1">
      <alignment horizontal="right"/>
    </xf>
    <xf numFmtId="37" fontId="3" fillId="0" borderId="5" xfId="0" applyFont="1" applyBorder="1" applyProtection="1"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3" fillId="0" borderId="3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0" xfId="0" applyFont="1" applyBorder="1" applyProtection="1">
      <protection locked="0"/>
    </xf>
    <xf numFmtId="37" fontId="1" fillId="0" borderId="0" xfId="0" applyFont="1" applyBorder="1" applyProtection="1"/>
    <xf numFmtId="37" fontId="3" fillId="0" borderId="0" xfId="0" applyFont="1" applyBorder="1" applyAlignment="1" applyProtection="1">
      <alignment horizontal="right"/>
    </xf>
    <xf numFmtId="37" fontId="3" fillId="0" borderId="4" xfId="0" applyFont="1" applyBorder="1" applyAlignment="1" applyProtection="1">
      <alignment horizontal="left"/>
    </xf>
    <xf numFmtId="37" fontId="1" fillId="0" borderId="0" xfId="0" applyFont="1" applyAlignment="1" applyProtection="1">
      <alignment horizontal="center"/>
    </xf>
    <xf numFmtId="37" fontId="1" fillId="0" borderId="2" xfId="0" applyFont="1" applyBorder="1" applyAlignment="1" applyProtection="1">
      <alignment horizontal="left"/>
    </xf>
    <xf numFmtId="37" fontId="1" fillId="0" borderId="2" xfId="0" applyFont="1" applyBorder="1" applyProtection="1"/>
    <xf numFmtId="37" fontId="1" fillId="0" borderId="5" xfId="0" applyFont="1" applyBorder="1" applyProtection="1"/>
    <xf numFmtId="37" fontId="1" fillId="0" borderId="6" xfId="0" applyFont="1" applyBorder="1" applyProtection="1"/>
    <xf numFmtId="37" fontId="3" fillId="0" borderId="7" xfId="0" applyFont="1" applyBorder="1" applyAlignment="1" applyProtection="1">
      <alignment horizontal="left"/>
    </xf>
    <xf numFmtId="37" fontId="3" fillId="0" borderId="7" xfId="0" applyFont="1" applyBorder="1"/>
    <xf numFmtId="37" fontId="3" fillId="0" borderId="7" xfId="0" applyFont="1" applyBorder="1" applyProtection="1"/>
    <xf numFmtId="37" fontId="1" fillId="0" borderId="0" xfId="0" applyFont="1" applyAlignment="1" applyProtection="1">
      <alignment horizontal="right"/>
    </xf>
    <xf numFmtId="37" fontId="1" fillId="0" borderId="4" xfId="0" applyFont="1" applyBorder="1" applyProtection="1"/>
    <xf numFmtId="37" fontId="3" fillId="0" borderId="8" xfId="0" applyFont="1" applyBorder="1" applyAlignment="1" applyProtection="1">
      <alignment horizontal="left"/>
    </xf>
    <xf numFmtId="37" fontId="1" fillId="0" borderId="7" xfId="0" applyFont="1" applyBorder="1" applyProtection="1"/>
    <xf numFmtId="37" fontId="1" fillId="0" borderId="0" xfId="0" applyFont="1" applyBorder="1" applyAlignment="1" applyProtection="1">
      <alignment horizontal="left"/>
    </xf>
    <xf numFmtId="39" fontId="3" fillId="0" borderId="2" xfId="0" applyNumberFormat="1" applyFont="1" applyBorder="1" applyProtection="1">
      <protection locked="0"/>
    </xf>
    <xf numFmtId="39" fontId="3" fillId="0" borderId="5" xfId="0" applyNumberFormat="1" applyFont="1" applyBorder="1" applyProtection="1">
      <protection locked="0"/>
    </xf>
    <xf numFmtId="37" fontId="3" fillId="0" borderId="6" xfId="0" applyFont="1" applyBorder="1"/>
    <xf numFmtId="39" fontId="3" fillId="0" borderId="0" xfId="0" applyNumberFormat="1" applyFont="1" applyProtection="1">
      <protection locked="0"/>
    </xf>
    <xf numFmtId="39" fontId="3" fillId="0" borderId="1" xfId="0" applyNumberFormat="1" applyFont="1" applyBorder="1" applyProtection="1">
      <protection locked="0"/>
    </xf>
    <xf numFmtId="37" fontId="3" fillId="0" borderId="8" xfId="0" applyFont="1" applyBorder="1" applyAlignment="1" applyProtection="1">
      <alignment horizontal="center"/>
    </xf>
    <xf numFmtId="37" fontId="3" fillId="0" borderId="4" xfId="0" applyFont="1" applyBorder="1" applyAlignment="1" applyProtection="1">
      <alignment horizontal="center"/>
    </xf>
    <xf numFmtId="37" fontId="1" fillId="0" borderId="2" xfId="0" applyFont="1" applyBorder="1" applyProtection="1">
      <protection locked="0"/>
    </xf>
    <xf numFmtId="37" fontId="3" fillId="0" borderId="9" xfId="0" applyFont="1" applyBorder="1" applyAlignment="1" applyProtection="1">
      <alignment horizontal="center"/>
    </xf>
    <xf numFmtId="37" fontId="3" fillId="0" borderId="10" xfId="0" applyFont="1" applyBorder="1"/>
    <xf numFmtId="37" fontId="3" fillId="0" borderId="11" xfId="0" applyFont="1" applyBorder="1"/>
    <xf numFmtId="1" fontId="3" fillId="0" borderId="0" xfId="0" applyNumberFormat="1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/>
  <dimension ref="A1:K143"/>
  <sheetViews>
    <sheetView showGridLines="0" topLeftCell="A40" zoomScale="75" workbookViewId="0"/>
  </sheetViews>
  <sheetFormatPr defaultColWidth="11.69921875" defaultRowHeight="17.25" x14ac:dyDescent="0.2"/>
  <cols>
    <col min="1" max="1" width="10.69921875" style="8" customWidth="1"/>
    <col min="2" max="2" width="2.69921875" style="8" customWidth="1"/>
    <col min="3" max="4" width="7.69921875" style="8" customWidth="1"/>
    <col min="5" max="5" width="13.69921875" style="8" customWidth="1"/>
    <col min="6" max="10" width="12.69921875" style="8" customWidth="1"/>
    <col min="11" max="11" width="10.69921875" style="8" customWidth="1"/>
    <col min="12" max="16384" width="11.69921875" style="8"/>
  </cols>
  <sheetData>
    <row r="1" spans="1:11" x14ac:dyDescent="0.2">
      <c r="A1" s="7"/>
    </row>
    <row r="6" spans="1:11" x14ac:dyDescent="0.2">
      <c r="G6" s="1" t="s">
        <v>0</v>
      </c>
    </row>
    <row r="8" spans="1:11" x14ac:dyDescent="0.2">
      <c r="D8" s="7" t="s">
        <v>1</v>
      </c>
    </row>
    <row r="9" spans="1:11" x14ac:dyDescent="0.2">
      <c r="D9" s="7" t="s">
        <v>2</v>
      </c>
    </row>
    <row r="10" spans="1:11" x14ac:dyDescent="0.2">
      <c r="D10" s="7" t="s">
        <v>3</v>
      </c>
    </row>
    <row r="11" spans="1:11" x14ac:dyDescent="0.2">
      <c r="D11" s="7" t="s">
        <v>4</v>
      </c>
    </row>
    <row r="12" spans="1:11" ht="18" thickBot="1" x14ac:dyDescent="0.25">
      <c r="B12" s="9"/>
      <c r="C12" s="9"/>
      <c r="D12" s="10" t="s">
        <v>5</v>
      </c>
      <c r="E12" s="9"/>
      <c r="F12" s="9"/>
      <c r="G12" s="9"/>
      <c r="H12" s="9"/>
      <c r="I12" s="9"/>
      <c r="J12" s="9"/>
      <c r="K12" s="9"/>
    </row>
    <row r="13" spans="1:11" x14ac:dyDescent="0.2">
      <c r="E13" s="11"/>
      <c r="H13" s="11"/>
    </row>
    <row r="14" spans="1:11" x14ac:dyDescent="0.2">
      <c r="E14" s="12" t="s">
        <v>6</v>
      </c>
      <c r="F14" s="13"/>
      <c r="G14" s="13"/>
      <c r="H14" s="12" t="s">
        <v>7</v>
      </c>
      <c r="I14" s="13"/>
      <c r="J14" s="13"/>
      <c r="K14" s="13"/>
    </row>
    <row r="15" spans="1:11" x14ac:dyDescent="0.2">
      <c r="E15" s="11"/>
      <c r="F15" s="13"/>
      <c r="G15" s="13"/>
      <c r="H15" s="11"/>
      <c r="I15" s="13"/>
      <c r="J15" s="13"/>
      <c r="K15" s="11"/>
    </row>
    <row r="16" spans="1:11" x14ac:dyDescent="0.2">
      <c r="B16" s="13"/>
      <c r="C16" s="13"/>
      <c r="D16" s="13"/>
      <c r="E16" s="14" t="s">
        <v>8</v>
      </c>
      <c r="F16" s="14" t="s">
        <v>9</v>
      </c>
      <c r="G16" s="14" t="s">
        <v>10</v>
      </c>
      <c r="H16" s="14" t="s">
        <v>8</v>
      </c>
      <c r="I16" s="14" t="s">
        <v>9</v>
      </c>
      <c r="J16" s="14" t="s">
        <v>10</v>
      </c>
      <c r="K16" s="14" t="s">
        <v>11</v>
      </c>
    </row>
    <row r="17" spans="2:11" x14ac:dyDescent="0.2">
      <c r="E17" s="15" t="s">
        <v>12</v>
      </c>
      <c r="F17" s="16" t="s">
        <v>12</v>
      </c>
      <c r="G17" s="16" t="s">
        <v>12</v>
      </c>
      <c r="H17" s="16" t="s">
        <v>12</v>
      </c>
      <c r="I17" s="16" t="s">
        <v>12</v>
      </c>
      <c r="J17" s="16" t="s">
        <v>12</v>
      </c>
      <c r="K17" s="16" t="s">
        <v>13</v>
      </c>
    </row>
    <row r="18" spans="2:11" x14ac:dyDescent="0.2">
      <c r="C18" s="7" t="s">
        <v>14</v>
      </c>
      <c r="E18" s="6">
        <v>610800</v>
      </c>
      <c r="F18" s="17" t="s">
        <v>15</v>
      </c>
      <c r="G18" s="17" t="s">
        <v>15</v>
      </c>
      <c r="H18" s="16" t="s">
        <v>15</v>
      </c>
      <c r="I18" s="16" t="s">
        <v>15</v>
      </c>
      <c r="J18" s="16" t="s">
        <v>15</v>
      </c>
      <c r="K18" s="16" t="s">
        <v>15</v>
      </c>
    </row>
    <row r="19" spans="2:11" x14ac:dyDescent="0.2">
      <c r="C19" s="7" t="s">
        <v>16</v>
      </c>
      <c r="E19" s="6">
        <v>621400</v>
      </c>
      <c r="F19" s="17" t="s">
        <v>15</v>
      </c>
      <c r="G19" s="17" t="s">
        <v>15</v>
      </c>
      <c r="H19" s="16" t="s">
        <v>15</v>
      </c>
      <c r="I19" s="16" t="s">
        <v>15</v>
      </c>
      <c r="J19" s="16" t="s">
        <v>15</v>
      </c>
      <c r="K19" s="16" t="s">
        <v>15</v>
      </c>
    </row>
    <row r="20" spans="2:11" x14ac:dyDescent="0.2">
      <c r="C20" s="7" t="s">
        <v>17</v>
      </c>
      <c r="E20" s="6">
        <v>630800</v>
      </c>
      <c r="F20" s="17" t="s">
        <v>15</v>
      </c>
      <c r="G20" s="17" t="s">
        <v>15</v>
      </c>
      <c r="H20" s="16" t="s">
        <v>15</v>
      </c>
      <c r="I20" s="16" t="s">
        <v>15</v>
      </c>
      <c r="J20" s="16" t="s">
        <v>15</v>
      </c>
      <c r="K20" s="16" t="s">
        <v>15</v>
      </c>
    </row>
    <row r="21" spans="2:11" x14ac:dyDescent="0.2">
      <c r="C21" s="7" t="s">
        <v>18</v>
      </c>
      <c r="E21" s="18">
        <f>F21+G21</f>
        <v>656100</v>
      </c>
      <c r="F21" s="19">
        <v>329200</v>
      </c>
      <c r="G21" s="19">
        <v>326900</v>
      </c>
      <c r="H21" s="16" t="s">
        <v>15</v>
      </c>
      <c r="I21" s="16" t="s">
        <v>15</v>
      </c>
      <c r="J21" s="16" t="s">
        <v>15</v>
      </c>
      <c r="K21" s="16" t="s">
        <v>15</v>
      </c>
    </row>
    <row r="22" spans="2:11" x14ac:dyDescent="0.2">
      <c r="E22" s="11"/>
    </row>
    <row r="23" spans="2:11" x14ac:dyDescent="0.2">
      <c r="C23" s="7" t="s">
        <v>19</v>
      </c>
      <c r="E23" s="18">
        <f>F23+G23</f>
        <v>679500</v>
      </c>
      <c r="F23" s="19">
        <v>337300</v>
      </c>
      <c r="G23" s="19">
        <v>342200</v>
      </c>
      <c r="H23" s="16" t="s">
        <v>15</v>
      </c>
      <c r="I23" s="16" t="s">
        <v>15</v>
      </c>
      <c r="J23" s="16" t="s">
        <v>15</v>
      </c>
      <c r="K23" s="16" t="s">
        <v>15</v>
      </c>
    </row>
    <row r="24" spans="2:11" x14ac:dyDescent="0.2">
      <c r="C24" s="7" t="s">
        <v>20</v>
      </c>
      <c r="E24" s="18">
        <f>F24+G24</f>
        <v>700400</v>
      </c>
      <c r="F24" s="19">
        <v>346000</v>
      </c>
      <c r="G24" s="19">
        <v>354400</v>
      </c>
      <c r="H24" s="16" t="s">
        <v>15</v>
      </c>
      <c r="I24" s="16" t="s">
        <v>15</v>
      </c>
      <c r="J24" s="16" t="s">
        <v>15</v>
      </c>
      <c r="K24" s="16" t="s">
        <v>15</v>
      </c>
    </row>
    <row r="25" spans="2:11" x14ac:dyDescent="0.2">
      <c r="C25" s="7" t="s">
        <v>21</v>
      </c>
      <c r="E25" s="18">
        <f>F25+G25</f>
        <v>757700</v>
      </c>
      <c r="F25" s="19">
        <v>377400</v>
      </c>
      <c r="G25" s="19">
        <v>380300</v>
      </c>
      <c r="H25" s="16" t="s">
        <v>15</v>
      </c>
      <c r="I25" s="16" t="s">
        <v>15</v>
      </c>
      <c r="J25" s="16" t="s">
        <v>15</v>
      </c>
      <c r="K25" s="16" t="s">
        <v>15</v>
      </c>
    </row>
    <row r="26" spans="2:11" x14ac:dyDescent="0.2">
      <c r="C26" s="7" t="s">
        <v>22</v>
      </c>
      <c r="E26" s="18">
        <f>F26+G26</f>
        <v>778100</v>
      </c>
      <c r="F26" s="19">
        <v>386600</v>
      </c>
      <c r="G26" s="19">
        <v>391500</v>
      </c>
      <c r="H26" s="16" t="s">
        <v>15</v>
      </c>
      <c r="I26" s="16" t="s">
        <v>15</v>
      </c>
      <c r="J26" s="16" t="s">
        <v>15</v>
      </c>
      <c r="K26" s="16" t="s">
        <v>15</v>
      </c>
    </row>
    <row r="27" spans="2:11" x14ac:dyDescent="0.2">
      <c r="E27" s="11"/>
    </row>
    <row r="28" spans="2:11" x14ac:dyDescent="0.2">
      <c r="B28" s="7" t="s">
        <v>23</v>
      </c>
      <c r="C28" s="7" t="s">
        <v>24</v>
      </c>
      <c r="E28" s="18">
        <f>F28+G28</f>
        <v>750411</v>
      </c>
      <c r="F28" s="19">
        <v>372058</v>
      </c>
      <c r="G28" s="19">
        <v>378353</v>
      </c>
      <c r="H28" s="16" t="s">
        <v>15</v>
      </c>
      <c r="I28" s="16" t="s">
        <v>15</v>
      </c>
      <c r="J28" s="16" t="s">
        <v>15</v>
      </c>
      <c r="K28" s="16" t="s">
        <v>15</v>
      </c>
    </row>
    <row r="29" spans="2:11" x14ac:dyDescent="0.2">
      <c r="C29" s="7" t="s">
        <v>25</v>
      </c>
      <c r="E29" s="18">
        <f>F29+G29</f>
        <v>757500</v>
      </c>
      <c r="F29" s="19">
        <v>375900</v>
      </c>
      <c r="G29" s="19">
        <v>381600</v>
      </c>
      <c r="H29" s="16" t="s">
        <v>15</v>
      </c>
      <c r="I29" s="16" t="s">
        <v>15</v>
      </c>
      <c r="J29" s="16" t="s">
        <v>15</v>
      </c>
      <c r="K29" s="16" t="s">
        <v>15</v>
      </c>
    </row>
    <row r="30" spans="2:11" x14ac:dyDescent="0.2">
      <c r="C30" s="7" t="s">
        <v>26</v>
      </c>
      <c r="E30" s="18">
        <f>F30+G30</f>
        <v>764300</v>
      </c>
      <c r="F30" s="19">
        <v>379800</v>
      </c>
      <c r="G30" s="19">
        <v>384500</v>
      </c>
      <c r="H30" s="16" t="s">
        <v>15</v>
      </c>
      <c r="I30" s="16" t="s">
        <v>15</v>
      </c>
      <c r="J30" s="16" t="s">
        <v>15</v>
      </c>
      <c r="K30" s="16" t="s">
        <v>15</v>
      </c>
    </row>
    <row r="31" spans="2:11" x14ac:dyDescent="0.2">
      <c r="C31" s="7" t="s">
        <v>27</v>
      </c>
      <c r="E31" s="18">
        <f>F31+G31</f>
        <v>776000</v>
      </c>
      <c r="F31" s="19">
        <v>386300</v>
      </c>
      <c r="G31" s="19">
        <v>389700</v>
      </c>
      <c r="H31" s="16" t="s">
        <v>15</v>
      </c>
      <c r="I31" s="16" t="s">
        <v>15</v>
      </c>
      <c r="J31" s="16" t="s">
        <v>15</v>
      </c>
      <c r="K31" s="16" t="s">
        <v>15</v>
      </c>
    </row>
    <row r="32" spans="2:11" x14ac:dyDescent="0.2">
      <c r="E32" s="11"/>
    </row>
    <row r="33" spans="2:11" x14ac:dyDescent="0.2">
      <c r="C33" s="7" t="s">
        <v>28</v>
      </c>
      <c r="E33" s="6">
        <v>780400</v>
      </c>
      <c r="F33" s="19">
        <v>388500</v>
      </c>
      <c r="G33" s="19">
        <v>391800</v>
      </c>
      <c r="H33" s="16" t="s">
        <v>15</v>
      </c>
      <c r="I33" s="16" t="s">
        <v>15</v>
      </c>
      <c r="J33" s="16" t="s">
        <v>15</v>
      </c>
      <c r="K33" s="16" t="s">
        <v>15</v>
      </c>
    </row>
    <row r="34" spans="2:11" x14ac:dyDescent="0.2">
      <c r="B34" s="7" t="s">
        <v>23</v>
      </c>
      <c r="C34" s="7" t="s">
        <v>29</v>
      </c>
      <c r="E34" s="18">
        <f>F34+G34</f>
        <v>787511</v>
      </c>
      <c r="F34" s="19">
        <v>392191</v>
      </c>
      <c r="G34" s="19">
        <v>395320</v>
      </c>
      <c r="H34" s="16" t="s">
        <v>15</v>
      </c>
      <c r="I34" s="16" t="s">
        <v>15</v>
      </c>
      <c r="J34" s="16" t="s">
        <v>15</v>
      </c>
      <c r="K34" s="16" t="s">
        <v>15</v>
      </c>
    </row>
    <row r="35" spans="2:11" x14ac:dyDescent="0.2">
      <c r="C35" s="7" t="s">
        <v>30</v>
      </c>
      <c r="E35" s="18">
        <f>F35+G35</f>
        <v>796900</v>
      </c>
      <c r="F35" s="19">
        <v>397200</v>
      </c>
      <c r="G35" s="19">
        <v>399700</v>
      </c>
      <c r="H35" s="16" t="s">
        <v>15</v>
      </c>
      <c r="I35" s="16" t="s">
        <v>15</v>
      </c>
      <c r="J35" s="16" t="s">
        <v>15</v>
      </c>
      <c r="K35" s="16" t="s">
        <v>15</v>
      </c>
    </row>
    <row r="36" spans="2:11" x14ac:dyDescent="0.2">
      <c r="C36" s="7" t="s">
        <v>31</v>
      </c>
      <c r="E36" s="18">
        <f>F36+G36</f>
        <v>803500</v>
      </c>
      <c r="F36" s="19">
        <v>400500</v>
      </c>
      <c r="G36" s="19">
        <v>403000</v>
      </c>
      <c r="H36" s="16" t="s">
        <v>15</v>
      </c>
      <c r="I36" s="16" t="s">
        <v>15</v>
      </c>
      <c r="J36" s="16" t="s">
        <v>15</v>
      </c>
      <c r="K36" s="16" t="s">
        <v>15</v>
      </c>
    </row>
    <row r="37" spans="2:11" x14ac:dyDescent="0.2">
      <c r="E37" s="11"/>
    </row>
    <row r="38" spans="2:11" x14ac:dyDescent="0.2">
      <c r="C38" s="7" t="s">
        <v>32</v>
      </c>
      <c r="E38" s="18">
        <f>F38+G38</f>
        <v>810200</v>
      </c>
      <c r="F38" s="19">
        <v>404300</v>
      </c>
      <c r="G38" s="19">
        <v>405900</v>
      </c>
      <c r="H38" s="16" t="s">
        <v>15</v>
      </c>
      <c r="I38" s="16" t="s">
        <v>15</v>
      </c>
      <c r="J38" s="16" t="s">
        <v>15</v>
      </c>
      <c r="K38" s="16" t="s">
        <v>15</v>
      </c>
    </row>
    <row r="39" spans="2:11" x14ac:dyDescent="0.2">
      <c r="C39" s="7" t="s">
        <v>33</v>
      </c>
      <c r="E39" s="18">
        <f>F39+G39</f>
        <v>818000</v>
      </c>
      <c r="F39" s="19">
        <v>408400</v>
      </c>
      <c r="G39" s="19">
        <v>409600</v>
      </c>
      <c r="H39" s="16" t="s">
        <v>15</v>
      </c>
      <c r="I39" s="16" t="s">
        <v>15</v>
      </c>
      <c r="J39" s="16" t="s">
        <v>15</v>
      </c>
      <c r="K39" s="16" t="s">
        <v>15</v>
      </c>
    </row>
    <row r="40" spans="2:11" x14ac:dyDescent="0.2">
      <c r="B40" s="7" t="s">
        <v>23</v>
      </c>
      <c r="C40" s="7" t="s">
        <v>34</v>
      </c>
      <c r="E40" s="18">
        <f>F40+G40</f>
        <v>830748</v>
      </c>
      <c r="F40" s="19">
        <v>415035</v>
      </c>
      <c r="G40" s="19">
        <v>415713</v>
      </c>
      <c r="H40" s="16" t="s">
        <v>15</v>
      </c>
      <c r="I40" s="16" t="s">
        <v>15</v>
      </c>
      <c r="J40" s="16" t="s">
        <v>15</v>
      </c>
      <c r="K40" s="16" t="s">
        <v>15</v>
      </c>
    </row>
    <row r="41" spans="2:11" x14ac:dyDescent="0.2">
      <c r="C41" s="7" t="s">
        <v>35</v>
      </c>
      <c r="E41" s="18">
        <f>F41+G41</f>
        <v>840800</v>
      </c>
      <c r="F41" s="19">
        <v>420100</v>
      </c>
      <c r="G41" s="19">
        <v>420700</v>
      </c>
      <c r="H41" s="16" t="s">
        <v>15</v>
      </c>
      <c r="I41" s="16" t="s">
        <v>15</v>
      </c>
      <c r="J41" s="16" t="s">
        <v>15</v>
      </c>
      <c r="K41" s="16" t="s">
        <v>15</v>
      </c>
    </row>
    <row r="42" spans="2:11" x14ac:dyDescent="0.2">
      <c r="E42" s="11"/>
    </row>
    <row r="43" spans="2:11" x14ac:dyDescent="0.2">
      <c r="C43" s="7" t="s">
        <v>36</v>
      </c>
      <c r="E43" s="18">
        <f>F43+G43</f>
        <v>851400</v>
      </c>
      <c r="F43" s="19">
        <v>423800</v>
      </c>
      <c r="G43" s="19">
        <v>427600</v>
      </c>
      <c r="H43" s="16" t="s">
        <v>15</v>
      </c>
      <c r="I43" s="16" t="s">
        <v>15</v>
      </c>
      <c r="J43" s="16" t="s">
        <v>15</v>
      </c>
      <c r="K43" s="16" t="s">
        <v>15</v>
      </c>
    </row>
    <row r="44" spans="2:11" x14ac:dyDescent="0.2">
      <c r="C44" s="7" t="s">
        <v>37</v>
      </c>
      <c r="E44" s="18">
        <f>F44+G44</f>
        <v>854300</v>
      </c>
      <c r="F44" s="19">
        <v>425400</v>
      </c>
      <c r="G44" s="19">
        <v>428900</v>
      </c>
      <c r="H44" s="16" t="s">
        <v>15</v>
      </c>
      <c r="I44" s="16" t="s">
        <v>15</v>
      </c>
      <c r="J44" s="16" t="s">
        <v>15</v>
      </c>
      <c r="K44" s="16" t="s">
        <v>15</v>
      </c>
    </row>
    <row r="45" spans="2:11" x14ac:dyDescent="0.2">
      <c r="C45" s="7" t="s">
        <v>38</v>
      </c>
      <c r="E45" s="18">
        <f>F45+G45</f>
        <v>860700</v>
      </c>
      <c r="F45" s="19">
        <v>428100</v>
      </c>
      <c r="G45" s="19">
        <v>432600</v>
      </c>
      <c r="H45" s="16" t="s">
        <v>15</v>
      </c>
      <c r="I45" s="16" t="s">
        <v>15</v>
      </c>
      <c r="J45" s="16" t="s">
        <v>15</v>
      </c>
      <c r="K45" s="16" t="s">
        <v>15</v>
      </c>
    </row>
    <row r="46" spans="2:11" x14ac:dyDescent="0.2">
      <c r="B46" s="7" t="s">
        <v>23</v>
      </c>
      <c r="C46" s="7" t="s">
        <v>39</v>
      </c>
      <c r="E46" s="18">
        <f>F46+G46</f>
        <v>864087</v>
      </c>
      <c r="F46" s="19">
        <v>428638</v>
      </c>
      <c r="G46" s="19">
        <v>435449</v>
      </c>
      <c r="H46" s="16" t="s">
        <v>15</v>
      </c>
      <c r="I46" s="16" t="s">
        <v>15</v>
      </c>
      <c r="J46" s="16" t="s">
        <v>15</v>
      </c>
      <c r="K46" s="16" t="s">
        <v>15</v>
      </c>
    </row>
    <row r="47" spans="2:11" x14ac:dyDescent="0.2">
      <c r="E47" s="11"/>
    </row>
    <row r="48" spans="2:11" x14ac:dyDescent="0.2">
      <c r="C48" s="7" t="s">
        <v>40</v>
      </c>
      <c r="E48" s="18">
        <f>F48+G48</f>
        <v>866400</v>
      </c>
      <c r="F48" s="19">
        <v>428300</v>
      </c>
      <c r="G48" s="19">
        <v>438100</v>
      </c>
      <c r="H48" s="16" t="s">
        <v>15</v>
      </c>
      <c r="I48" s="16" t="s">
        <v>15</v>
      </c>
      <c r="J48" s="16" t="s">
        <v>15</v>
      </c>
      <c r="K48" s="16" t="s">
        <v>15</v>
      </c>
    </row>
    <row r="49" spans="2:11" x14ac:dyDescent="0.2">
      <c r="C49" s="7" t="s">
        <v>41</v>
      </c>
      <c r="E49" s="18">
        <f>F49+G49</f>
        <v>866100</v>
      </c>
      <c r="F49" s="19">
        <v>425600</v>
      </c>
      <c r="G49" s="19">
        <v>440500</v>
      </c>
      <c r="H49" s="16" t="s">
        <v>15</v>
      </c>
      <c r="I49" s="16" t="s">
        <v>15</v>
      </c>
      <c r="J49" s="16" t="s">
        <v>15</v>
      </c>
      <c r="K49" s="16" t="s">
        <v>15</v>
      </c>
    </row>
    <row r="50" spans="2:11" x14ac:dyDescent="0.2">
      <c r="C50" s="7" t="s">
        <v>42</v>
      </c>
      <c r="E50" s="6">
        <v>854300</v>
      </c>
      <c r="F50" s="19">
        <v>414700</v>
      </c>
      <c r="G50" s="19">
        <v>439500</v>
      </c>
      <c r="H50" s="16" t="s">
        <v>15</v>
      </c>
      <c r="I50" s="16" t="s">
        <v>15</v>
      </c>
      <c r="J50" s="16" t="s">
        <v>15</v>
      </c>
      <c r="K50" s="16" t="s">
        <v>15</v>
      </c>
    </row>
    <row r="51" spans="2:11" x14ac:dyDescent="0.2">
      <c r="C51" s="7" t="s">
        <v>43</v>
      </c>
      <c r="E51" s="18">
        <f>F51+G51</f>
        <v>843400</v>
      </c>
      <c r="F51" s="19">
        <v>407400</v>
      </c>
      <c r="G51" s="19">
        <v>436000</v>
      </c>
      <c r="H51" s="16" t="s">
        <v>15</v>
      </c>
      <c r="I51" s="16" t="s">
        <v>15</v>
      </c>
      <c r="J51" s="16" t="s">
        <v>15</v>
      </c>
      <c r="K51" s="16" t="s">
        <v>15</v>
      </c>
    </row>
    <row r="52" spans="2:11" x14ac:dyDescent="0.2">
      <c r="E52" s="11"/>
    </row>
    <row r="53" spans="2:11" x14ac:dyDescent="0.2">
      <c r="B53" s="7" t="s">
        <v>23</v>
      </c>
      <c r="C53" s="7" t="s">
        <v>49</v>
      </c>
      <c r="D53" s="20"/>
      <c r="E53" s="6">
        <v>847000</v>
      </c>
      <c r="F53" s="19">
        <v>409100</v>
      </c>
      <c r="G53" s="19">
        <v>437800</v>
      </c>
      <c r="H53" s="16" t="s">
        <v>15</v>
      </c>
      <c r="I53" s="16" t="s">
        <v>15</v>
      </c>
      <c r="J53" s="16" t="s">
        <v>15</v>
      </c>
      <c r="K53" s="16" t="s">
        <v>15</v>
      </c>
    </row>
    <row r="54" spans="2:11" x14ac:dyDescent="0.2">
      <c r="C54" s="7" t="s">
        <v>50</v>
      </c>
      <c r="D54" s="21"/>
      <c r="E54" s="6">
        <v>838400</v>
      </c>
      <c r="F54" s="19">
        <v>396100</v>
      </c>
      <c r="G54" s="19">
        <v>442200</v>
      </c>
      <c r="H54" s="16" t="s">
        <v>15</v>
      </c>
      <c r="I54" s="16" t="s">
        <v>15</v>
      </c>
      <c r="J54" s="16" t="s">
        <v>15</v>
      </c>
      <c r="K54" s="16" t="s">
        <v>15</v>
      </c>
    </row>
    <row r="55" spans="2:11" x14ac:dyDescent="0.2">
      <c r="C55" s="7" t="s">
        <v>51</v>
      </c>
      <c r="D55" s="21"/>
      <c r="E55" s="18">
        <f>F55+G55</f>
        <v>833700</v>
      </c>
      <c r="F55" s="19">
        <v>389600</v>
      </c>
      <c r="G55" s="19">
        <v>444100</v>
      </c>
      <c r="H55" s="16" t="s">
        <v>15</v>
      </c>
      <c r="I55" s="16" t="s">
        <v>15</v>
      </c>
      <c r="J55" s="16" t="s">
        <v>15</v>
      </c>
      <c r="K55" s="16" t="s">
        <v>15</v>
      </c>
    </row>
    <row r="56" spans="2:11" x14ac:dyDescent="0.2">
      <c r="C56" s="7" t="s">
        <v>52</v>
      </c>
      <c r="D56" s="21"/>
      <c r="E56" s="18">
        <f>F56+G56</f>
        <v>838700</v>
      </c>
      <c r="F56" s="19">
        <v>387700</v>
      </c>
      <c r="G56" s="19">
        <v>451000</v>
      </c>
      <c r="H56" s="16" t="s">
        <v>15</v>
      </c>
      <c r="I56" s="16" t="s">
        <v>15</v>
      </c>
      <c r="J56" s="16" t="s">
        <v>15</v>
      </c>
      <c r="K56" s="16" t="s">
        <v>15</v>
      </c>
    </row>
    <row r="57" spans="2:11" x14ac:dyDescent="0.2">
      <c r="E57" s="11"/>
    </row>
    <row r="58" spans="2:11" x14ac:dyDescent="0.2">
      <c r="C58" s="7" t="s">
        <v>53</v>
      </c>
      <c r="D58" s="21"/>
      <c r="E58" s="18">
        <f>F58+G58</f>
        <v>847388</v>
      </c>
      <c r="F58" s="19">
        <v>389589</v>
      </c>
      <c r="G58" s="19">
        <v>457799</v>
      </c>
      <c r="H58" s="16" t="s">
        <v>15</v>
      </c>
      <c r="I58" s="16" t="s">
        <v>15</v>
      </c>
      <c r="J58" s="16" t="s">
        <v>15</v>
      </c>
      <c r="K58" s="16" t="s">
        <v>15</v>
      </c>
    </row>
    <row r="59" spans="2:11" x14ac:dyDescent="0.2">
      <c r="C59" s="7" t="s">
        <v>54</v>
      </c>
      <c r="D59" s="21"/>
      <c r="E59" s="18">
        <f>F59+G59</f>
        <v>936006</v>
      </c>
      <c r="F59" s="19">
        <v>430015</v>
      </c>
      <c r="G59" s="19">
        <v>505991</v>
      </c>
      <c r="H59" s="16" t="s">
        <v>15</v>
      </c>
      <c r="I59" s="16" t="s">
        <v>15</v>
      </c>
      <c r="J59" s="16" t="s">
        <v>15</v>
      </c>
      <c r="K59" s="16" t="s">
        <v>15</v>
      </c>
    </row>
    <row r="60" spans="2:11" x14ac:dyDescent="0.2">
      <c r="C60" s="7" t="s">
        <v>55</v>
      </c>
      <c r="D60" s="21"/>
      <c r="E60" s="18">
        <f>F60+G60</f>
        <v>933231</v>
      </c>
      <c r="F60" s="19">
        <v>437661</v>
      </c>
      <c r="G60" s="19">
        <v>495570</v>
      </c>
      <c r="H60" s="16" t="s">
        <v>15</v>
      </c>
      <c r="I60" s="16" t="s">
        <v>15</v>
      </c>
      <c r="J60" s="16" t="s">
        <v>15</v>
      </c>
      <c r="K60" s="16" t="s">
        <v>15</v>
      </c>
    </row>
    <row r="61" spans="2:11" x14ac:dyDescent="0.2">
      <c r="B61" s="7" t="s">
        <v>23</v>
      </c>
      <c r="C61" s="7" t="s">
        <v>56</v>
      </c>
      <c r="D61" s="21"/>
      <c r="E61" s="18">
        <f>F61+G61</f>
        <v>959999</v>
      </c>
      <c r="F61" s="19">
        <v>461648</v>
      </c>
      <c r="G61" s="19">
        <v>498351</v>
      </c>
      <c r="H61" s="16" t="s">
        <v>15</v>
      </c>
      <c r="I61" s="16" t="s">
        <v>15</v>
      </c>
      <c r="J61" s="16" t="s">
        <v>15</v>
      </c>
      <c r="K61" s="16" t="s">
        <v>15</v>
      </c>
    </row>
    <row r="62" spans="2:11" x14ac:dyDescent="0.2">
      <c r="E62" s="11"/>
    </row>
    <row r="63" spans="2:11" x14ac:dyDescent="0.2">
      <c r="C63" s="7" t="s">
        <v>57</v>
      </c>
      <c r="D63" s="21"/>
      <c r="E63" s="18">
        <f>F63+G63</f>
        <v>964600</v>
      </c>
      <c r="F63" s="19">
        <v>465400</v>
      </c>
      <c r="G63" s="19">
        <v>499200</v>
      </c>
      <c r="H63" s="16" t="s">
        <v>15</v>
      </c>
      <c r="I63" s="16" t="s">
        <v>15</v>
      </c>
      <c r="J63" s="16" t="s">
        <v>15</v>
      </c>
      <c r="K63" s="16" t="s">
        <v>15</v>
      </c>
    </row>
    <row r="64" spans="2:11" x14ac:dyDescent="0.2">
      <c r="C64" s="7" t="s">
        <v>58</v>
      </c>
      <c r="D64" s="21"/>
      <c r="E64" s="18">
        <f>F64+G64</f>
        <v>979100</v>
      </c>
      <c r="F64" s="19">
        <v>473200</v>
      </c>
      <c r="G64" s="19">
        <v>505900</v>
      </c>
      <c r="H64" s="16" t="s">
        <v>15</v>
      </c>
      <c r="I64" s="16" t="s">
        <v>15</v>
      </c>
      <c r="J64" s="16" t="s">
        <v>15</v>
      </c>
      <c r="K64" s="16" t="s">
        <v>15</v>
      </c>
    </row>
    <row r="65" spans="1:11" x14ac:dyDescent="0.2">
      <c r="B65" s="7" t="s">
        <v>23</v>
      </c>
      <c r="C65" s="7" t="s">
        <v>44</v>
      </c>
      <c r="D65" s="21"/>
      <c r="E65" s="18">
        <f>F65+G65</f>
        <v>982113</v>
      </c>
      <c r="F65" s="19">
        <v>475324</v>
      </c>
      <c r="G65" s="19">
        <v>506789</v>
      </c>
      <c r="H65" s="16" t="s">
        <v>15</v>
      </c>
      <c r="I65" s="16" t="s">
        <v>15</v>
      </c>
      <c r="J65" s="16" t="s">
        <v>15</v>
      </c>
      <c r="K65" s="16" t="s">
        <v>15</v>
      </c>
    </row>
    <row r="66" spans="1:11" x14ac:dyDescent="0.2">
      <c r="C66" s="7" t="s">
        <v>59</v>
      </c>
      <c r="D66" s="21"/>
      <c r="E66" s="18">
        <f>F66+G66</f>
        <v>983000</v>
      </c>
      <c r="F66" s="19">
        <v>476000</v>
      </c>
      <c r="G66" s="19">
        <v>507000</v>
      </c>
      <c r="H66" s="16" t="s">
        <v>15</v>
      </c>
      <c r="I66" s="16" t="s">
        <v>15</v>
      </c>
      <c r="J66" s="16" t="s">
        <v>15</v>
      </c>
      <c r="K66" s="16" t="s">
        <v>15</v>
      </c>
    </row>
    <row r="67" spans="1:11" ht="18" thickBot="1" x14ac:dyDescent="0.25">
      <c r="C67" s="9"/>
      <c r="D67" s="22"/>
      <c r="E67" s="23"/>
      <c r="F67" s="9"/>
      <c r="G67" s="9"/>
      <c r="H67" s="9"/>
      <c r="I67" s="9"/>
      <c r="J67" s="9"/>
      <c r="K67" s="9"/>
    </row>
    <row r="68" spans="1:11" x14ac:dyDescent="0.2">
      <c r="D68" s="21"/>
      <c r="E68" s="24" t="s">
        <v>45</v>
      </c>
    </row>
    <row r="69" spans="1:11" x14ac:dyDescent="0.2">
      <c r="D69" s="21"/>
      <c r="E69" s="24" t="s">
        <v>46</v>
      </c>
    </row>
    <row r="70" spans="1:11" x14ac:dyDescent="0.2">
      <c r="A70" s="7"/>
      <c r="D70" s="21"/>
      <c r="E70" s="25"/>
    </row>
    <row r="71" spans="1:11" x14ac:dyDescent="0.2">
      <c r="A71" s="7"/>
      <c r="D71" s="21"/>
      <c r="E71" s="25"/>
    </row>
    <row r="72" spans="1:11" x14ac:dyDescent="0.2">
      <c r="D72" s="21"/>
      <c r="E72" s="25"/>
    </row>
    <row r="73" spans="1:11" x14ac:dyDescent="0.2">
      <c r="D73" s="21"/>
      <c r="E73" s="25"/>
    </row>
    <row r="74" spans="1:11" x14ac:dyDescent="0.2">
      <c r="D74" s="21"/>
      <c r="E74" s="25"/>
    </row>
    <row r="75" spans="1:11" x14ac:dyDescent="0.2">
      <c r="D75" s="21"/>
      <c r="E75" s="25"/>
    </row>
    <row r="76" spans="1:11" x14ac:dyDescent="0.2">
      <c r="E76" s="25"/>
      <c r="G76" s="1" t="s">
        <v>47</v>
      </c>
    </row>
    <row r="77" spans="1:11" ht="18" thickBot="1" x14ac:dyDescent="0.25">
      <c r="B77" s="9"/>
      <c r="C77" s="9"/>
      <c r="D77" s="22"/>
      <c r="E77" s="9"/>
      <c r="F77" s="9"/>
      <c r="G77" s="9"/>
      <c r="H77" s="9"/>
      <c r="I77" s="9"/>
      <c r="J77" s="9"/>
      <c r="K77" s="9"/>
    </row>
    <row r="78" spans="1:11" x14ac:dyDescent="0.2">
      <c r="D78" s="21"/>
      <c r="E78" s="11"/>
      <c r="H78" s="11"/>
    </row>
    <row r="79" spans="1:11" x14ac:dyDescent="0.2">
      <c r="D79" s="21"/>
      <c r="E79" s="12" t="s">
        <v>6</v>
      </c>
      <c r="F79" s="13"/>
      <c r="G79" s="13"/>
      <c r="H79" s="12" t="s">
        <v>7</v>
      </c>
      <c r="I79" s="13"/>
      <c r="J79" s="13"/>
      <c r="K79" s="13"/>
    </row>
    <row r="80" spans="1:11" x14ac:dyDescent="0.2">
      <c r="D80" s="21"/>
      <c r="E80" s="11"/>
      <c r="F80" s="13"/>
      <c r="G80" s="13"/>
      <c r="H80" s="11"/>
      <c r="I80" s="13"/>
      <c r="J80" s="13"/>
      <c r="K80" s="11"/>
    </row>
    <row r="81" spans="2:11" x14ac:dyDescent="0.2">
      <c r="B81" s="13"/>
      <c r="C81" s="13"/>
      <c r="D81" s="26"/>
      <c r="E81" s="14" t="s">
        <v>8</v>
      </c>
      <c r="F81" s="14" t="s">
        <v>9</v>
      </c>
      <c r="G81" s="14" t="s">
        <v>10</v>
      </c>
      <c r="H81" s="14" t="s">
        <v>8</v>
      </c>
      <c r="I81" s="14" t="s">
        <v>9</v>
      </c>
      <c r="J81" s="14" t="s">
        <v>10</v>
      </c>
      <c r="K81" s="14" t="s">
        <v>11</v>
      </c>
    </row>
    <row r="82" spans="2:11" x14ac:dyDescent="0.2">
      <c r="D82" s="21"/>
      <c r="E82" s="15" t="s">
        <v>12</v>
      </c>
      <c r="F82" s="16" t="s">
        <v>12</v>
      </c>
      <c r="G82" s="16" t="s">
        <v>12</v>
      </c>
      <c r="H82" s="16" t="s">
        <v>12</v>
      </c>
      <c r="I82" s="16" t="s">
        <v>12</v>
      </c>
      <c r="J82" s="16" t="s">
        <v>12</v>
      </c>
      <c r="K82" s="16" t="s">
        <v>13</v>
      </c>
    </row>
    <row r="83" spans="2:11" x14ac:dyDescent="0.2">
      <c r="C83" s="7" t="s">
        <v>60</v>
      </c>
      <c r="D83" s="21"/>
      <c r="E83" s="18">
        <f>F83+G83</f>
        <v>988000</v>
      </c>
      <c r="F83" s="19">
        <v>480000</v>
      </c>
      <c r="G83" s="19">
        <v>508000</v>
      </c>
      <c r="H83" s="16" t="s">
        <v>15</v>
      </c>
      <c r="I83" s="16" t="s">
        <v>15</v>
      </c>
      <c r="J83" s="16" t="s">
        <v>15</v>
      </c>
      <c r="K83" s="16" t="s">
        <v>15</v>
      </c>
    </row>
    <row r="84" spans="2:11" x14ac:dyDescent="0.2">
      <c r="C84" s="7" t="s">
        <v>61</v>
      </c>
      <c r="D84" s="21"/>
      <c r="E84" s="18">
        <f>F84+G84</f>
        <v>990000</v>
      </c>
      <c r="F84" s="19">
        <v>481000</v>
      </c>
      <c r="G84" s="19">
        <v>509000</v>
      </c>
      <c r="H84" s="27">
        <f>I84+J84</f>
        <v>994000</v>
      </c>
      <c r="I84" s="19">
        <v>482213</v>
      </c>
      <c r="J84" s="19">
        <v>511787</v>
      </c>
      <c r="K84" s="19">
        <v>217803</v>
      </c>
    </row>
    <row r="85" spans="2:11" x14ac:dyDescent="0.2">
      <c r="C85" s="7" t="s">
        <v>62</v>
      </c>
      <c r="D85" s="21"/>
      <c r="E85" s="6">
        <v>998000</v>
      </c>
      <c r="F85" s="19">
        <v>485000</v>
      </c>
      <c r="G85" s="19">
        <v>512000</v>
      </c>
      <c r="H85" s="27">
        <f>I85+J85</f>
        <v>998813</v>
      </c>
      <c r="I85" s="19">
        <v>484591</v>
      </c>
      <c r="J85" s="19">
        <v>514222</v>
      </c>
      <c r="K85" s="19">
        <v>219117</v>
      </c>
    </row>
    <row r="86" spans="2:11" x14ac:dyDescent="0.2">
      <c r="B86" s="7" t="s">
        <v>23</v>
      </c>
      <c r="C86" s="7" t="s">
        <v>63</v>
      </c>
      <c r="D86" s="21"/>
      <c r="E86" s="18">
        <f>F86+G86</f>
        <v>1006819</v>
      </c>
      <c r="F86" s="19">
        <v>490533</v>
      </c>
      <c r="G86" s="19">
        <v>516286</v>
      </c>
      <c r="H86" s="27">
        <f>I86+J86</f>
        <v>1012304</v>
      </c>
      <c r="I86" s="19">
        <v>491332</v>
      </c>
      <c r="J86" s="19">
        <v>520972</v>
      </c>
      <c r="K86" s="19">
        <v>222441</v>
      </c>
    </row>
    <row r="87" spans="2:11" x14ac:dyDescent="0.2">
      <c r="C87" s="7" t="s">
        <v>64</v>
      </c>
      <c r="D87" s="21"/>
      <c r="E87" s="6">
        <v>1007000</v>
      </c>
      <c r="F87" s="19">
        <v>491000</v>
      </c>
      <c r="G87" s="19">
        <v>517000</v>
      </c>
      <c r="H87" s="27">
        <f>I87+J87</f>
        <v>1020670</v>
      </c>
      <c r="I87" s="19">
        <v>495485</v>
      </c>
      <c r="J87" s="19">
        <v>525185</v>
      </c>
      <c r="K87" s="19">
        <v>225429</v>
      </c>
    </row>
    <row r="88" spans="2:11" x14ac:dyDescent="0.2">
      <c r="E88" s="11"/>
    </row>
    <row r="89" spans="2:11" x14ac:dyDescent="0.2">
      <c r="C89" s="7" t="s">
        <v>65</v>
      </c>
      <c r="D89" s="21"/>
      <c r="E89" s="18">
        <f>F89+G89</f>
        <v>1003000</v>
      </c>
      <c r="F89" s="19">
        <v>488000</v>
      </c>
      <c r="G89" s="19">
        <v>515000</v>
      </c>
      <c r="H89" s="27">
        <f>I89+J89</f>
        <v>1021970</v>
      </c>
      <c r="I89" s="19">
        <v>495689</v>
      </c>
      <c r="J89" s="19">
        <v>526281</v>
      </c>
      <c r="K89" s="19">
        <v>228455</v>
      </c>
    </row>
    <row r="90" spans="2:11" x14ac:dyDescent="0.2">
      <c r="C90" s="7" t="s">
        <v>66</v>
      </c>
      <c r="D90" s="21"/>
      <c r="E90" s="6">
        <v>1002000</v>
      </c>
      <c r="F90" s="19">
        <v>486000</v>
      </c>
      <c r="G90" s="19">
        <v>515000</v>
      </c>
      <c r="H90" s="27">
        <f>I90+J90</f>
        <v>1029565</v>
      </c>
      <c r="I90" s="19">
        <v>497993</v>
      </c>
      <c r="J90" s="19">
        <v>531572</v>
      </c>
      <c r="K90" s="19">
        <v>232105</v>
      </c>
    </row>
    <row r="91" spans="2:11" x14ac:dyDescent="0.2">
      <c r="C91" s="7" t="s">
        <v>67</v>
      </c>
      <c r="D91" s="21"/>
      <c r="E91" s="18">
        <f>F91+G91</f>
        <v>1002000</v>
      </c>
      <c r="F91" s="19">
        <v>486000</v>
      </c>
      <c r="G91" s="19">
        <v>516000</v>
      </c>
      <c r="H91" s="27">
        <f>I91+J91</f>
        <v>1035019</v>
      </c>
      <c r="I91" s="19">
        <v>500790</v>
      </c>
      <c r="J91" s="19">
        <v>534229</v>
      </c>
      <c r="K91" s="19">
        <v>236052</v>
      </c>
    </row>
    <row r="92" spans="2:11" x14ac:dyDescent="0.2">
      <c r="B92" s="7" t="s">
        <v>23</v>
      </c>
      <c r="C92" s="7" t="s">
        <v>68</v>
      </c>
      <c r="D92" s="21"/>
      <c r="E92" s="18">
        <f>F92+G92</f>
        <v>1002191</v>
      </c>
      <c r="F92" s="19">
        <v>484994</v>
      </c>
      <c r="G92" s="19">
        <v>517197</v>
      </c>
      <c r="H92" s="27">
        <f>I92+J92</f>
        <v>1036444</v>
      </c>
      <c r="I92" s="19">
        <v>501797</v>
      </c>
      <c r="J92" s="19">
        <v>534647</v>
      </c>
      <c r="K92" s="19">
        <v>240337</v>
      </c>
    </row>
    <row r="93" spans="2:11" x14ac:dyDescent="0.2">
      <c r="C93" s="7" t="s">
        <v>69</v>
      </c>
      <c r="D93" s="21"/>
      <c r="E93" s="18">
        <f>F93+G93</f>
        <v>1003935</v>
      </c>
      <c r="F93" s="19">
        <v>485239</v>
      </c>
      <c r="G93" s="19">
        <v>518696</v>
      </c>
      <c r="H93" s="27">
        <f>I93+J93</f>
        <v>1039981</v>
      </c>
      <c r="I93" s="19">
        <v>503728</v>
      </c>
      <c r="J93" s="19">
        <v>536253</v>
      </c>
      <c r="K93" s="19">
        <v>245767</v>
      </c>
    </row>
    <row r="94" spans="2:11" x14ac:dyDescent="0.2">
      <c r="E94" s="11"/>
    </row>
    <row r="95" spans="2:11" x14ac:dyDescent="0.2">
      <c r="C95" s="7" t="s">
        <v>70</v>
      </c>
      <c r="D95" s="21"/>
      <c r="E95" s="18">
        <f>F95+G95</f>
        <v>1005551</v>
      </c>
      <c r="F95" s="19">
        <v>485414</v>
      </c>
      <c r="G95" s="19">
        <v>520137</v>
      </c>
      <c r="H95" s="27">
        <f>I95+J95</f>
        <v>1047670</v>
      </c>
      <c r="I95" s="19">
        <v>507077</v>
      </c>
      <c r="J95" s="19">
        <v>540593</v>
      </c>
      <c r="K95" s="19">
        <v>250023</v>
      </c>
    </row>
    <row r="96" spans="2:11" x14ac:dyDescent="0.2">
      <c r="C96" s="7" t="s">
        <v>71</v>
      </c>
      <c r="D96" s="21"/>
      <c r="E96" s="18">
        <f>F96+G96</f>
        <v>1011170</v>
      </c>
      <c r="F96" s="19">
        <v>488522</v>
      </c>
      <c r="G96" s="19">
        <v>522648</v>
      </c>
      <c r="H96" s="27">
        <f>I96+J96</f>
        <v>1050097</v>
      </c>
      <c r="I96" s="19">
        <v>509110</v>
      </c>
      <c r="J96" s="19">
        <v>540987</v>
      </c>
      <c r="K96" s="19">
        <v>255155</v>
      </c>
    </row>
    <row r="97" spans="2:11" x14ac:dyDescent="0.2">
      <c r="C97" s="7" t="s">
        <v>72</v>
      </c>
      <c r="D97" s="21"/>
      <c r="E97" s="18">
        <f>F97+G97</f>
        <v>1018791</v>
      </c>
      <c r="F97" s="19">
        <v>492684</v>
      </c>
      <c r="G97" s="19">
        <v>526107</v>
      </c>
      <c r="H97" s="27">
        <f>I97+J97</f>
        <v>1059214</v>
      </c>
      <c r="I97" s="19">
        <v>515033</v>
      </c>
      <c r="J97" s="19">
        <v>544181</v>
      </c>
      <c r="K97" s="19">
        <v>261406</v>
      </c>
    </row>
    <row r="98" spans="2:11" x14ac:dyDescent="0.2">
      <c r="B98" s="7" t="s">
        <v>23</v>
      </c>
      <c r="C98" s="7" t="s">
        <v>73</v>
      </c>
      <c r="D98" s="21"/>
      <c r="E98" s="18">
        <f>F98+G98</f>
        <v>1026975</v>
      </c>
      <c r="F98" s="19">
        <v>497256</v>
      </c>
      <c r="G98" s="19">
        <v>529719</v>
      </c>
      <c r="H98" s="27">
        <f>I98+J98</f>
        <v>1067539</v>
      </c>
      <c r="I98" s="19">
        <v>519742</v>
      </c>
      <c r="J98" s="19">
        <v>547797</v>
      </c>
      <c r="K98" s="19">
        <v>267991</v>
      </c>
    </row>
    <row r="99" spans="2:11" x14ac:dyDescent="0.2">
      <c r="C99" s="7" t="s">
        <v>74</v>
      </c>
      <c r="D99" s="21"/>
      <c r="E99" s="18">
        <f>F99+G99</f>
        <v>1027747</v>
      </c>
      <c r="F99" s="19">
        <v>497378</v>
      </c>
      <c r="G99" s="19">
        <v>530369</v>
      </c>
      <c r="H99" s="27">
        <f>I99+J99</f>
        <v>1071382</v>
      </c>
      <c r="I99" s="19">
        <v>522077</v>
      </c>
      <c r="J99" s="19">
        <v>549305</v>
      </c>
      <c r="K99" s="19">
        <v>274032</v>
      </c>
    </row>
    <row r="100" spans="2:11" x14ac:dyDescent="0.2">
      <c r="C100" s="8" t="s">
        <v>75</v>
      </c>
      <c r="E100" s="11"/>
    </row>
    <row r="101" spans="2:11" x14ac:dyDescent="0.2">
      <c r="C101" s="7" t="s">
        <v>76</v>
      </c>
      <c r="D101" s="21"/>
      <c r="E101" s="18">
        <f>F101+G101</f>
        <v>1033163</v>
      </c>
      <c r="F101" s="19">
        <v>499897</v>
      </c>
      <c r="G101" s="19">
        <v>533266</v>
      </c>
      <c r="H101" s="27">
        <f>I101+J101</f>
        <v>1072771</v>
      </c>
      <c r="I101" s="19">
        <v>523179</v>
      </c>
      <c r="J101" s="19">
        <v>549592</v>
      </c>
      <c r="K101" s="19">
        <v>281219</v>
      </c>
    </row>
    <row r="102" spans="2:11" x14ac:dyDescent="0.2">
      <c r="C102" s="7" t="s">
        <v>77</v>
      </c>
      <c r="D102" s="21"/>
      <c r="E102" s="18">
        <f>F102+G102</f>
        <v>1037415</v>
      </c>
      <c r="F102" s="19">
        <v>501590</v>
      </c>
      <c r="G102" s="19">
        <v>535825</v>
      </c>
      <c r="H102" s="27">
        <f>I102+J102</f>
        <v>1068662</v>
      </c>
      <c r="I102" s="19">
        <v>520900</v>
      </c>
      <c r="J102" s="19">
        <v>547762</v>
      </c>
      <c r="K102" s="19">
        <v>285466</v>
      </c>
    </row>
    <row r="103" spans="2:11" x14ac:dyDescent="0.2">
      <c r="C103" s="7" t="s">
        <v>78</v>
      </c>
      <c r="D103" s="21"/>
      <c r="E103" s="18">
        <f>F103+G103</f>
        <v>1039557</v>
      </c>
      <c r="F103" s="19">
        <v>501833</v>
      </c>
      <c r="G103" s="19">
        <v>537724</v>
      </c>
      <c r="H103" s="27">
        <f>I103+J103</f>
        <v>1064583</v>
      </c>
      <c r="I103" s="19">
        <v>517804</v>
      </c>
      <c r="J103" s="19">
        <v>546779</v>
      </c>
      <c r="K103" s="19">
        <v>289229</v>
      </c>
    </row>
    <row r="104" spans="2:11" x14ac:dyDescent="0.2">
      <c r="B104" s="7" t="s">
        <v>23</v>
      </c>
      <c r="C104" s="7" t="s">
        <v>79</v>
      </c>
      <c r="D104" s="21"/>
      <c r="E104" s="18">
        <f>F104+G104</f>
        <v>1042736</v>
      </c>
      <c r="F104" s="19">
        <v>503202</v>
      </c>
      <c r="G104" s="19">
        <v>539534</v>
      </c>
      <c r="H104" s="27">
        <f>I104+J104</f>
        <v>1055813</v>
      </c>
      <c r="I104" s="19">
        <v>512119</v>
      </c>
      <c r="J104" s="19">
        <v>543694</v>
      </c>
      <c r="K104" s="19">
        <v>296693</v>
      </c>
    </row>
    <row r="105" spans="2:11" x14ac:dyDescent="0.2">
      <c r="C105" s="7" t="s">
        <v>80</v>
      </c>
      <c r="D105" s="21"/>
      <c r="E105" s="18">
        <f>F105+G105</f>
        <v>1047382</v>
      </c>
      <c r="F105" s="19">
        <v>505141</v>
      </c>
      <c r="G105" s="19">
        <v>542241</v>
      </c>
      <c r="H105" s="27">
        <f>I105+J105</f>
        <v>1060109</v>
      </c>
      <c r="I105" s="19">
        <v>514412</v>
      </c>
      <c r="J105" s="19">
        <v>545697</v>
      </c>
      <c r="K105" s="19">
        <v>301845</v>
      </c>
    </row>
    <row r="106" spans="2:11" x14ac:dyDescent="0.2">
      <c r="E106" s="11"/>
    </row>
    <row r="107" spans="2:11" x14ac:dyDescent="0.2">
      <c r="C107" s="7" t="s">
        <v>81</v>
      </c>
      <c r="D107" s="21"/>
      <c r="E107" s="18">
        <f>F107+G107</f>
        <v>1053734</v>
      </c>
      <c r="F107" s="19">
        <v>508299</v>
      </c>
      <c r="G107" s="19">
        <v>545435</v>
      </c>
      <c r="H107" s="27">
        <f>I107+J107</f>
        <v>1066597</v>
      </c>
      <c r="I107" s="19">
        <v>517416</v>
      </c>
      <c r="J107" s="19">
        <v>549181</v>
      </c>
      <c r="K107" s="19">
        <v>306305</v>
      </c>
    </row>
    <row r="108" spans="2:11" x14ac:dyDescent="0.2">
      <c r="C108" s="7" t="s">
        <v>82</v>
      </c>
      <c r="D108" s="21"/>
      <c r="E108" s="18">
        <f>F108+G108</f>
        <v>1060361</v>
      </c>
      <c r="F108" s="19">
        <v>511713</v>
      </c>
      <c r="G108" s="19">
        <v>548648</v>
      </c>
      <c r="H108" s="27">
        <f>I108+J108</f>
        <v>1071907</v>
      </c>
      <c r="I108" s="19">
        <v>520014</v>
      </c>
      <c r="J108" s="19">
        <v>551893</v>
      </c>
      <c r="K108" s="19">
        <v>310414</v>
      </c>
    </row>
    <row r="109" spans="2:11" x14ac:dyDescent="0.2">
      <c r="C109" s="7" t="s">
        <v>83</v>
      </c>
      <c r="D109" s="21"/>
      <c r="E109" s="18">
        <f>F109+G109</f>
        <v>1066210</v>
      </c>
      <c r="F109" s="19">
        <v>514775</v>
      </c>
      <c r="G109" s="19">
        <v>551435</v>
      </c>
      <c r="H109" s="27">
        <f>I109+J109</f>
        <v>1077927</v>
      </c>
      <c r="I109" s="19">
        <v>523056</v>
      </c>
      <c r="J109" s="19">
        <v>554871</v>
      </c>
      <c r="K109" s="19">
        <v>313653</v>
      </c>
    </row>
    <row r="110" spans="2:11" x14ac:dyDescent="0.2">
      <c r="B110" s="7" t="s">
        <v>23</v>
      </c>
      <c r="C110" s="7" t="s">
        <v>84</v>
      </c>
      <c r="D110" s="21"/>
      <c r="E110" s="18">
        <f>F110+G110</f>
        <v>1072118</v>
      </c>
      <c r="F110" s="19">
        <v>517868</v>
      </c>
      <c r="G110" s="19">
        <v>554250</v>
      </c>
      <c r="H110" s="27">
        <f>I110+J110</f>
        <v>1082163</v>
      </c>
      <c r="I110" s="19">
        <v>525151</v>
      </c>
      <c r="J110" s="19">
        <v>557012</v>
      </c>
      <c r="K110" s="19">
        <v>316349</v>
      </c>
    </row>
    <row r="111" spans="2:11" x14ac:dyDescent="0.2">
      <c r="C111" s="7" t="s">
        <v>85</v>
      </c>
      <c r="D111" s="21"/>
      <c r="E111" s="18">
        <f>F111+G111</f>
        <v>1077308</v>
      </c>
      <c r="F111" s="19">
        <v>520395</v>
      </c>
      <c r="G111" s="19">
        <v>556913</v>
      </c>
      <c r="H111" s="27">
        <f>I111+J111</f>
        <v>1087216</v>
      </c>
      <c r="I111" s="19">
        <v>527774</v>
      </c>
      <c r="J111" s="19">
        <v>559442</v>
      </c>
      <c r="K111" s="19">
        <v>319503</v>
      </c>
    </row>
    <row r="112" spans="2:11" x14ac:dyDescent="0.2">
      <c r="E112" s="11"/>
    </row>
    <row r="113" spans="2:11" x14ac:dyDescent="0.2">
      <c r="C113" s="7" t="s">
        <v>86</v>
      </c>
      <c r="D113" s="21"/>
      <c r="E113" s="18">
        <f>F113+G113</f>
        <v>1080384</v>
      </c>
      <c r="F113" s="19">
        <v>521904</v>
      </c>
      <c r="G113" s="19">
        <v>558480</v>
      </c>
      <c r="H113" s="27">
        <f>I113+J113</f>
        <v>1091576</v>
      </c>
      <c r="I113" s="19">
        <v>530023</v>
      </c>
      <c r="J113" s="19">
        <v>561553</v>
      </c>
      <c r="K113" s="19">
        <v>322233</v>
      </c>
    </row>
    <row r="114" spans="2:11" x14ac:dyDescent="0.2">
      <c r="C114" s="7" t="s">
        <v>87</v>
      </c>
      <c r="D114" s="21"/>
      <c r="E114" s="18">
        <f>F114+G114</f>
        <v>1083859</v>
      </c>
      <c r="F114" s="19">
        <v>523183</v>
      </c>
      <c r="G114" s="19">
        <v>560676</v>
      </c>
      <c r="H114" s="27">
        <f>I114+J114</f>
        <v>1094503</v>
      </c>
      <c r="I114" s="19">
        <v>531311</v>
      </c>
      <c r="J114" s="19">
        <v>563192</v>
      </c>
      <c r="K114" s="19">
        <v>324201</v>
      </c>
    </row>
    <row r="115" spans="2:11" x14ac:dyDescent="0.2">
      <c r="C115" s="7" t="s">
        <v>88</v>
      </c>
      <c r="D115" s="21"/>
      <c r="E115" s="18">
        <f>F115+G115</f>
        <v>1086078</v>
      </c>
      <c r="F115" s="19">
        <v>523729</v>
      </c>
      <c r="G115" s="19">
        <v>562349</v>
      </c>
      <c r="H115" s="27">
        <f>I115+J115</f>
        <v>1097304</v>
      </c>
      <c r="I115" s="19">
        <v>532284</v>
      </c>
      <c r="J115" s="19">
        <v>565020</v>
      </c>
      <c r="K115" s="19">
        <v>326194</v>
      </c>
    </row>
    <row r="116" spans="2:11" x14ac:dyDescent="0.2">
      <c r="B116" s="7" t="s">
        <v>23</v>
      </c>
      <c r="C116" s="7" t="s">
        <v>89</v>
      </c>
      <c r="D116" s="21"/>
      <c r="E116" s="18">
        <f>F116+G116</f>
        <v>1087012</v>
      </c>
      <c r="F116" s="19">
        <v>523467</v>
      </c>
      <c r="G116" s="19">
        <v>563545</v>
      </c>
      <c r="H116" s="27">
        <f>I116+J116</f>
        <v>1097896</v>
      </c>
      <c r="I116" s="19">
        <v>532248</v>
      </c>
      <c r="J116" s="19">
        <v>565648</v>
      </c>
      <c r="K116" s="19">
        <v>327996</v>
      </c>
    </row>
    <row r="117" spans="2:11" x14ac:dyDescent="0.2">
      <c r="C117" s="7" t="s">
        <v>90</v>
      </c>
      <c r="D117" s="21"/>
      <c r="E117" s="18">
        <f>F117+G117</f>
        <v>1088435</v>
      </c>
      <c r="F117" s="19">
        <v>523521</v>
      </c>
      <c r="G117" s="19">
        <v>564914</v>
      </c>
      <c r="H117" s="27">
        <f>I117+J117</f>
        <v>1099506</v>
      </c>
      <c r="I117" s="19">
        <v>532375</v>
      </c>
      <c r="J117" s="19">
        <v>567131</v>
      </c>
      <c r="K117" s="19">
        <v>330682</v>
      </c>
    </row>
    <row r="118" spans="2:11" x14ac:dyDescent="0.2">
      <c r="E118" s="11"/>
    </row>
    <row r="119" spans="2:11" x14ac:dyDescent="0.2">
      <c r="C119" s="7" t="s">
        <v>91</v>
      </c>
      <c r="D119" s="21"/>
      <c r="E119" s="18">
        <f>F119+G119</f>
        <v>1090424</v>
      </c>
      <c r="F119" s="19">
        <v>524158</v>
      </c>
      <c r="G119" s="19">
        <v>566266</v>
      </c>
      <c r="H119" s="27">
        <f>I119+J119</f>
        <v>1100120</v>
      </c>
      <c r="I119" s="19">
        <v>532040</v>
      </c>
      <c r="J119" s="19">
        <v>568080</v>
      </c>
      <c r="K119" s="19">
        <v>333278</v>
      </c>
    </row>
    <row r="120" spans="2:11" x14ac:dyDescent="0.2">
      <c r="C120" s="7" t="s">
        <v>92</v>
      </c>
      <c r="D120" s="21"/>
      <c r="E120" s="18">
        <f>F120+G120</f>
        <v>1089947</v>
      </c>
      <c r="F120" s="19">
        <v>523112</v>
      </c>
      <c r="G120" s="19">
        <v>566835</v>
      </c>
      <c r="H120" s="27">
        <f>I120+J120</f>
        <v>1100527</v>
      </c>
      <c r="I120" s="19">
        <v>531798</v>
      </c>
      <c r="J120" s="19">
        <v>568729</v>
      </c>
      <c r="K120" s="19">
        <v>336004</v>
      </c>
    </row>
    <row r="121" spans="2:11" x14ac:dyDescent="0.2">
      <c r="C121" s="7" t="s">
        <v>93</v>
      </c>
      <c r="D121" s="21"/>
      <c r="E121" s="18">
        <f>F121+G121</f>
        <v>1088485</v>
      </c>
      <c r="F121" s="19">
        <v>521644</v>
      </c>
      <c r="G121" s="19">
        <v>566841</v>
      </c>
      <c r="H121" s="27">
        <f>I121+J121</f>
        <v>1099076</v>
      </c>
      <c r="I121" s="19">
        <v>530305</v>
      </c>
      <c r="J121" s="19">
        <v>568771</v>
      </c>
      <c r="K121" s="19">
        <v>337701</v>
      </c>
    </row>
    <row r="122" spans="2:11" x14ac:dyDescent="0.2">
      <c r="B122" s="7" t="s">
        <v>23</v>
      </c>
      <c r="C122" s="7" t="s">
        <v>94</v>
      </c>
      <c r="D122" s="21"/>
      <c r="E122" s="18">
        <f>F122+G122</f>
        <v>1087206</v>
      </c>
      <c r="F122" s="19">
        <v>520172</v>
      </c>
      <c r="G122" s="19">
        <v>567034</v>
      </c>
      <c r="H122" s="27">
        <f>I122+J122</f>
        <v>1097881</v>
      </c>
      <c r="I122" s="19">
        <v>529054</v>
      </c>
      <c r="J122" s="19">
        <v>568827</v>
      </c>
      <c r="K122" s="19">
        <v>339945</v>
      </c>
    </row>
    <row r="123" spans="2:11" x14ac:dyDescent="0.2">
      <c r="C123" s="7" t="s">
        <v>95</v>
      </c>
      <c r="D123" s="21"/>
      <c r="E123" s="18">
        <f>F123+G123</f>
        <v>1083040</v>
      </c>
      <c r="F123" s="19">
        <v>517670</v>
      </c>
      <c r="G123" s="19">
        <v>565370</v>
      </c>
      <c r="H123" s="27">
        <f>I123+J123</f>
        <v>1095229</v>
      </c>
      <c r="I123" s="19">
        <v>526979</v>
      </c>
      <c r="J123" s="19">
        <v>568250</v>
      </c>
      <c r="K123" s="19">
        <v>341308</v>
      </c>
    </row>
    <row r="124" spans="2:11" x14ac:dyDescent="0.2">
      <c r="E124" s="11"/>
    </row>
    <row r="125" spans="2:11" x14ac:dyDescent="0.2">
      <c r="C125" s="7" t="s">
        <v>96</v>
      </c>
      <c r="D125" s="21"/>
      <c r="E125" s="18">
        <f>F125+G125</f>
        <v>1078978</v>
      </c>
      <c r="F125" s="19">
        <v>514957</v>
      </c>
      <c r="G125" s="19">
        <v>564021</v>
      </c>
      <c r="H125" s="27">
        <f>I125+J125</f>
        <v>1093356</v>
      </c>
      <c r="I125" s="19">
        <v>525279</v>
      </c>
      <c r="J125" s="19">
        <v>568077</v>
      </c>
      <c r="K125" s="19">
        <v>343482</v>
      </c>
    </row>
    <row r="126" spans="2:11" x14ac:dyDescent="0.2">
      <c r="C126" s="7" t="s">
        <v>97</v>
      </c>
      <c r="D126" s="21"/>
      <c r="E126" s="18">
        <f>F126+G126</f>
        <v>1075716</v>
      </c>
      <c r="F126" s="19">
        <v>512899</v>
      </c>
      <c r="G126" s="19">
        <v>562817</v>
      </c>
      <c r="H126" s="27">
        <f>I126+J126</f>
        <v>1090446</v>
      </c>
      <c r="I126" s="19">
        <v>523598</v>
      </c>
      <c r="J126" s="19">
        <v>566848</v>
      </c>
      <c r="K126" s="19">
        <v>346918</v>
      </c>
    </row>
    <row r="127" spans="2:11" x14ac:dyDescent="0.2">
      <c r="C127" s="7" t="s">
        <v>48</v>
      </c>
      <c r="D127" s="21"/>
      <c r="E127" s="18">
        <f>F127+G127</f>
        <v>1074086</v>
      </c>
      <c r="F127" s="19">
        <v>511313</v>
      </c>
      <c r="G127" s="19">
        <v>562773</v>
      </c>
      <c r="H127" s="27">
        <f>I127+J127</f>
        <v>1089152</v>
      </c>
      <c r="I127" s="19">
        <v>522210</v>
      </c>
      <c r="J127" s="19">
        <v>566942</v>
      </c>
      <c r="K127" s="19">
        <v>349959</v>
      </c>
    </row>
    <row r="128" spans="2:11" x14ac:dyDescent="0.2">
      <c r="B128" s="7" t="s">
        <v>23</v>
      </c>
      <c r="C128" s="7" t="s">
        <v>98</v>
      </c>
      <c r="D128" s="21"/>
      <c r="E128" s="18">
        <f>F128+G128</f>
        <v>1074325</v>
      </c>
      <c r="F128" s="19">
        <v>510777</v>
      </c>
      <c r="G128" s="19">
        <v>563548</v>
      </c>
      <c r="H128" s="27">
        <f>I128+J128</f>
        <v>1089743</v>
      </c>
      <c r="I128" s="19">
        <v>521756</v>
      </c>
      <c r="J128" s="19">
        <v>567987</v>
      </c>
      <c r="K128" s="19">
        <v>353484</v>
      </c>
    </row>
    <row r="129" spans="1:11" x14ac:dyDescent="0.2">
      <c r="C129" s="7" t="s">
        <v>99</v>
      </c>
      <c r="D129" s="21"/>
      <c r="E129" s="18">
        <f>F129+G129</f>
        <v>1075653</v>
      </c>
      <c r="F129" s="19">
        <v>511227</v>
      </c>
      <c r="G129" s="19">
        <v>564426</v>
      </c>
      <c r="H129" s="27">
        <f>I129+J129</f>
        <v>1090676</v>
      </c>
      <c r="I129" s="19">
        <v>521821</v>
      </c>
      <c r="J129" s="19">
        <v>568855</v>
      </c>
      <c r="K129" s="19">
        <v>358698</v>
      </c>
    </row>
    <row r="130" spans="1:11" x14ac:dyDescent="0.2">
      <c r="E130" s="11"/>
    </row>
    <row r="131" spans="1:11" x14ac:dyDescent="0.2">
      <c r="C131" s="7" t="s">
        <v>100</v>
      </c>
      <c r="D131" s="21"/>
      <c r="E131" s="18">
        <f>F131+G131</f>
        <v>1076472</v>
      </c>
      <c r="F131" s="19">
        <v>511559</v>
      </c>
      <c r="G131" s="19">
        <v>564913</v>
      </c>
      <c r="H131" s="27">
        <f>I131+J131</f>
        <v>1091409</v>
      </c>
      <c r="I131" s="19">
        <v>521934</v>
      </c>
      <c r="J131" s="19">
        <v>569475</v>
      </c>
      <c r="K131" s="19">
        <v>364252</v>
      </c>
    </row>
    <row r="132" spans="1:11" x14ac:dyDescent="0.2">
      <c r="C132" s="7" t="s">
        <v>101</v>
      </c>
      <c r="D132" s="21"/>
      <c r="E132" s="18">
        <f>F132+G132</f>
        <v>1077443</v>
      </c>
      <c r="F132" s="19">
        <v>511748</v>
      </c>
      <c r="G132" s="19">
        <v>565695</v>
      </c>
      <c r="H132" s="27">
        <f>I132+J132</f>
        <v>1093057</v>
      </c>
      <c r="I132" s="19">
        <v>522551</v>
      </c>
      <c r="J132" s="19">
        <v>570506</v>
      </c>
      <c r="K132" s="19">
        <v>368625</v>
      </c>
    </row>
    <row r="133" spans="1:11" x14ac:dyDescent="0.2">
      <c r="C133" s="7" t="s">
        <v>102</v>
      </c>
      <c r="D133" s="21"/>
      <c r="E133" s="18">
        <f>F133+G133</f>
        <v>1079620</v>
      </c>
      <c r="F133" s="19">
        <v>513186</v>
      </c>
      <c r="G133" s="19">
        <v>566434</v>
      </c>
      <c r="H133" s="27">
        <f>I133+J133</f>
        <v>1094933</v>
      </c>
      <c r="I133" s="19">
        <v>523425</v>
      </c>
      <c r="J133" s="19">
        <v>571508</v>
      </c>
      <c r="K133" s="19">
        <v>373312</v>
      </c>
    </row>
    <row r="134" spans="1:11" x14ac:dyDescent="0.2">
      <c r="B134" s="7" t="s">
        <v>23</v>
      </c>
      <c r="C134" s="7" t="s">
        <v>103</v>
      </c>
      <c r="D134" s="21"/>
      <c r="E134" s="18">
        <f>F134+G134</f>
        <v>1080435</v>
      </c>
      <c r="F134" s="19">
        <v>513450</v>
      </c>
      <c r="G134" s="19">
        <v>566985</v>
      </c>
      <c r="H134" s="27">
        <f>I134+J134</f>
        <v>1098625</v>
      </c>
      <c r="I134" s="19">
        <v>525548</v>
      </c>
      <c r="J134" s="19">
        <v>573077</v>
      </c>
      <c r="K134" s="19">
        <v>378799</v>
      </c>
    </row>
    <row r="135" spans="1:11" x14ac:dyDescent="0.2">
      <c r="E135" s="11"/>
    </row>
    <row r="136" spans="1:11" x14ac:dyDescent="0.2">
      <c r="B136" s="2"/>
      <c r="C136" s="7" t="s">
        <v>104</v>
      </c>
      <c r="D136" s="21"/>
      <c r="E136" s="18">
        <f>F136+G136</f>
        <v>1080319</v>
      </c>
      <c r="F136" s="19">
        <v>513081</v>
      </c>
      <c r="G136" s="19">
        <v>567238</v>
      </c>
      <c r="H136" s="27">
        <f>I136+J136</f>
        <v>1098682</v>
      </c>
      <c r="I136" s="19">
        <v>525199</v>
      </c>
      <c r="J136" s="19">
        <v>573483</v>
      </c>
      <c r="K136" s="19">
        <v>383028</v>
      </c>
    </row>
    <row r="137" spans="1:11" x14ac:dyDescent="0.2">
      <c r="C137" s="7" t="s">
        <v>105</v>
      </c>
      <c r="D137" s="21"/>
      <c r="E137" s="18">
        <f>F137+G137</f>
        <v>1078973</v>
      </c>
      <c r="F137" s="19">
        <v>511999</v>
      </c>
      <c r="G137" s="19">
        <v>566974</v>
      </c>
      <c r="H137" s="27">
        <f>I137+J137</f>
        <v>1098200</v>
      </c>
      <c r="I137" s="19">
        <v>524697</v>
      </c>
      <c r="J137" s="19">
        <v>573503</v>
      </c>
      <c r="K137" s="19">
        <v>387195</v>
      </c>
    </row>
    <row r="138" spans="1:11" x14ac:dyDescent="0.2">
      <c r="C138" s="7" t="s">
        <v>106</v>
      </c>
      <c r="D138" s="21"/>
      <c r="E138" s="18">
        <f>F138+G138</f>
        <v>1076991</v>
      </c>
      <c r="F138" s="19">
        <v>510575</v>
      </c>
      <c r="G138" s="19">
        <v>566416</v>
      </c>
      <c r="H138" s="27">
        <f>I138+J138</f>
        <v>1095626</v>
      </c>
      <c r="I138" s="19">
        <v>523040</v>
      </c>
      <c r="J138" s="19">
        <v>572586</v>
      </c>
      <c r="K138" s="19">
        <v>391093</v>
      </c>
    </row>
    <row r="139" spans="1:11" x14ac:dyDescent="0.2">
      <c r="C139" s="1" t="s">
        <v>107</v>
      </c>
      <c r="D139" s="3"/>
      <c r="E139" s="4">
        <f>F139+G139</f>
        <v>1074810</v>
      </c>
      <c r="F139" s="5">
        <v>509362</v>
      </c>
      <c r="G139" s="5">
        <v>565448</v>
      </c>
      <c r="H139" s="2">
        <f>I139+J139</f>
        <v>1094120</v>
      </c>
      <c r="I139" s="5">
        <v>524020</v>
      </c>
      <c r="J139" s="5">
        <v>570100</v>
      </c>
      <c r="K139" s="5">
        <v>395154</v>
      </c>
    </row>
    <row r="140" spans="1:11" ht="18" thickBot="1" x14ac:dyDescent="0.25">
      <c r="B140" s="9"/>
      <c r="C140" s="9"/>
      <c r="D140" s="22"/>
      <c r="E140" s="23"/>
      <c r="F140" s="9"/>
      <c r="G140" s="9"/>
      <c r="H140" s="9"/>
      <c r="I140" s="9"/>
      <c r="J140" s="9"/>
      <c r="K140" s="9"/>
    </row>
    <row r="141" spans="1:11" x14ac:dyDescent="0.2">
      <c r="E141" s="7" t="s">
        <v>45</v>
      </c>
    </row>
    <row r="142" spans="1:11" x14ac:dyDescent="0.2">
      <c r="D142" s="21"/>
      <c r="E142" s="7" t="s">
        <v>46</v>
      </c>
    </row>
    <row r="143" spans="1:11" x14ac:dyDescent="0.2">
      <c r="A143" s="7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69" max="16383" man="1"/>
    <brk id="1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152"/>
  <sheetViews>
    <sheetView showGridLines="0" zoomScale="75" zoomScaleNormal="100" workbookViewId="0">
      <selection activeCell="B30" sqref="B30"/>
    </sheetView>
  </sheetViews>
  <sheetFormatPr defaultColWidth="7.69921875" defaultRowHeight="17.25" x14ac:dyDescent="0.2"/>
  <cols>
    <col min="1" max="1" width="10.69921875" style="8" customWidth="1"/>
    <col min="2" max="2" width="14.69921875" style="8" customWidth="1"/>
    <col min="3" max="3" width="9.69921875" style="8" customWidth="1"/>
    <col min="4" max="5" width="7.69921875" style="8"/>
    <col min="6" max="6" width="8.69921875" style="8" customWidth="1"/>
    <col min="7" max="8" width="7.69921875" style="8"/>
    <col min="9" max="9" width="9.69921875" style="8" customWidth="1"/>
    <col min="10" max="10" width="7.69921875" style="8"/>
    <col min="11" max="13" width="8.69921875" style="8" customWidth="1"/>
    <col min="14" max="16384" width="7.69921875" style="8"/>
  </cols>
  <sheetData>
    <row r="1" spans="1:13" x14ac:dyDescent="0.2">
      <c r="A1" s="7"/>
    </row>
    <row r="6" spans="1:13" x14ac:dyDescent="0.2">
      <c r="F6" s="1" t="s">
        <v>369</v>
      </c>
    </row>
    <row r="8" spans="1:13" x14ac:dyDescent="0.2">
      <c r="D8" s="1" t="s">
        <v>406</v>
      </c>
    </row>
    <row r="9" spans="1:13" ht="18" thickBo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C10" s="11"/>
      <c r="D10" s="13"/>
      <c r="E10" s="13"/>
      <c r="F10" s="11"/>
      <c r="G10" s="13"/>
      <c r="H10" s="13"/>
      <c r="I10" s="11"/>
      <c r="J10" s="34" t="s">
        <v>367</v>
      </c>
      <c r="K10" s="34" t="s">
        <v>366</v>
      </c>
      <c r="L10" s="11"/>
      <c r="M10" s="11"/>
    </row>
    <row r="11" spans="1:13" x14ac:dyDescent="0.2">
      <c r="C11" s="29" t="s">
        <v>365</v>
      </c>
      <c r="D11" s="11"/>
      <c r="E11" s="11"/>
      <c r="F11" s="29" t="s">
        <v>364</v>
      </c>
      <c r="G11" s="11"/>
      <c r="H11" s="11"/>
      <c r="I11" s="29" t="s">
        <v>363</v>
      </c>
      <c r="J11" s="29" t="s">
        <v>362</v>
      </c>
      <c r="K11" s="29" t="s">
        <v>361</v>
      </c>
      <c r="L11" s="29" t="s">
        <v>360</v>
      </c>
      <c r="M11" s="29" t="s">
        <v>359</v>
      </c>
    </row>
    <row r="12" spans="1:13" x14ac:dyDescent="0.2">
      <c r="B12" s="13"/>
      <c r="C12" s="33"/>
      <c r="D12" s="14" t="s">
        <v>9</v>
      </c>
      <c r="E12" s="14" t="s">
        <v>10</v>
      </c>
      <c r="F12" s="33"/>
      <c r="G12" s="14" t="s">
        <v>9</v>
      </c>
      <c r="H12" s="14" t="s">
        <v>10</v>
      </c>
      <c r="I12" s="14" t="s">
        <v>358</v>
      </c>
      <c r="J12" s="14" t="s">
        <v>357</v>
      </c>
      <c r="K12" s="33"/>
      <c r="L12" s="14" t="s">
        <v>356</v>
      </c>
      <c r="M12" s="14" t="s">
        <v>356</v>
      </c>
    </row>
    <row r="13" spans="1:13" x14ac:dyDescent="0.2">
      <c r="C13" s="11"/>
      <c r="L13" s="16" t="s">
        <v>355</v>
      </c>
      <c r="M13" s="16" t="s">
        <v>355</v>
      </c>
    </row>
    <row r="14" spans="1:13" x14ac:dyDescent="0.2">
      <c r="B14" s="7" t="s">
        <v>405</v>
      </c>
      <c r="C14" s="6">
        <v>20549</v>
      </c>
      <c r="D14" s="17" t="s">
        <v>390</v>
      </c>
      <c r="E14" s="17" t="s">
        <v>390</v>
      </c>
      <c r="F14" s="19">
        <v>13459</v>
      </c>
      <c r="G14" s="17" t="s">
        <v>390</v>
      </c>
      <c r="H14" s="17" t="s">
        <v>390</v>
      </c>
      <c r="I14" s="27">
        <f>C14-F14</f>
        <v>7090</v>
      </c>
      <c r="J14" s="17" t="s">
        <v>390</v>
      </c>
      <c r="K14" s="17" t="s">
        <v>390</v>
      </c>
      <c r="L14" s="19">
        <v>5102</v>
      </c>
      <c r="M14" s="19">
        <v>682</v>
      </c>
    </row>
    <row r="15" spans="1:13" x14ac:dyDescent="0.2">
      <c r="B15" s="7" t="s">
        <v>404</v>
      </c>
      <c r="C15" s="6">
        <v>19459</v>
      </c>
      <c r="D15" s="17" t="s">
        <v>390</v>
      </c>
      <c r="E15" s="17" t="s">
        <v>390</v>
      </c>
      <c r="F15" s="19">
        <v>13969</v>
      </c>
      <c r="G15" s="17" t="s">
        <v>390</v>
      </c>
      <c r="H15" s="17" t="s">
        <v>390</v>
      </c>
      <c r="I15" s="27">
        <f>C15-F15</f>
        <v>5490</v>
      </c>
      <c r="J15" s="17" t="s">
        <v>390</v>
      </c>
      <c r="K15" s="17" t="s">
        <v>390</v>
      </c>
      <c r="L15" s="19">
        <v>4758</v>
      </c>
      <c r="M15" s="19">
        <v>672</v>
      </c>
    </row>
    <row r="16" spans="1:13" x14ac:dyDescent="0.2">
      <c r="B16" s="7" t="s">
        <v>403</v>
      </c>
      <c r="C16" s="6">
        <v>23881</v>
      </c>
      <c r="D16" s="17" t="s">
        <v>390</v>
      </c>
      <c r="E16" s="17" t="s">
        <v>390</v>
      </c>
      <c r="F16" s="19">
        <v>14460</v>
      </c>
      <c r="G16" s="17" t="s">
        <v>390</v>
      </c>
      <c r="H16" s="17" t="s">
        <v>390</v>
      </c>
      <c r="I16" s="27">
        <f>C16-F16</f>
        <v>9421</v>
      </c>
      <c r="J16" s="17" t="s">
        <v>390</v>
      </c>
      <c r="K16" s="17" t="s">
        <v>390</v>
      </c>
      <c r="L16" s="19">
        <v>6146</v>
      </c>
      <c r="M16" s="19">
        <v>660</v>
      </c>
    </row>
    <row r="17" spans="2:13" x14ac:dyDescent="0.2">
      <c r="C17" s="11"/>
    </row>
    <row r="18" spans="2:13" x14ac:dyDescent="0.2">
      <c r="B18" s="7" t="s">
        <v>402</v>
      </c>
      <c r="C18" s="6">
        <v>24142</v>
      </c>
      <c r="D18" s="17" t="s">
        <v>390</v>
      </c>
      <c r="E18" s="17" t="s">
        <v>390</v>
      </c>
      <c r="F18" s="19">
        <v>14030</v>
      </c>
      <c r="G18" s="17" t="s">
        <v>390</v>
      </c>
      <c r="H18" s="17" t="s">
        <v>390</v>
      </c>
      <c r="I18" s="27">
        <f>C18-F18</f>
        <v>10112</v>
      </c>
      <c r="J18" s="17" t="s">
        <v>390</v>
      </c>
      <c r="K18" s="17" t="s">
        <v>390</v>
      </c>
      <c r="L18" s="19">
        <v>5820</v>
      </c>
      <c r="M18" s="19">
        <v>710</v>
      </c>
    </row>
    <row r="19" spans="2:13" x14ac:dyDescent="0.2">
      <c r="B19" s="7" t="s">
        <v>24</v>
      </c>
      <c r="C19" s="6">
        <v>26267</v>
      </c>
      <c r="D19" s="17" t="s">
        <v>390</v>
      </c>
      <c r="E19" s="17" t="s">
        <v>390</v>
      </c>
      <c r="F19" s="19">
        <v>16479</v>
      </c>
      <c r="G19" s="17" t="s">
        <v>390</v>
      </c>
      <c r="H19" s="17" t="s">
        <v>390</v>
      </c>
      <c r="I19" s="27">
        <f>C19-F19</f>
        <v>9788</v>
      </c>
      <c r="J19" s="17" t="s">
        <v>390</v>
      </c>
      <c r="K19" s="17" t="s">
        <v>390</v>
      </c>
      <c r="L19" s="19">
        <v>7539</v>
      </c>
      <c r="M19" s="19">
        <v>717</v>
      </c>
    </row>
    <row r="20" spans="2:13" x14ac:dyDescent="0.2">
      <c r="B20" s="7" t="s">
        <v>29</v>
      </c>
      <c r="C20" s="6">
        <v>24980</v>
      </c>
      <c r="D20" s="17" t="s">
        <v>390</v>
      </c>
      <c r="E20" s="17" t="s">
        <v>390</v>
      </c>
      <c r="F20" s="19">
        <v>15037</v>
      </c>
      <c r="G20" s="17" t="s">
        <v>390</v>
      </c>
      <c r="H20" s="17" t="s">
        <v>390</v>
      </c>
      <c r="I20" s="27">
        <f>C20-F20</f>
        <v>9943</v>
      </c>
      <c r="J20" s="17" t="s">
        <v>390</v>
      </c>
      <c r="K20" s="19">
        <v>1536</v>
      </c>
      <c r="L20" s="19">
        <v>6885</v>
      </c>
      <c r="M20" s="19">
        <v>642</v>
      </c>
    </row>
    <row r="21" spans="2:13" x14ac:dyDescent="0.2">
      <c r="C21" s="11"/>
    </row>
    <row r="22" spans="2:13" x14ac:dyDescent="0.2">
      <c r="B22" s="7" t="s">
        <v>401</v>
      </c>
      <c r="C22" s="6">
        <v>24744</v>
      </c>
      <c r="D22" s="17" t="s">
        <v>390</v>
      </c>
      <c r="E22" s="17" t="s">
        <v>390</v>
      </c>
      <c r="F22" s="19">
        <v>14357</v>
      </c>
      <c r="G22" s="17" t="s">
        <v>390</v>
      </c>
      <c r="H22" s="17" t="s">
        <v>390</v>
      </c>
      <c r="I22" s="27">
        <f>C22-F22</f>
        <v>10387</v>
      </c>
      <c r="J22" s="17" t="s">
        <v>390</v>
      </c>
      <c r="K22" s="19">
        <v>1492</v>
      </c>
      <c r="L22" s="19">
        <v>6730</v>
      </c>
      <c r="M22" s="19">
        <v>706</v>
      </c>
    </row>
    <row r="23" spans="2:13" x14ac:dyDescent="0.2">
      <c r="B23" s="7" t="s">
        <v>39</v>
      </c>
      <c r="C23" s="6">
        <v>24490</v>
      </c>
      <c r="D23" s="17" t="s">
        <v>390</v>
      </c>
      <c r="E23" s="17" t="s">
        <v>390</v>
      </c>
      <c r="F23" s="19">
        <v>15230</v>
      </c>
      <c r="G23" s="17" t="s">
        <v>390</v>
      </c>
      <c r="H23" s="17" t="s">
        <v>390</v>
      </c>
      <c r="I23" s="27">
        <f>C23-F23</f>
        <v>9260</v>
      </c>
      <c r="J23" s="19">
        <v>2545</v>
      </c>
      <c r="K23" s="19">
        <v>1436</v>
      </c>
      <c r="L23" s="19">
        <v>7283</v>
      </c>
      <c r="M23" s="19">
        <v>631</v>
      </c>
    </row>
    <row r="24" spans="2:13" x14ac:dyDescent="0.2">
      <c r="B24" s="7" t="s">
        <v>400</v>
      </c>
      <c r="C24" s="6">
        <v>21253</v>
      </c>
      <c r="D24" s="17" t="s">
        <v>390</v>
      </c>
      <c r="E24" s="17" t="s">
        <v>390</v>
      </c>
      <c r="F24" s="19">
        <v>13839</v>
      </c>
      <c r="G24" s="17" t="s">
        <v>390</v>
      </c>
      <c r="H24" s="17" t="s">
        <v>390</v>
      </c>
      <c r="I24" s="27">
        <f>C24-F24</f>
        <v>7414</v>
      </c>
      <c r="J24" s="17" t="s">
        <v>390</v>
      </c>
      <c r="K24" s="19">
        <v>1099</v>
      </c>
      <c r="L24" s="19">
        <v>8234</v>
      </c>
      <c r="M24" s="19">
        <v>569</v>
      </c>
    </row>
    <row r="25" spans="2:13" x14ac:dyDescent="0.2">
      <c r="C25" s="11"/>
    </row>
    <row r="26" spans="2:13" x14ac:dyDescent="0.2">
      <c r="B26" s="7" t="s">
        <v>399</v>
      </c>
      <c r="C26" s="6">
        <v>23825</v>
      </c>
      <c r="D26" s="17" t="s">
        <v>390</v>
      </c>
      <c r="E26" s="17" t="s">
        <v>390</v>
      </c>
      <c r="F26" s="27">
        <v>13096</v>
      </c>
      <c r="G26" s="17" t="s">
        <v>390</v>
      </c>
      <c r="H26" s="17" t="s">
        <v>390</v>
      </c>
      <c r="I26" s="27">
        <f>C26-F26</f>
        <v>10729</v>
      </c>
      <c r="J26" s="17" t="s">
        <v>390</v>
      </c>
      <c r="K26" s="19">
        <v>1172</v>
      </c>
      <c r="L26" s="17" t="s">
        <v>390</v>
      </c>
      <c r="M26" s="17" t="s">
        <v>390</v>
      </c>
    </row>
    <row r="27" spans="2:13" x14ac:dyDescent="0.2">
      <c r="B27" s="7" t="s">
        <v>398</v>
      </c>
      <c r="C27" s="6">
        <v>23489</v>
      </c>
      <c r="D27" s="17" t="s">
        <v>390</v>
      </c>
      <c r="E27" s="17" t="s">
        <v>390</v>
      </c>
      <c r="F27" s="27">
        <v>14107</v>
      </c>
      <c r="G27" s="17" t="s">
        <v>390</v>
      </c>
      <c r="H27" s="17" t="s">
        <v>390</v>
      </c>
      <c r="I27" s="27">
        <f>C27-F27</f>
        <v>9382</v>
      </c>
      <c r="J27" s="17" t="s">
        <v>390</v>
      </c>
      <c r="K27" s="19">
        <v>1089</v>
      </c>
      <c r="L27" s="17" t="s">
        <v>390</v>
      </c>
      <c r="M27" s="17" t="s">
        <v>390</v>
      </c>
    </row>
    <row r="28" spans="2:13" x14ac:dyDescent="0.2">
      <c r="B28" s="7" t="s">
        <v>397</v>
      </c>
      <c r="C28" s="6">
        <v>22448</v>
      </c>
      <c r="D28" s="17" t="s">
        <v>390</v>
      </c>
      <c r="E28" s="17" t="s">
        <v>390</v>
      </c>
      <c r="F28" s="27">
        <v>14526</v>
      </c>
      <c r="G28" s="17" t="s">
        <v>390</v>
      </c>
      <c r="H28" s="17" t="s">
        <v>390</v>
      </c>
      <c r="I28" s="27">
        <f>C28-F28</f>
        <v>7922</v>
      </c>
      <c r="J28" s="19">
        <v>1953</v>
      </c>
      <c r="K28" s="19">
        <v>987</v>
      </c>
      <c r="L28" s="19">
        <v>9590</v>
      </c>
      <c r="M28" s="19">
        <v>564</v>
      </c>
    </row>
    <row r="29" spans="2:13" x14ac:dyDescent="0.2">
      <c r="C29" s="11"/>
    </row>
    <row r="30" spans="2:13" x14ac:dyDescent="0.2">
      <c r="B30" s="7" t="s">
        <v>396</v>
      </c>
      <c r="C30" s="6">
        <v>23349</v>
      </c>
      <c r="D30" s="17" t="s">
        <v>390</v>
      </c>
      <c r="E30" s="17" t="s">
        <v>390</v>
      </c>
      <c r="F30" s="27">
        <v>15730</v>
      </c>
      <c r="G30" s="17" t="s">
        <v>390</v>
      </c>
      <c r="H30" s="17" t="s">
        <v>390</v>
      </c>
      <c r="I30" s="27">
        <f>C30-F30</f>
        <v>7619</v>
      </c>
      <c r="J30" s="17" t="s">
        <v>390</v>
      </c>
      <c r="K30" s="19">
        <v>929</v>
      </c>
      <c r="L30" s="17" t="s">
        <v>390</v>
      </c>
      <c r="M30" s="17" t="s">
        <v>390</v>
      </c>
    </row>
    <row r="31" spans="2:13" x14ac:dyDescent="0.2">
      <c r="B31" s="7" t="s">
        <v>395</v>
      </c>
      <c r="C31" s="6">
        <v>19157</v>
      </c>
      <c r="D31" s="17" t="s">
        <v>390</v>
      </c>
      <c r="E31" s="17" t="s">
        <v>390</v>
      </c>
      <c r="F31" s="27">
        <v>29186</v>
      </c>
      <c r="G31" s="17" t="s">
        <v>390</v>
      </c>
      <c r="H31" s="17" t="s">
        <v>390</v>
      </c>
      <c r="I31" s="27">
        <f>C31-F31</f>
        <v>-10029</v>
      </c>
      <c r="J31" s="17" t="s">
        <v>390</v>
      </c>
      <c r="K31" s="17" t="s">
        <v>390</v>
      </c>
      <c r="L31" s="17" t="s">
        <v>390</v>
      </c>
      <c r="M31" s="17" t="s">
        <v>390</v>
      </c>
    </row>
    <row r="32" spans="2:13" x14ac:dyDescent="0.2">
      <c r="B32" s="7" t="s">
        <v>394</v>
      </c>
      <c r="C32" s="6">
        <v>19613</v>
      </c>
      <c r="D32" s="17" t="s">
        <v>390</v>
      </c>
      <c r="E32" s="17" t="s">
        <v>390</v>
      </c>
      <c r="F32" s="27">
        <v>19792</v>
      </c>
      <c r="G32" s="17" t="s">
        <v>390</v>
      </c>
      <c r="H32" s="17" t="s">
        <v>390</v>
      </c>
      <c r="I32" s="27">
        <f>C32-F32</f>
        <v>-179</v>
      </c>
      <c r="J32" s="17" t="s">
        <v>390</v>
      </c>
      <c r="K32" s="19">
        <v>798</v>
      </c>
      <c r="L32" s="17" t="s">
        <v>390</v>
      </c>
      <c r="M32" s="17" t="s">
        <v>390</v>
      </c>
    </row>
    <row r="33" spans="2:13" x14ac:dyDescent="0.2">
      <c r="C33" s="11"/>
    </row>
    <row r="34" spans="2:13" x14ac:dyDescent="0.2">
      <c r="B34" s="7" t="s">
        <v>393</v>
      </c>
      <c r="C34" s="6">
        <v>30803</v>
      </c>
      <c r="D34" s="17" t="s">
        <v>390</v>
      </c>
      <c r="E34" s="17" t="s">
        <v>390</v>
      </c>
      <c r="F34" s="27">
        <v>13804</v>
      </c>
      <c r="G34" s="17" t="s">
        <v>390</v>
      </c>
      <c r="H34" s="17" t="s">
        <v>390</v>
      </c>
      <c r="I34" s="27">
        <f>C34-F34</f>
        <v>16999</v>
      </c>
      <c r="J34" s="19">
        <v>2180</v>
      </c>
      <c r="K34" s="19">
        <v>1244</v>
      </c>
      <c r="L34" s="19">
        <v>11576</v>
      </c>
      <c r="M34" s="19">
        <v>1089</v>
      </c>
    </row>
    <row r="35" spans="2:13" x14ac:dyDescent="0.2">
      <c r="B35" s="7" t="s">
        <v>392</v>
      </c>
      <c r="C35" s="6">
        <v>29695</v>
      </c>
      <c r="D35" s="17" t="s">
        <v>390</v>
      </c>
      <c r="E35" s="17" t="s">
        <v>390</v>
      </c>
      <c r="F35" s="27">
        <v>11037</v>
      </c>
      <c r="G35" s="17" t="s">
        <v>390</v>
      </c>
      <c r="H35" s="17" t="s">
        <v>390</v>
      </c>
      <c r="I35" s="27">
        <f>C35-F35</f>
        <v>18658</v>
      </c>
      <c r="J35" s="19">
        <v>1735</v>
      </c>
      <c r="K35" s="19">
        <v>1570</v>
      </c>
      <c r="L35" s="19">
        <v>12141</v>
      </c>
      <c r="M35" s="19">
        <v>1039</v>
      </c>
    </row>
    <row r="36" spans="2:13" x14ac:dyDescent="0.2">
      <c r="B36" s="7" t="s">
        <v>391</v>
      </c>
      <c r="C36" s="6">
        <v>28875</v>
      </c>
      <c r="D36" s="17" t="s">
        <v>390</v>
      </c>
      <c r="E36" s="17" t="s">
        <v>390</v>
      </c>
      <c r="F36" s="27">
        <v>11092</v>
      </c>
      <c r="G36" s="17" t="s">
        <v>390</v>
      </c>
      <c r="H36" s="17" t="s">
        <v>390</v>
      </c>
      <c r="I36" s="27">
        <f>C36-F36</f>
        <v>17783</v>
      </c>
      <c r="J36" s="19">
        <v>1720</v>
      </c>
      <c r="K36" s="19">
        <v>2017</v>
      </c>
      <c r="L36" s="19">
        <v>10277</v>
      </c>
      <c r="M36" s="19">
        <v>1047</v>
      </c>
    </row>
    <row r="37" spans="2:13" x14ac:dyDescent="0.2">
      <c r="C37" s="11"/>
    </row>
    <row r="38" spans="2:13" x14ac:dyDescent="0.2">
      <c r="B38" s="7" t="s">
        <v>44</v>
      </c>
      <c r="C38" s="18">
        <f>D38+E38</f>
        <v>23739</v>
      </c>
      <c r="D38" s="19">
        <v>12186</v>
      </c>
      <c r="E38" s="19">
        <v>11553</v>
      </c>
      <c r="F38" s="27">
        <f>G38+H38</f>
        <v>10449</v>
      </c>
      <c r="G38" s="19">
        <v>5375</v>
      </c>
      <c r="H38" s="19">
        <v>5074</v>
      </c>
      <c r="I38" s="27">
        <f>C38-F38</f>
        <v>13290</v>
      </c>
      <c r="J38" s="19">
        <v>1387</v>
      </c>
      <c r="K38" s="19">
        <v>2194</v>
      </c>
      <c r="L38" s="19">
        <v>8290</v>
      </c>
      <c r="M38" s="19">
        <v>1006</v>
      </c>
    </row>
    <row r="39" spans="2:13" x14ac:dyDescent="0.2">
      <c r="B39" s="7" t="s">
        <v>389</v>
      </c>
      <c r="C39" s="18">
        <f>D39+E39</f>
        <v>22081</v>
      </c>
      <c r="D39" s="19">
        <v>11385</v>
      </c>
      <c r="E39" s="19">
        <v>10696</v>
      </c>
      <c r="F39" s="27">
        <f>G39+H39</f>
        <v>9339</v>
      </c>
      <c r="G39" s="19">
        <v>4858</v>
      </c>
      <c r="H39" s="19">
        <v>4481</v>
      </c>
      <c r="I39" s="27">
        <f>C39-F39</f>
        <v>12742</v>
      </c>
      <c r="J39" s="19">
        <v>1131</v>
      </c>
      <c r="K39" s="19">
        <v>2203</v>
      </c>
      <c r="L39" s="19">
        <v>7766</v>
      </c>
      <c r="M39" s="19">
        <v>998</v>
      </c>
    </row>
    <row r="40" spans="2:13" x14ac:dyDescent="0.2">
      <c r="B40" s="7" t="s">
        <v>388</v>
      </c>
      <c r="C40" s="18">
        <f>D40+E40</f>
        <v>19756</v>
      </c>
      <c r="D40" s="19">
        <v>10111</v>
      </c>
      <c r="E40" s="19">
        <v>9645</v>
      </c>
      <c r="F40" s="27">
        <f>G40+H40</f>
        <v>8980</v>
      </c>
      <c r="G40" s="19">
        <v>4616</v>
      </c>
      <c r="H40" s="19">
        <v>4364</v>
      </c>
      <c r="I40" s="27">
        <f>C40-F40</f>
        <v>10776</v>
      </c>
      <c r="J40" s="19">
        <v>998</v>
      </c>
      <c r="K40" s="19">
        <v>2004</v>
      </c>
      <c r="L40" s="19">
        <v>7826</v>
      </c>
      <c r="M40" s="19">
        <v>928</v>
      </c>
    </row>
    <row r="41" spans="2:13" x14ac:dyDescent="0.2">
      <c r="C41" s="11"/>
    </row>
    <row r="42" spans="2:13" x14ac:dyDescent="0.2">
      <c r="B42" s="7" t="s">
        <v>387</v>
      </c>
      <c r="C42" s="18">
        <f>D42+E42</f>
        <v>18620</v>
      </c>
      <c r="D42" s="19">
        <v>9495</v>
      </c>
      <c r="E42" s="19">
        <v>9125</v>
      </c>
      <c r="F42" s="27">
        <f>G42+H42</f>
        <v>9733</v>
      </c>
      <c r="G42" s="19">
        <v>5039</v>
      </c>
      <c r="H42" s="19">
        <v>4694</v>
      </c>
      <c r="I42" s="27">
        <f>C42-F42</f>
        <v>8887</v>
      </c>
      <c r="J42" s="19">
        <v>895</v>
      </c>
      <c r="K42" s="19">
        <v>1932</v>
      </c>
      <c r="L42" s="19">
        <v>7532</v>
      </c>
      <c r="M42" s="19">
        <v>864</v>
      </c>
    </row>
    <row r="43" spans="2:13" x14ac:dyDescent="0.2">
      <c r="B43" s="7" t="s">
        <v>386</v>
      </c>
      <c r="C43" s="18">
        <f>D43+E43</f>
        <v>17619</v>
      </c>
      <c r="D43" s="19">
        <v>9000</v>
      </c>
      <c r="E43" s="19">
        <v>8619</v>
      </c>
      <c r="F43" s="27">
        <f>G43+H43</f>
        <v>8815</v>
      </c>
      <c r="G43" s="19">
        <v>4636</v>
      </c>
      <c r="H43" s="19">
        <v>4179</v>
      </c>
      <c r="I43" s="27">
        <f>C43-F43</f>
        <v>8804</v>
      </c>
      <c r="J43" s="19">
        <v>734</v>
      </c>
      <c r="K43" s="19">
        <v>1851</v>
      </c>
      <c r="L43" s="19">
        <v>7792</v>
      </c>
      <c r="M43" s="19">
        <v>816</v>
      </c>
    </row>
    <row r="44" spans="2:13" x14ac:dyDescent="0.2">
      <c r="B44" s="7" t="s">
        <v>385</v>
      </c>
      <c r="C44" s="18">
        <f>D44+E44</f>
        <v>17434</v>
      </c>
      <c r="D44" s="19">
        <v>9046</v>
      </c>
      <c r="E44" s="19">
        <v>8388</v>
      </c>
      <c r="F44" s="27">
        <f>G44+H44</f>
        <v>8266</v>
      </c>
      <c r="G44" s="19">
        <v>4349</v>
      </c>
      <c r="H44" s="19">
        <v>3917</v>
      </c>
      <c r="I44" s="27">
        <f>C44-F44</f>
        <v>9168</v>
      </c>
      <c r="J44" s="19">
        <v>668</v>
      </c>
      <c r="K44" s="19">
        <v>1965</v>
      </c>
      <c r="L44" s="19">
        <v>8771</v>
      </c>
      <c r="M44" s="19">
        <v>914</v>
      </c>
    </row>
    <row r="45" spans="2:13" x14ac:dyDescent="0.2">
      <c r="C45" s="11"/>
    </row>
    <row r="46" spans="2:13" x14ac:dyDescent="0.2">
      <c r="B46" s="7" t="s">
        <v>384</v>
      </c>
      <c r="C46" s="18">
        <f>D46+E46</f>
        <v>17052</v>
      </c>
      <c r="D46" s="19">
        <v>8904</v>
      </c>
      <c r="E46" s="19">
        <v>8148</v>
      </c>
      <c r="F46" s="27">
        <f>G46+H46</f>
        <v>8920</v>
      </c>
      <c r="G46" s="19">
        <v>4720</v>
      </c>
      <c r="H46" s="19">
        <v>4200</v>
      </c>
      <c r="I46" s="27">
        <f>C46-F46</f>
        <v>8132</v>
      </c>
      <c r="J46" s="19">
        <v>688</v>
      </c>
      <c r="K46" s="19">
        <v>1792</v>
      </c>
      <c r="L46" s="19">
        <v>8392</v>
      </c>
      <c r="M46" s="19">
        <v>894</v>
      </c>
    </row>
    <row r="47" spans="2:13" x14ac:dyDescent="0.2">
      <c r="B47" s="7" t="s">
        <v>383</v>
      </c>
      <c r="C47" s="18">
        <f>D47+E47</f>
        <v>15473</v>
      </c>
      <c r="D47" s="19">
        <v>8072</v>
      </c>
      <c r="E47" s="19">
        <v>7401</v>
      </c>
      <c r="F47" s="27">
        <f>G47+H47</f>
        <v>9015</v>
      </c>
      <c r="G47" s="19">
        <v>4768</v>
      </c>
      <c r="H47" s="19">
        <v>4247</v>
      </c>
      <c r="I47" s="27">
        <f>C47-F47</f>
        <v>6458</v>
      </c>
      <c r="J47" s="19">
        <v>666</v>
      </c>
      <c r="K47" s="19">
        <v>1786</v>
      </c>
      <c r="L47" s="19">
        <v>8550</v>
      </c>
      <c r="M47" s="19">
        <v>833</v>
      </c>
    </row>
    <row r="48" spans="2:13" x14ac:dyDescent="0.2">
      <c r="B48" s="7" t="s">
        <v>382</v>
      </c>
      <c r="C48" s="18">
        <f>D48+E48</f>
        <v>16841</v>
      </c>
      <c r="D48" s="19">
        <v>8630</v>
      </c>
      <c r="E48" s="19">
        <v>8211</v>
      </c>
      <c r="F48" s="27">
        <f>G48+H48</f>
        <v>8550</v>
      </c>
      <c r="G48" s="19">
        <v>4541</v>
      </c>
      <c r="H48" s="19">
        <v>4009</v>
      </c>
      <c r="I48" s="27">
        <f>C48-F48</f>
        <v>8291</v>
      </c>
      <c r="J48" s="19">
        <v>597</v>
      </c>
      <c r="K48" s="19">
        <v>1787</v>
      </c>
      <c r="L48" s="19">
        <v>9080</v>
      </c>
      <c r="M48" s="19">
        <v>860</v>
      </c>
    </row>
    <row r="49" spans="2:13" x14ac:dyDescent="0.2">
      <c r="C49" s="11"/>
    </row>
    <row r="50" spans="2:13" x14ac:dyDescent="0.2">
      <c r="B50" s="7" t="s">
        <v>381</v>
      </c>
      <c r="C50" s="18">
        <f>D50+E50</f>
        <v>16439</v>
      </c>
      <c r="D50" s="19">
        <v>8528</v>
      </c>
      <c r="E50" s="19">
        <v>7911</v>
      </c>
      <c r="F50" s="27">
        <f>G50+H50</f>
        <v>8315</v>
      </c>
      <c r="G50" s="19">
        <v>4337</v>
      </c>
      <c r="H50" s="19">
        <v>3978</v>
      </c>
      <c r="I50" s="27">
        <f>C50-F50</f>
        <v>8124</v>
      </c>
      <c r="J50" s="19">
        <v>581</v>
      </c>
      <c r="K50" s="19">
        <v>1867</v>
      </c>
      <c r="L50" s="19">
        <v>8792</v>
      </c>
      <c r="M50" s="19">
        <v>852</v>
      </c>
    </row>
    <row r="51" spans="2:13" x14ac:dyDescent="0.2">
      <c r="B51" s="7" t="s">
        <v>380</v>
      </c>
      <c r="C51" s="18">
        <f>D51+E51</f>
        <v>15905</v>
      </c>
      <c r="D51" s="19">
        <v>8190</v>
      </c>
      <c r="E51" s="19">
        <v>7715</v>
      </c>
      <c r="F51" s="27">
        <f>G51+H51</f>
        <v>8703</v>
      </c>
      <c r="G51" s="19">
        <v>4549</v>
      </c>
      <c r="H51" s="19">
        <v>4154</v>
      </c>
      <c r="I51" s="27">
        <f>C51-F51</f>
        <v>7202</v>
      </c>
      <c r="J51" s="19">
        <v>563</v>
      </c>
      <c r="K51" s="19">
        <v>1801</v>
      </c>
      <c r="L51" s="19">
        <v>8684</v>
      </c>
      <c r="M51" s="19">
        <v>810</v>
      </c>
    </row>
    <row r="52" spans="2:13" x14ac:dyDescent="0.2">
      <c r="B52" s="7" t="s">
        <v>379</v>
      </c>
      <c r="C52" s="18">
        <f>D52+E52</f>
        <v>15713</v>
      </c>
      <c r="D52" s="19">
        <v>8032</v>
      </c>
      <c r="E52" s="19">
        <v>7681</v>
      </c>
      <c r="F52" s="27">
        <f>G52+H52</f>
        <v>8682</v>
      </c>
      <c r="G52" s="19">
        <v>4594</v>
      </c>
      <c r="H52" s="19">
        <v>4088</v>
      </c>
      <c r="I52" s="27">
        <f>C52-F52</f>
        <v>7031</v>
      </c>
      <c r="J52" s="19">
        <v>474</v>
      </c>
      <c r="K52" s="19">
        <v>1682</v>
      </c>
      <c r="L52" s="19">
        <v>8704</v>
      </c>
      <c r="M52" s="19">
        <v>854</v>
      </c>
    </row>
    <row r="53" spans="2:13" x14ac:dyDescent="0.2">
      <c r="C53" s="11"/>
    </row>
    <row r="54" spans="2:13" x14ac:dyDescent="0.2">
      <c r="B54" s="7" t="s">
        <v>378</v>
      </c>
      <c r="C54" s="18">
        <f>D54+E54</f>
        <v>16152</v>
      </c>
      <c r="D54" s="19">
        <v>8380</v>
      </c>
      <c r="E54" s="19">
        <v>7772</v>
      </c>
      <c r="F54" s="27">
        <f>G54+H54</f>
        <v>8762</v>
      </c>
      <c r="G54" s="19">
        <v>4711</v>
      </c>
      <c r="H54" s="19">
        <v>4051</v>
      </c>
      <c r="I54" s="27">
        <f>C54-F54</f>
        <v>7390</v>
      </c>
      <c r="J54" s="19">
        <v>467</v>
      </c>
      <c r="K54" s="19">
        <v>1638</v>
      </c>
      <c r="L54" s="19">
        <v>9155</v>
      </c>
      <c r="M54" s="19">
        <v>807</v>
      </c>
    </row>
    <row r="55" spans="2:13" x14ac:dyDescent="0.2">
      <c r="B55" s="7" t="s">
        <v>377</v>
      </c>
      <c r="C55" s="18">
        <f>D55+E55</f>
        <v>16396</v>
      </c>
      <c r="D55" s="19">
        <v>8490</v>
      </c>
      <c r="E55" s="19">
        <v>7906</v>
      </c>
      <c r="F55" s="27">
        <f>G55+H55</f>
        <v>8464</v>
      </c>
      <c r="G55" s="19">
        <v>4501</v>
      </c>
      <c r="H55" s="19">
        <v>3963</v>
      </c>
      <c r="I55" s="27">
        <f>C55-F55</f>
        <v>7932</v>
      </c>
      <c r="J55" s="19">
        <v>437</v>
      </c>
      <c r="K55" s="19">
        <v>1724</v>
      </c>
      <c r="L55" s="19">
        <v>9008</v>
      </c>
      <c r="M55" s="19">
        <v>818</v>
      </c>
    </row>
    <row r="56" spans="2:13" x14ac:dyDescent="0.2">
      <c r="B56" s="7" t="s">
        <v>376</v>
      </c>
      <c r="C56" s="18">
        <f>D56+E56</f>
        <v>16975</v>
      </c>
      <c r="D56" s="19">
        <v>8653</v>
      </c>
      <c r="E56" s="19">
        <v>8322</v>
      </c>
      <c r="F56" s="27">
        <f>G56+H56</f>
        <v>8306</v>
      </c>
      <c r="G56" s="19">
        <v>4460</v>
      </c>
      <c r="H56" s="19">
        <v>3846</v>
      </c>
      <c r="I56" s="27">
        <f>C56-F56</f>
        <v>8669</v>
      </c>
      <c r="J56" s="19">
        <v>408</v>
      </c>
      <c r="K56" s="19">
        <v>1589</v>
      </c>
      <c r="L56" s="19">
        <v>9630</v>
      </c>
      <c r="M56" s="19">
        <v>881</v>
      </c>
    </row>
    <row r="57" spans="2:13" x14ac:dyDescent="0.2">
      <c r="C57" s="11"/>
    </row>
    <row r="58" spans="2:13" x14ac:dyDescent="0.2">
      <c r="B58" s="7" t="s">
        <v>375</v>
      </c>
      <c r="C58" s="18">
        <f>D58+E58</f>
        <v>18054</v>
      </c>
      <c r="D58" s="19">
        <v>9243</v>
      </c>
      <c r="E58" s="19">
        <v>8811</v>
      </c>
      <c r="F58" s="27">
        <f>G58+H58</f>
        <v>8651</v>
      </c>
      <c r="G58" s="19">
        <v>4678</v>
      </c>
      <c r="H58" s="19">
        <v>3973</v>
      </c>
      <c r="I58" s="27">
        <f>C58-F58</f>
        <v>9403</v>
      </c>
      <c r="J58" s="19">
        <v>352</v>
      </c>
      <c r="K58" s="19">
        <v>1622</v>
      </c>
      <c r="L58" s="19">
        <v>9319</v>
      </c>
      <c r="M58" s="19">
        <v>930</v>
      </c>
    </row>
    <row r="59" spans="2:13" x14ac:dyDescent="0.2">
      <c r="B59" s="7" t="s">
        <v>374</v>
      </c>
      <c r="C59" s="18">
        <f>D59+E59</f>
        <v>11962</v>
      </c>
      <c r="D59" s="19">
        <v>6223</v>
      </c>
      <c r="E59" s="19">
        <v>5739</v>
      </c>
      <c r="F59" s="27">
        <f>G59+H59</f>
        <v>8310</v>
      </c>
      <c r="G59" s="19">
        <v>4574</v>
      </c>
      <c r="H59" s="19">
        <v>3736</v>
      </c>
      <c r="I59" s="27">
        <f>C59-F59</f>
        <v>3652</v>
      </c>
      <c r="J59" s="19">
        <v>294</v>
      </c>
      <c r="K59" s="19">
        <v>1400</v>
      </c>
      <c r="L59" s="19">
        <v>8999</v>
      </c>
      <c r="M59" s="19">
        <v>877</v>
      </c>
    </row>
    <row r="60" spans="2:13" x14ac:dyDescent="0.2">
      <c r="B60" s="7" t="s">
        <v>373</v>
      </c>
      <c r="C60" s="18">
        <f>D60+E60</f>
        <v>18538</v>
      </c>
      <c r="D60" s="19">
        <v>10259</v>
      </c>
      <c r="E60" s="19">
        <v>8279</v>
      </c>
      <c r="F60" s="27">
        <f>G60+H60</f>
        <v>8421</v>
      </c>
      <c r="G60" s="19">
        <v>4575</v>
      </c>
      <c r="H60" s="19">
        <v>3846</v>
      </c>
      <c r="I60" s="27">
        <f>C60-F60</f>
        <v>10117</v>
      </c>
      <c r="J60" s="19">
        <v>327</v>
      </c>
      <c r="K60" s="19">
        <v>1434</v>
      </c>
      <c r="L60" s="19">
        <v>9207</v>
      </c>
      <c r="M60" s="19">
        <v>925</v>
      </c>
    </row>
    <row r="61" spans="2:13" x14ac:dyDescent="0.2">
      <c r="C61" s="11"/>
    </row>
    <row r="62" spans="2:13" x14ac:dyDescent="0.2">
      <c r="B62" s="7" t="s">
        <v>372</v>
      </c>
      <c r="C62" s="18">
        <f>D62+E62</f>
        <v>17994</v>
      </c>
      <c r="D62" s="19">
        <v>9369</v>
      </c>
      <c r="E62" s="19">
        <v>8625</v>
      </c>
      <c r="F62" s="27">
        <f>G62+H62</f>
        <v>8401</v>
      </c>
      <c r="G62" s="19">
        <v>4570</v>
      </c>
      <c r="H62" s="19">
        <v>3831</v>
      </c>
      <c r="I62" s="27">
        <f>C62-F62</f>
        <v>9593</v>
      </c>
      <c r="J62" s="19">
        <v>344</v>
      </c>
      <c r="K62" s="19">
        <v>1382</v>
      </c>
      <c r="L62" s="19">
        <v>9129</v>
      </c>
      <c r="M62" s="19">
        <v>971</v>
      </c>
    </row>
    <row r="63" spans="2:13" x14ac:dyDescent="0.2">
      <c r="B63" s="7" t="s">
        <v>371</v>
      </c>
      <c r="C63" s="18">
        <f>D63+E63</f>
        <v>17592</v>
      </c>
      <c r="D63" s="19">
        <v>9131</v>
      </c>
      <c r="E63" s="19">
        <v>8461</v>
      </c>
      <c r="F63" s="27">
        <f>G63+H63</f>
        <v>8378</v>
      </c>
      <c r="G63" s="19">
        <v>4620</v>
      </c>
      <c r="H63" s="19">
        <v>3758</v>
      </c>
      <c r="I63" s="27">
        <f>C63-F63</f>
        <v>9214</v>
      </c>
      <c r="J63" s="19">
        <v>254</v>
      </c>
      <c r="K63" s="19">
        <v>1300</v>
      </c>
      <c r="L63" s="19">
        <v>9427</v>
      </c>
      <c r="M63" s="19">
        <v>940</v>
      </c>
    </row>
    <row r="64" spans="2:13" x14ac:dyDescent="0.2">
      <c r="B64" s="7" t="s">
        <v>370</v>
      </c>
      <c r="C64" s="18">
        <f>D64+E64</f>
        <v>17974</v>
      </c>
      <c r="D64" s="19">
        <v>9442</v>
      </c>
      <c r="E64" s="19">
        <v>8532</v>
      </c>
      <c r="F64" s="27">
        <f>G64+H64</f>
        <v>8805</v>
      </c>
      <c r="G64" s="19">
        <v>4704</v>
      </c>
      <c r="H64" s="19">
        <v>4101</v>
      </c>
      <c r="I64" s="27">
        <f>C64-F64</f>
        <v>9169</v>
      </c>
      <c r="J64" s="19">
        <v>280</v>
      </c>
      <c r="K64" s="19">
        <v>1234</v>
      </c>
      <c r="L64" s="19">
        <v>9576</v>
      </c>
      <c r="M64" s="19">
        <v>1042</v>
      </c>
    </row>
    <row r="65" spans="1:13" ht="18" thickBot="1" x14ac:dyDescent="0.25">
      <c r="B65" s="9"/>
      <c r="C65" s="31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7" spans="1:13" x14ac:dyDescent="0.2">
      <c r="C67" s="7" t="s">
        <v>315</v>
      </c>
    </row>
    <row r="68" spans="1:13" x14ac:dyDescent="0.2">
      <c r="C68" s="7" t="s">
        <v>314</v>
      </c>
    </row>
    <row r="69" spans="1:13" x14ac:dyDescent="0.2">
      <c r="C69" s="7" t="s">
        <v>313</v>
      </c>
    </row>
    <row r="71" spans="1:13" x14ac:dyDescent="0.2">
      <c r="C71" s="7" t="s">
        <v>312</v>
      </c>
    </row>
    <row r="72" spans="1:13" x14ac:dyDescent="0.2">
      <c r="C72" s="7" t="s">
        <v>311</v>
      </c>
    </row>
    <row r="73" spans="1:13" x14ac:dyDescent="0.2">
      <c r="A73" s="7"/>
    </row>
    <row r="74" spans="1:13" x14ac:dyDescent="0.2">
      <c r="A74" s="7"/>
    </row>
    <row r="79" spans="1:13" x14ac:dyDescent="0.2">
      <c r="F79" s="1" t="s">
        <v>369</v>
      </c>
    </row>
    <row r="81" spans="2:13" x14ac:dyDescent="0.2">
      <c r="D81" s="1" t="s">
        <v>368</v>
      </c>
    </row>
    <row r="82" spans="2:13" ht="18" thickBot="1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x14ac:dyDescent="0.2">
      <c r="C83" s="11"/>
      <c r="D83" s="13"/>
      <c r="E83" s="13"/>
      <c r="F83" s="11"/>
      <c r="G83" s="13"/>
      <c r="H83" s="13"/>
      <c r="I83" s="11"/>
      <c r="J83" s="34" t="s">
        <v>367</v>
      </c>
      <c r="K83" s="34" t="s">
        <v>366</v>
      </c>
      <c r="L83" s="11"/>
      <c r="M83" s="11"/>
    </row>
    <row r="84" spans="2:13" x14ac:dyDescent="0.2">
      <c r="C84" s="29" t="s">
        <v>365</v>
      </c>
      <c r="D84" s="11"/>
      <c r="E84" s="11"/>
      <c r="F84" s="29" t="s">
        <v>364</v>
      </c>
      <c r="G84" s="11"/>
      <c r="H84" s="11"/>
      <c r="I84" s="29" t="s">
        <v>363</v>
      </c>
      <c r="J84" s="29" t="s">
        <v>362</v>
      </c>
      <c r="K84" s="29" t="s">
        <v>361</v>
      </c>
      <c r="L84" s="29" t="s">
        <v>360</v>
      </c>
      <c r="M84" s="29" t="s">
        <v>359</v>
      </c>
    </row>
    <row r="85" spans="2:13" x14ac:dyDescent="0.2">
      <c r="B85" s="13"/>
      <c r="C85" s="33"/>
      <c r="D85" s="14" t="s">
        <v>9</v>
      </c>
      <c r="E85" s="14" t="s">
        <v>10</v>
      </c>
      <c r="F85" s="33"/>
      <c r="G85" s="14" t="s">
        <v>9</v>
      </c>
      <c r="H85" s="14" t="s">
        <v>10</v>
      </c>
      <c r="I85" s="14" t="s">
        <v>358</v>
      </c>
      <c r="J85" s="14" t="s">
        <v>357</v>
      </c>
      <c r="K85" s="33"/>
      <c r="L85" s="14" t="s">
        <v>356</v>
      </c>
      <c r="M85" s="14" t="s">
        <v>356</v>
      </c>
    </row>
    <row r="86" spans="2:13" x14ac:dyDescent="0.2">
      <c r="C86" s="11"/>
      <c r="L86" s="16" t="s">
        <v>355</v>
      </c>
      <c r="M86" s="16" t="s">
        <v>355</v>
      </c>
    </row>
    <row r="87" spans="2:13" x14ac:dyDescent="0.2">
      <c r="B87" s="7" t="s">
        <v>354</v>
      </c>
      <c r="C87" s="18">
        <f>D87+E87</f>
        <v>18236</v>
      </c>
      <c r="D87" s="19">
        <v>9536</v>
      </c>
      <c r="E87" s="19">
        <v>8700</v>
      </c>
      <c r="F87" s="27">
        <f>G87+H87</f>
        <v>8508</v>
      </c>
      <c r="G87" s="19">
        <v>4523</v>
      </c>
      <c r="H87" s="19">
        <v>3985</v>
      </c>
      <c r="I87" s="27">
        <f>C87-F87</f>
        <v>9728</v>
      </c>
      <c r="J87" s="19">
        <v>271</v>
      </c>
      <c r="K87" s="19">
        <v>1174</v>
      </c>
      <c r="L87" s="19">
        <v>9678</v>
      </c>
      <c r="M87" s="19">
        <v>1155</v>
      </c>
    </row>
    <row r="88" spans="2:13" x14ac:dyDescent="0.2">
      <c r="B88" s="7" t="s">
        <v>353</v>
      </c>
      <c r="C88" s="18">
        <f>D88+E88</f>
        <v>18355</v>
      </c>
      <c r="D88" s="19">
        <v>9594</v>
      </c>
      <c r="E88" s="19">
        <v>8761</v>
      </c>
      <c r="F88" s="27">
        <f>G88+H88</f>
        <v>8501</v>
      </c>
      <c r="G88" s="19">
        <v>4686</v>
      </c>
      <c r="H88" s="19">
        <v>3815</v>
      </c>
      <c r="I88" s="27">
        <f>C88-F88</f>
        <v>9854</v>
      </c>
      <c r="J88" s="19">
        <v>259</v>
      </c>
      <c r="K88" s="19">
        <v>1157</v>
      </c>
      <c r="L88" s="19">
        <v>9534</v>
      </c>
      <c r="M88" s="19">
        <v>1046</v>
      </c>
    </row>
    <row r="89" spans="2:13" x14ac:dyDescent="0.2">
      <c r="B89" s="7" t="s">
        <v>352</v>
      </c>
      <c r="C89" s="18">
        <f>D89+E89</f>
        <v>18590</v>
      </c>
      <c r="D89" s="19">
        <v>9622</v>
      </c>
      <c r="E89" s="19">
        <v>8968</v>
      </c>
      <c r="F89" s="27">
        <f>G89+H89</f>
        <v>8638</v>
      </c>
      <c r="G89" s="19">
        <v>4694</v>
      </c>
      <c r="H89" s="19">
        <v>3944</v>
      </c>
      <c r="I89" s="27">
        <f>C89-F89</f>
        <v>9952</v>
      </c>
      <c r="J89" s="19">
        <v>232</v>
      </c>
      <c r="K89" s="19">
        <v>1104</v>
      </c>
      <c r="L89" s="19">
        <v>9176</v>
      </c>
      <c r="M89" s="19">
        <v>1050</v>
      </c>
    </row>
    <row r="90" spans="2:13" x14ac:dyDescent="0.2">
      <c r="C90" s="11"/>
    </row>
    <row r="91" spans="2:13" x14ac:dyDescent="0.2">
      <c r="B91" s="7" t="s">
        <v>351</v>
      </c>
      <c r="C91" s="18">
        <f>D91+E91</f>
        <v>17896</v>
      </c>
      <c r="D91" s="19">
        <v>9294</v>
      </c>
      <c r="E91" s="19">
        <v>8602</v>
      </c>
      <c r="F91" s="27">
        <f>G91+H91</f>
        <v>8541</v>
      </c>
      <c r="G91" s="19">
        <v>4558</v>
      </c>
      <c r="H91" s="19">
        <v>3983</v>
      </c>
      <c r="I91" s="27">
        <f>C91-F91</f>
        <v>9355</v>
      </c>
      <c r="J91" s="19">
        <v>224</v>
      </c>
      <c r="K91" s="19">
        <v>1009</v>
      </c>
      <c r="L91" s="19">
        <v>8625</v>
      </c>
      <c r="M91" s="19">
        <v>1084</v>
      </c>
    </row>
    <row r="92" spans="2:13" x14ac:dyDescent="0.2">
      <c r="B92" s="7" t="s">
        <v>350</v>
      </c>
      <c r="C92" s="18">
        <f>D92+E92</f>
        <v>16340</v>
      </c>
      <c r="D92" s="19">
        <v>8468</v>
      </c>
      <c r="E92" s="19">
        <v>7872</v>
      </c>
      <c r="F92" s="27">
        <f>G92+H92</f>
        <v>8423</v>
      </c>
      <c r="G92" s="19">
        <v>4477</v>
      </c>
      <c r="H92" s="19">
        <v>3946</v>
      </c>
      <c r="I92" s="27">
        <f>C92-F92</f>
        <v>7917</v>
      </c>
      <c r="J92" s="19">
        <v>205</v>
      </c>
      <c r="K92" s="19">
        <v>866</v>
      </c>
      <c r="L92" s="19">
        <v>7900</v>
      </c>
      <c r="M92" s="19">
        <v>1107</v>
      </c>
    </row>
    <row r="93" spans="2:13" x14ac:dyDescent="0.2">
      <c r="B93" s="7" t="s">
        <v>349</v>
      </c>
      <c r="C93" s="18">
        <f>D93+E93</f>
        <v>15698</v>
      </c>
      <c r="D93" s="19">
        <v>8182</v>
      </c>
      <c r="E93" s="19">
        <v>7516</v>
      </c>
      <c r="F93" s="27">
        <f>G93+H93</f>
        <v>8481</v>
      </c>
      <c r="G93" s="19">
        <v>4479</v>
      </c>
      <c r="H93" s="19">
        <v>4002</v>
      </c>
      <c r="I93" s="27">
        <f>C93-F93</f>
        <v>7217</v>
      </c>
      <c r="J93" s="19">
        <v>171</v>
      </c>
      <c r="K93" s="19">
        <v>912</v>
      </c>
      <c r="L93" s="19">
        <v>7380</v>
      </c>
      <c r="M93" s="19">
        <v>1119</v>
      </c>
    </row>
    <row r="94" spans="2:13" x14ac:dyDescent="0.2">
      <c r="C94" s="11"/>
    </row>
    <row r="95" spans="2:13" x14ac:dyDescent="0.2">
      <c r="B95" s="7" t="s">
        <v>348</v>
      </c>
      <c r="C95" s="18">
        <f>D95+E95</f>
        <v>14743</v>
      </c>
      <c r="D95" s="19">
        <v>7662</v>
      </c>
      <c r="E95" s="19">
        <v>7081</v>
      </c>
      <c r="F95" s="27">
        <f>G95+H95</f>
        <v>8316</v>
      </c>
      <c r="G95" s="19">
        <v>4389</v>
      </c>
      <c r="H95" s="19">
        <v>3927</v>
      </c>
      <c r="I95" s="27">
        <f>C95-F95</f>
        <v>6427</v>
      </c>
      <c r="J95" s="19">
        <v>178</v>
      </c>
      <c r="K95" s="19">
        <v>834</v>
      </c>
      <c r="L95" s="19">
        <v>7045</v>
      </c>
      <c r="M95" s="19">
        <v>1243</v>
      </c>
    </row>
    <row r="96" spans="2:13" x14ac:dyDescent="0.2">
      <c r="B96" s="7" t="s">
        <v>347</v>
      </c>
      <c r="C96" s="18">
        <f>D96+E96</f>
        <v>14590</v>
      </c>
      <c r="D96" s="19">
        <v>7517</v>
      </c>
      <c r="E96" s="19">
        <v>7073</v>
      </c>
      <c r="F96" s="27">
        <f>G96+H96</f>
        <v>8100</v>
      </c>
      <c r="G96" s="19">
        <v>4358</v>
      </c>
      <c r="H96" s="19">
        <v>3742</v>
      </c>
      <c r="I96" s="27">
        <f>C96-F96</f>
        <v>6490</v>
      </c>
      <c r="J96" s="19">
        <v>153</v>
      </c>
      <c r="K96" s="19">
        <v>770</v>
      </c>
      <c r="L96" s="19">
        <v>6878</v>
      </c>
      <c r="M96" s="19">
        <v>1299</v>
      </c>
    </row>
    <row r="97" spans="1:13" x14ac:dyDescent="0.2">
      <c r="B97" s="7" t="s">
        <v>346</v>
      </c>
      <c r="C97" s="18">
        <f>D97+E97</f>
        <v>13667</v>
      </c>
      <c r="D97" s="19">
        <v>7054</v>
      </c>
      <c r="E97" s="19">
        <v>6613</v>
      </c>
      <c r="F97" s="27">
        <f>G97+H97</f>
        <v>8466</v>
      </c>
      <c r="G97" s="19">
        <v>4513</v>
      </c>
      <c r="H97" s="19">
        <v>3953</v>
      </c>
      <c r="I97" s="27">
        <f>C97-F97</f>
        <v>5201</v>
      </c>
      <c r="J97" s="19">
        <v>137</v>
      </c>
      <c r="K97" s="19">
        <v>717</v>
      </c>
      <c r="L97" s="19">
        <v>6651</v>
      </c>
      <c r="M97" s="19">
        <v>1272</v>
      </c>
    </row>
    <row r="98" spans="1:13" x14ac:dyDescent="0.2">
      <c r="C98" s="11"/>
    </row>
    <row r="99" spans="1:13" x14ac:dyDescent="0.2">
      <c r="B99" s="7" t="s">
        <v>345</v>
      </c>
      <c r="C99" s="18">
        <f>D99+E99</f>
        <v>13444</v>
      </c>
      <c r="D99" s="19">
        <v>6847</v>
      </c>
      <c r="E99" s="19">
        <v>6597</v>
      </c>
      <c r="F99" s="27">
        <f>G99+H99</f>
        <v>8721</v>
      </c>
      <c r="G99" s="19">
        <v>4602</v>
      </c>
      <c r="H99" s="19">
        <v>4119</v>
      </c>
      <c r="I99" s="27">
        <f>C99-F99</f>
        <v>4723</v>
      </c>
      <c r="J99" s="19">
        <v>113</v>
      </c>
      <c r="K99" s="19">
        <v>590</v>
      </c>
      <c r="L99" s="19">
        <v>6480</v>
      </c>
      <c r="M99" s="19">
        <v>1418</v>
      </c>
    </row>
    <row r="100" spans="1:13" x14ac:dyDescent="0.2">
      <c r="B100" s="7" t="s">
        <v>344</v>
      </c>
      <c r="C100" s="18">
        <f>D100+E100</f>
        <v>12917</v>
      </c>
      <c r="D100" s="19">
        <v>6561</v>
      </c>
      <c r="E100" s="19">
        <v>6356</v>
      </c>
      <c r="F100" s="27">
        <f>G100+H100</f>
        <v>8588</v>
      </c>
      <c r="G100" s="19">
        <v>4553</v>
      </c>
      <c r="H100" s="19">
        <v>4035</v>
      </c>
      <c r="I100" s="27">
        <f>C100-F100</f>
        <v>4329</v>
      </c>
      <c r="J100" s="19">
        <v>126</v>
      </c>
      <c r="K100" s="19">
        <v>663</v>
      </c>
      <c r="L100" s="19">
        <v>6490</v>
      </c>
      <c r="M100" s="19">
        <v>1479</v>
      </c>
    </row>
    <row r="101" spans="1:13" x14ac:dyDescent="0.2">
      <c r="B101" s="7" t="s">
        <v>343</v>
      </c>
      <c r="C101" s="18">
        <f>D101+E101</f>
        <v>12999</v>
      </c>
      <c r="D101" s="19">
        <v>6763</v>
      </c>
      <c r="E101" s="19">
        <v>6236</v>
      </c>
      <c r="F101" s="27">
        <f>G101+H101</f>
        <v>8490</v>
      </c>
      <c r="G101" s="19">
        <v>4504</v>
      </c>
      <c r="H101" s="19">
        <v>3986</v>
      </c>
      <c r="I101" s="27">
        <f>C101-F101</f>
        <v>4509</v>
      </c>
      <c r="J101" s="19">
        <v>116</v>
      </c>
      <c r="K101" s="19">
        <v>696</v>
      </c>
      <c r="L101" s="19">
        <v>6671</v>
      </c>
      <c r="M101" s="19">
        <v>1596</v>
      </c>
    </row>
    <row r="102" spans="1:13" x14ac:dyDescent="0.2">
      <c r="C102" s="11"/>
    </row>
    <row r="103" spans="1:13" x14ac:dyDescent="0.2">
      <c r="B103" s="7" t="s">
        <v>342</v>
      </c>
      <c r="C103" s="18">
        <f>D103+E103</f>
        <v>12977</v>
      </c>
      <c r="D103" s="19">
        <v>6709</v>
      </c>
      <c r="E103" s="19">
        <v>6268</v>
      </c>
      <c r="F103" s="27">
        <f>G103+H103</f>
        <v>8792</v>
      </c>
      <c r="G103" s="19">
        <v>4727</v>
      </c>
      <c r="H103" s="19">
        <v>4065</v>
      </c>
      <c r="I103" s="27">
        <f>C103-F103</f>
        <v>4185</v>
      </c>
      <c r="J103" s="19">
        <v>113</v>
      </c>
      <c r="K103" s="19">
        <v>577</v>
      </c>
      <c r="L103" s="19">
        <v>6478</v>
      </c>
      <c r="M103" s="19">
        <v>1724</v>
      </c>
    </row>
    <row r="104" spans="1:13" x14ac:dyDescent="0.2">
      <c r="B104" s="7" t="s">
        <v>341</v>
      </c>
      <c r="C104" s="18">
        <f>D104+E104</f>
        <v>12630</v>
      </c>
      <c r="D104" s="19">
        <v>6456</v>
      </c>
      <c r="E104" s="19">
        <v>6174</v>
      </c>
      <c r="F104" s="27">
        <f>G104+H104</f>
        <v>8647</v>
      </c>
      <c r="G104" s="19">
        <v>4610</v>
      </c>
      <c r="H104" s="19">
        <v>4037</v>
      </c>
      <c r="I104" s="27">
        <f>C104-F104</f>
        <v>3983</v>
      </c>
      <c r="J104" s="19">
        <v>72</v>
      </c>
      <c r="K104" s="19">
        <v>554</v>
      </c>
      <c r="L104" s="19">
        <v>6195</v>
      </c>
      <c r="M104" s="19">
        <v>1736</v>
      </c>
    </row>
    <row r="105" spans="1:13" x14ac:dyDescent="0.2">
      <c r="B105" s="7" t="s">
        <v>340</v>
      </c>
      <c r="C105" s="18">
        <f>D105+E105</f>
        <v>12086</v>
      </c>
      <c r="D105" s="19">
        <v>6261</v>
      </c>
      <c r="E105" s="19">
        <v>5825</v>
      </c>
      <c r="F105" s="27">
        <f>G105+H105</f>
        <v>8921</v>
      </c>
      <c r="G105" s="19">
        <v>4732</v>
      </c>
      <c r="H105" s="19">
        <v>4189</v>
      </c>
      <c r="I105" s="27">
        <f>C105-F105</f>
        <v>3165</v>
      </c>
      <c r="J105" s="19">
        <v>79</v>
      </c>
      <c r="K105" s="19">
        <v>569</v>
      </c>
      <c r="L105" s="19">
        <v>6194</v>
      </c>
      <c r="M105" s="19">
        <v>1524</v>
      </c>
    </row>
    <row r="106" spans="1:13" x14ac:dyDescent="0.2">
      <c r="C106" s="11"/>
    </row>
    <row r="107" spans="1:13" x14ac:dyDescent="0.2">
      <c r="B107" s="7" t="s">
        <v>339</v>
      </c>
      <c r="C107" s="18">
        <f>D107+E107</f>
        <v>11868</v>
      </c>
      <c r="D107" s="19">
        <v>6141</v>
      </c>
      <c r="E107" s="19">
        <v>5727</v>
      </c>
      <c r="F107" s="27">
        <f>G107+H107</f>
        <v>9036</v>
      </c>
      <c r="G107" s="19">
        <v>4775</v>
      </c>
      <c r="H107" s="19">
        <v>4261</v>
      </c>
      <c r="I107" s="27">
        <f>C107-F107</f>
        <v>2832</v>
      </c>
      <c r="J107" s="19">
        <v>54</v>
      </c>
      <c r="K107" s="19">
        <v>510</v>
      </c>
      <c r="L107" s="19">
        <v>5771</v>
      </c>
      <c r="M107" s="19">
        <v>1600</v>
      </c>
    </row>
    <row r="108" spans="1:13" x14ac:dyDescent="0.2">
      <c r="B108" s="7" t="s">
        <v>338</v>
      </c>
      <c r="C108" s="18">
        <f>D108+E108</f>
        <v>11274</v>
      </c>
      <c r="D108" s="19">
        <v>5894</v>
      </c>
      <c r="E108" s="19">
        <v>5380</v>
      </c>
      <c r="F108" s="27">
        <f>G108+H108</f>
        <v>8981</v>
      </c>
      <c r="G108" s="19">
        <v>4832</v>
      </c>
      <c r="H108" s="19">
        <v>4149</v>
      </c>
      <c r="I108" s="27">
        <f>C108-F108</f>
        <v>2293</v>
      </c>
      <c r="J108" s="19">
        <v>67</v>
      </c>
      <c r="K108" s="19">
        <v>471</v>
      </c>
      <c r="L108" s="19">
        <v>5716</v>
      </c>
      <c r="M108" s="19">
        <v>1439</v>
      </c>
    </row>
    <row r="109" spans="1:13" x14ac:dyDescent="0.2">
      <c r="B109" s="7" t="s">
        <v>337</v>
      </c>
      <c r="C109" s="18">
        <f>D109+E109</f>
        <v>10888</v>
      </c>
      <c r="D109" s="19">
        <v>5532</v>
      </c>
      <c r="E109" s="19">
        <v>5356</v>
      </c>
      <c r="F109" s="27">
        <f>G109+H109</f>
        <v>9201</v>
      </c>
      <c r="G109" s="19">
        <v>4834</v>
      </c>
      <c r="H109" s="19">
        <v>4367</v>
      </c>
      <c r="I109" s="27">
        <f>C109-F109</f>
        <v>1687</v>
      </c>
      <c r="J109" s="19">
        <v>58</v>
      </c>
      <c r="K109" s="19">
        <v>464</v>
      </c>
      <c r="L109" s="19">
        <v>5678</v>
      </c>
      <c r="M109" s="19">
        <v>1438</v>
      </c>
    </row>
    <row r="110" spans="1:13" x14ac:dyDescent="0.2">
      <c r="C110" s="11"/>
    </row>
    <row r="111" spans="1:13" x14ac:dyDescent="0.2">
      <c r="A111" s="2"/>
      <c r="B111" s="7" t="s">
        <v>336</v>
      </c>
      <c r="C111" s="18">
        <f>D111+E111</f>
        <v>10371</v>
      </c>
      <c r="D111" s="19">
        <v>5281</v>
      </c>
      <c r="E111" s="19">
        <v>5090</v>
      </c>
      <c r="F111" s="27">
        <f>G111+H111</f>
        <v>8913</v>
      </c>
      <c r="G111" s="19">
        <v>4762</v>
      </c>
      <c r="H111" s="19">
        <v>4151</v>
      </c>
      <c r="I111" s="27">
        <f>C111-F111</f>
        <v>1458</v>
      </c>
      <c r="J111" s="19">
        <v>55</v>
      </c>
      <c r="K111" s="19">
        <v>439</v>
      </c>
      <c r="L111" s="19">
        <v>5551</v>
      </c>
      <c r="M111" s="19">
        <v>1405</v>
      </c>
    </row>
    <row r="112" spans="1:13" x14ac:dyDescent="0.2">
      <c r="B112" s="7" t="s">
        <v>335</v>
      </c>
      <c r="C112" s="18">
        <f>D112+E112</f>
        <v>10126</v>
      </c>
      <c r="D112" s="19">
        <v>5180</v>
      </c>
      <c r="E112" s="19">
        <v>4946</v>
      </c>
      <c r="F112" s="27">
        <f>G112+H112</f>
        <v>9281</v>
      </c>
      <c r="G112" s="19">
        <v>4909</v>
      </c>
      <c r="H112" s="19">
        <v>4372</v>
      </c>
      <c r="I112" s="27">
        <f>C112-F112</f>
        <v>845</v>
      </c>
      <c r="J112" s="19">
        <v>51</v>
      </c>
      <c r="K112" s="19">
        <v>423</v>
      </c>
      <c r="L112" s="19">
        <v>5682</v>
      </c>
      <c r="M112" s="19">
        <v>1461</v>
      </c>
    </row>
    <row r="113" spans="2:13" x14ac:dyDescent="0.2">
      <c r="B113" s="7" t="s">
        <v>334</v>
      </c>
      <c r="C113" s="18">
        <f>D113+E113</f>
        <v>10164</v>
      </c>
      <c r="D113" s="19">
        <v>5291</v>
      </c>
      <c r="E113" s="19">
        <v>4873</v>
      </c>
      <c r="F113" s="27">
        <f>G113+H113</f>
        <v>9387</v>
      </c>
      <c r="G113" s="19">
        <v>4911</v>
      </c>
      <c r="H113" s="19">
        <v>4476</v>
      </c>
      <c r="I113" s="27">
        <f>C113-F113</f>
        <v>777</v>
      </c>
      <c r="J113" s="19">
        <v>39</v>
      </c>
      <c r="K113" s="19">
        <v>389</v>
      </c>
      <c r="L113" s="19">
        <v>5876</v>
      </c>
      <c r="M113" s="19">
        <v>1582</v>
      </c>
    </row>
    <row r="114" spans="2:13" x14ac:dyDescent="0.2">
      <c r="C114" s="11"/>
    </row>
    <row r="115" spans="2:13" x14ac:dyDescent="0.2">
      <c r="B115" s="7" t="s">
        <v>333</v>
      </c>
      <c r="C115" s="18">
        <f>D115+E115</f>
        <v>9937</v>
      </c>
      <c r="D115" s="19">
        <v>5170</v>
      </c>
      <c r="E115" s="19">
        <v>4767</v>
      </c>
      <c r="F115" s="27">
        <f>G115+H115</f>
        <v>9641</v>
      </c>
      <c r="G115" s="19">
        <v>5074</v>
      </c>
      <c r="H115" s="19">
        <v>4567</v>
      </c>
      <c r="I115" s="27">
        <f>C115-F115</f>
        <v>296</v>
      </c>
      <c r="J115" s="19">
        <v>41</v>
      </c>
      <c r="K115" s="19">
        <v>368</v>
      </c>
      <c r="L115" s="19">
        <v>5927</v>
      </c>
      <c r="M115" s="19">
        <v>1744</v>
      </c>
    </row>
    <row r="116" spans="2:13" x14ac:dyDescent="0.2">
      <c r="B116" s="7" t="s">
        <v>332</v>
      </c>
      <c r="C116" s="18">
        <f>D116+E116</f>
        <v>9736</v>
      </c>
      <c r="D116" s="19">
        <v>4973</v>
      </c>
      <c r="E116" s="19">
        <v>4763</v>
      </c>
      <c r="F116" s="27">
        <f>G116+H116</f>
        <v>9741</v>
      </c>
      <c r="G116" s="19">
        <v>5188</v>
      </c>
      <c r="H116" s="19">
        <v>4553</v>
      </c>
      <c r="I116" s="27">
        <f>C116-F116</f>
        <v>-5</v>
      </c>
      <c r="J116" s="19">
        <v>38</v>
      </c>
      <c r="K116" s="19">
        <v>335</v>
      </c>
      <c r="L116" s="19">
        <v>6180</v>
      </c>
      <c r="M116" s="19">
        <v>1689</v>
      </c>
    </row>
    <row r="117" spans="2:13" x14ac:dyDescent="0.2">
      <c r="B117" s="7" t="s">
        <v>331</v>
      </c>
      <c r="C117" s="18">
        <f>D117+E117</f>
        <v>10152</v>
      </c>
      <c r="D117" s="19">
        <v>5276</v>
      </c>
      <c r="E117" s="19">
        <v>4876</v>
      </c>
      <c r="F117" s="27">
        <f>G117+H117</f>
        <v>9653</v>
      </c>
      <c r="G117" s="19">
        <v>5028</v>
      </c>
      <c r="H117" s="19">
        <v>4625</v>
      </c>
      <c r="I117" s="27">
        <f>C117-F117</f>
        <v>499</v>
      </c>
      <c r="J117" s="19">
        <v>46</v>
      </c>
      <c r="K117" s="19">
        <v>340</v>
      </c>
      <c r="L117" s="19">
        <v>6194</v>
      </c>
      <c r="M117" s="19">
        <v>1824</v>
      </c>
    </row>
    <row r="118" spans="2:13" x14ac:dyDescent="0.2">
      <c r="C118" s="11"/>
    </row>
    <row r="119" spans="2:13" x14ac:dyDescent="0.2">
      <c r="B119" s="7" t="s">
        <v>330</v>
      </c>
      <c r="C119" s="18">
        <f>D119+E119</f>
        <v>9879</v>
      </c>
      <c r="D119" s="19">
        <v>5020</v>
      </c>
      <c r="E119" s="19">
        <v>4859</v>
      </c>
      <c r="F119" s="27">
        <f>G119+H119</f>
        <v>10064</v>
      </c>
      <c r="G119" s="19">
        <v>5294</v>
      </c>
      <c r="H119" s="19">
        <v>4770</v>
      </c>
      <c r="I119" s="27">
        <f>C119-F119</f>
        <v>-185</v>
      </c>
      <c r="J119" s="19">
        <v>49</v>
      </c>
      <c r="K119" s="19">
        <v>291</v>
      </c>
      <c r="L119" s="19">
        <v>6143</v>
      </c>
      <c r="M119" s="19">
        <v>1790</v>
      </c>
    </row>
    <row r="120" spans="2:13" x14ac:dyDescent="0.2">
      <c r="B120" s="7" t="s">
        <v>329</v>
      </c>
      <c r="C120" s="18">
        <f>D120+E120</f>
        <v>10131</v>
      </c>
      <c r="D120" s="19">
        <v>5200</v>
      </c>
      <c r="E120" s="19">
        <v>4931</v>
      </c>
      <c r="F120" s="27">
        <f>G120+H120</f>
        <v>9747</v>
      </c>
      <c r="G120" s="19">
        <v>5174</v>
      </c>
      <c r="H120" s="19">
        <v>4573</v>
      </c>
      <c r="I120" s="27">
        <f>C120-F120</f>
        <v>384</v>
      </c>
      <c r="J120" s="19">
        <v>27</v>
      </c>
      <c r="K120" s="19">
        <v>294</v>
      </c>
      <c r="L120" s="19">
        <v>6310</v>
      </c>
      <c r="M120" s="19">
        <v>1816</v>
      </c>
    </row>
    <row r="121" spans="2:13" x14ac:dyDescent="0.2">
      <c r="B121" s="1" t="s">
        <v>328</v>
      </c>
      <c r="C121" s="4">
        <f>D121+E121</f>
        <v>9789</v>
      </c>
      <c r="D121" s="2">
        <f>SUM(D$123:D$137)</f>
        <v>4995</v>
      </c>
      <c r="E121" s="2">
        <f>SUM(E$123:E$137)</f>
        <v>4794</v>
      </c>
      <c r="F121" s="2">
        <f>G121+H121</f>
        <v>9770</v>
      </c>
      <c r="G121" s="2">
        <f>SUM(G$123:G$137)</f>
        <v>5106</v>
      </c>
      <c r="H121" s="2">
        <f>SUM(H$123:H$137)</f>
        <v>4664</v>
      </c>
      <c r="I121" s="2">
        <f>C121-F121</f>
        <v>19</v>
      </c>
      <c r="J121" s="2">
        <f>SUM(J$123:J$137)</f>
        <v>43</v>
      </c>
      <c r="K121" s="2">
        <f>SUM(K$123:K$137)</f>
        <v>317</v>
      </c>
      <c r="L121" s="2">
        <f>SUM(L$123:L$137)</f>
        <v>6020</v>
      </c>
      <c r="M121" s="2">
        <f>SUM(M$123:M$137)</f>
        <v>1894</v>
      </c>
    </row>
    <row r="122" spans="2:13" x14ac:dyDescent="0.2">
      <c r="C122" s="11"/>
    </row>
    <row r="123" spans="2:13" x14ac:dyDescent="0.2">
      <c r="B123" s="7" t="s">
        <v>327</v>
      </c>
      <c r="C123" s="18">
        <f>D123+E123</f>
        <v>887</v>
      </c>
      <c r="D123" s="19">
        <v>447</v>
      </c>
      <c r="E123" s="19">
        <v>440</v>
      </c>
      <c r="F123" s="27">
        <f>G123+H123</f>
        <v>1104</v>
      </c>
      <c r="G123" s="19">
        <v>592</v>
      </c>
      <c r="H123" s="19">
        <v>512</v>
      </c>
      <c r="I123" s="27">
        <f>C123-F123</f>
        <v>-217</v>
      </c>
      <c r="J123" s="19">
        <v>4</v>
      </c>
      <c r="K123" s="19">
        <v>31</v>
      </c>
      <c r="L123" s="19">
        <v>348</v>
      </c>
      <c r="M123" s="19">
        <v>140</v>
      </c>
    </row>
    <row r="124" spans="2:13" x14ac:dyDescent="0.2">
      <c r="B124" s="7" t="s">
        <v>326</v>
      </c>
      <c r="C124" s="18">
        <f>D124+E124</f>
        <v>737</v>
      </c>
      <c r="D124" s="19">
        <v>366</v>
      </c>
      <c r="E124" s="19">
        <v>371</v>
      </c>
      <c r="F124" s="27">
        <f>G124+H124</f>
        <v>854</v>
      </c>
      <c r="G124" s="19">
        <v>424</v>
      </c>
      <c r="H124" s="19">
        <v>430</v>
      </c>
      <c r="I124" s="27">
        <f>C124-F124</f>
        <v>-117</v>
      </c>
      <c r="J124" s="19">
        <v>4</v>
      </c>
      <c r="K124" s="19">
        <v>23</v>
      </c>
      <c r="L124" s="19">
        <v>506</v>
      </c>
      <c r="M124" s="19">
        <v>135</v>
      </c>
    </row>
    <row r="125" spans="2:13" x14ac:dyDescent="0.2">
      <c r="B125" s="7" t="s">
        <v>325</v>
      </c>
      <c r="C125" s="18">
        <f>D125+E125</f>
        <v>858</v>
      </c>
      <c r="D125" s="19">
        <v>433</v>
      </c>
      <c r="E125" s="19">
        <v>425</v>
      </c>
      <c r="F125" s="27">
        <f>G125+H125</f>
        <v>888</v>
      </c>
      <c r="G125" s="19">
        <v>455</v>
      </c>
      <c r="H125" s="19">
        <v>433</v>
      </c>
      <c r="I125" s="27">
        <f>C125-F125</f>
        <v>-30</v>
      </c>
      <c r="J125" s="19">
        <v>4</v>
      </c>
      <c r="K125" s="19">
        <v>16</v>
      </c>
      <c r="L125" s="19">
        <v>665</v>
      </c>
      <c r="M125" s="19">
        <v>158</v>
      </c>
    </row>
    <row r="126" spans="2:13" x14ac:dyDescent="0.2">
      <c r="C126" s="11"/>
    </row>
    <row r="127" spans="2:13" x14ac:dyDescent="0.2">
      <c r="B127" s="7" t="s">
        <v>324</v>
      </c>
      <c r="C127" s="18">
        <f>D127+E127</f>
        <v>773</v>
      </c>
      <c r="D127" s="19">
        <v>392</v>
      </c>
      <c r="E127" s="19">
        <v>381</v>
      </c>
      <c r="F127" s="27">
        <f>G127+H127</f>
        <v>793</v>
      </c>
      <c r="G127" s="19">
        <v>397</v>
      </c>
      <c r="H127" s="19">
        <v>396</v>
      </c>
      <c r="I127" s="27">
        <f>C127-F127</f>
        <v>-20</v>
      </c>
      <c r="J127" s="19">
        <v>4</v>
      </c>
      <c r="K127" s="19">
        <v>29</v>
      </c>
      <c r="L127" s="19">
        <v>586</v>
      </c>
      <c r="M127" s="19">
        <v>189</v>
      </c>
    </row>
    <row r="128" spans="2:13" x14ac:dyDescent="0.2">
      <c r="B128" s="7" t="s">
        <v>323</v>
      </c>
      <c r="C128" s="18">
        <f>D128+E128</f>
        <v>836</v>
      </c>
      <c r="D128" s="19">
        <v>434</v>
      </c>
      <c r="E128" s="19">
        <v>402</v>
      </c>
      <c r="F128" s="27">
        <f>G128+H128</f>
        <v>758</v>
      </c>
      <c r="G128" s="19">
        <v>413</v>
      </c>
      <c r="H128" s="19">
        <v>345</v>
      </c>
      <c r="I128" s="27">
        <f>C128-F128</f>
        <v>78</v>
      </c>
      <c r="J128" s="19">
        <v>2</v>
      </c>
      <c r="K128" s="19">
        <v>29</v>
      </c>
      <c r="L128" s="19">
        <v>560</v>
      </c>
      <c r="M128" s="19">
        <v>183</v>
      </c>
    </row>
    <row r="129" spans="2:13" x14ac:dyDescent="0.2">
      <c r="B129" s="7" t="s">
        <v>322</v>
      </c>
      <c r="C129" s="18">
        <f>D129+E129</f>
        <v>770</v>
      </c>
      <c r="D129" s="19">
        <v>402</v>
      </c>
      <c r="E129" s="19">
        <v>368</v>
      </c>
      <c r="F129" s="27">
        <f>G129+H129</f>
        <v>715</v>
      </c>
      <c r="G129" s="19">
        <v>366</v>
      </c>
      <c r="H129" s="19">
        <v>349</v>
      </c>
      <c r="I129" s="27">
        <f>C129-F129</f>
        <v>55</v>
      </c>
      <c r="J129" s="19">
        <v>1</v>
      </c>
      <c r="K129" s="19">
        <v>30</v>
      </c>
      <c r="L129" s="19">
        <v>522</v>
      </c>
      <c r="M129" s="19">
        <v>141</v>
      </c>
    </row>
    <row r="130" spans="2:13" x14ac:dyDescent="0.2">
      <c r="C130" s="11"/>
    </row>
    <row r="131" spans="2:13" x14ac:dyDescent="0.2">
      <c r="B131" s="7" t="s">
        <v>321</v>
      </c>
      <c r="C131" s="18">
        <f>D131+E131</f>
        <v>864</v>
      </c>
      <c r="D131" s="19">
        <v>440</v>
      </c>
      <c r="E131" s="19">
        <v>424</v>
      </c>
      <c r="F131" s="27">
        <f>G131+H131</f>
        <v>727</v>
      </c>
      <c r="G131" s="19">
        <v>373</v>
      </c>
      <c r="H131" s="19">
        <v>354</v>
      </c>
      <c r="I131" s="27">
        <f>C131-F131</f>
        <v>137</v>
      </c>
      <c r="J131" s="19">
        <v>4</v>
      </c>
      <c r="K131" s="19">
        <v>30</v>
      </c>
      <c r="L131" s="19">
        <v>391</v>
      </c>
      <c r="M131" s="19">
        <v>147</v>
      </c>
    </row>
    <row r="132" spans="2:13" x14ac:dyDescent="0.2">
      <c r="B132" s="7" t="s">
        <v>320</v>
      </c>
      <c r="C132" s="18">
        <f>D132+E132</f>
        <v>831</v>
      </c>
      <c r="D132" s="19">
        <v>429</v>
      </c>
      <c r="E132" s="19">
        <v>402</v>
      </c>
      <c r="F132" s="27">
        <f>G132+H132</f>
        <v>722</v>
      </c>
      <c r="G132" s="19">
        <v>397</v>
      </c>
      <c r="H132" s="19">
        <v>325</v>
      </c>
      <c r="I132" s="27">
        <f>C132-F132</f>
        <v>109</v>
      </c>
      <c r="J132" s="19">
        <v>4</v>
      </c>
      <c r="K132" s="19">
        <v>36</v>
      </c>
      <c r="L132" s="19">
        <v>237</v>
      </c>
      <c r="M132" s="19">
        <v>139</v>
      </c>
    </row>
    <row r="133" spans="2:13" x14ac:dyDescent="0.2">
      <c r="B133" s="7" t="s">
        <v>319</v>
      </c>
      <c r="C133" s="18">
        <f>D133+E133</f>
        <v>825</v>
      </c>
      <c r="D133" s="19">
        <v>439</v>
      </c>
      <c r="E133" s="19">
        <v>386</v>
      </c>
      <c r="F133" s="27">
        <f>G133+H133</f>
        <v>720</v>
      </c>
      <c r="G133" s="19">
        <v>389</v>
      </c>
      <c r="H133" s="19">
        <v>331</v>
      </c>
      <c r="I133" s="27">
        <f>C133-F133</f>
        <v>105</v>
      </c>
      <c r="J133" s="19">
        <v>4</v>
      </c>
      <c r="K133" s="19">
        <v>19</v>
      </c>
      <c r="L133" s="19">
        <v>417</v>
      </c>
      <c r="M133" s="19">
        <v>173</v>
      </c>
    </row>
    <row r="134" spans="2:13" x14ac:dyDescent="0.2">
      <c r="C134" s="11"/>
    </row>
    <row r="135" spans="2:13" x14ac:dyDescent="0.2">
      <c r="B135" s="7" t="s">
        <v>318</v>
      </c>
      <c r="C135" s="18">
        <f>D135+E135</f>
        <v>802</v>
      </c>
      <c r="D135" s="19">
        <v>370</v>
      </c>
      <c r="E135" s="19">
        <v>432</v>
      </c>
      <c r="F135" s="27">
        <f>G135+H135</f>
        <v>846</v>
      </c>
      <c r="G135" s="19">
        <v>452</v>
      </c>
      <c r="H135" s="19">
        <v>394</v>
      </c>
      <c r="I135" s="27">
        <f>C135-F135</f>
        <v>-44</v>
      </c>
      <c r="J135" s="19">
        <v>7</v>
      </c>
      <c r="K135" s="19">
        <v>25</v>
      </c>
      <c r="L135" s="19">
        <v>671</v>
      </c>
      <c r="M135" s="19">
        <v>165</v>
      </c>
    </row>
    <row r="136" spans="2:13" x14ac:dyDescent="0.2">
      <c r="B136" s="7" t="s">
        <v>317</v>
      </c>
      <c r="C136" s="18">
        <f>D136+E136</f>
        <v>803</v>
      </c>
      <c r="D136" s="19">
        <v>416</v>
      </c>
      <c r="E136" s="19">
        <v>387</v>
      </c>
      <c r="F136" s="27">
        <f>G136+H136</f>
        <v>782</v>
      </c>
      <c r="G136" s="19">
        <v>411</v>
      </c>
      <c r="H136" s="19">
        <v>371</v>
      </c>
      <c r="I136" s="27">
        <f>C136-F136</f>
        <v>21</v>
      </c>
      <c r="J136" s="19">
        <v>1</v>
      </c>
      <c r="K136" s="19">
        <v>21</v>
      </c>
      <c r="L136" s="19">
        <v>606</v>
      </c>
      <c r="M136" s="19">
        <v>172</v>
      </c>
    </row>
    <row r="137" spans="2:13" x14ac:dyDescent="0.2">
      <c r="B137" s="7" t="s">
        <v>316</v>
      </c>
      <c r="C137" s="18">
        <f>D137+E137</f>
        <v>803</v>
      </c>
      <c r="D137" s="19">
        <v>427</v>
      </c>
      <c r="E137" s="19">
        <v>376</v>
      </c>
      <c r="F137" s="27">
        <f>G137+H137</f>
        <v>861</v>
      </c>
      <c r="G137" s="19">
        <v>437</v>
      </c>
      <c r="H137" s="19">
        <v>424</v>
      </c>
      <c r="I137" s="27">
        <f>C137-F137</f>
        <v>-58</v>
      </c>
      <c r="J137" s="19">
        <v>4</v>
      </c>
      <c r="K137" s="19">
        <v>28</v>
      </c>
      <c r="L137" s="19">
        <v>511</v>
      </c>
      <c r="M137" s="19">
        <v>152</v>
      </c>
    </row>
    <row r="138" spans="2:13" ht="18" thickBot="1" x14ac:dyDescent="0.25">
      <c r="B138" s="41"/>
      <c r="C138" s="23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spans="2:13" x14ac:dyDescent="0.2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x14ac:dyDescent="0.2">
      <c r="C140" s="7" t="s">
        <v>315</v>
      </c>
    </row>
    <row r="141" spans="2:13" x14ac:dyDescent="0.2">
      <c r="C141" s="7" t="s">
        <v>314</v>
      </c>
    </row>
    <row r="142" spans="2:13" x14ac:dyDescent="0.2">
      <c r="C142" s="7" t="s">
        <v>313</v>
      </c>
    </row>
    <row r="144" spans="2:13" x14ac:dyDescent="0.2">
      <c r="C144" s="7" t="s">
        <v>312</v>
      </c>
    </row>
    <row r="145" spans="1:24" x14ac:dyDescent="0.2">
      <c r="C145" s="7" t="s">
        <v>311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4" x14ac:dyDescent="0.2">
      <c r="A146" s="7"/>
      <c r="C146" s="2"/>
      <c r="X146" s="25"/>
    </row>
    <row r="147" spans="1:24" x14ac:dyDescent="0.2">
      <c r="X147" s="25"/>
    </row>
    <row r="148" spans="1:24" x14ac:dyDescent="0.2">
      <c r="X148" s="25"/>
    </row>
    <row r="149" spans="1:24" x14ac:dyDescent="0.2">
      <c r="X149" s="25"/>
    </row>
    <row r="150" spans="1:24" x14ac:dyDescent="0.2">
      <c r="X150" s="25"/>
    </row>
    <row r="151" spans="1:24" x14ac:dyDescent="0.2">
      <c r="X151" s="25"/>
    </row>
    <row r="152" spans="1:24" x14ac:dyDescent="0.2">
      <c r="X152" s="25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U147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2" width="1.69921875" style="8" customWidth="1"/>
    <col min="3" max="3" width="13.69921875" style="8" customWidth="1"/>
    <col min="4" max="7" width="11.69921875" style="8" customWidth="1"/>
    <col min="8" max="9" width="10.69921875" style="8"/>
    <col min="10" max="10" width="11.69921875" style="8" customWidth="1"/>
    <col min="11" max="43" width="10.69921875" style="8"/>
    <col min="44" max="46" width="9.69921875" style="8" customWidth="1"/>
    <col min="47" max="47" width="2.69921875" style="8" customWidth="1"/>
    <col min="48" max="55" width="9.69921875" style="8" customWidth="1"/>
    <col min="56" max="56" width="10.69921875" style="8"/>
    <col min="57" max="58" width="9.69921875" style="8" customWidth="1"/>
    <col min="59" max="60" width="8.69921875" style="8" customWidth="1"/>
    <col min="61" max="61" width="10.69921875" style="8"/>
    <col min="62" max="62" width="15.69921875" style="8" customWidth="1"/>
    <col min="63" max="87" width="10.69921875" style="8"/>
    <col min="88" max="88" width="15.69921875" style="8" customWidth="1"/>
    <col min="89" max="113" width="10.69921875" style="8"/>
    <col min="114" max="114" width="15.69921875" style="8" customWidth="1"/>
    <col min="115" max="125" width="10.69921875" style="8"/>
    <col min="126" max="126" width="5.69921875" style="8" customWidth="1"/>
    <col min="127" max="127" width="15.69921875" style="8" customWidth="1"/>
    <col min="128" max="16384" width="10.69921875" style="8"/>
  </cols>
  <sheetData>
    <row r="1" spans="1:21" x14ac:dyDescent="0.2">
      <c r="A1" s="7"/>
    </row>
    <row r="6" spans="1:21" x14ac:dyDescent="0.2">
      <c r="F6" s="1" t="s">
        <v>369</v>
      </c>
    </row>
    <row r="7" spans="1:21" ht="18" thickBot="1" x14ac:dyDescent="0.25">
      <c r="B7" s="9"/>
      <c r="C7" s="9"/>
      <c r="D7" s="40" t="s">
        <v>480</v>
      </c>
      <c r="E7" s="9"/>
      <c r="F7" s="9"/>
      <c r="G7" s="9"/>
      <c r="H7" s="9"/>
      <c r="I7" s="9"/>
      <c r="J7" s="9"/>
      <c r="K7" s="9"/>
    </row>
    <row r="8" spans="1:21" x14ac:dyDescent="0.2">
      <c r="D8" s="11"/>
      <c r="G8" s="11"/>
      <c r="J8" s="11"/>
      <c r="K8" s="11"/>
    </row>
    <row r="9" spans="1:21" x14ac:dyDescent="0.2">
      <c r="D9" s="11"/>
      <c r="E9" s="13"/>
      <c r="F9" s="13"/>
      <c r="G9" s="11"/>
      <c r="H9" s="13"/>
      <c r="I9" s="13"/>
      <c r="J9" s="11"/>
      <c r="K9" s="11"/>
      <c r="M9" s="25"/>
      <c r="N9" s="25"/>
    </row>
    <row r="10" spans="1:21" x14ac:dyDescent="0.2">
      <c r="D10" s="29" t="s">
        <v>365</v>
      </c>
      <c r="E10" s="11"/>
      <c r="F10" s="11"/>
      <c r="G10" s="29" t="s">
        <v>364</v>
      </c>
      <c r="H10" s="11"/>
      <c r="I10" s="11"/>
      <c r="J10" s="29" t="s">
        <v>479</v>
      </c>
      <c r="K10" s="29" t="s">
        <v>478</v>
      </c>
      <c r="L10" s="25"/>
      <c r="M10" s="25"/>
      <c r="N10" s="25"/>
      <c r="O10" s="25"/>
      <c r="P10" s="25"/>
      <c r="Q10" s="25"/>
      <c r="R10" s="25"/>
    </row>
    <row r="11" spans="1:21" x14ac:dyDescent="0.2">
      <c r="B11" s="13"/>
      <c r="C11" s="13"/>
      <c r="D11" s="33"/>
      <c r="E11" s="14" t="s">
        <v>9</v>
      </c>
      <c r="F11" s="14" t="s">
        <v>10</v>
      </c>
      <c r="G11" s="33"/>
      <c r="H11" s="14" t="s">
        <v>9</v>
      </c>
      <c r="I11" s="14" t="s">
        <v>10</v>
      </c>
      <c r="J11" s="33"/>
      <c r="K11" s="33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x14ac:dyDescent="0.2">
      <c r="D12" s="15" t="s">
        <v>12</v>
      </c>
      <c r="E12" s="16" t="s">
        <v>12</v>
      </c>
      <c r="F12" s="16" t="s">
        <v>12</v>
      </c>
      <c r="G12" s="16" t="s">
        <v>12</v>
      </c>
      <c r="H12" s="16" t="s">
        <v>12</v>
      </c>
      <c r="I12" s="16" t="s">
        <v>12</v>
      </c>
      <c r="J12" s="16" t="s">
        <v>355</v>
      </c>
      <c r="K12" s="16" t="s">
        <v>355</v>
      </c>
    </row>
    <row r="13" spans="1:21" x14ac:dyDescent="0.2">
      <c r="C13" s="7" t="s">
        <v>460</v>
      </c>
      <c r="D13" s="6">
        <v>10131</v>
      </c>
      <c r="E13" s="19">
        <v>5200</v>
      </c>
      <c r="F13" s="19">
        <v>4931</v>
      </c>
      <c r="G13" s="19">
        <v>9747</v>
      </c>
      <c r="H13" s="19">
        <v>5174</v>
      </c>
      <c r="I13" s="19">
        <v>4573</v>
      </c>
      <c r="J13" s="19">
        <v>6310</v>
      </c>
      <c r="K13" s="19">
        <v>1816</v>
      </c>
    </row>
    <row r="14" spans="1:21" x14ac:dyDescent="0.2">
      <c r="C14" s="1" t="s">
        <v>459</v>
      </c>
      <c r="D14" s="4">
        <f>SUM(D16:D70)</f>
        <v>9789</v>
      </c>
      <c r="E14" s="2">
        <f>SUM(E16:E70)</f>
        <v>4995</v>
      </c>
      <c r="F14" s="2">
        <f>SUM(F16:F70)</f>
        <v>4794</v>
      </c>
      <c r="G14" s="2">
        <f>SUM(G16:G70)</f>
        <v>9770</v>
      </c>
      <c r="H14" s="2">
        <f>SUM(H16:H70)</f>
        <v>5106</v>
      </c>
      <c r="I14" s="2">
        <f>SUM(I16:I70)</f>
        <v>4664</v>
      </c>
      <c r="J14" s="2">
        <f>SUM(J16:J70)</f>
        <v>6020</v>
      </c>
      <c r="K14" s="2">
        <f>SUM(K16:K70)</f>
        <v>1894</v>
      </c>
    </row>
    <row r="15" spans="1:21" x14ac:dyDescent="0.2">
      <c r="D15" s="11"/>
    </row>
    <row r="16" spans="1:21" x14ac:dyDescent="0.2">
      <c r="C16" s="7" t="s">
        <v>458</v>
      </c>
      <c r="D16" s="6">
        <v>3746</v>
      </c>
      <c r="E16" s="19">
        <v>1949</v>
      </c>
      <c r="F16" s="19">
        <v>1797</v>
      </c>
      <c r="G16" s="19">
        <v>3155</v>
      </c>
      <c r="H16" s="19">
        <v>1669</v>
      </c>
      <c r="I16" s="19">
        <v>1486</v>
      </c>
      <c r="J16" s="19">
        <v>2461</v>
      </c>
      <c r="K16" s="19">
        <v>834</v>
      </c>
    </row>
    <row r="17" spans="3:11" x14ac:dyDescent="0.2">
      <c r="C17" s="7" t="s">
        <v>457</v>
      </c>
      <c r="D17" s="6">
        <v>337</v>
      </c>
      <c r="E17" s="19">
        <v>173</v>
      </c>
      <c r="F17" s="19">
        <v>164</v>
      </c>
      <c r="G17" s="19">
        <v>462</v>
      </c>
      <c r="H17" s="19">
        <v>235</v>
      </c>
      <c r="I17" s="19">
        <v>227</v>
      </c>
      <c r="J17" s="19">
        <v>229</v>
      </c>
      <c r="K17" s="19">
        <v>76</v>
      </c>
    </row>
    <row r="18" spans="3:11" x14ac:dyDescent="0.2">
      <c r="C18" s="7" t="s">
        <v>456</v>
      </c>
      <c r="D18" s="6">
        <v>500</v>
      </c>
      <c r="E18" s="19">
        <v>273</v>
      </c>
      <c r="F18" s="19">
        <v>227</v>
      </c>
      <c r="G18" s="19">
        <v>371</v>
      </c>
      <c r="H18" s="19">
        <v>203</v>
      </c>
      <c r="I18" s="19">
        <v>168</v>
      </c>
      <c r="J18" s="19">
        <v>262</v>
      </c>
      <c r="K18" s="19">
        <v>56</v>
      </c>
    </row>
    <row r="19" spans="3:11" x14ac:dyDescent="0.2">
      <c r="C19" s="7" t="s">
        <v>455</v>
      </c>
      <c r="D19" s="6">
        <v>340</v>
      </c>
      <c r="E19" s="19">
        <v>166</v>
      </c>
      <c r="F19" s="19">
        <v>174</v>
      </c>
      <c r="G19" s="19">
        <v>349</v>
      </c>
      <c r="H19" s="19">
        <v>191</v>
      </c>
      <c r="I19" s="19">
        <v>158</v>
      </c>
      <c r="J19" s="19">
        <v>188</v>
      </c>
      <c r="K19" s="19">
        <v>50</v>
      </c>
    </row>
    <row r="20" spans="3:11" x14ac:dyDescent="0.2">
      <c r="C20" s="7" t="s">
        <v>454</v>
      </c>
      <c r="D20" s="6">
        <v>263</v>
      </c>
      <c r="E20" s="19">
        <v>130</v>
      </c>
      <c r="F20" s="19">
        <v>133</v>
      </c>
      <c r="G20" s="19">
        <v>321</v>
      </c>
      <c r="H20" s="19">
        <v>178</v>
      </c>
      <c r="I20" s="19">
        <v>143</v>
      </c>
      <c r="J20" s="19">
        <v>185</v>
      </c>
      <c r="K20" s="19">
        <v>36</v>
      </c>
    </row>
    <row r="21" spans="3:11" x14ac:dyDescent="0.2">
      <c r="C21" s="7" t="s">
        <v>453</v>
      </c>
      <c r="D21" s="6">
        <v>704</v>
      </c>
      <c r="E21" s="19">
        <v>355</v>
      </c>
      <c r="F21" s="19">
        <v>349</v>
      </c>
      <c r="G21" s="19">
        <v>573</v>
      </c>
      <c r="H21" s="19">
        <v>306</v>
      </c>
      <c r="I21" s="19">
        <v>267</v>
      </c>
      <c r="J21" s="19">
        <v>439</v>
      </c>
      <c r="K21" s="19">
        <v>154</v>
      </c>
    </row>
    <row r="22" spans="3:11" x14ac:dyDescent="0.2">
      <c r="C22" s="7" t="s">
        <v>452</v>
      </c>
      <c r="D22" s="6">
        <v>301</v>
      </c>
      <c r="E22" s="19">
        <v>154</v>
      </c>
      <c r="F22" s="19">
        <v>147</v>
      </c>
      <c r="G22" s="19">
        <v>341</v>
      </c>
      <c r="H22" s="19">
        <v>161</v>
      </c>
      <c r="I22" s="19">
        <v>180</v>
      </c>
      <c r="J22" s="19">
        <v>173</v>
      </c>
      <c r="K22" s="19">
        <v>52</v>
      </c>
    </row>
    <row r="23" spans="3:11" x14ac:dyDescent="0.2">
      <c r="D23" s="6"/>
      <c r="G23" s="19"/>
    </row>
    <row r="24" spans="3:11" x14ac:dyDescent="0.2">
      <c r="C24" s="7" t="s">
        <v>451</v>
      </c>
      <c r="D24" s="6">
        <v>119</v>
      </c>
      <c r="E24" s="19">
        <v>55</v>
      </c>
      <c r="F24" s="19">
        <v>64</v>
      </c>
      <c r="G24" s="19">
        <v>144</v>
      </c>
      <c r="H24" s="19">
        <v>85</v>
      </c>
      <c r="I24" s="19">
        <v>59</v>
      </c>
      <c r="J24" s="19">
        <v>73</v>
      </c>
      <c r="K24" s="19">
        <v>16</v>
      </c>
    </row>
    <row r="25" spans="3:11" x14ac:dyDescent="0.2">
      <c r="C25" s="7" t="s">
        <v>450</v>
      </c>
      <c r="D25" s="6">
        <v>44</v>
      </c>
      <c r="E25" s="19">
        <v>22</v>
      </c>
      <c r="F25" s="19">
        <v>22</v>
      </c>
      <c r="G25" s="19">
        <v>95</v>
      </c>
      <c r="H25" s="19">
        <v>56</v>
      </c>
      <c r="I25" s="19">
        <v>39</v>
      </c>
      <c r="J25" s="19">
        <v>37</v>
      </c>
      <c r="K25" s="19">
        <v>11</v>
      </c>
    </row>
    <row r="26" spans="3:11" x14ac:dyDescent="0.2">
      <c r="C26" s="7" t="s">
        <v>449</v>
      </c>
      <c r="D26" s="6">
        <v>19</v>
      </c>
      <c r="E26" s="19">
        <v>8</v>
      </c>
      <c r="F26" s="19">
        <v>11</v>
      </c>
      <c r="G26" s="19">
        <v>69</v>
      </c>
      <c r="H26" s="19">
        <v>36</v>
      </c>
      <c r="I26" s="19">
        <v>33</v>
      </c>
      <c r="J26" s="19">
        <v>18</v>
      </c>
      <c r="K26" s="19">
        <v>2</v>
      </c>
    </row>
    <row r="27" spans="3:11" x14ac:dyDescent="0.2">
      <c r="C27" s="7" t="s">
        <v>448</v>
      </c>
      <c r="D27" s="6">
        <v>131</v>
      </c>
      <c r="E27" s="19">
        <v>54</v>
      </c>
      <c r="F27" s="19">
        <v>77</v>
      </c>
      <c r="G27" s="19">
        <v>131</v>
      </c>
      <c r="H27" s="19">
        <v>72</v>
      </c>
      <c r="I27" s="19">
        <v>59</v>
      </c>
      <c r="J27" s="19">
        <v>83</v>
      </c>
      <c r="K27" s="19">
        <v>23</v>
      </c>
    </row>
    <row r="28" spans="3:11" x14ac:dyDescent="0.2">
      <c r="C28" s="7" t="s">
        <v>447</v>
      </c>
      <c r="D28" s="6">
        <v>145</v>
      </c>
      <c r="E28" s="19">
        <v>74</v>
      </c>
      <c r="F28" s="19">
        <v>71</v>
      </c>
      <c r="G28" s="19">
        <v>191</v>
      </c>
      <c r="H28" s="19">
        <v>91</v>
      </c>
      <c r="I28" s="19">
        <v>100</v>
      </c>
      <c r="J28" s="19">
        <v>73</v>
      </c>
      <c r="K28" s="19">
        <v>31</v>
      </c>
    </row>
    <row r="29" spans="3:11" x14ac:dyDescent="0.2">
      <c r="C29" s="7" t="s">
        <v>446</v>
      </c>
      <c r="D29" s="6">
        <v>65</v>
      </c>
      <c r="E29" s="19">
        <v>36</v>
      </c>
      <c r="F29" s="19">
        <v>29</v>
      </c>
      <c r="G29" s="19">
        <v>80</v>
      </c>
      <c r="H29" s="19">
        <v>44</v>
      </c>
      <c r="I29" s="19">
        <v>36</v>
      </c>
      <c r="J29" s="19">
        <v>35</v>
      </c>
      <c r="K29" s="19">
        <v>15</v>
      </c>
    </row>
    <row r="30" spans="3:11" x14ac:dyDescent="0.2">
      <c r="C30" s="7" t="s">
        <v>445</v>
      </c>
      <c r="D30" s="6">
        <v>66</v>
      </c>
      <c r="E30" s="19">
        <v>33</v>
      </c>
      <c r="F30" s="19">
        <v>33</v>
      </c>
      <c r="G30" s="19">
        <v>78</v>
      </c>
      <c r="H30" s="19">
        <v>39</v>
      </c>
      <c r="I30" s="19">
        <v>39</v>
      </c>
      <c r="J30" s="19">
        <v>41</v>
      </c>
      <c r="K30" s="19">
        <v>12</v>
      </c>
    </row>
    <row r="31" spans="3:11" x14ac:dyDescent="0.2">
      <c r="C31" s="7" t="s">
        <v>444</v>
      </c>
      <c r="D31" s="6">
        <v>183</v>
      </c>
      <c r="E31" s="19">
        <v>104</v>
      </c>
      <c r="F31" s="19">
        <v>79</v>
      </c>
      <c r="G31" s="19">
        <v>152</v>
      </c>
      <c r="H31" s="19">
        <v>75</v>
      </c>
      <c r="I31" s="19">
        <v>77</v>
      </c>
      <c r="J31" s="19">
        <v>94</v>
      </c>
      <c r="K31" s="19">
        <v>37</v>
      </c>
    </row>
    <row r="32" spans="3:11" x14ac:dyDescent="0.2">
      <c r="C32" s="7" t="s">
        <v>443</v>
      </c>
      <c r="D32" s="6">
        <v>590</v>
      </c>
      <c r="E32" s="19">
        <v>284</v>
      </c>
      <c r="F32" s="19">
        <v>306</v>
      </c>
      <c r="G32" s="19">
        <v>266</v>
      </c>
      <c r="H32" s="19">
        <v>134</v>
      </c>
      <c r="I32" s="19">
        <v>132</v>
      </c>
      <c r="J32" s="19">
        <v>354</v>
      </c>
      <c r="K32" s="19">
        <v>124</v>
      </c>
    </row>
    <row r="33" spans="3:11" x14ac:dyDescent="0.2">
      <c r="D33" s="6"/>
      <c r="G33" s="19"/>
    </row>
    <row r="34" spans="3:11" x14ac:dyDescent="0.2">
      <c r="C34" s="7" t="s">
        <v>442</v>
      </c>
      <c r="D34" s="6">
        <v>150</v>
      </c>
      <c r="E34" s="19">
        <v>84</v>
      </c>
      <c r="F34" s="19">
        <v>66</v>
      </c>
      <c r="G34" s="19">
        <v>229</v>
      </c>
      <c r="H34" s="19">
        <v>116</v>
      </c>
      <c r="I34" s="19">
        <v>113</v>
      </c>
      <c r="J34" s="19">
        <v>77</v>
      </c>
      <c r="K34" s="19">
        <v>24</v>
      </c>
    </row>
    <row r="35" spans="3:11" x14ac:dyDescent="0.2">
      <c r="C35" s="7" t="s">
        <v>441</v>
      </c>
      <c r="D35" s="6">
        <v>136</v>
      </c>
      <c r="E35" s="19">
        <v>70</v>
      </c>
      <c r="F35" s="19">
        <v>66</v>
      </c>
      <c r="G35" s="19">
        <v>138</v>
      </c>
      <c r="H35" s="19">
        <v>72</v>
      </c>
      <c r="I35" s="19">
        <v>66</v>
      </c>
      <c r="J35" s="19">
        <v>70</v>
      </c>
      <c r="K35" s="19">
        <v>25</v>
      </c>
    </row>
    <row r="36" spans="3:11" x14ac:dyDescent="0.2">
      <c r="C36" s="7" t="s">
        <v>440</v>
      </c>
      <c r="D36" s="6">
        <v>47</v>
      </c>
      <c r="E36" s="19">
        <v>27</v>
      </c>
      <c r="F36" s="19">
        <v>20</v>
      </c>
      <c r="G36" s="19">
        <v>75</v>
      </c>
      <c r="H36" s="19">
        <v>38</v>
      </c>
      <c r="I36" s="19">
        <v>37</v>
      </c>
      <c r="J36" s="19">
        <v>33</v>
      </c>
      <c r="K36" s="19">
        <v>7</v>
      </c>
    </row>
    <row r="37" spans="3:11" x14ac:dyDescent="0.2">
      <c r="C37" s="7" t="s">
        <v>439</v>
      </c>
      <c r="D37" s="6">
        <v>29</v>
      </c>
      <c r="E37" s="19">
        <v>15</v>
      </c>
      <c r="F37" s="19">
        <v>14</v>
      </c>
      <c r="G37" s="19">
        <v>61</v>
      </c>
      <c r="H37" s="19">
        <v>41</v>
      </c>
      <c r="I37" s="19">
        <v>20</v>
      </c>
      <c r="J37" s="19">
        <v>27</v>
      </c>
      <c r="K37" s="19">
        <v>9</v>
      </c>
    </row>
    <row r="38" spans="3:11" x14ac:dyDescent="0.2">
      <c r="C38" s="7" t="s">
        <v>438</v>
      </c>
      <c r="D38" s="6">
        <v>2</v>
      </c>
      <c r="E38" s="19">
        <v>1</v>
      </c>
      <c r="F38" s="19">
        <v>1</v>
      </c>
      <c r="G38" s="19">
        <v>7</v>
      </c>
      <c r="H38" s="19">
        <v>5</v>
      </c>
      <c r="I38" s="19">
        <v>2</v>
      </c>
      <c r="J38" s="19">
        <v>2</v>
      </c>
      <c r="K38" s="17" t="s">
        <v>408</v>
      </c>
    </row>
    <row r="39" spans="3:11" x14ac:dyDescent="0.2">
      <c r="C39" s="7" t="s">
        <v>437</v>
      </c>
      <c r="D39" s="6">
        <v>127</v>
      </c>
      <c r="E39" s="19">
        <v>59</v>
      </c>
      <c r="F39" s="19">
        <v>68</v>
      </c>
      <c r="G39" s="19">
        <v>171</v>
      </c>
      <c r="H39" s="19">
        <v>80</v>
      </c>
      <c r="I39" s="19">
        <v>91</v>
      </c>
      <c r="J39" s="19">
        <v>74</v>
      </c>
      <c r="K39" s="19">
        <v>18</v>
      </c>
    </row>
    <row r="40" spans="3:11" x14ac:dyDescent="0.2">
      <c r="C40" s="7" t="s">
        <v>436</v>
      </c>
      <c r="D40" s="6">
        <v>78</v>
      </c>
      <c r="E40" s="19">
        <v>37</v>
      </c>
      <c r="F40" s="19">
        <v>41</v>
      </c>
      <c r="G40" s="19">
        <v>88</v>
      </c>
      <c r="H40" s="19">
        <v>40</v>
      </c>
      <c r="I40" s="19">
        <v>48</v>
      </c>
      <c r="J40" s="19">
        <v>38</v>
      </c>
      <c r="K40" s="19">
        <v>8</v>
      </c>
    </row>
    <row r="41" spans="3:11" x14ac:dyDescent="0.2">
      <c r="C41" s="7" t="s">
        <v>435</v>
      </c>
      <c r="D41" s="6">
        <v>158</v>
      </c>
      <c r="E41" s="19">
        <v>70</v>
      </c>
      <c r="F41" s="19">
        <v>88</v>
      </c>
      <c r="G41" s="19">
        <v>120</v>
      </c>
      <c r="H41" s="19">
        <v>54</v>
      </c>
      <c r="I41" s="19">
        <v>66</v>
      </c>
      <c r="J41" s="19">
        <v>80</v>
      </c>
      <c r="K41" s="19">
        <v>19</v>
      </c>
    </row>
    <row r="42" spans="3:11" x14ac:dyDescent="0.2">
      <c r="C42" s="7" t="s">
        <v>434</v>
      </c>
      <c r="D42" s="6">
        <v>81</v>
      </c>
      <c r="E42" s="19">
        <v>39</v>
      </c>
      <c r="F42" s="19">
        <v>42</v>
      </c>
      <c r="G42" s="19">
        <v>112</v>
      </c>
      <c r="H42" s="19">
        <v>58</v>
      </c>
      <c r="I42" s="19">
        <v>54</v>
      </c>
      <c r="J42" s="19">
        <v>42</v>
      </c>
      <c r="K42" s="19">
        <v>9</v>
      </c>
    </row>
    <row r="43" spans="3:11" x14ac:dyDescent="0.2">
      <c r="C43" s="7" t="s">
        <v>433</v>
      </c>
      <c r="D43" s="6">
        <v>30</v>
      </c>
      <c r="E43" s="19">
        <v>13</v>
      </c>
      <c r="F43" s="19">
        <v>17</v>
      </c>
      <c r="G43" s="19">
        <v>85</v>
      </c>
      <c r="H43" s="19">
        <v>44</v>
      </c>
      <c r="I43" s="19">
        <v>41</v>
      </c>
      <c r="J43" s="19">
        <v>18</v>
      </c>
      <c r="K43" s="19">
        <v>4</v>
      </c>
    </row>
    <row r="44" spans="3:11" x14ac:dyDescent="0.2">
      <c r="D44" s="6"/>
      <c r="G44" s="19"/>
    </row>
    <row r="45" spans="3:11" x14ac:dyDescent="0.2">
      <c r="C45" s="7" t="s">
        <v>432</v>
      </c>
      <c r="D45" s="6">
        <v>77</v>
      </c>
      <c r="E45" s="19">
        <v>36</v>
      </c>
      <c r="F45" s="19">
        <v>41</v>
      </c>
      <c r="G45" s="19">
        <v>105</v>
      </c>
      <c r="H45" s="19">
        <v>47</v>
      </c>
      <c r="I45" s="19">
        <v>58</v>
      </c>
      <c r="J45" s="19">
        <v>44</v>
      </c>
      <c r="K45" s="19">
        <v>14</v>
      </c>
    </row>
    <row r="46" spans="3:11" x14ac:dyDescent="0.2">
      <c r="C46" s="7" t="s">
        <v>431</v>
      </c>
      <c r="D46" s="6">
        <v>57</v>
      </c>
      <c r="E46" s="19">
        <v>33</v>
      </c>
      <c r="F46" s="19">
        <v>24</v>
      </c>
      <c r="G46" s="19">
        <v>82</v>
      </c>
      <c r="H46" s="19">
        <v>48</v>
      </c>
      <c r="I46" s="19">
        <v>34</v>
      </c>
      <c r="J46" s="19">
        <v>36</v>
      </c>
      <c r="K46" s="19">
        <v>3</v>
      </c>
    </row>
    <row r="47" spans="3:11" x14ac:dyDescent="0.2">
      <c r="C47" s="7" t="s">
        <v>430</v>
      </c>
      <c r="D47" s="6">
        <v>60</v>
      </c>
      <c r="E47" s="19">
        <v>37</v>
      </c>
      <c r="F47" s="19">
        <v>23</v>
      </c>
      <c r="G47" s="19">
        <v>70</v>
      </c>
      <c r="H47" s="19">
        <v>32</v>
      </c>
      <c r="I47" s="19">
        <v>38</v>
      </c>
      <c r="J47" s="19">
        <v>28</v>
      </c>
      <c r="K47" s="19">
        <v>10</v>
      </c>
    </row>
    <row r="48" spans="3:11" x14ac:dyDescent="0.2">
      <c r="C48" s="7" t="s">
        <v>429</v>
      </c>
      <c r="D48" s="6">
        <v>61</v>
      </c>
      <c r="E48" s="19">
        <v>36</v>
      </c>
      <c r="F48" s="19">
        <v>25</v>
      </c>
      <c r="G48" s="19">
        <v>69</v>
      </c>
      <c r="H48" s="19">
        <v>45</v>
      </c>
      <c r="I48" s="19">
        <v>24</v>
      </c>
      <c r="J48" s="19">
        <v>34</v>
      </c>
      <c r="K48" s="19">
        <v>10</v>
      </c>
    </row>
    <row r="49" spans="3:11" x14ac:dyDescent="0.2">
      <c r="C49" s="7" t="s">
        <v>428</v>
      </c>
      <c r="D49" s="6">
        <v>16</v>
      </c>
      <c r="E49" s="19">
        <v>7</v>
      </c>
      <c r="F49" s="19">
        <v>9</v>
      </c>
      <c r="G49" s="19">
        <v>36</v>
      </c>
      <c r="H49" s="19">
        <v>22</v>
      </c>
      <c r="I49" s="19">
        <v>14</v>
      </c>
      <c r="J49" s="19">
        <v>7</v>
      </c>
      <c r="K49" s="19">
        <v>2</v>
      </c>
    </row>
    <row r="50" spans="3:11" x14ac:dyDescent="0.2">
      <c r="C50" s="7" t="s">
        <v>427</v>
      </c>
      <c r="D50" s="6">
        <v>15</v>
      </c>
      <c r="E50" s="19">
        <v>10</v>
      </c>
      <c r="F50" s="19">
        <v>5</v>
      </c>
      <c r="G50" s="19">
        <v>30</v>
      </c>
      <c r="H50" s="19">
        <v>17</v>
      </c>
      <c r="I50" s="19">
        <v>13</v>
      </c>
      <c r="J50" s="19">
        <v>10</v>
      </c>
      <c r="K50" s="19">
        <v>3</v>
      </c>
    </row>
    <row r="51" spans="3:11" x14ac:dyDescent="0.2">
      <c r="C51" s="7" t="s">
        <v>426</v>
      </c>
      <c r="D51" s="6">
        <v>79</v>
      </c>
      <c r="E51" s="19">
        <v>42</v>
      </c>
      <c r="F51" s="19">
        <v>37</v>
      </c>
      <c r="G51" s="19">
        <v>101</v>
      </c>
      <c r="H51" s="19">
        <v>55</v>
      </c>
      <c r="I51" s="19">
        <v>46</v>
      </c>
      <c r="J51" s="19">
        <v>53</v>
      </c>
      <c r="K51" s="19">
        <v>13</v>
      </c>
    </row>
    <row r="52" spans="3:11" x14ac:dyDescent="0.2">
      <c r="D52" s="6"/>
      <c r="G52" s="19"/>
    </row>
    <row r="53" spans="3:11" x14ac:dyDescent="0.2">
      <c r="C53" s="7" t="s">
        <v>425</v>
      </c>
      <c r="D53" s="6">
        <v>47</v>
      </c>
      <c r="E53" s="19">
        <v>21</v>
      </c>
      <c r="F53" s="19">
        <v>26</v>
      </c>
      <c r="G53" s="19">
        <v>45</v>
      </c>
      <c r="H53" s="19">
        <v>27</v>
      </c>
      <c r="I53" s="19">
        <v>18</v>
      </c>
      <c r="J53" s="19">
        <v>9</v>
      </c>
      <c r="K53" s="19">
        <v>3</v>
      </c>
    </row>
    <row r="54" spans="3:11" x14ac:dyDescent="0.2">
      <c r="C54" s="7" t="s">
        <v>424</v>
      </c>
      <c r="D54" s="6">
        <v>64</v>
      </c>
      <c r="E54" s="19">
        <v>31</v>
      </c>
      <c r="F54" s="19">
        <v>33</v>
      </c>
      <c r="G54" s="19">
        <v>67</v>
      </c>
      <c r="H54" s="19">
        <v>30</v>
      </c>
      <c r="I54" s="19">
        <v>37</v>
      </c>
      <c r="J54" s="19">
        <v>37</v>
      </c>
      <c r="K54" s="19">
        <v>6</v>
      </c>
    </row>
    <row r="55" spans="3:11" x14ac:dyDescent="0.2">
      <c r="C55" s="7" t="s">
        <v>423</v>
      </c>
      <c r="D55" s="6">
        <v>84</v>
      </c>
      <c r="E55" s="19">
        <v>38</v>
      </c>
      <c r="F55" s="19">
        <v>46</v>
      </c>
      <c r="G55" s="19">
        <v>77</v>
      </c>
      <c r="H55" s="19">
        <v>37</v>
      </c>
      <c r="I55" s="19">
        <v>40</v>
      </c>
      <c r="J55" s="19">
        <v>39</v>
      </c>
      <c r="K55" s="19">
        <v>11</v>
      </c>
    </row>
    <row r="56" spans="3:11" x14ac:dyDescent="0.2">
      <c r="C56" s="7" t="s">
        <v>422</v>
      </c>
      <c r="D56" s="6">
        <v>168</v>
      </c>
      <c r="E56" s="19">
        <v>93</v>
      </c>
      <c r="F56" s="19">
        <v>75</v>
      </c>
      <c r="G56" s="19">
        <v>186</v>
      </c>
      <c r="H56" s="19">
        <v>106</v>
      </c>
      <c r="I56" s="19">
        <v>80</v>
      </c>
      <c r="J56" s="19">
        <v>125</v>
      </c>
      <c r="K56" s="19">
        <v>28</v>
      </c>
    </row>
    <row r="57" spans="3:11" x14ac:dyDescent="0.2">
      <c r="C57" s="7" t="s">
        <v>421</v>
      </c>
      <c r="D57" s="6">
        <v>29</v>
      </c>
      <c r="E57" s="19">
        <v>14</v>
      </c>
      <c r="F57" s="19">
        <v>15</v>
      </c>
      <c r="G57" s="19">
        <v>41</v>
      </c>
      <c r="H57" s="19">
        <v>20</v>
      </c>
      <c r="I57" s="19">
        <v>21</v>
      </c>
      <c r="J57" s="19">
        <v>12</v>
      </c>
      <c r="K57" s="19">
        <v>1</v>
      </c>
    </row>
    <row r="58" spans="3:11" x14ac:dyDescent="0.2">
      <c r="C58" s="7" t="s">
        <v>420</v>
      </c>
      <c r="D58" s="6">
        <v>36</v>
      </c>
      <c r="E58" s="19">
        <v>21</v>
      </c>
      <c r="F58" s="19">
        <v>15</v>
      </c>
      <c r="G58" s="19">
        <v>49</v>
      </c>
      <c r="H58" s="19">
        <v>24</v>
      </c>
      <c r="I58" s="19">
        <v>25</v>
      </c>
      <c r="J58" s="19">
        <v>23</v>
      </c>
      <c r="K58" s="19">
        <v>12</v>
      </c>
    </row>
    <row r="59" spans="3:11" x14ac:dyDescent="0.2">
      <c r="C59" s="7" t="s">
        <v>419</v>
      </c>
      <c r="D59" s="6">
        <v>155</v>
      </c>
      <c r="E59" s="19">
        <v>71</v>
      </c>
      <c r="F59" s="19">
        <v>84</v>
      </c>
      <c r="G59" s="19">
        <v>120</v>
      </c>
      <c r="H59" s="19">
        <v>60</v>
      </c>
      <c r="I59" s="19">
        <v>60</v>
      </c>
      <c r="J59" s="19">
        <v>75</v>
      </c>
      <c r="K59" s="19">
        <v>31</v>
      </c>
    </row>
    <row r="60" spans="3:11" x14ac:dyDescent="0.2">
      <c r="C60" s="7" t="s">
        <v>418</v>
      </c>
      <c r="D60" s="6">
        <v>30</v>
      </c>
      <c r="E60" s="19">
        <v>14</v>
      </c>
      <c r="F60" s="19">
        <v>16</v>
      </c>
      <c r="G60" s="19">
        <v>62</v>
      </c>
      <c r="H60" s="19">
        <v>38</v>
      </c>
      <c r="I60" s="19">
        <v>24</v>
      </c>
      <c r="J60" s="19">
        <v>21</v>
      </c>
      <c r="K60" s="19">
        <v>10</v>
      </c>
    </row>
    <row r="61" spans="3:11" x14ac:dyDescent="0.2">
      <c r="D61" s="6"/>
      <c r="G61" s="19"/>
    </row>
    <row r="62" spans="3:11" x14ac:dyDescent="0.2">
      <c r="C62" s="7" t="s">
        <v>417</v>
      </c>
      <c r="D62" s="6">
        <v>45</v>
      </c>
      <c r="E62" s="19">
        <v>24</v>
      </c>
      <c r="F62" s="19">
        <v>21</v>
      </c>
      <c r="G62" s="19">
        <v>76</v>
      </c>
      <c r="H62" s="19">
        <v>38</v>
      </c>
      <c r="I62" s="19">
        <v>38</v>
      </c>
      <c r="J62" s="19">
        <v>26</v>
      </c>
      <c r="K62" s="19">
        <v>2</v>
      </c>
    </row>
    <row r="63" spans="3:11" x14ac:dyDescent="0.2">
      <c r="C63" s="7" t="s">
        <v>416</v>
      </c>
      <c r="D63" s="6">
        <v>110</v>
      </c>
      <c r="E63" s="19">
        <v>48</v>
      </c>
      <c r="F63" s="19">
        <v>62</v>
      </c>
      <c r="G63" s="19">
        <v>178</v>
      </c>
      <c r="H63" s="19">
        <v>91</v>
      </c>
      <c r="I63" s="19">
        <v>87</v>
      </c>
      <c r="J63" s="19">
        <v>63</v>
      </c>
      <c r="K63" s="19">
        <v>24</v>
      </c>
    </row>
    <row r="64" spans="3:11" x14ac:dyDescent="0.2">
      <c r="C64" s="7" t="s">
        <v>415</v>
      </c>
      <c r="D64" s="6">
        <v>35</v>
      </c>
      <c r="E64" s="19">
        <v>18</v>
      </c>
      <c r="F64" s="19">
        <v>17</v>
      </c>
      <c r="G64" s="19">
        <v>86</v>
      </c>
      <c r="H64" s="19">
        <v>46</v>
      </c>
      <c r="I64" s="19">
        <v>40</v>
      </c>
      <c r="J64" s="19">
        <v>20</v>
      </c>
      <c r="K64" s="19">
        <v>6</v>
      </c>
    </row>
    <row r="65" spans="1:18" x14ac:dyDescent="0.2">
      <c r="C65" s="7" t="s">
        <v>414</v>
      </c>
      <c r="D65" s="6">
        <v>17</v>
      </c>
      <c r="E65" s="19">
        <v>10</v>
      </c>
      <c r="F65" s="19">
        <v>7</v>
      </c>
      <c r="G65" s="19">
        <v>58</v>
      </c>
      <c r="H65" s="19">
        <v>32</v>
      </c>
      <c r="I65" s="19">
        <v>26</v>
      </c>
      <c r="J65" s="19">
        <v>11</v>
      </c>
      <c r="K65" s="19">
        <v>1</v>
      </c>
    </row>
    <row r="66" spans="1:18" x14ac:dyDescent="0.2">
      <c r="C66" s="7" t="s">
        <v>413</v>
      </c>
      <c r="D66" s="6">
        <v>130</v>
      </c>
      <c r="E66" s="19">
        <v>58</v>
      </c>
      <c r="F66" s="19">
        <v>72</v>
      </c>
      <c r="G66" s="19">
        <v>212</v>
      </c>
      <c r="H66" s="19">
        <v>92</v>
      </c>
      <c r="I66" s="19">
        <v>120</v>
      </c>
      <c r="J66" s="19">
        <v>98</v>
      </c>
      <c r="K66" s="19">
        <v>33</v>
      </c>
    </row>
    <row r="67" spans="1:18" x14ac:dyDescent="0.2">
      <c r="C67" s="7" t="s">
        <v>412</v>
      </c>
      <c r="D67" s="6">
        <v>30</v>
      </c>
      <c r="E67" s="19">
        <v>19</v>
      </c>
      <c r="F67" s="19">
        <v>11</v>
      </c>
      <c r="G67" s="19">
        <v>59</v>
      </c>
      <c r="H67" s="19">
        <v>26</v>
      </c>
      <c r="I67" s="19">
        <v>33</v>
      </c>
      <c r="J67" s="19">
        <v>15</v>
      </c>
      <c r="K67" s="19">
        <v>8</v>
      </c>
    </row>
    <row r="68" spans="1:18" x14ac:dyDescent="0.2">
      <c r="C68" s="7" t="s">
        <v>411</v>
      </c>
      <c r="D68" s="6">
        <v>19</v>
      </c>
      <c r="E68" s="19">
        <v>5</v>
      </c>
      <c r="F68" s="19">
        <v>14</v>
      </c>
      <c r="G68" s="19">
        <v>21</v>
      </c>
      <c r="H68" s="19">
        <v>9</v>
      </c>
      <c r="I68" s="19">
        <v>12</v>
      </c>
      <c r="J68" s="19">
        <v>12</v>
      </c>
      <c r="K68" s="19">
        <v>4</v>
      </c>
    </row>
    <row r="69" spans="1:18" x14ac:dyDescent="0.2">
      <c r="C69" s="7" t="s">
        <v>410</v>
      </c>
      <c r="D69" s="6">
        <v>31</v>
      </c>
      <c r="E69" s="19">
        <v>21</v>
      </c>
      <c r="F69" s="19">
        <v>10</v>
      </c>
      <c r="G69" s="19">
        <v>66</v>
      </c>
      <c r="H69" s="19">
        <v>35</v>
      </c>
      <c r="I69" s="19">
        <v>31</v>
      </c>
      <c r="J69" s="19">
        <v>11</v>
      </c>
      <c r="K69" s="19">
        <v>7</v>
      </c>
    </row>
    <row r="70" spans="1:18" x14ac:dyDescent="0.2">
      <c r="C70" s="7" t="s">
        <v>409</v>
      </c>
      <c r="D70" s="6">
        <v>3</v>
      </c>
      <c r="E70" s="19">
        <v>3</v>
      </c>
      <c r="F70" s="17" t="s">
        <v>408</v>
      </c>
      <c r="G70" s="19">
        <v>10</v>
      </c>
      <c r="H70" s="19">
        <v>6</v>
      </c>
      <c r="I70" s="19">
        <v>4</v>
      </c>
      <c r="J70" s="19">
        <v>5</v>
      </c>
      <c r="K70" s="17" t="s">
        <v>408</v>
      </c>
    </row>
    <row r="71" spans="1:18" ht="18" thickBot="1" x14ac:dyDescent="0.25">
      <c r="B71" s="9"/>
      <c r="C71" s="9"/>
      <c r="D71" s="23"/>
      <c r="E71" s="9"/>
      <c r="F71" s="9"/>
      <c r="G71" s="28"/>
      <c r="H71" s="9"/>
      <c r="I71" s="9"/>
      <c r="J71" s="9"/>
      <c r="K71" s="9"/>
      <c r="L71" s="25"/>
      <c r="M71" s="25"/>
      <c r="N71" s="25"/>
      <c r="O71" s="25"/>
      <c r="P71" s="25"/>
      <c r="Q71" s="25"/>
      <c r="R71" s="25"/>
    </row>
    <row r="72" spans="1:18" x14ac:dyDescent="0.2">
      <c r="D72" s="7" t="s">
        <v>477</v>
      </c>
    </row>
    <row r="73" spans="1:18" x14ac:dyDescent="0.2">
      <c r="A73" s="7"/>
    </row>
    <row r="74" spans="1:18" x14ac:dyDescent="0.2">
      <c r="A74" s="7"/>
    </row>
    <row r="79" spans="1:18" x14ac:dyDescent="0.2">
      <c r="F79" s="1" t="s">
        <v>369</v>
      </c>
    </row>
    <row r="80" spans="1:18" ht="18" thickBot="1" x14ac:dyDescent="0.25">
      <c r="B80" s="9"/>
      <c r="C80" s="9"/>
      <c r="D80" s="40" t="s">
        <v>476</v>
      </c>
      <c r="E80" s="9"/>
      <c r="F80" s="9"/>
      <c r="G80" s="9"/>
      <c r="H80" s="9"/>
      <c r="I80" s="9"/>
      <c r="J80" s="9"/>
      <c r="K80" s="9"/>
    </row>
    <row r="81" spans="2:11" x14ac:dyDescent="0.2">
      <c r="D81" s="11"/>
      <c r="E81" s="13"/>
      <c r="F81" s="13"/>
      <c r="G81" s="12" t="s">
        <v>475</v>
      </c>
      <c r="H81" s="13"/>
      <c r="I81" s="13"/>
      <c r="J81" s="13"/>
      <c r="K81" s="34" t="s">
        <v>474</v>
      </c>
    </row>
    <row r="82" spans="2:11" x14ac:dyDescent="0.2">
      <c r="D82" s="34" t="s">
        <v>473</v>
      </c>
      <c r="E82" s="34" t="s">
        <v>472</v>
      </c>
      <c r="F82" s="13"/>
      <c r="G82" s="11"/>
      <c r="H82" s="13"/>
      <c r="I82" s="13"/>
      <c r="J82" s="34" t="s">
        <v>471</v>
      </c>
      <c r="K82" s="34" t="s">
        <v>470</v>
      </c>
    </row>
    <row r="83" spans="2:11" x14ac:dyDescent="0.2">
      <c r="B83" s="25"/>
      <c r="D83" s="29" t="s">
        <v>469</v>
      </c>
      <c r="E83" s="34" t="s">
        <v>464</v>
      </c>
      <c r="F83" s="34" t="s">
        <v>468</v>
      </c>
      <c r="G83" s="29" t="s">
        <v>467</v>
      </c>
      <c r="H83" s="11"/>
      <c r="I83" s="11"/>
      <c r="J83" s="34" t="s">
        <v>466</v>
      </c>
      <c r="K83" s="34" t="s">
        <v>465</v>
      </c>
    </row>
    <row r="84" spans="2:11" x14ac:dyDescent="0.2">
      <c r="B84" s="13"/>
      <c r="C84" s="13"/>
      <c r="D84" s="33"/>
      <c r="E84" s="33"/>
      <c r="F84" s="12" t="s">
        <v>464</v>
      </c>
      <c r="G84" s="33"/>
      <c r="H84" s="14" t="s">
        <v>363</v>
      </c>
      <c r="I84" s="14" t="s">
        <v>463</v>
      </c>
      <c r="J84" s="12" t="s">
        <v>462</v>
      </c>
      <c r="K84" s="12" t="s">
        <v>461</v>
      </c>
    </row>
    <row r="85" spans="2:11" x14ac:dyDescent="0.2">
      <c r="D85" s="11"/>
    </row>
    <row r="86" spans="2:11" x14ac:dyDescent="0.2">
      <c r="C86" s="7" t="s">
        <v>460</v>
      </c>
      <c r="D86" s="6">
        <v>27</v>
      </c>
      <c r="E86" s="19">
        <v>18</v>
      </c>
      <c r="F86" s="19">
        <v>16</v>
      </c>
      <c r="G86" s="19">
        <v>294</v>
      </c>
      <c r="H86" s="19">
        <v>133</v>
      </c>
      <c r="I86" s="19">
        <v>161</v>
      </c>
      <c r="J86" s="19">
        <v>55</v>
      </c>
      <c r="K86" s="19">
        <v>71</v>
      </c>
    </row>
    <row r="87" spans="2:11" x14ac:dyDescent="0.2">
      <c r="C87" s="1" t="s">
        <v>459</v>
      </c>
      <c r="D87" s="4">
        <f>SUM(D89:D143)</f>
        <v>43</v>
      </c>
      <c r="E87" s="2">
        <f>SUM(E89:E143)</f>
        <v>21</v>
      </c>
      <c r="F87" s="2">
        <f>SUM(F89:F143)</f>
        <v>17</v>
      </c>
      <c r="G87" s="2">
        <f>SUM(G89:G143)</f>
        <v>317</v>
      </c>
      <c r="H87" s="2">
        <f>SUM(H89:H143)</f>
        <v>138</v>
      </c>
      <c r="I87" s="2">
        <f>SUM(I89:I143)</f>
        <v>179</v>
      </c>
      <c r="J87" s="2">
        <f>SUM(J89:J143)</f>
        <v>55</v>
      </c>
      <c r="K87" s="2">
        <f>SUM(K89:K143)</f>
        <v>72</v>
      </c>
    </row>
    <row r="88" spans="2:11" x14ac:dyDescent="0.2">
      <c r="D88" s="11"/>
    </row>
    <row r="89" spans="2:11" x14ac:dyDescent="0.2">
      <c r="C89" s="7" t="s">
        <v>458</v>
      </c>
      <c r="D89" s="6">
        <v>16</v>
      </c>
      <c r="E89" s="19">
        <v>6</v>
      </c>
      <c r="F89" s="19">
        <v>5</v>
      </c>
      <c r="G89" s="27">
        <f>H89+I89</f>
        <v>106</v>
      </c>
      <c r="H89" s="19">
        <v>38</v>
      </c>
      <c r="I89" s="19">
        <v>68</v>
      </c>
      <c r="J89" s="19">
        <v>16</v>
      </c>
      <c r="K89" s="27">
        <f>F89+J89</f>
        <v>21</v>
      </c>
    </row>
    <row r="90" spans="2:11" x14ac:dyDescent="0.2">
      <c r="C90" s="7" t="s">
        <v>457</v>
      </c>
      <c r="D90" s="32" t="s">
        <v>408</v>
      </c>
      <c r="E90" s="17" t="s">
        <v>408</v>
      </c>
      <c r="F90" s="17" t="s">
        <v>408</v>
      </c>
      <c r="G90" s="27">
        <f>H90+I90</f>
        <v>14</v>
      </c>
      <c r="H90" s="19">
        <v>5</v>
      </c>
      <c r="I90" s="19">
        <v>9</v>
      </c>
      <c r="J90" s="19">
        <v>2</v>
      </c>
      <c r="K90" s="27">
        <f>F90+J90</f>
        <v>2</v>
      </c>
    </row>
    <row r="91" spans="2:11" x14ac:dyDescent="0.2">
      <c r="C91" s="7" t="s">
        <v>456</v>
      </c>
      <c r="D91" s="6">
        <v>3</v>
      </c>
      <c r="E91" s="19">
        <v>2</v>
      </c>
      <c r="F91" s="19">
        <v>1</v>
      </c>
      <c r="G91" s="27">
        <f>H91+I91</f>
        <v>19</v>
      </c>
      <c r="H91" s="19">
        <v>11</v>
      </c>
      <c r="I91" s="19">
        <v>8</v>
      </c>
      <c r="J91" s="19">
        <v>3</v>
      </c>
      <c r="K91" s="27">
        <f>F91+J91</f>
        <v>4</v>
      </c>
    </row>
    <row r="92" spans="2:11" x14ac:dyDescent="0.2">
      <c r="C92" s="7" t="s">
        <v>455</v>
      </c>
      <c r="D92" s="32" t="s">
        <v>408</v>
      </c>
      <c r="E92" s="17" t="s">
        <v>408</v>
      </c>
      <c r="F92" s="17" t="s">
        <v>408</v>
      </c>
      <c r="G92" s="27">
        <f>H92+I92</f>
        <v>14</v>
      </c>
      <c r="H92" s="19">
        <v>6</v>
      </c>
      <c r="I92" s="19">
        <v>8</v>
      </c>
      <c r="J92" s="19">
        <v>1</v>
      </c>
      <c r="K92" s="27">
        <f>F92+J92</f>
        <v>1</v>
      </c>
    </row>
    <row r="93" spans="2:11" x14ac:dyDescent="0.2">
      <c r="C93" s="7" t="s">
        <v>454</v>
      </c>
      <c r="D93" s="6">
        <v>1</v>
      </c>
      <c r="E93" s="17" t="s">
        <v>408</v>
      </c>
      <c r="F93" s="17" t="s">
        <v>408</v>
      </c>
      <c r="G93" s="27">
        <f>H93+I93</f>
        <v>9</v>
      </c>
      <c r="H93" s="19">
        <v>5</v>
      </c>
      <c r="I93" s="19">
        <v>4</v>
      </c>
      <c r="J93" s="19">
        <v>1</v>
      </c>
      <c r="K93" s="27">
        <f>F93+J93</f>
        <v>1</v>
      </c>
    </row>
    <row r="94" spans="2:11" x14ac:dyDescent="0.2">
      <c r="C94" s="7" t="s">
        <v>453</v>
      </c>
      <c r="D94" s="6">
        <v>6</v>
      </c>
      <c r="E94" s="19">
        <v>5</v>
      </c>
      <c r="F94" s="19">
        <v>5</v>
      </c>
      <c r="G94" s="27">
        <f>H94+I94</f>
        <v>21</v>
      </c>
      <c r="H94" s="19">
        <v>8</v>
      </c>
      <c r="I94" s="19">
        <v>13</v>
      </c>
      <c r="J94" s="19">
        <v>5</v>
      </c>
      <c r="K94" s="27">
        <f>F94+J94</f>
        <v>10</v>
      </c>
    </row>
    <row r="95" spans="2:11" x14ac:dyDescent="0.2">
      <c r="C95" s="7" t="s">
        <v>452</v>
      </c>
      <c r="D95" s="6">
        <v>2</v>
      </c>
      <c r="E95" s="19">
        <v>2</v>
      </c>
      <c r="F95" s="19">
        <v>1</v>
      </c>
      <c r="G95" s="27">
        <f>H95+I95</f>
        <v>7</v>
      </c>
      <c r="H95" s="19">
        <v>6</v>
      </c>
      <c r="I95" s="19">
        <v>1</v>
      </c>
      <c r="J95" s="19">
        <v>3</v>
      </c>
      <c r="K95" s="27">
        <f>F95+J95</f>
        <v>4</v>
      </c>
    </row>
    <row r="96" spans="2:11" x14ac:dyDescent="0.2">
      <c r="D96" s="11"/>
      <c r="F96" s="19"/>
    </row>
    <row r="97" spans="3:11" x14ac:dyDescent="0.2">
      <c r="C97" s="7" t="s">
        <v>451</v>
      </c>
      <c r="D97" s="32" t="s">
        <v>408</v>
      </c>
      <c r="E97" s="17" t="s">
        <v>408</v>
      </c>
      <c r="F97" s="17" t="s">
        <v>408</v>
      </c>
      <c r="G97" s="27">
        <f>H97+I97</f>
        <v>3</v>
      </c>
      <c r="H97" s="19">
        <v>1</v>
      </c>
      <c r="I97" s="19">
        <v>2</v>
      </c>
      <c r="J97" s="17" t="s">
        <v>408</v>
      </c>
      <c r="K97" s="16" t="s">
        <v>408</v>
      </c>
    </row>
    <row r="98" spans="3:11" x14ac:dyDescent="0.2">
      <c r="C98" s="7" t="s">
        <v>450</v>
      </c>
      <c r="D98" s="32" t="s">
        <v>408</v>
      </c>
      <c r="E98" s="17" t="s">
        <v>408</v>
      </c>
      <c r="F98" s="17" t="s">
        <v>408</v>
      </c>
      <c r="G98" s="27">
        <f>H98+I98</f>
        <v>1</v>
      </c>
      <c r="H98" s="17" t="s">
        <v>408</v>
      </c>
      <c r="I98" s="19">
        <v>1</v>
      </c>
      <c r="J98" s="17" t="s">
        <v>408</v>
      </c>
      <c r="K98" s="16" t="s">
        <v>408</v>
      </c>
    </row>
    <row r="99" spans="3:11" x14ac:dyDescent="0.2">
      <c r="C99" s="7" t="s">
        <v>449</v>
      </c>
      <c r="D99" s="32" t="s">
        <v>408</v>
      </c>
      <c r="E99" s="17" t="s">
        <v>408</v>
      </c>
      <c r="F99" s="17" t="s">
        <v>408</v>
      </c>
      <c r="G99" s="16" t="s">
        <v>408</v>
      </c>
      <c r="H99" s="17" t="s">
        <v>408</v>
      </c>
      <c r="I99" s="17" t="s">
        <v>408</v>
      </c>
      <c r="J99" s="17" t="s">
        <v>408</v>
      </c>
      <c r="K99" s="16" t="s">
        <v>408</v>
      </c>
    </row>
    <row r="100" spans="3:11" x14ac:dyDescent="0.2">
      <c r="C100" s="7" t="s">
        <v>448</v>
      </c>
      <c r="D100" s="32" t="s">
        <v>408</v>
      </c>
      <c r="E100" s="17" t="s">
        <v>408</v>
      </c>
      <c r="F100" s="17" t="s">
        <v>408</v>
      </c>
      <c r="G100" s="27">
        <f>H100+I100</f>
        <v>10</v>
      </c>
      <c r="H100" s="19">
        <v>6</v>
      </c>
      <c r="I100" s="19">
        <v>4</v>
      </c>
      <c r="J100" s="19">
        <v>2</v>
      </c>
      <c r="K100" s="27">
        <f>F100+J100</f>
        <v>2</v>
      </c>
    </row>
    <row r="101" spans="3:11" x14ac:dyDescent="0.2">
      <c r="C101" s="7" t="s">
        <v>447</v>
      </c>
      <c r="D101" s="32" t="s">
        <v>408</v>
      </c>
      <c r="E101" s="17" t="s">
        <v>408</v>
      </c>
      <c r="F101" s="17" t="s">
        <v>408</v>
      </c>
      <c r="G101" s="27">
        <f>H101+I101</f>
        <v>5</v>
      </c>
      <c r="H101" s="19">
        <v>4</v>
      </c>
      <c r="I101" s="19">
        <v>1</v>
      </c>
      <c r="J101" s="19">
        <v>1</v>
      </c>
      <c r="K101" s="27">
        <f>F101+J101</f>
        <v>1</v>
      </c>
    </row>
    <row r="102" spans="3:11" x14ac:dyDescent="0.2">
      <c r="C102" s="7" t="s">
        <v>446</v>
      </c>
      <c r="D102" s="32" t="s">
        <v>408</v>
      </c>
      <c r="E102" s="17" t="s">
        <v>408</v>
      </c>
      <c r="F102" s="17" t="s">
        <v>408</v>
      </c>
      <c r="G102" s="27">
        <f>H102+I102</f>
        <v>2</v>
      </c>
      <c r="H102" s="19">
        <v>1</v>
      </c>
      <c r="I102" s="19">
        <v>1</v>
      </c>
      <c r="J102" s="19">
        <v>1</v>
      </c>
      <c r="K102" s="27">
        <f>F102+J102</f>
        <v>1</v>
      </c>
    </row>
    <row r="103" spans="3:11" x14ac:dyDescent="0.2">
      <c r="C103" s="7" t="s">
        <v>445</v>
      </c>
      <c r="D103" s="6">
        <v>2</v>
      </c>
      <c r="E103" s="17" t="s">
        <v>408</v>
      </c>
      <c r="F103" s="17" t="s">
        <v>408</v>
      </c>
      <c r="G103" s="27">
        <f>H103+I103</f>
        <v>1</v>
      </c>
      <c r="H103" s="17" t="s">
        <v>408</v>
      </c>
      <c r="I103" s="19">
        <v>1</v>
      </c>
      <c r="J103" s="17" t="s">
        <v>408</v>
      </c>
      <c r="K103" s="16" t="s">
        <v>408</v>
      </c>
    </row>
    <row r="104" spans="3:11" x14ac:dyDescent="0.2">
      <c r="C104" s="7" t="s">
        <v>444</v>
      </c>
      <c r="D104" s="6">
        <v>2</v>
      </c>
      <c r="E104" s="19">
        <v>2</v>
      </c>
      <c r="F104" s="19">
        <v>2</v>
      </c>
      <c r="G104" s="27">
        <f>H104+I104</f>
        <v>4</v>
      </c>
      <c r="H104" s="19">
        <v>2</v>
      </c>
      <c r="I104" s="19">
        <v>2</v>
      </c>
      <c r="J104" s="19">
        <v>1</v>
      </c>
      <c r="K104" s="27">
        <f>F104+J104</f>
        <v>3</v>
      </c>
    </row>
    <row r="105" spans="3:11" x14ac:dyDescent="0.2">
      <c r="C105" s="7" t="s">
        <v>443</v>
      </c>
      <c r="D105" s="6">
        <v>3</v>
      </c>
      <c r="E105" s="19">
        <v>2</v>
      </c>
      <c r="F105" s="19">
        <v>1</v>
      </c>
      <c r="G105" s="27">
        <f>H105+I105</f>
        <v>17</v>
      </c>
      <c r="H105" s="19">
        <v>11</v>
      </c>
      <c r="I105" s="19">
        <v>6</v>
      </c>
      <c r="J105" s="19">
        <v>3</v>
      </c>
      <c r="K105" s="27">
        <f>F105+J105</f>
        <v>4</v>
      </c>
    </row>
    <row r="106" spans="3:11" x14ac:dyDescent="0.2">
      <c r="D106" s="6"/>
      <c r="E106" s="19"/>
      <c r="F106" s="19"/>
      <c r="J106" s="19"/>
    </row>
    <row r="107" spans="3:11" x14ac:dyDescent="0.2">
      <c r="C107" s="7" t="s">
        <v>442</v>
      </c>
      <c r="D107" s="6">
        <v>1</v>
      </c>
      <c r="E107" s="17" t="s">
        <v>408</v>
      </c>
      <c r="F107" s="17" t="s">
        <v>408</v>
      </c>
      <c r="G107" s="27">
        <f>H107+I107</f>
        <v>4</v>
      </c>
      <c r="H107" s="19">
        <v>1</v>
      </c>
      <c r="I107" s="19">
        <v>3</v>
      </c>
      <c r="J107" s="19">
        <v>1</v>
      </c>
      <c r="K107" s="27">
        <f>F107+J107</f>
        <v>1</v>
      </c>
    </row>
    <row r="108" spans="3:11" x14ac:dyDescent="0.2">
      <c r="C108" s="7" t="s">
        <v>441</v>
      </c>
      <c r="D108" s="6">
        <v>1</v>
      </c>
      <c r="E108" s="17" t="s">
        <v>408</v>
      </c>
      <c r="F108" s="17" t="s">
        <v>408</v>
      </c>
      <c r="G108" s="16" t="s">
        <v>408</v>
      </c>
      <c r="H108" s="17" t="s">
        <v>408</v>
      </c>
      <c r="I108" s="17" t="s">
        <v>408</v>
      </c>
      <c r="J108" s="17" t="s">
        <v>408</v>
      </c>
      <c r="K108" s="16" t="s">
        <v>408</v>
      </c>
    </row>
    <row r="109" spans="3:11" x14ac:dyDescent="0.2">
      <c r="C109" s="7" t="s">
        <v>440</v>
      </c>
      <c r="D109" s="32" t="s">
        <v>408</v>
      </c>
      <c r="E109" s="17" t="s">
        <v>408</v>
      </c>
      <c r="F109" s="17" t="s">
        <v>408</v>
      </c>
      <c r="G109" s="27">
        <f>H109+I109</f>
        <v>3</v>
      </c>
      <c r="H109" s="19">
        <v>2</v>
      </c>
      <c r="I109" s="19">
        <v>1</v>
      </c>
      <c r="J109" s="17" t="s">
        <v>408</v>
      </c>
      <c r="K109" s="16" t="s">
        <v>408</v>
      </c>
    </row>
    <row r="110" spans="3:11" x14ac:dyDescent="0.2">
      <c r="C110" s="7" t="s">
        <v>439</v>
      </c>
      <c r="D110" s="32" t="s">
        <v>408</v>
      </c>
      <c r="E110" s="17" t="s">
        <v>408</v>
      </c>
      <c r="F110" s="17" t="s">
        <v>408</v>
      </c>
      <c r="G110" s="16" t="s">
        <v>408</v>
      </c>
      <c r="H110" s="17" t="s">
        <v>408</v>
      </c>
      <c r="I110" s="17" t="s">
        <v>408</v>
      </c>
      <c r="J110" s="17" t="s">
        <v>408</v>
      </c>
      <c r="K110" s="16" t="s">
        <v>408</v>
      </c>
    </row>
    <row r="111" spans="3:11" x14ac:dyDescent="0.2">
      <c r="C111" s="7" t="s">
        <v>438</v>
      </c>
      <c r="D111" s="32" t="s">
        <v>408</v>
      </c>
      <c r="E111" s="17" t="s">
        <v>408</v>
      </c>
      <c r="F111" s="17" t="s">
        <v>408</v>
      </c>
      <c r="G111" s="27">
        <f>H111+I111</f>
        <v>1</v>
      </c>
      <c r="H111" s="19">
        <v>1</v>
      </c>
      <c r="I111" s="17" t="s">
        <v>408</v>
      </c>
      <c r="J111" s="19">
        <v>1</v>
      </c>
      <c r="K111" s="27">
        <f>F111+J111</f>
        <v>1</v>
      </c>
    </row>
    <row r="112" spans="3:11" x14ac:dyDescent="0.2">
      <c r="C112" s="7" t="s">
        <v>437</v>
      </c>
      <c r="D112" s="32" t="s">
        <v>408</v>
      </c>
      <c r="E112" s="17" t="s">
        <v>408</v>
      </c>
      <c r="F112" s="17" t="s">
        <v>408</v>
      </c>
      <c r="G112" s="27">
        <f>H112+I112</f>
        <v>9</v>
      </c>
      <c r="H112" s="19">
        <v>2</v>
      </c>
      <c r="I112" s="19">
        <v>7</v>
      </c>
      <c r="J112" s="17" t="s">
        <v>408</v>
      </c>
      <c r="K112" s="16" t="s">
        <v>408</v>
      </c>
    </row>
    <row r="113" spans="3:11" x14ac:dyDescent="0.2">
      <c r="C113" s="7" t="s">
        <v>436</v>
      </c>
      <c r="D113" s="6">
        <v>1</v>
      </c>
      <c r="E113" s="17" t="s">
        <v>408</v>
      </c>
      <c r="F113" s="17" t="s">
        <v>408</v>
      </c>
      <c r="G113" s="27">
        <f>H113+I113</f>
        <v>7</v>
      </c>
      <c r="H113" s="19">
        <v>2</v>
      </c>
      <c r="I113" s="19">
        <v>5</v>
      </c>
      <c r="J113" s="19">
        <v>1</v>
      </c>
      <c r="K113" s="27">
        <f>F113+J113</f>
        <v>1</v>
      </c>
    </row>
    <row r="114" spans="3:11" x14ac:dyDescent="0.2">
      <c r="C114" s="7" t="s">
        <v>435</v>
      </c>
      <c r="D114" s="6">
        <v>1</v>
      </c>
      <c r="E114" s="17" t="s">
        <v>408</v>
      </c>
      <c r="F114" s="17" t="s">
        <v>408</v>
      </c>
      <c r="G114" s="27">
        <f>H114+I114</f>
        <v>6</v>
      </c>
      <c r="H114" s="19">
        <v>1</v>
      </c>
      <c r="I114" s="19">
        <v>5</v>
      </c>
      <c r="J114" s="19">
        <v>1</v>
      </c>
      <c r="K114" s="27">
        <f>F114+J114</f>
        <v>1</v>
      </c>
    </row>
    <row r="115" spans="3:11" x14ac:dyDescent="0.2">
      <c r="C115" s="7" t="s">
        <v>434</v>
      </c>
      <c r="D115" s="6">
        <v>1</v>
      </c>
      <c r="E115" s="17" t="s">
        <v>408</v>
      </c>
      <c r="F115" s="17" t="s">
        <v>408</v>
      </c>
      <c r="G115" s="27">
        <f>H115+I115</f>
        <v>3</v>
      </c>
      <c r="H115" s="19">
        <v>2</v>
      </c>
      <c r="I115" s="19">
        <v>1</v>
      </c>
      <c r="J115" s="19">
        <v>2</v>
      </c>
      <c r="K115" s="27">
        <f>F115+J115</f>
        <v>2</v>
      </c>
    </row>
    <row r="116" spans="3:11" x14ac:dyDescent="0.2">
      <c r="C116" s="7" t="s">
        <v>433</v>
      </c>
      <c r="D116" s="32" t="s">
        <v>408</v>
      </c>
      <c r="E116" s="17" t="s">
        <v>408</v>
      </c>
      <c r="F116" s="17" t="s">
        <v>408</v>
      </c>
      <c r="G116" s="27">
        <f>H116+I116</f>
        <v>1</v>
      </c>
      <c r="H116" s="19">
        <v>1</v>
      </c>
      <c r="I116" s="17" t="s">
        <v>408</v>
      </c>
      <c r="J116" s="17" t="s">
        <v>408</v>
      </c>
      <c r="K116" s="16" t="s">
        <v>408</v>
      </c>
    </row>
    <row r="117" spans="3:11" x14ac:dyDescent="0.2">
      <c r="D117" s="6"/>
      <c r="E117" s="19"/>
      <c r="F117" s="19"/>
      <c r="J117" s="19"/>
    </row>
    <row r="118" spans="3:11" x14ac:dyDescent="0.2">
      <c r="C118" s="7" t="s">
        <v>432</v>
      </c>
      <c r="D118" s="32" t="s">
        <v>408</v>
      </c>
      <c r="E118" s="17" t="s">
        <v>408</v>
      </c>
      <c r="F118" s="17" t="s">
        <v>408</v>
      </c>
      <c r="G118" s="27">
        <f>H118+I118</f>
        <v>3</v>
      </c>
      <c r="H118" s="19">
        <v>1</v>
      </c>
      <c r="I118" s="19">
        <v>2</v>
      </c>
      <c r="J118" s="17" t="s">
        <v>408</v>
      </c>
      <c r="K118" s="16" t="s">
        <v>408</v>
      </c>
    </row>
    <row r="119" spans="3:11" x14ac:dyDescent="0.2">
      <c r="C119" s="7" t="s">
        <v>431</v>
      </c>
      <c r="D119" s="32" t="s">
        <v>408</v>
      </c>
      <c r="E119" s="17" t="s">
        <v>408</v>
      </c>
      <c r="F119" s="17" t="s">
        <v>408</v>
      </c>
      <c r="G119" s="27">
        <f>H119+I119</f>
        <v>1</v>
      </c>
      <c r="H119" s="17" t="s">
        <v>408</v>
      </c>
      <c r="I119" s="19">
        <v>1</v>
      </c>
      <c r="J119" s="17" t="s">
        <v>408</v>
      </c>
      <c r="K119" s="16" t="s">
        <v>408</v>
      </c>
    </row>
    <row r="120" spans="3:11" x14ac:dyDescent="0.2">
      <c r="C120" s="7" t="s">
        <v>430</v>
      </c>
      <c r="D120" s="6">
        <v>1</v>
      </c>
      <c r="E120" s="19">
        <v>1</v>
      </c>
      <c r="F120" s="19">
        <v>1</v>
      </c>
      <c r="G120" s="27">
        <f>H120+I120</f>
        <v>4</v>
      </c>
      <c r="H120" s="19">
        <v>3</v>
      </c>
      <c r="I120" s="19">
        <v>1</v>
      </c>
      <c r="J120" s="19">
        <v>1</v>
      </c>
      <c r="K120" s="27">
        <f>F120+J120</f>
        <v>2</v>
      </c>
    </row>
    <row r="121" spans="3:11" x14ac:dyDescent="0.2">
      <c r="C121" s="7" t="s">
        <v>429</v>
      </c>
      <c r="D121" s="32" t="s">
        <v>408</v>
      </c>
      <c r="E121" s="17" t="s">
        <v>408</v>
      </c>
      <c r="F121" s="17" t="s">
        <v>408</v>
      </c>
      <c r="G121" s="27">
        <f>H121+I121</f>
        <v>5</v>
      </c>
      <c r="H121" s="19">
        <v>1</v>
      </c>
      <c r="I121" s="19">
        <v>4</v>
      </c>
      <c r="J121" s="19">
        <v>1</v>
      </c>
      <c r="K121" s="27">
        <f>F121+J121</f>
        <v>1</v>
      </c>
    </row>
    <row r="122" spans="3:11" x14ac:dyDescent="0.2">
      <c r="C122" s="7" t="s">
        <v>428</v>
      </c>
      <c r="D122" s="32" t="s">
        <v>408</v>
      </c>
      <c r="E122" s="17" t="s">
        <v>408</v>
      </c>
      <c r="F122" s="17" t="s">
        <v>408</v>
      </c>
      <c r="G122" s="16" t="s">
        <v>408</v>
      </c>
      <c r="H122" s="17" t="s">
        <v>408</v>
      </c>
      <c r="I122" s="17" t="s">
        <v>408</v>
      </c>
      <c r="J122" s="17" t="s">
        <v>408</v>
      </c>
      <c r="K122" s="16" t="s">
        <v>408</v>
      </c>
    </row>
    <row r="123" spans="3:11" x14ac:dyDescent="0.2">
      <c r="C123" s="7" t="s">
        <v>427</v>
      </c>
      <c r="D123" s="32" t="s">
        <v>408</v>
      </c>
      <c r="E123" s="17" t="s">
        <v>408</v>
      </c>
      <c r="F123" s="17" t="s">
        <v>408</v>
      </c>
      <c r="G123" s="27">
        <f>H123+I123</f>
        <v>3</v>
      </c>
      <c r="H123" s="19">
        <v>2</v>
      </c>
      <c r="I123" s="19">
        <v>1</v>
      </c>
      <c r="J123" s="19">
        <v>1</v>
      </c>
      <c r="K123" s="27">
        <f>F123+J123</f>
        <v>1</v>
      </c>
    </row>
    <row r="124" spans="3:11" x14ac:dyDescent="0.2">
      <c r="C124" s="7" t="s">
        <v>426</v>
      </c>
      <c r="D124" s="32" t="s">
        <v>408</v>
      </c>
      <c r="E124" s="17" t="s">
        <v>408</v>
      </c>
      <c r="F124" s="17" t="s">
        <v>408</v>
      </c>
      <c r="G124" s="27">
        <f>H124+I124</f>
        <v>1</v>
      </c>
      <c r="H124" s="19">
        <v>1</v>
      </c>
      <c r="I124" s="17" t="s">
        <v>408</v>
      </c>
      <c r="J124" s="19">
        <v>1</v>
      </c>
      <c r="K124" s="27">
        <f>F124+J124</f>
        <v>1</v>
      </c>
    </row>
    <row r="125" spans="3:11" x14ac:dyDescent="0.2">
      <c r="D125" s="6"/>
      <c r="E125" s="19"/>
      <c r="F125" s="19"/>
      <c r="J125" s="19"/>
    </row>
    <row r="126" spans="3:11" x14ac:dyDescent="0.2">
      <c r="C126" s="7" t="s">
        <v>425</v>
      </c>
      <c r="D126" s="32" t="s">
        <v>408</v>
      </c>
      <c r="E126" s="17" t="s">
        <v>408</v>
      </c>
      <c r="F126" s="17" t="s">
        <v>408</v>
      </c>
      <c r="G126" s="27">
        <f>H126+I126</f>
        <v>1</v>
      </c>
      <c r="H126" s="19">
        <v>1</v>
      </c>
      <c r="I126" s="17" t="s">
        <v>408</v>
      </c>
      <c r="J126" s="19">
        <v>1</v>
      </c>
      <c r="K126" s="27">
        <f>F126+J126</f>
        <v>1</v>
      </c>
    </row>
    <row r="127" spans="3:11" x14ac:dyDescent="0.2">
      <c r="C127" s="7" t="s">
        <v>424</v>
      </c>
      <c r="D127" s="32" t="s">
        <v>408</v>
      </c>
      <c r="E127" s="17" t="s">
        <v>408</v>
      </c>
      <c r="F127" s="17" t="s">
        <v>408</v>
      </c>
      <c r="G127" s="16" t="s">
        <v>408</v>
      </c>
      <c r="H127" s="17" t="s">
        <v>408</v>
      </c>
      <c r="I127" s="17" t="s">
        <v>408</v>
      </c>
      <c r="J127" s="17" t="s">
        <v>408</v>
      </c>
      <c r="K127" s="16" t="s">
        <v>408</v>
      </c>
    </row>
    <row r="128" spans="3:11" x14ac:dyDescent="0.2">
      <c r="C128" s="7" t="s">
        <v>423</v>
      </c>
      <c r="D128" s="6">
        <v>1</v>
      </c>
      <c r="E128" s="17" t="s">
        <v>408</v>
      </c>
      <c r="F128" s="17" t="s">
        <v>408</v>
      </c>
      <c r="G128" s="27">
        <f>H128+I128</f>
        <v>1</v>
      </c>
      <c r="H128" s="19">
        <v>1</v>
      </c>
      <c r="I128" s="17" t="s">
        <v>408</v>
      </c>
      <c r="J128" s="17" t="s">
        <v>408</v>
      </c>
      <c r="K128" s="16" t="s">
        <v>408</v>
      </c>
    </row>
    <row r="129" spans="2:19" x14ac:dyDescent="0.2">
      <c r="C129" s="7" t="s">
        <v>422</v>
      </c>
      <c r="D129" s="32" t="s">
        <v>408</v>
      </c>
      <c r="E129" s="17" t="s">
        <v>408</v>
      </c>
      <c r="F129" s="17" t="s">
        <v>408</v>
      </c>
      <c r="G129" s="27">
        <f>H129+I129</f>
        <v>10</v>
      </c>
      <c r="H129" s="19">
        <v>3</v>
      </c>
      <c r="I129" s="19">
        <v>7</v>
      </c>
      <c r="J129" s="19">
        <v>2</v>
      </c>
      <c r="K129" s="27">
        <f>F129+J129</f>
        <v>2</v>
      </c>
    </row>
    <row r="130" spans="2:19" x14ac:dyDescent="0.2">
      <c r="C130" s="7" t="s">
        <v>421</v>
      </c>
      <c r="D130" s="32" t="s">
        <v>408</v>
      </c>
      <c r="E130" s="17" t="s">
        <v>408</v>
      </c>
      <c r="F130" s="17" t="s">
        <v>408</v>
      </c>
      <c r="G130" s="16" t="s">
        <v>408</v>
      </c>
      <c r="H130" s="17" t="s">
        <v>408</v>
      </c>
      <c r="I130" s="17" t="s">
        <v>408</v>
      </c>
      <c r="J130" s="17" t="s">
        <v>408</v>
      </c>
      <c r="K130" s="16" t="s">
        <v>408</v>
      </c>
    </row>
    <row r="131" spans="2:19" x14ac:dyDescent="0.2">
      <c r="C131" s="7" t="s">
        <v>420</v>
      </c>
      <c r="D131" s="6">
        <v>1</v>
      </c>
      <c r="E131" s="19">
        <v>1</v>
      </c>
      <c r="F131" s="19">
        <v>1</v>
      </c>
      <c r="G131" s="27">
        <f>H131+I131</f>
        <v>1</v>
      </c>
      <c r="H131" s="17" t="s">
        <v>408</v>
      </c>
      <c r="I131" s="19">
        <v>1</v>
      </c>
      <c r="J131" s="17" t="s">
        <v>408</v>
      </c>
      <c r="K131" s="27">
        <f>F131+J131</f>
        <v>1</v>
      </c>
    </row>
    <row r="132" spans="2:19" x14ac:dyDescent="0.2">
      <c r="C132" s="7" t="s">
        <v>419</v>
      </c>
      <c r="D132" s="32" t="s">
        <v>408</v>
      </c>
      <c r="E132" s="17" t="s">
        <v>408</v>
      </c>
      <c r="F132" s="17" t="s">
        <v>408</v>
      </c>
      <c r="G132" s="27">
        <f>H132+I132</f>
        <v>5</v>
      </c>
      <c r="H132" s="19">
        <v>3</v>
      </c>
      <c r="I132" s="19">
        <v>2</v>
      </c>
      <c r="J132" s="19">
        <v>2</v>
      </c>
      <c r="K132" s="27">
        <f>F132+J132</f>
        <v>2</v>
      </c>
    </row>
    <row r="133" spans="2:19" x14ac:dyDescent="0.2">
      <c r="C133" s="7" t="s">
        <v>418</v>
      </c>
      <c r="D133" s="32" t="s">
        <v>408</v>
      </c>
      <c r="E133" s="17" t="s">
        <v>408</v>
      </c>
      <c r="F133" s="17" t="s">
        <v>408</v>
      </c>
      <c r="G133" s="27">
        <f>H133+I133</f>
        <v>1</v>
      </c>
      <c r="H133" s="17" t="s">
        <v>408</v>
      </c>
      <c r="I133" s="19">
        <v>1</v>
      </c>
      <c r="J133" s="17" t="s">
        <v>408</v>
      </c>
      <c r="K133" s="16" t="s">
        <v>408</v>
      </c>
    </row>
    <row r="134" spans="2:19" x14ac:dyDescent="0.2">
      <c r="D134" s="6"/>
      <c r="E134" s="19"/>
      <c r="F134" s="19"/>
      <c r="J134" s="19"/>
    </row>
    <row r="135" spans="2:19" x14ac:dyDescent="0.2">
      <c r="C135" s="7" t="s">
        <v>417</v>
      </c>
      <c r="D135" s="32" t="s">
        <v>408</v>
      </c>
      <c r="E135" s="17" t="s">
        <v>408</v>
      </c>
      <c r="F135" s="17" t="s">
        <v>408</v>
      </c>
      <c r="G135" s="27">
        <f>H135+I135</f>
        <v>2</v>
      </c>
      <c r="H135" s="19">
        <v>1</v>
      </c>
      <c r="I135" s="19">
        <v>1</v>
      </c>
      <c r="J135" s="17" t="s">
        <v>408</v>
      </c>
      <c r="K135" s="16" t="s">
        <v>408</v>
      </c>
    </row>
    <row r="136" spans="2:19" x14ac:dyDescent="0.2">
      <c r="C136" s="7" t="s">
        <v>416</v>
      </c>
      <c r="D136" s="32" t="s">
        <v>408</v>
      </c>
      <c r="E136" s="17" t="s">
        <v>408</v>
      </c>
      <c r="F136" s="17" t="s">
        <v>408</v>
      </c>
      <c r="G136" s="27">
        <f>H136+I136</f>
        <v>2</v>
      </c>
      <c r="H136" s="19">
        <v>1</v>
      </c>
      <c r="I136" s="19">
        <v>1</v>
      </c>
      <c r="J136" s="19">
        <v>1</v>
      </c>
      <c r="K136" s="27">
        <f>F136+J136</f>
        <v>1</v>
      </c>
    </row>
    <row r="137" spans="2:19" x14ac:dyDescent="0.2">
      <c r="C137" s="7" t="s">
        <v>415</v>
      </c>
      <c r="D137" s="32" t="s">
        <v>408</v>
      </c>
      <c r="E137" s="17" t="s">
        <v>408</v>
      </c>
      <c r="F137" s="17" t="s">
        <v>408</v>
      </c>
      <c r="G137" s="16" t="s">
        <v>408</v>
      </c>
      <c r="H137" s="17" t="s">
        <v>408</v>
      </c>
      <c r="I137" s="17" t="s">
        <v>408</v>
      </c>
      <c r="J137" s="17" t="s">
        <v>408</v>
      </c>
      <c r="K137" s="16" t="s">
        <v>408</v>
      </c>
    </row>
    <row r="138" spans="2:19" x14ac:dyDescent="0.2">
      <c r="C138" s="7" t="s">
        <v>414</v>
      </c>
      <c r="D138" s="32" t="s">
        <v>408</v>
      </c>
      <c r="E138" s="17" t="s">
        <v>408</v>
      </c>
      <c r="F138" s="17" t="s">
        <v>408</v>
      </c>
      <c r="G138" s="27">
        <f>H138+I138</f>
        <v>1</v>
      </c>
      <c r="H138" s="17" t="s">
        <v>408</v>
      </c>
      <c r="I138" s="19">
        <v>1</v>
      </c>
      <c r="J138" s="17" t="s">
        <v>408</v>
      </c>
      <c r="K138" s="16" t="s">
        <v>408</v>
      </c>
    </row>
    <row r="139" spans="2:19" x14ac:dyDescent="0.2">
      <c r="C139" s="7" t="s">
        <v>413</v>
      </c>
      <c r="D139" s="32" t="s">
        <v>408</v>
      </c>
      <c r="E139" s="17" t="s">
        <v>408</v>
      </c>
      <c r="F139" s="17" t="s">
        <v>408</v>
      </c>
      <c r="G139" s="27">
        <f>H139+I139</f>
        <v>7</v>
      </c>
      <c r="H139" s="19">
        <v>3</v>
      </c>
      <c r="I139" s="19">
        <v>4</v>
      </c>
      <c r="J139" s="17" t="s">
        <v>408</v>
      </c>
      <c r="K139" s="16" t="s">
        <v>408</v>
      </c>
    </row>
    <row r="140" spans="2:19" x14ac:dyDescent="0.2">
      <c r="C140" s="7" t="s">
        <v>412</v>
      </c>
      <c r="D140" s="32" t="s">
        <v>408</v>
      </c>
      <c r="E140" s="17" t="s">
        <v>408</v>
      </c>
      <c r="F140" s="17" t="s">
        <v>408</v>
      </c>
      <c r="G140" s="27">
        <f>H140+I140</f>
        <v>1</v>
      </c>
      <c r="H140" s="19">
        <v>1</v>
      </c>
      <c r="I140" s="17" t="s">
        <v>408</v>
      </c>
      <c r="J140" s="17" t="s">
        <v>408</v>
      </c>
      <c r="K140" s="16" t="s">
        <v>408</v>
      </c>
    </row>
    <row r="141" spans="2:19" x14ac:dyDescent="0.2">
      <c r="C141" s="7" t="s">
        <v>411</v>
      </c>
      <c r="D141" s="32" t="s">
        <v>408</v>
      </c>
      <c r="E141" s="17" t="s">
        <v>408</v>
      </c>
      <c r="F141" s="17" t="s">
        <v>408</v>
      </c>
      <c r="G141" s="16" t="s">
        <v>408</v>
      </c>
      <c r="H141" s="17" t="s">
        <v>408</v>
      </c>
      <c r="I141" s="17" t="s">
        <v>408</v>
      </c>
      <c r="J141" s="17" t="s">
        <v>408</v>
      </c>
      <c r="K141" s="16" t="s">
        <v>408</v>
      </c>
    </row>
    <row r="142" spans="2:19" x14ac:dyDescent="0.2">
      <c r="C142" s="7" t="s">
        <v>410</v>
      </c>
      <c r="D142" s="32" t="s">
        <v>408</v>
      </c>
      <c r="E142" s="17" t="s">
        <v>408</v>
      </c>
      <c r="F142" s="17" t="s">
        <v>408</v>
      </c>
      <c r="G142" s="27">
        <f>H142+I142</f>
        <v>1</v>
      </c>
      <c r="H142" s="17" t="s">
        <v>408</v>
      </c>
      <c r="I142" s="19">
        <v>1</v>
      </c>
      <c r="J142" s="17" t="s">
        <v>408</v>
      </c>
      <c r="K142" s="16" t="s">
        <v>408</v>
      </c>
    </row>
    <row r="143" spans="2:19" x14ac:dyDescent="0.2">
      <c r="C143" s="7" t="s">
        <v>409</v>
      </c>
      <c r="D143" s="32" t="s">
        <v>408</v>
      </c>
      <c r="E143" s="17" t="s">
        <v>408</v>
      </c>
      <c r="F143" s="17" t="s">
        <v>408</v>
      </c>
      <c r="G143" s="16" t="s">
        <v>408</v>
      </c>
      <c r="H143" s="17" t="s">
        <v>408</v>
      </c>
      <c r="I143" s="17" t="s">
        <v>408</v>
      </c>
      <c r="J143" s="17" t="s">
        <v>408</v>
      </c>
      <c r="K143" s="16" t="s">
        <v>408</v>
      </c>
    </row>
    <row r="144" spans="2:19" ht="18" thickBot="1" x14ac:dyDescent="0.25">
      <c r="B144" s="9"/>
      <c r="C144" s="41"/>
      <c r="D144" s="23"/>
      <c r="E144" s="28"/>
      <c r="F144" s="28"/>
      <c r="G144" s="28"/>
      <c r="H144" s="28"/>
      <c r="I144" s="28"/>
      <c r="J144" s="28"/>
      <c r="K144" s="28"/>
      <c r="L144" s="25"/>
      <c r="M144" s="25"/>
      <c r="N144" s="25"/>
      <c r="O144" s="25"/>
      <c r="P144" s="25"/>
      <c r="Q144" s="25"/>
      <c r="R144" s="25"/>
      <c r="S144" s="25"/>
    </row>
    <row r="145" spans="1:4" x14ac:dyDescent="0.2">
      <c r="D145" s="7" t="s">
        <v>407</v>
      </c>
    </row>
    <row r="146" spans="1:4" x14ac:dyDescent="0.2">
      <c r="A146" s="7"/>
      <c r="D146" s="2"/>
    </row>
    <row r="147" spans="1:4" x14ac:dyDescent="0.2">
      <c r="A147" s="2"/>
      <c r="D147" s="2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6"/>
  <sheetViews>
    <sheetView showGridLines="0" zoomScale="75" workbookViewId="0"/>
  </sheetViews>
  <sheetFormatPr defaultColWidth="7.69921875" defaultRowHeight="17.25" x14ac:dyDescent="0.2"/>
  <cols>
    <col min="1" max="1" width="10.69921875" style="8" customWidth="1"/>
    <col min="2" max="2" width="8.69921875" style="8" customWidth="1"/>
    <col min="3" max="3" width="7.69921875" style="8"/>
    <col min="4" max="4" width="8.69921875" style="8" customWidth="1"/>
    <col min="5" max="5" width="7.69921875" style="8"/>
    <col min="6" max="12" width="8.69921875" style="8" customWidth="1"/>
    <col min="13" max="13" width="7.69921875" style="8"/>
    <col min="14" max="14" width="6.69921875" style="8" customWidth="1"/>
    <col min="15" max="16384" width="7.69921875" style="8"/>
  </cols>
  <sheetData>
    <row r="1" spans="1:14" x14ac:dyDescent="0.2">
      <c r="A1" s="7"/>
    </row>
    <row r="6" spans="1:14" x14ac:dyDescent="0.2">
      <c r="G6" s="1" t="s">
        <v>369</v>
      </c>
    </row>
    <row r="8" spans="1:14" x14ac:dyDescent="0.2">
      <c r="D8" s="1" t="s">
        <v>507</v>
      </c>
    </row>
    <row r="9" spans="1:14" ht="18" thickBo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D10" s="11"/>
      <c r="E10" s="33"/>
      <c r="F10" s="13"/>
      <c r="G10" s="13"/>
      <c r="H10" s="38" t="s">
        <v>506</v>
      </c>
      <c r="I10" s="13"/>
      <c r="J10" s="13"/>
      <c r="K10" s="13"/>
      <c r="L10" s="13"/>
      <c r="M10" s="13"/>
      <c r="N10" s="13"/>
    </row>
    <row r="11" spans="1:14" x14ac:dyDescent="0.2">
      <c r="D11" s="34" t="s">
        <v>195</v>
      </c>
      <c r="E11" s="34" t="s">
        <v>505</v>
      </c>
      <c r="F11" s="15" t="s">
        <v>504</v>
      </c>
      <c r="G11" s="15" t="s">
        <v>504</v>
      </c>
      <c r="H11" s="15" t="s">
        <v>504</v>
      </c>
      <c r="I11" s="15" t="s">
        <v>504</v>
      </c>
      <c r="J11" s="15" t="s">
        <v>504</v>
      </c>
      <c r="K11" s="15" t="s">
        <v>504</v>
      </c>
      <c r="L11" s="15" t="s">
        <v>504</v>
      </c>
      <c r="M11" s="34" t="s">
        <v>503</v>
      </c>
      <c r="N11" s="34" t="s">
        <v>502</v>
      </c>
    </row>
    <row r="12" spans="1:14" x14ac:dyDescent="0.2">
      <c r="B12" s="13"/>
      <c r="C12" s="13"/>
      <c r="D12" s="33"/>
      <c r="E12" s="12" t="s">
        <v>501</v>
      </c>
      <c r="F12" s="12" t="s">
        <v>248</v>
      </c>
      <c r="G12" s="12" t="s">
        <v>247</v>
      </c>
      <c r="H12" s="12" t="s">
        <v>246</v>
      </c>
      <c r="I12" s="12" t="s">
        <v>245</v>
      </c>
      <c r="J12" s="12" t="s">
        <v>244</v>
      </c>
      <c r="K12" s="12" t="s">
        <v>243</v>
      </c>
      <c r="L12" s="12" t="s">
        <v>242</v>
      </c>
      <c r="M12" s="12" t="s">
        <v>500</v>
      </c>
      <c r="N12" s="12" t="s">
        <v>499</v>
      </c>
    </row>
    <row r="13" spans="1:14" x14ac:dyDescent="0.2">
      <c r="D13" s="11"/>
    </row>
    <row r="14" spans="1:14" x14ac:dyDescent="0.2">
      <c r="B14" s="7" t="s">
        <v>498</v>
      </c>
      <c r="D14" s="18">
        <f>SUM(E14:N14)</f>
        <v>17974</v>
      </c>
      <c r="E14" s="17" t="s">
        <v>482</v>
      </c>
      <c r="F14" s="19">
        <v>262</v>
      </c>
      <c r="G14" s="19">
        <v>5588</v>
      </c>
      <c r="H14" s="19">
        <v>8354</v>
      </c>
      <c r="I14" s="19">
        <v>2841</v>
      </c>
      <c r="J14" s="19">
        <v>815</v>
      </c>
      <c r="K14" s="19">
        <v>100</v>
      </c>
      <c r="L14" s="19">
        <v>11</v>
      </c>
      <c r="M14" s="19">
        <v>1</v>
      </c>
      <c r="N14" s="19">
        <v>2</v>
      </c>
    </row>
    <row r="15" spans="1:14" x14ac:dyDescent="0.2">
      <c r="B15" s="7" t="s">
        <v>497</v>
      </c>
      <c r="D15" s="18">
        <f>SUM(E15:N15)</f>
        <v>16340</v>
      </c>
      <c r="E15" s="17" t="s">
        <v>482</v>
      </c>
      <c r="F15" s="19">
        <v>213</v>
      </c>
      <c r="G15" s="19">
        <v>4686</v>
      </c>
      <c r="H15" s="19">
        <v>8485</v>
      </c>
      <c r="I15" s="19">
        <v>2385</v>
      </c>
      <c r="J15" s="19">
        <v>484</v>
      </c>
      <c r="K15" s="19">
        <v>86</v>
      </c>
      <c r="L15" s="19">
        <v>1</v>
      </c>
      <c r="M15" s="17" t="s">
        <v>482</v>
      </c>
      <c r="N15" s="17" t="s">
        <v>482</v>
      </c>
    </row>
    <row r="16" spans="1:14" x14ac:dyDescent="0.2">
      <c r="B16" s="7" t="s">
        <v>496</v>
      </c>
      <c r="D16" s="18">
        <f>SUM(E16:N16)</f>
        <v>13444</v>
      </c>
      <c r="E16" s="17" t="s">
        <v>482</v>
      </c>
      <c r="F16" s="19">
        <v>172</v>
      </c>
      <c r="G16" s="19">
        <v>3174</v>
      </c>
      <c r="H16" s="19">
        <v>6834</v>
      </c>
      <c r="I16" s="19">
        <v>2787</v>
      </c>
      <c r="J16" s="19">
        <v>394</v>
      </c>
      <c r="K16" s="19">
        <v>81</v>
      </c>
      <c r="L16" s="19">
        <v>1</v>
      </c>
      <c r="M16" s="17" t="s">
        <v>482</v>
      </c>
      <c r="N16" s="19">
        <v>1</v>
      </c>
    </row>
    <row r="17" spans="2:14" x14ac:dyDescent="0.2">
      <c r="B17" s="7" t="s">
        <v>495</v>
      </c>
      <c r="D17" s="18">
        <f>SUM(E17:N17)</f>
        <v>12086</v>
      </c>
      <c r="E17" s="17" t="s">
        <v>482</v>
      </c>
      <c r="F17" s="19">
        <v>212</v>
      </c>
      <c r="G17" s="19">
        <v>2637</v>
      </c>
      <c r="H17" s="19">
        <v>5914</v>
      </c>
      <c r="I17" s="19">
        <v>2617</v>
      </c>
      <c r="J17" s="19">
        <v>654</v>
      </c>
      <c r="K17" s="19">
        <v>52</v>
      </c>
      <c r="L17" s="17" t="s">
        <v>482</v>
      </c>
      <c r="M17" s="17" t="s">
        <v>482</v>
      </c>
      <c r="N17" s="17" t="s">
        <v>482</v>
      </c>
    </row>
    <row r="18" spans="2:14" x14ac:dyDescent="0.2">
      <c r="B18" s="7" t="s">
        <v>494</v>
      </c>
      <c r="D18" s="18">
        <f>SUM(E18:N18)</f>
        <v>10126</v>
      </c>
      <c r="E18" s="19">
        <v>1</v>
      </c>
      <c r="F18" s="19">
        <v>176</v>
      </c>
      <c r="G18" s="19">
        <v>1925</v>
      </c>
      <c r="H18" s="19">
        <v>4904</v>
      </c>
      <c r="I18" s="19">
        <v>2469</v>
      </c>
      <c r="J18" s="19">
        <v>564</v>
      </c>
      <c r="K18" s="19">
        <v>86</v>
      </c>
      <c r="L18" s="19">
        <v>1</v>
      </c>
      <c r="M18" s="17" t="s">
        <v>482</v>
      </c>
      <c r="N18" s="17" t="s">
        <v>482</v>
      </c>
    </row>
    <row r="19" spans="2:14" x14ac:dyDescent="0.2">
      <c r="D19" s="11"/>
    </row>
    <row r="20" spans="2:14" x14ac:dyDescent="0.2">
      <c r="B20" s="7" t="s">
        <v>493</v>
      </c>
      <c r="D20" s="18">
        <f>SUM(E20:N20)</f>
        <v>10164</v>
      </c>
      <c r="E20" s="17" t="s">
        <v>482</v>
      </c>
      <c r="F20" s="19">
        <v>178</v>
      </c>
      <c r="G20" s="19">
        <v>1916</v>
      </c>
      <c r="H20" s="19">
        <v>4851</v>
      </c>
      <c r="I20" s="19">
        <v>2556</v>
      </c>
      <c r="J20" s="19">
        <v>570</v>
      </c>
      <c r="K20" s="19">
        <v>87</v>
      </c>
      <c r="L20" s="19">
        <v>4</v>
      </c>
      <c r="M20" s="17" t="s">
        <v>482</v>
      </c>
      <c r="N20" s="19">
        <v>2</v>
      </c>
    </row>
    <row r="21" spans="2:14" x14ac:dyDescent="0.2">
      <c r="B21" s="7" t="s">
        <v>492</v>
      </c>
      <c r="D21" s="18">
        <f>SUM(E21:N21)</f>
        <v>9937</v>
      </c>
      <c r="E21" s="19">
        <v>2</v>
      </c>
      <c r="F21" s="19">
        <v>161</v>
      </c>
      <c r="G21" s="19">
        <v>1930</v>
      </c>
      <c r="H21" s="19">
        <v>4627</v>
      </c>
      <c r="I21" s="19">
        <v>2608</v>
      </c>
      <c r="J21" s="19">
        <v>534</v>
      </c>
      <c r="K21" s="19">
        <v>73</v>
      </c>
      <c r="L21" s="19">
        <v>2</v>
      </c>
      <c r="M21" s="17" t="s">
        <v>482</v>
      </c>
      <c r="N21" s="17" t="s">
        <v>482</v>
      </c>
    </row>
    <row r="22" spans="2:14" x14ac:dyDescent="0.2">
      <c r="B22" s="7" t="s">
        <v>491</v>
      </c>
      <c r="D22" s="18">
        <f>SUM(E22:N22)</f>
        <v>9736</v>
      </c>
      <c r="E22" s="17" t="s">
        <v>482</v>
      </c>
      <c r="F22" s="19">
        <v>162</v>
      </c>
      <c r="G22" s="19">
        <v>1876</v>
      </c>
      <c r="H22" s="19">
        <v>4449</v>
      </c>
      <c r="I22" s="19">
        <v>2597</v>
      </c>
      <c r="J22" s="19">
        <v>563</v>
      </c>
      <c r="K22" s="19">
        <v>87</v>
      </c>
      <c r="L22" s="19">
        <v>2</v>
      </c>
      <c r="M22" s="17" t="s">
        <v>482</v>
      </c>
      <c r="N22" s="17" t="s">
        <v>482</v>
      </c>
    </row>
    <row r="23" spans="2:14" x14ac:dyDescent="0.2">
      <c r="D23" s="11"/>
    </row>
    <row r="24" spans="2:14" x14ac:dyDescent="0.2">
      <c r="B24" s="7" t="s">
        <v>490</v>
      </c>
      <c r="D24" s="18">
        <f>SUM(E24:N24)</f>
        <v>10152</v>
      </c>
      <c r="E24" s="17" t="s">
        <v>482</v>
      </c>
      <c r="F24" s="19">
        <v>168</v>
      </c>
      <c r="G24" s="19">
        <v>1957</v>
      </c>
      <c r="H24" s="19">
        <v>4623</v>
      </c>
      <c r="I24" s="19">
        <v>2691</v>
      </c>
      <c r="J24" s="19">
        <v>627</v>
      </c>
      <c r="K24" s="19">
        <v>82</v>
      </c>
      <c r="L24" s="19">
        <v>4</v>
      </c>
      <c r="M24" s="17" t="s">
        <v>482</v>
      </c>
      <c r="N24" s="17" t="s">
        <v>482</v>
      </c>
    </row>
    <row r="25" spans="2:14" x14ac:dyDescent="0.2">
      <c r="B25" s="7" t="s">
        <v>489</v>
      </c>
      <c r="D25" s="18">
        <f>SUM(E25:N25)</f>
        <v>9879</v>
      </c>
      <c r="E25" s="17" t="s">
        <v>482</v>
      </c>
      <c r="F25" s="19">
        <v>175</v>
      </c>
      <c r="G25" s="19">
        <v>1861</v>
      </c>
      <c r="H25" s="19">
        <v>4254</v>
      </c>
      <c r="I25" s="19">
        <v>2874</v>
      </c>
      <c r="J25" s="19">
        <v>632</v>
      </c>
      <c r="K25" s="19">
        <v>79</v>
      </c>
      <c r="L25" s="19">
        <v>4</v>
      </c>
      <c r="M25" s="17" t="s">
        <v>482</v>
      </c>
      <c r="N25" s="17" t="s">
        <v>482</v>
      </c>
    </row>
    <row r="26" spans="2:14" x14ac:dyDescent="0.2">
      <c r="B26" s="1" t="s">
        <v>488</v>
      </c>
      <c r="C26" s="2"/>
      <c r="D26" s="4">
        <f>SUM(E26:N26)</f>
        <v>10131</v>
      </c>
      <c r="E26" s="47" t="s">
        <v>482</v>
      </c>
      <c r="F26" s="2">
        <f>SUM(F$28:F$33)</f>
        <v>160</v>
      </c>
      <c r="G26" s="2">
        <f>SUM(G$28:G$33)</f>
        <v>1865</v>
      </c>
      <c r="H26" s="2">
        <f>SUM(H$28:H$33)</f>
        <v>4438</v>
      </c>
      <c r="I26" s="2">
        <f>SUM(I$28:I$33)</f>
        <v>2872</v>
      </c>
      <c r="J26" s="2">
        <f>SUM(J$28:J$33)</f>
        <v>699</v>
      </c>
      <c r="K26" s="2">
        <f>SUM(K$28:K$33)</f>
        <v>95</v>
      </c>
      <c r="L26" s="2">
        <f>SUM(L$28:L$33)</f>
        <v>2</v>
      </c>
      <c r="M26" s="47" t="s">
        <v>482</v>
      </c>
      <c r="N26" s="47" t="s">
        <v>482</v>
      </c>
    </row>
    <row r="27" spans="2:14" x14ac:dyDescent="0.2">
      <c r="D27" s="11"/>
    </row>
    <row r="28" spans="2:14" x14ac:dyDescent="0.2">
      <c r="B28" s="7" t="s">
        <v>487</v>
      </c>
      <c r="D28" s="18">
        <f>SUM(E28:N28)</f>
        <v>4642</v>
      </c>
      <c r="E28" s="17" t="s">
        <v>482</v>
      </c>
      <c r="F28" s="19">
        <v>140</v>
      </c>
      <c r="G28" s="19">
        <v>1326</v>
      </c>
      <c r="H28" s="19">
        <v>2237</v>
      </c>
      <c r="I28" s="19">
        <v>775</v>
      </c>
      <c r="J28" s="19">
        <v>141</v>
      </c>
      <c r="K28" s="19">
        <v>23</v>
      </c>
      <c r="L28" s="17" t="s">
        <v>482</v>
      </c>
      <c r="M28" s="17" t="s">
        <v>482</v>
      </c>
      <c r="N28" s="17" t="s">
        <v>482</v>
      </c>
    </row>
    <row r="29" spans="2:14" x14ac:dyDescent="0.2">
      <c r="B29" s="7" t="s">
        <v>486</v>
      </c>
      <c r="D29" s="18">
        <f>SUM(E29:N29)</f>
        <v>3876</v>
      </c>
      <c r="E29" s="17" t="s">
        <v>482</v>
      </c>
      <c r="F29" s="19">
        <v>20</v>
      </c>
      <c r="G29" s="19">
        <v>479</v>
      </c>
      <c r="H29" s="19">
        <v>1795</v>
      </c>
      <c r="I29" s="19">
        <v>1276</v>
      </c>
      <c r="J29" s="19">
        <v>276</v>
      </c>
      <c r="K29" s="19">
        <v>29</v>
      </c>
      <c r="L29" s="19">
        <v>1</v>
      </c>
      <c r="M29" s="17" t="s">
        <v>482</v>
      </c>
      <c r="N29" s="17" t="s">
        <v>482</v>
      </c>
    </row>
    <row r="30" spans="2:14" x14ac:dyDescent="0.2">
      <c r="D30" s="11"/>
    </row>
    <row r="31" spans="2:14" x14ac:dyDescent="0.2">
      <c r="B31" s="7" t="s">
        <v>485</v>
      </c>
      <c r="D31" s="18">
        <f>SUM(E31:N31)</f>
        <v>1365</v>
      </c>
      <c r="E31" s="17" t="s">
        <v>482</v>
      </c>
      <c r="F31" s="17" t="s">
        <v>482</v>
      </c>
      <c r="G31" s="19">
        <v>57</v>
      </c>
      <c r="H31" s="19">
        <v>371</v>
      </c>
      <c r="I31" s="19">
        <v>718</v>
      </c>
      <c r="J31" s="19">
        <v>197</v>
      </c>
      <c r="K31" s="19">
        <v>22</v>
      </c>
      <c r="L31" s="17" t="s">
        <v>482</v>
      </c>
      <c r="M31" s="17" t="s">
        <v>482</v>
      </c>
      <c r="N31" s="17" t="s">
        <v>482</v>
      </c>
    </row>
    <row r="32" spans="2:14" x14ac:dyDescent="0.2">
      <c r="B32" s="7" t="s">
        <v>484</v>
      </c>
      <c r="D32" s="18">
        <f>SUM(E32:N32)</f>
        <v>198</v>
      </c>
      <c r="E32" s="17" t="s">
        <v>482</v>
      </c>
      <c r="F32" s="17" t="s">
        <v>482</v>
      </c>
      <c r="G32" s="19">
        <v>3</v>
      </c>
      <c r="H32" s="19">
        <v>29</v>
      </c>
      <c r="I32" s="19">
        <v>88</v>
      </c>
      <c r="J32" s="19">
        <v>63</v>
      </c>
      <c r="K32" s="19">
        <v>14</v>
      </c>
      <c r="L32" s="19">
        <v>1</v>
      </c>
      <c r="M32" s="17" t="s">
        <v>482</v>
      </c>
      <c r="N32" s="17" t="s">
        <v>482</v>
      </c>
    </row>
    <row r="33" spans="1:14" x14ac:dyDescent="0.2">
      <c r="B33" s="7" t="s">
        <v>483</v>
      </c>
      <c r="D33" s="18">
        <f>SUM(E33:N33)</f>
        <v>50</v>
      </c>
      <c r="E33" s="17" t="s">
        <v>482</v>
      </c>
      <c r="F33" s="17" t="s">
        <v>482</v>
      </c>
      <c r="G33" s="17" t="s">
        <v>482</v>
      </c>
      <c r="H33" s="19">
        <v>6</v>
      </c>
      <c r="I33" s="19">
        <v>15</v>
      </c>
      <c r="J33" s="19">
        <v>22</v>
      </c>
      <c r="K33" s="19">
        <v>7</v>
      </c>
      <c r="L33" s="17" t="s">
        <v>482</v>
      </c>
      <c r="M33" s="17" t="s">
        <v>482</v>
      </c>
      <c r="N33" s="17" t="s">
        <v>482</v>
      </c>
    </row>
    <row r="34" spans="1:14" ht="18" thickBot="1" x14ac:dyDescent="0.25">
      <c r="B34" s="9"/>
      <c r="C34" s="9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D35" s="7" t="s">
        <v>481</v>
      </c>
    </row>
    <row r="36" spans="1:14" x14ac:dyDescent="0.2">
      <c r="A36" s="7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3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4"/>
  <sheetViews>
    <sheetView showGridLines="0" zoomScale="75" workbookViewId="0"/>
  </sheetViews>
  <sheetFormatPr defaultColWidth="7.69921875" defaultRowHeight="17.25" x14ac:dyDescent="0.2"/>
  <cols>
    <col min="1" max="1" width="10.69921875" style="8" customWidth="1"/>
    <col min="2" max="2" width="8.69921875" style="8" customWidth="1"/>
    <col min="3" max="3" width="7.69921875" style="8"/>
    <col min="4" max="4" width="8.69921875" style="8" customWidth="1"/>
    <col min="5" max="5" width="7.69921875" style="8"/>
    <col min="6" max="12" width="8.69921875" style="8" customWidth="1"/>
    <col min="13" max="13" width="7.69921875" style="8"/>
    <col min="14" max="14" width="6.69921875" style="8" customWidth="1"/>
    <col min="15" max="16384" width="7.69921875" style="8"/>
  </cols>
  <sheetData>
    <row r="1" spans="1:14" x14ac:dyDescent="0.2">
      <c r="A1" s="7"/>
    </row>
    <row r="6" spans="1:14" x14ac:dyDescent="0.2">
      <c r="G6" s="1" t="s">
        <v>369</v>
      </c>
    </row>
    <row r="8" spans="1:14" x14ac:dyDescent="0.2">
      <c r="D8" s="1" t="s">
        <v>612</v>
      </c>
    </row>
    <row r="9" spans="1:14" ht="18" thickBo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25"/>
    </row>
    <row r="10" spans="1:14" x14ac:dyDescent="0.2">
      <c r="C10" s="12" t="s">
        <v>611</v>
      </c>
      <c r="D10" s="13"/>
      <c r="E10" s="45"/>
      <c r="F10" s="12" t="s">
        <v>610</v>
      </c>
      <c r="G10" s="13"/>
      <c r="H10" s="45"/>
      <c r="I10" s="12" t="s">
        <v>610</v>
      </c>
      <c r="J10" s="13"/>
      <c r="K10" s="45"/>
      <c r="L10" s="12" t="s">
        <v>610</v>
      </c>
      <c r="M10" s="13"/>
      <c r="N10" s="25"/>
    </row>
    <row r="11" spans="1:14" x14ac:dyDescent="0.2">
      <c r="B11" s="58" t="s">
        <v>609</v>
      </c>
      <c r="C11" s="14" t="s">
        <v>608</v>
      </c>
      <c r="D11" s="14" t="s">
        <v>10</v>
      </c>
      <c r="E11" s="57" t="s">
        <v>609</v>
      </c>
      <c r="F11" s="14" t="s">
        <v>9</v>
      </c>
      <c r="G11" s="14" t="s">
        <v>10</v>
      </c>
      <c r="H11" s="57" t="s">
        <v>609</v>
      </c>
      <c r="I11" s="14" t="s">
        <v>9</v>
      </c>
      <c r="J11" s="14" t="s">
        <v>10</v>
      </c>
      <c r="K11" s="57" t="s">
        <v>609</v>
      </c>
      <c r="L11" s="14" t="s">
        <v>608</v>
      </c>
      <c r="M11" s="14" t="s">
        <v>607</v>
      </c>
      <c r="N11" s="25"/>
    </row>
    <row r="12" spans="1:14" x14ac:dyDescent="0.2">
      <c r="C12" s="15" t="s">
        <v>606</v>
      </c>
      <c r="D12" s="16" t="s">
        <v>606</v>
      </c>
      <c r="E12" s="45"/>
      <c r="F12" s="15" t="s">
        <v>606</v>
      </c>
      <c r="G12" s="16" t="s">
        <v>606</v>
      </c>
      <c r="H12" s="45"/>
      <c r="I12" s="15" t="s">
        <v>606</v>
      </c>
      <c r="J12" s="16" t="s">
        <v>606</v>
      </c>
      <c r="K12" s="45"/>
      <c r="L12" s="15" t="s">
        <v>606</v>
      </c>
      <c r="M12" s="16" t="s">
        <v>606</v>
      </c>
    </row>
    <row r="13" spans="1:14" x14ac:dyDescent="0.2">
      <c r="B13" s="7" t="s">
        <v>605</v>
      </c>
      <c r="C13" s="56">
        <v>76.069999999999993</v>
      </c>
      <c r="D13" s="55">
        <v>82.71</v>
      </c>
      <c r="E13" s="44" t="s">
        <v>604</v>
      </c>
      <c r="F13" s="56">
        <v>52.98</v>
      </c>
      <c r="G13" s="55">
        <v>59.47</v>
      </c>
      <c r="H13" s="44" t="s">
        <v>603</v>
      </c>
      <c r="I13" s="56">
        <v>30.33</v>
      </c>
      <c r="J13" s="55">
        <v>36.21</v>
      </c>
      <c r="K13" s="44" t="s">
        <v>602</v>
      </c>
      <c r="L13" s="56">
        <v>11.63</v>
      </c>
      <c r="M13" s="55">
        <v>15.09</v>
      </c>
    </row>
    <row r="14" spans="1:14" x14ac:dyDescent="0.2">
      <c r="B14" s="7" t="s">
        <v>601</v>
      </c>
      <c r="C14" s="56">
        <v>75.37</v>
      </c>
      <c r="D14" s="55">
        <v>82.07</v>
      </c>
      <c r="E14" s="44" t="s">
        <v>600</v>
      </c>
      <c r="F14" s="56">
        <v>52.02</v>
      </c>
      <c r="G14" s="55">
        <v>58.49</v>
      </c>
      <c r="H14" s="44" t="s">
        <v>599</v>
      </c>
      <c r="I14" s="56">
        <v>29.43</v>
      </c>
      <c r="J14" s="55">
        <v>35.28</v>
      </c>
      <c r="K14" s="44" t="s">
        <v>598</v>
      </c>
      <c r="L14" s="56">
        <v>10.99</v>
      </c>
      <c r="M14" s="55">
        <v>14.32</v>
      </c>
    </row>
    <row r="15" spans="1:14" x14ac:dyDescent="0.2">
      <c r="B15" s="7" t="s">
        <v>597</v>
      </c>
      <c r="C15" s="56">
        <v>74.44</v>
      </c>
      <c r="D15" s="55">
        <v>81.150000000000006</v>
      </c>
      <c r="E15" s="44" t="s">
        <v>596</v>
      </c>
      <c r="F15" s="56">
        <v>51.07</v>
      </c>
      <c r="G15" s="55">
        <v>57.51</v>
      </c>
      <c r="H15" s="44" t="s">
        <v>595</v>
      </c>
      <c r="I15" s="56">
        <v>28.53</v>
      </c>
      <c r="J15" s="55">
        <v>34.35</v>
      </c>
      <c r="K15" s="44" t="s">
        <v>594</v>
      </c>
      <c r="L15" s="56">
        <v>10.37</v>
      </c>
      <c r="M15" s="55">
        <v>13.57</v>
      </c>
    </row>
    <row r="16" spans="1:14" x14ac:dyDescent="0.2">
      <c r="B16" s="7" t="s">
        <v>593</v>
      </c>
      <c r="C16" s="56">
        <v>73.489999999999995</v>
      </c>
      <c r="D16" s="55">
        <v>80.17</v>
      </c>
      <c r="E16" s="44" t="s">
        <v>592</v>
      </c>
      <c r="F16" s="56">
        <v>50.12</v>
      </c>
      <c r="G16" s="55">
        <v>56.53</v>
      </c>
      <c r="H16" s="44" t="s">
        <v>591</v>
      </c>
      <c r="I16" s="56">
        <v>27.64</v>
      </c>
      <c r="J16" s="55">
        <v>33.42</v>
      </c>
      <c r="K16" s="44" t="s">
        <v>590</v>
      </c>
      <c r="L16" s="56">
        <v>9.76</v>
      </c>
      <c r="M16" s="55">
        <v>12.83</v>
      </c>
    </row>
    <row r="17" spans="2:13" x14ac:dyDescent="0.2">
      <c r="C17" s="11"/>
      <c r="E17" s="45"/>
      <c r="F17" s="11"/>
      <c r="H17" s="45"/>
      <c r="I17" s="11"/>
      <c r="K17" s="45"/>
      <c r="L17" s="11"/>
    </row>
    <row r="18" spans="2:13" x14ac:dyDescent="0.2">
      <c r="B18" s="7" t="s">
        <v>589</v>
      </c>
      <c r="C18" s="56">
        <v>72.510000000000005</v>
      </c>
      <c r="D18" s="55">
        <v>79.2</v>
      </c>
      <c r="E18" s="44" t="s">
        <v>588</v>
      </c>
      <c r="F18" s="56">
        <v>49.16</v>
      </c>
      <c r="G18" s="55">
        <v>55.54</v>
      </c>
      <c r="H18" s="44" t="s">
        <v>587</v>
      </c>
      <c r="I18" s="56">
        <v>26.77</v>
      </c>
      <c r="J18" s="55">
        <v>32.5</v>
      </c>
      <c r="K18" s="44" t="s">
        <v>586</v>
      </c>
      <c r="L18" s="56">
        <v>9.17</v>
      </c>
      <c r="M18" s="55">
        <v>12.11</v>
      </c>
    </row>
    <row r="19" spans="2:13" x14ac:dyDescent="0.2">
      <c r="B19" s="7" t="s">
        <v>585</v>
      </c>
      <c r="C19" s="56">
        <v>71.52</v>
      </c>
      <c r="D19" s="55">
        <v>78.209999999999994</v>
      </c>
      <c r="E19" s="44" t="s">
        <v>584</v>
      </c>
      <c r="F19" s="56">
        <v>48.21</v>
      </c>
      <c r="G19" s="55">
        <v>54.56</v>
      </c>
      <c r="H19" s="44" t="s">
        <v>583</v>
      </c>
      <c r="I19" s="56">
        <v>25.9</v>
      </c>
      <c r="J19" s="55">
        <v>31.58</v>
      </c>
      <c r="K19" s="44" t="s">
        <v>582</v>
      </c>
      <c r="L19" s="56">
        <v>8.6</v>
      </c>
      <c r="M19" s="55">
        <v>11.4</v>
      </c>
    </row>
    <row r="20" spans="2:13" x14ac:dyDescent="0.2">
      <c r="B20" s="7" t="s">
        <v>581</v>
      </c>
      <c r="C20" s="56">
        <v>70.53</v>
      </c>
      <c r="D20" s="55">
        <v>77.23</v>
      </c>
      <c r="E20" s="44" t="s">
        <v>580</v>
      </c>
      <c r="F20" s="56">
        <v>47.26</v>
      </c>
      <c r="G20" s="55">
        <v>53.58</v>
      </c>
      <c r="H20" s="44" t="s">
        <v>579</v>
      </c>
      <c r="I20" s="56">
        <v>25.04</v>
      </c>
      <c r="J20" s="55">
        <v>30.67</v>
      </c>
      <c r="K20" s="44" t="s">
        <v>578</v>
      </c>
      <c r="L20" s="56">
        <v>8.0500000000000007</v>
      </c>
      <c r="M20" s="55">
        <v>10.71</v>
      </c>
    </row>
    <row r="21" spans="2:13" x14ac:dyDescent="0.2">
      <c r="B21" s="7" t="s">
        <v>577</v>
      </c>
      <c r="C21" s="56">
        <v>69.55</v>
      </c>
      <c r="D21" s="55">
        <v>76.25</v>
      </c>
      <c r="E21" s="44" t="s">
        <v>576</v>
      </c>
      <c r="F21" s="56">
        <v>46.31</v>
      </c>
      <c r="G21" s="55">
        <v>52.6</v>
      </c>
      <c r="H21" s="44" t="s">
        <v>575</v>
      </c>
      <c r="I21" s="56">
        <v>24.18</v>
      </c>
      <c r="J21" s="55">
        <v>29.76</v>
      </c>
      <c r="K21" s="44" t="s">
        <v>574</v>
      </c>
      <c r="L21" s="56">
        <v>7.53</v>
      </c>
      <c r="M21" s="55">
        <v>10.039999999999999</v>
      </c>
    </row>
    <row r="22" spans="2:13" x14ac:dyDescent="0.2">
      <c r="C22" s="11"/>
      <c r="E22" s="45"/>
      <c r="F22" s="11"/>
      <c r="H22" s="45"/>
      <c r="I22" s="11"/>
      <c r="K22" s="45"/>
      <c r="L22" s="11"/>
    </row>
    <row r="23" spans="2:13" x14ac:dyDescent="0.2">
      <c r="B23" s="7" t="s">
        <v>573</v>
      </c>
      <c r="C23" s="56">
        <v>68.56</v>
      </c>
      <c r="D23" s="55">
        <v>75.260000000000005</v>
      </c>
      <c r="E23" s="44" t="s">
        <v>572</v>
      </c>
      <c r="F23" s="56">
        <v>45.36</v>
      </c>
      <c r="G23" s="55">
        <v>51.62</v>
      </c>
      <c r="H23" s="44" t="s">
        <v>571</v>
      </c>
      <c r="I23" s="56">
        <v>23.34</v>
      </c>
      <c r="J23" s="55">
        <v>28.85</v>
      </c>
      <c r="K23" s="44" t="s">
        <v>570</v>
      </c>
      <c r="L23" s="56">
        <v>7.04</v>
      </c>
      <c r="M23" s="55">
        <v>9.4</v>
      </c>
    </row>
    <row r="24" spans="2:13" x14ac:dyDescent="0.2">
      <c r="B24" s="7" t="s">
        <v>569</v>
      </c>
      <c r="C24" s="56">
        <v>67.569999999999993</v>
      </c>
      <c r="D24" s="55">
        <v>74.27</v>
      </c>
      <c r="E24" s="44" t="s">
        <v>568</v>
      </c>
      <c r="F24" s="56">
        <v>44.41</v>
      </c>
      <c r="G24" s="55">
        <v>50.65</v>
      </c>
      <c r="H24" s="44" t="s">
        <v>567</v>
      </c>
      <c r="I24" s="56">
        <v>22.5</v>
      </c>
      <c r="J24" s="55">
        <v>27.94</v>
      </c>
      <c r="K24" s="44" t="s">
        <v>566</v>
      </c>
      <c r="L24" s="56">
        <v>6.59</v>
      </c>
      <c r="M24" s="55">
        <v>8.77</v>
      </c>
    </row>
    <row r="25" spans="2:13" x14ac:dyDescent="0.2">
      <c r="B25" s="7" t="s">
        <v>565</v>
      </c>
      <c r="C25" s="56">
        <v>66.58</v>
      </c>
      <c r="D25" s="55">
        <v>73.27</v>
      </c>
      <c r="E25" s="44" t="s">
        <v>564</v>
      </c>
      <c r="F25" s="56">
        <v>43.46</v>
      </c>
      <c r="G25" s="55">
        <v>49.67</v>
      </c>
      <c r="H25" s="44" t="s">
        <v>563</v>
      </c>
      <c r="I25" s="56">
        <v>21.68</v>
      </c>
      <c r="J25" s="55">
        <v>27.04</v>
      </c>
      <c r="K25" s="44" t="s">
        <v>562</v>
      </c>
      <c r="L25" s="56">
        <v>6.17</v>
      </c>
      <c r="M25" s="55">
        <v>8.16</v>
      </c>
    </row>
    <row r="26" spans="2:13" x14ac:dyDescent="0.2">
      <c r="B26" s="7" t="s">
        <v>561</v>
      </c>
      <c r="C26" s="56">
        <v>65.59</v>
      </c>
      <c r="D26" s="55">
        <v>72.28</v>
      </c>
      <c r="E26" s="44" t="s">
        <v>560</v>
      </c>
      <c r="F26" s="56">
        <v>42.5</v>
      </c>
      <c r="G26" s="55">
        <v>48.7</v>
      </c>
      <c r="H26" s="44" t="s">
        <v>559</v>
      </c>
      <c r="I26" s="56">
        <v>20.88</v>
      </c>
      <c r="J26" s="55">
        <v>26.14</v>
      </c>
      <c r="K26" s="44" t="s">
        <v>558</v>
      </c>
      <c r="L26" s="56">
        <v>5.77</v>
      </c>
      <c r="M26" s="55">
        <v>7.59</v>
      </c>
    </row>
    <row r="27" spans="2:13" x14ac:dyDescent="0.2">
      <c r="C27" s="11"/>
      <c r="E27" s="45"/>
      <c r="F27" s="11"/>
      <c r="H27" s="45"/>
      <c r="I27" s="11"/>
      <c r="K27" s="45"/>
      <c r="L27" s="11"/>
    </row>
    <row r="28" spans="2:13" x14ac:dyDescent="0.2">
      <c r="B28" s="7" t="s">
        <v>557</v>
      </c>
      <c r="C28" s="56">
        <v>64.59</v>
      </c>
      <c r="D28" s="55">
        <v>71.28</v>
      </c>
      <c r="E28" s="44" t="s">
        <v>556</v>
      </c>
      <c r="F28" s="56">
        <v>41.54</v>
      </c>
      <c r="G28" s="55">
        <v>47.73</v>
      </c>
      <c r="H28" s="44" t="s">
        <v>555</v>
      </c>
      <c r="I28" s="56">
        <v>20.09</v>
      </c>
      <c r="J28" s="55">
        <v>25.24</v>
      </c>
      <c r="K28" s="44" t="s">
        <v>554</v>
      </c>
      <c r="L28" s="56">
        <v>5.4</v>
      </c>
      <c r="M28" s="55">
        <v>7.05</v>
      </c>
    </row>
    <row r="29" spans="2:13" x14ac:dyDescent="0.2">
      <c r="B29" s="7" t="s">
        <v>553</v>
      </c>
      <c r="C29" s="56">
        <v>63.6</v>
      </c>
      <c r="D29" s="55">
        <v>70.28</v>
      </c>
      <c r="E29" s="44" t="s">
        <v>552</v>
      </c>
      <c r="F29" s="56">
        <v>40.58</v>
      </c>
      <c r="G29" s="55">
        <v>46.76</v>
      </c>
      <c r="H29" s="44" t="s">
        <v>551</v>
      </c>
      <c r="I29" s="56">
        <v>19.34</v>
      </c>
      <c r="J29" s="55">
        <v>24.36</v>
      </c>
      <c r="K29" s="44" t="s">
        <v>550</v>
      </c>
      <c r="L29" s="56">
        <v>5.0599999999999996</v>
      </c>
      <c r="M29" s="55">
        <v>6.54</v>
      </c>
    </row>
    <row r="30" spans="2:13" x14ac:dyDescent="0.2">
      <c r="B30" s="7" t="s">
        <v>549</v>
      </c>
      <c r="C30" s="56">
        <v>62.61</v>
      </c>
      <c r="D30" s="55">
        <v>69.28</v>
      </c>
      <c r="E30" s="44" t="s">
        <v>548</v>
      </c>
      <c r="F30" s="56">
        <v>39.619999999999997</v>
      </c>
      <c r="G30" s="55">
        <v>45.79</v>
      </c>
      <c r="H30" s="44" t="s">
        <v>547</v>
      </c>
      <c r="I30" s="56">
        <v>18.600000000000001</v>
      </c>
      <c r="J30" s="55">
        <v>23.48</v>
      </c>
      <c r="K30" s="44" t="s">
        <v>546</v>
      </c>
      <c r="L30" s="56">
        <v>4.7300000000000004</v>
      </c>
      <c r="M30" s="55">
        <v>6.08</v>
      </c>
    </row>
    <row r="31" spans="2:13" x14ac:dyDescent="0.2">
      <c r="B31" s="7" t="s">
        <v>545</v>
      </c>
      <c r="C31" s="56">
        <v>61.62</v>
      </c>
      <c r="D31" s="55">
        <v>68.290000000000006</v>
      </c>
      <c r="E31" s="44" t="s">
        <v>544</v>
      </c>
      <c r="F31" s="56">
        <v>38.659999999999997</v>
      </c>
      <c r="G31" s="55">
        <v>44.82</v>
      </c>
      <c r="H31" s="44" t="s">
        <v>543</v>
      </c>
      <c r="I31" s="56">
        <v>17.87</v>
      </c>
      <c r="J31" s="55">
        <v>22.6</v>
      </c>
      <c r="K31" s="44" t="s">
        <v>542</v>
      </c>
      <c r="L31" s="56">
        <v>4.42</v>
      </c>
      <c r="M31" s="55">
        <v>5.65</v>
      </c>
    </row>
    <row r="32" spans="2:13" x14ac:dyDescent="0.2">
      <c r="C32" s="11"/>
      <c r="E32" s="45"/>
      <c r="F32" s="11"/>
      <c r="H32" s="45"/>
      <c r="I32" s="11"/>
      <c r="K32" s="45"/>
      <c r="L32" s="11"/>
    </row>
    <row r="33" spans="1:14" x14ac:dyDescent="0.2">
      <c r="B33" s="7" t="s">
        <v>541</v>
      </c>
      <c r="C33" s="56">
        <v>60.65</v>
      </c>
      <c r="D33" s="55">
        <v>67.3</v>
      </c>
      <c r="E33" s="44" t="s">
        <v>540</v>
      </c>
      <c r="F33" s="56">
        <v>37.71</v>
      </c>
      <c r="G33" s="55">
        <v>43.85</v>
      </c>
      <c r="H33" s="44" t="s">
        <v>539</v>
      </c>
      <c r="I33" s="56">
        <v>17.16</v>
      </c>
      <c r="J33" s="55">
        <v>21.73</v>
      </c>
      <c r="K33" s="44" t="s">
        <v>538</v>
      </c>
      <c r="L33" s="56">
        <v>4.1399999999999997</v>
      </c>
      <c r="M33" s="55">
        <v>5.25</v>
      </c>
    </row>
    <row r="34" spans="1:14" x14ac:dyDescent="0.2">
      <c r="B34" s="7" t="s">
        <v>537</v>
      </c>
      <c r="C34" s="56">
        <v>59.68</v>
      </c>
      <c r="D34" s="55">
        <v>66.319999999999993</v>
      </c>
      <c r="E34" s="44" t="s">
        <v>536</v>
      </c>
      <c r="F34" s="56">
        <v>36.770000000000003</v>
      </c>
      <c r="G34" s="55">
        <v>42.89</v>
      </c>
      <c r="H34" s="44" t="s">
        <v>535</v>
      </c>
      <c r="I34" s="56">
        <v>16.45</v>
      </c>
      <c r="J34" s="55">
        <v>20.87</v>
      </c>
      <c r="K34" s="44" t="s">
        <v>534</v>
      </c>
      <c r="L34" s="56">
        <v>3.88</v>
      </c>
      <c r="M34" s="55">
        <v>4.88</v>
      </c>
    </row>
    <row r="35" spans="1:14" x14ac:dyDescent="0.2">
      <c r="B35" s="7" t="s">
        <v>533</v>
      </c>
      <c r="C35" s="56">
        <v>58.72</v>
      </c>
      <c r="D35" s="55">
        <v>65.34</v>
      </c>
      <c r="E35" s="44" t="s">
        <v>532</v>
      </c>
      <c r="F35" s="56">
        <v>35.840000000000003</v>
      </c>
      <c r="G35" s="55">
        <v>41.93</v>
      </c>
      <c r="H35" s="44" t="s">
        <v>531</v>
      </c>
      <c r="I35" s="56">
        <v>15.73</v>
      </c>
      <c r="J35" s="55">
        <v>20.010000000000002</v>
      </c>
      <c r="K35" s="44" t="s">
        <v>530</v>
      </c>
      <c r="L35" s="56">
        <v>3.64</v>
      </c>
      <c r="M35" s="55">
        <v>4.54</v>
      </c>
    </row>
    <row r="36" spans="1:14" x14ac:dyDescent="0.2">
      <c r="B36" s="7" t="s">
        <v>529</v>
      </c>
      <c r="C36" s="56">
        <v>57.76</v>
      </c>
      <c r="D36" s="55">
        <v>64.36</v>
      </c>
      <c r="E36" s="44" t="s">
        <v>528</v>
      </c>
      <c r="F36" s="56">
        <v>34.909999999999997</v>
      </c>
      <c r="G36" s="55">
        <v>40.96</v>
      </c>
      <c r="H36" s="44" t="s">
        <v>527</v>
      </c>
      <c r="I36" s="56">
        <v>15.03</v>
      </c>
      <c r="J36" s="55">
        <v>19.16</v>
      </c>
      <c r="K36" s="44" t="s">
        <v>526</v>
      </c>
      <c r="L36" s="56">
        <v>3.43</v>
      </c>
      <c r="M36" s="55">
        <v>4.22</v>
      </c>
    </row>
    <row r="37" spans="1:14" x14ac:dyDescent="0.2">
      <c r="C37" s="11"/>
      <c r="E37" s="45"/>
      <c r="F37" s="11"/>
      <c r="H37" s="45"/>
      <c r="I37" s="11"/>
      <c r="K37" s="45"/>
      <c r="L37" s="11"/>
    </row>
    <row r="38" spans="1:14" x14ac:dyDescent="0.2">
      <c r="B38" s="7" t="s">
        <v>525</v>
      </c>
      <c r="C38" s="56">
        <v>56.8</v>
      </c>
      <c r="D38" s="55">
        <v>63.38</v>
      </c>
      <c r="E38" s="44" t="s">
        <v>524</v>
      </c>
      <c r="F38" s="56">
        <v>33.99</v>
      </c>
      <c r="G38" s="55">
        <v>40.01</v>
      </c>
      <c r="H38" s="44" t="s">
        <v>523</v>
      </c>
      <c r="I38" s="56">
        <v>14.33</v>
      </c>
      <c r="J38" s="55">
        <v>18.32</v>
      </c>
      <c r="K38" s="44" t="s">
        <v>522</v>
      </c>
      <c r="L38" s="56">
        <v>3.25</v>
      </c>
      <c r="M38" s="55">
        <v>3.93</v>
      </c>
    </row>
    <row r="39" spans="1:14" x14ac:dyDescent="0.2">
      <c r="B39" s="7" t="s">
        <v>521</v>
      </c>
      <c r="C39" s="56">
        <v>55.85</v>
      </c>
      <c r="D39" s="55">
        <v>62.4</v>
      </c>
      <c r="E39" s="44" t="s">
        <v>520</v>
      </c>
      <c r="F39" s="56">
        <v>33.07</v>
      </c>
      <c r="G39" s="55">
        <v>39.049999999999997</v>
      </c>
      <c r="H39" s="44" t="s">
        <v>519</v>
      </c>
      <c r="I39" s="56">
        <v>13.63</v>
      </c>
      <c r="J39" s="55">
        <v>17.489999999999998</v>
      </c>
      <c r="K39" s="44" t="s">
        <v>518</v>
      </c>
      <c r="L39" s="56">
        <v>3.1</v>
      </c>
      <c r="M39" s="55">
        <v>3.67</v>
      </c>
    </row>
    <row r="40" spans="1:14" x14ac:dyDescent="0.2">
      <c r="B40" s="7" t="s">
        <v>517</v>
      </c>
      <c r="C40" s="56">
        <v>54.89</v>
      </c>
      <c r="D40" s="55">
        <v>61.42</v>
      </c>
      <c r="E40" s="44" t="s">
        <v>516</v>
      </c>
      <c r="F40" s="56">
        <v>32.159999999999997</v>
      </c>
      <c r="G40" s="55">
        <v>38.1</v>
      </c>
      <c r="H40" s="44" t="s">
        <v>515</v>
      </c>
      <c r="I40" s="56">
        <v>12.95</v>
      </c>
      <c r="J40" s="55">
        <v>16.670000000000002</v>
      </c>
      <c r="K40" s="44" t="s">
        <v>514</v>
      </c>
      <c r="L40" s="56">
        <v>3</v>
      </c>
      <c r="M40" s="55">
        <v>3.42</v>
      </c>
    </row>
    <row r="41" spans="1:14" x14ac:dyDescent="0.2">
      <c r="B41" s="7" t="s">
        <v>513</v>
      </c>
      <c r="C41" s="56">
        <v>53.93</v>
      </c>
      <c r="D41" s="55">
        <v>60.45</v>
      </c>
      <c r="E41" s="44" t="s">
        <v>512</v>
      </c>
      <c r="F41" s="56">
        <v>31.24</v>
      </c>
      <c r="G41" s="55">
        <v>37.159999999999997</v>
      </c>
      <c r="H41" s="44" t="s">
        <v>511</v>
      </c>
      <c r="I41" s="56">
        <v>12.28</v>
      </c>
      <c r="J41" s="55">
        <v>15.87</v>
      </c>
      <c r="K41" s="44" t="s">
        <v>510</v>
      </c>
      <c r="L41" s="56">
        <v>2.97</v>
      </c>
      <c r="M41" s="55">
        <v>3.21</v>
      </c>
    </row>
    <row r="42" spans="1:14" ht="18" thickBot="1" x14ac:dyDescent="0.25">
      <c r="B42" s="10" t="s">
        <v>509</v>
      </c>
      <c r="C42" s="53"/>
      <c r="D42" s="52"/>
      <c r="E42" s="54"/>
      <c r="F42" s="53"/>
      <c r="G42" s="52"/>
      <c r="H42" s="54"/>
      <c r="I42" s="53"/>
      <c r="J42" s="52"/>
      <c r="K42" s="54"/>
      <c r="L42" s="53"/>
      <c r="M42" s="52"/>
      <c r="N42" s="25"/>
    </row>
    <row r="43" spans="1:14" x14ac:dyDescent="0.2">
      <c r="D43" s="7" t="s">
        <v>508</v>
      </c>
    </row>
    <row r="44" spans="1:14" x14ac:dyDescent="0.2">
      <c r="A44" s="7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3" width="7.69921875" style="8" customWidth="1"/>
    <col min="4" max="4" width="11.69921875" style="8" customWidth="1"/>
    <col min="5" max="6" width="10.69921875" style="8"/>
    <col min="7" max="7" width="11.69921875" style="8" customWidth="1"/>
    <col min="8" max="9" width="10.69921875" style="8"/>
    <col min="10" max="10" width="11.69921875" style="8" customWidth="1"/>
    <col min="11" max="11" width="12.69921875" style="8" customWidth="1"/>
    <col min="12" max="16384" width="10.69921875" style="8"/>
  </cols>
  <sheetData>
    <row r="1" spans="1:11" x14ac:dyDescent="0.2">
      <c r="A1" s="7"/>
    </row>
    <row r="2" spans="1:11" x14ac:dyDescent="0.2">
      <c r="D2" s="25"/>
    </row>
    <row r="3" spans="1:11" x14ac:dyDescent="0.2">
      <c r="D3" s="25"/>
    </row>
    <row r="4" spans="1:11" x14ac:dyDescent="0.2">
      <c r="D4" s="25"/>
    </row>
    <row r="5" spans="1:11" x14ac:dyDescent="0.2">
      <c r="D5" s="25"/>
    </row>
    <row r="6" spans="1:11" x14ac:dyDescent="0.2">
      <c r="D6" s="25"/>
      <c r="F6" s="1" t="s">
        <v>655</v>
      </c>
    </row>
    <row r="7" spans="1:11" x14ac:dyDescent="0.2">
      <c r="D7" s="25"/>
    </row>
    <row r="8" spans="1:11" x14ac:dyDescent="0.2">
      <c r="D8" s="51" t="s">
        <v>654</v>
      </c>
    </row>
    <row r="9" spans="1:11" ht="18" thickBot="1" x14ac:dyDescent="0.25">
      <c r="B9" s="9"/>
      <c r="C9" s="9"/>
      <c r="D9" s="9"/>
      <c r="E9" s="9"/>
      <c r="F9" s="9"/>
      <c r="G9" s="9"/>
      <c r="H9" s="9"/>
      <c r="I9" s="9"/>
      <c r="J9" s="9"/>
      <c r="K9" s="30" t="s">
        <v>172</v>
      </c>
    </row>
    <row r="10" spans="1:11" x14ac:dyDescent="0.2">
      <c r="D10" s="11"/>
      <c r="E10" s="7" t="s">
        <v>653</v>
      </c>
      <c r="G10" s="11"/>
      <c r="H10" s="7" t="s">
        <v>653</v>
      </c>
      <c r="J10" s="11"/>
      <c r="K10" s="34" t="s">
        <v>652</v>
      </c>
    </row>
    <row r="11" spans="1:11" x14ac:dyDescent="0.2">
      <c r="D11" s="33"/>
      <c r="E11" s="58" t="s">
        <v>651</v>
      </c>
      <c r="F11" s="13"/>
      <c r="G11" s="33"/>
      <c r="H11" s="58" t="s">
        <v>650</v>
      </c>
      <c r="I11" s="13"/>
      <c r="J11" s="11"/>
      <c r="K11" s="29" t="s">
        <v>649</v>
      </c>
    </row>
    <row r="12" spans="1:11" x14ac:dyDescent="0.2">
      <c r="D12" s="11"/>
      <c r="E12" s="11"/>
      <c r="F12" s="11"/>
      <c r="G12" s="11"/>
      <c r="H12" s="11"/>
      <c r="I12" s="11"/>
      <c r="J12" s="29" t="s">
        <v>648</v>
      </c>
      <c r="K12" s="29" t="s">
        <v>647</v>
      </c>
    </row>
    <row r="13" spans="1:11" x14ac:dyDescent="0.2">
      <c r="D13" s="29" t="s">
        <v>646</v>
      </c>
      <c r="E13" s="29" t="s">
        <v>645</v>
      </c>
      <c r="F13" s="29" t="s">
        <v>644</v>
      </c>
      <c r="G13" s="29" t="s">
        <v>643</v>
      </c>
      <c r="H13" s="29" t="s">
        <v>365</v>
      </c>
      <c r="I13" s="29" t="s">
        <v>364</v>
      </c>
      <c r="J13" s="11"/>
      <c r="K13" s="34" t="s">
        <v>642</v>
      </c>
    </row>
    <row r="14" spans="1:11" x14ac:dyDescent="0.2">
      <c r="B14" s="13"/>
      <c r="C14" s="13"/>
      <c r="D14" s="14" t="s">
        <v>641</v>
      </c>
      <c r="E14" s="14" t="s">
        <v>640</v>
      </c>
      <c r="F14" s="14" t="s">
        <v>639</v>
      </c>
      <c r="G14" s="14" t="s">
        <v>638</v>
      </c>
      <c r="H14" s="14" t="s">
        <v>637</v>
      </c>
      <c r="I14" s="14" t="s">
        <v>636</v>
      </c>
      <c r="J14" s="14" t="s">
        <v>635</v>
      </c>
      <c r="K14" s="14" t="s">
        <v>634</v>
      </c>
    </row>
    <row r="15" spans="1:11" x14ac:dyDescent="0.2">
      <c r="D15" s="11"/>
    </row>
    <row r="16" spans="1:11" x14ac:dyDescent="0.2">
      <c r="B16" s="7" t="s">
        <v>633</v>
      </c>
      <c r="D16" s="32" t="s">
        <v>15</v>
      </c>
      <c r="E16" s="17" t="s">
        <v>15</v>
      </c>
      <c r="F16" s="17" t="s">
        <v>15</v>
      </c>
      <c r="G16" s="17" t="s">
        <v>15</v>
      </c>
      <c r="H16" s="17" t="s">
        <v>15</v>
      </c>
      <c r="I16" s="17" t="s">
        <v>15</v>
      </c>
      <c r="J16" s="17" t="s">
        <v>15</v>
      </c>
      <c r="K16" s="19">
        <v>1026975</v>
      </c>
    </row>
    <row r="17" spans="2:11" x14ac:dyDescent="0.2">
      <c r="B17" s="7" t="s">
        <v>632</v>
      </c>
      <c r="D17" s="18">
        <f>E17-F17</f>
        <v>-2369</v>
      </c>
      <c r="E17" s="19">
        <v>28896</v>
      </c>
      <c r="F17" s="19">
        <v>31265</v>
      </c>
      <c r="G17" s="27">
        <f>H17-I17</f>
        <v>5337</v>
      </c>
      <c r="H17" s="19">
        <v>13346</v>
      </c>
      <c r="I17" s="19">
        <v>8009</v>
      </c>
      <c r="J17" s="27">
        <f>K17-K16-G17-D17</f>
        <v>-2196</v>
      </c>
      <c r="K17" s="19">
        <v>1027747</v>
      </c>
    </row>
    <row r="18" spans="2:11" x14ac:dyDescent="0.2">
      <c r="B18" s="7" t="s">
        <v>631</v>
      </c>
      <c r="D18" s="18">
        <f>E18-F18</f>
        <v>-5144</v>
      </c>
      <c r="E18" s="19">
        <v>29219</v>
      </c>
      <c r="F18" s="19">
        <v>34363</v>
      </c>
      <c r="G18" s="27">
        <f>H18-I18</f>
        <v>9118</v>
      </c>
      <c r="H18" s="19">
        <v>17243</v>
      </c>
      <c r="I18" s="19">
        <v>8125</v>
      </c>
      <c r="J18" s="27">
        <f>K18-K17-G18-D18</f>
        <v>1442</v>
      </c>
      <c r="K18" s="19">
        <v>1033163</v>
      </c>
    </row>
    <row r="19" spans="2:11" x14ac:dyDescent="0.2">
      <c r="D19" s="11"/>
    </row>
    <row r="20" spans="2:11" x14ac:dyDescent="0.2">
      <c r="B20" s="7" t="s">
        <v>630</v>
      </c>
      <c r="D20" s="18">
        <f>E20-F20</f>
        <v>-6408</v>
      </c>
      <c r="E20" s="19">
        <v>29360</v>
      </c>
      <c r="F20" s="19">
        <v>35768</v>
      </c>
      <c r="G20" s="27">
        <f>H20-I20</f>
        <v>9195</v>
      </c>
      <c r="H20" s="19">
        <v>17573</v>
      </c>
      <c r="I20" s="19">
        <v>8378</v>
      </c>
      <c r="J20" s="27">
        <f>K20-K18-G20-D20</f>
        <v>1465</v>
      </c>
      <c r="K20" s="19">
        <v>1037415</v>
      </c>
    </row>
    <row r="21" spans="2:11" x14ac:dyDescent="0.2">
      <c r="B21" s="7" t="s">
        <v>629</v>
      </c>
      <c r="D21" s="18">
        <f>E21-F21</f>
        <v>-6258</v>
      </c>
      <c r="E21" s="19">
        <v>30919</v>
      </c>
      <c r="F21" s="19">
        <v>37177</v>
      </c>
      <c r="G21" s="27">
        <f>H21-I21</f>
        <v>9448</v>
      </c>
      <c r="H21" s="19">
        <v>17580</v>
      </c>
      <c r="I21" s="19">
        <v>8132</v>
      </c>
      <c r="J21" s="27">
        <f>K21-K20-G21-D21</f>
        <v>-1048</v>
      </c>
      <c r="K21" s="19">
        <v>1039557</v>
      </c>
    </row>
    <row r="22" spans="2:11" x14ac:dyDescent="0.2">
      <c r="B22" s="7" t="s">
        <v>628</v>
      </c>
      <c r="D22" s="18">
        <f>E22-F22</f>
        <v>-6192</v>
      </c>
      <c r="E22" s="19">
        <v>31617</v>
      </c>
      <c r="F22" s="19">
        <v>37809</v>
      </c>
      <c r="G22" s="27">
        <f>H22-I22</f>
        <v>9034</v>
      </c>
      <c r="H22" s="19">
        <v>17353</v>
      </c>
      <c r="I22" s="19">
        <v>8319</v>
      </c>
      <c r="J22" s="27">
        <f>K22-K21-G22-D22</f>
        <v>337</v>
      </c>
      <c r="K22" s="19">
        <v>1042736</v>
      </c>
    </row>
    <row r="23" spans="2:11" x14ac:dyDescent="0.2">
      <c r="D23" s="11"/>
    </row>
    <row r="24" spans="2:11" x14ac:dyDescent="0.2">
      <c r="B24" s="7" t="s">
        <v>627</v>
      </c>
      <c r="D24" s="18">
        <f>E24-F24</f>
        <v>-4534</v>
      </c>
      <c r="E24" s="19">
        <v>31880</v>
      </c>
      <c r="F24" s="19">
        <v>36414</v>
      </c>
      <c r="G24" s="27">
        <f>H24-I24</f>
        <v>9626</v>
      </c>
      <c r="H24" s="19">
        <v>17964</v>
      </c>
      <c r="I24" s="19">
        <v>8338</v>
      </c>
      <c r="J24" s="27">
        <f>K24-K22-G24-D24</f>
        <v>-446</v>
      </c>
      <c r="K24" s="19">
        <v>1047382</v>
      </c>
    </row>
    <row r="25" spans="2:11" x14ac:dyDescent="0.2">
      <c r="B25" s="7" t="s">
        <v>626</v>
      </c>
      <c r="D25" s="18">
        <f>E25-F25</f>
        <v>-2853</v>
      </c>
      <c r="E25" s="19">
        <v>29356</v>
      </c>
      <c r="F25" s="19">
        <v>32209</v>
      </c>
      <c r="G25" s="27">
        <f>H25-I25</f>
        <v>10001</v>
      </c>
      <c r="H25" s="19">
        <v>18410</v>
      </c>
      <c r="I25" s="19">
        <v>8409</v>
      </c>
      <c r="J25" s="27">
        <f>K25-K24-G25-D25</f>
        <v>-796</v>
      </c>
      <c r="K25" s="19">
        <v>1053734</v>
      </c>
    </row>
    <row r="26" spans="2:11" x14ac:dyDescent="0.2">
      <c r="B26" s="7" t="s">
        <v>625</v>
      </c>
      <c r="D26" s="18">
        <f>E26-F26</f>
        <v>-3629</v>
      </c>
      <c r="E26" s="19">
        <v>28355</v>
      </c>
      <c r="F26" s="19">
        <v>31984</v>
      </c>
      <c r="G26" s="27">
        <f>H26-I26</f>
        <v>10257</v>
      </c>
      <c r="H26" s="19">
        <v>18985</v>
      </c>
      <c r="I26" s="19">
        <v>8728</v>
      </c>
      <c r="J26" s="27">
        <f>K26-K25-G26-D26</f>
        <v>-1</v>
      </c>
      <c r="K26" s="19">
        <v>1060361</v>
      </c>
    </row>
    <row r="27" spans="2:11" x14ac:dyDescent="0.2">
      <c r="D27" s="11"/>
    </row>
    <row r="28" spans="2:11" x14ac:dyDescent="0.2">
      <c r="B28" s="7" t="s">
        <v>624</v>
      </c>
      <c r="D28" s="18">
        <f>E28-F28</f>
        <v>-4034</v>
      </c>
      <c r="E28" s="19">
        <v>25322</v>
      </c>
      <c r="F28" s="19">
        <v>29356</v>
      </c>
      <c r="G28" s="27">
        <f>H28-I28</f>
        <v>9516</v>
      </c>
      <c r="H28" s="19">
        <v>18050</v>
      </c>
      <c r="I28" s="19">
        <v>8534</v>
      </c>
      <c r="J28" s="27">
        <f>K28-K26-G28-D28</f>
        <v>367</v>
      </c>
      <c r="K28" s="19">
        <v>1066210</v>
      </c>
    </row>
    <row r="29" spans="2:11" x14ac:dyDescent="0.2">
      <c r="B29" s="7" t="s">
        <v>350</v>
      </c>
      <c r="D29" s="18">
        <f>E29-F29</f>
        <v>-3318</v>
      </c>
      <c r="E29" s="19">
        <v>24756</v>
      </c>
      <c r="F29" s="19">
        <v>28074</v>
      </c>
      <c r="G29" s="27">
        <f>H29-I29</f>
        <v>8350</v>
      </c>
      <c r="H29" s="19">
        <v>16755</v>
      </c>
      <c r="I29" s="19">
        <v>8405</v>
      </c>
      <c r="J29" s="27">
        <f>K29-K28-G29-D29</f>
        <v>876</v>
      </c>
      <c r="K29" s="19">
        <v>1072118</v>
      </c>
    </row>
    <row r="30" spans="2:11" x14ac:dyDescent="0.2">
      <c r="B30" s="7" t="s">
        <v>623</v>
      </c>
      <c r="D30" s="18">
        <f>E30-F30</f>
        <v>-1943</v>
      </c>
      <c r="E30" s="19">
        <v>23221</v>
      </c>
      <c r="F30" s="19">
        <v>25164</v>
      </c>
      <c r="G30" s="27">
        <f>H30-I30</f>
        <v>7491</v>
      </c>
      <c r="H30" s="19">
        <v>15812</v>
      </c>
      <c r="I30" s="19">
        <v>8321</v>
      </c>
      <c r="J30" s="27">
        <f>K30-K29-G30-D30</f>
        <v>-358</v>
      </c>
      <c r="K30" s="19">
        <v>1077308</v>
      </c>
    </row>
    <row r="31" spans="2:11" x14ac:dyDescent="0.2">
      <c r="D31" s="11"/>
    </row>
    <row r="32" spans="2:11" x14ac:dyDescent="0.2">
      <c r="B32" s="7" t="s">
        <v>622</v>
      </c>
      <c r="D32" s="18">
        <f>E32-F32</f>
        <v>-3110</v>
      </c>
      <c r="E32" s="19">
        <v>22122</v>
      </c>
      <c r="F32" s="19">
        <v>25232</v>
      </c>
      <c r="G32" s="27">
        <f>H32-I32</f>
        <v>6639</v>
      </c>
      <c r="H32" s="19">
        <v>14699</v>
      </c>
      <c r="I32" s="19">
        <v>8060</v>
      </c>
      <c r="J32" s="27">
        <f>K32-K30-G32-D32</f>
        <v>-453</v>
      </c>
      <c r="K32" s="19">
        <v>1080384</v>
      </c>
    </row>
    <row r="33" spans="1:11" x14ac:dyDescent="0.2">
      <c r="B33" s="7" t="s">
        <v>621</v>
      </c>
      <c r="D33" s="18">
        <f>E33-F33</f>
        <v>-2300</v>
      </c>
      <c r="E33" s="19">
        <v>21878</v>
      </c>
      <c r="F33" s="19">
        <v>24178</v>
      </c>
      <c r="G33" s="27">
        <f>H33-I33</f>
        <v>6369</v>
      </c>
      <c r="H33" s="19">
        <v>14429</v>
      </c>
      <c r="I33" s="19">
        <v>8060</v>
      </c>
      <c r="J33" s="27">
        <f>K33-K32-G33-D33</f>
        <v>-594</v>
      </c>
      <c r="K33" s="19">
        <v>1083859</v>
      </c>
    </row>
    <row r="34" spans="1:11" x14ac:dyDescent="0.2">
      <c r="A34" s="2"/>
      <c r="B34" s="7" t="s">
        <v>620</v>
      </c>
      <c r="D34" s="18">
        <f>E34-F34</f>
        <v>-2961</v>
      </c>
      <c r="E34" s="19">
        <v>20938</v>
      </c>
      <c r="F34" s="19">
        <v>23899</v>
      </c>
      <c r="G34" s="27">
        <f>H34-I34</f>
        <v>5347</v>
      </c>
      <c r="H34" s="19">
        <v>13592</v>
      </c>
      <c r="I34" s="19">
        <v>8245</v>
      </c>
      <c r="J34" s="27">
        <f>K34-K33-G34-D34</f>
        <v>-167</v>
      </c>
      <c r="K34" s="19">
        <v>1086078</v>
      </c>
    </row>
    <row r="35" spans="1:11" x14ac:dyDescent="0.2">
      <c r="D35" s="11"/>
    </row>
    <row r="36" spans="1:11" x14ac:dyDescent="0.2">
      <c r="B36" s="7" t="s">
        <v>345</v>
      </c>
      <c r="D36" s="18">
        <f>E36-F36</f>
        <v>-2952</v>
      </c>
      <c r="E36" s="19">
        <v>20526</v>
      </c>
      <c r="F36" s="19">
        <v>23478</v>
      </c>
      <c r="G36" s="27">
        <f>H36-I36</f>
        <v>4896</v>
      </c>
      <c r="H36" s="19">
        <v>13598</v>
      </c>
      <c r="I36" s="19">
        <v>8702</v>
      </c>
      <c r="J36" s="27">
        <f>K36-K34-G36-D36</f>
        <v>-1010</v>
      </c>
      <c r="K36" s="19">
        <v>1087012</v>
      </c>
    </row>
    <row r="37" spans="1:11" x14ac:dyDescent="0.2">
      <c r="B37" s="7" t="s">
        <v>344</v>
      </c>
      <c r="D37" s="18">
        <f>E37-F37</f>
        <v>-2560</v>
      </c>
      <c r="E37" s="19">
        <v>21488</v>
      </c>
      <c r="F37" s="19">
        <v>24048</v>
      </c>
      <c r="G37" s="27">
        <f>H37-I37</f>
        <v>4362</v>
      </c>
      <c r="H37" s="19">
        <v>12988</v>
      </c>
      <c r="I37" s="19">
        <v>8626</v>
      </c>
      <c r="J37" s="27">
        <f>K37-K36-G37-D37</f>
        <v>-379</v>
      </c>
      <c r="K37" s="19">
        <v>1088435</v>
      </c>
    </row>
    <row r="38" spans="1:11" x14ac:dyDescent="0.2">
      <c r="B38" s="7" t="s">
        <v>343</v>
      </c>
      <c r="D38" s="18">
        <f>E38-F38</f>
        <v>-2695</v>
      </c>
      <c r="E38" s="19">
        <v>21573</v>
      </c>
      <c r="F38" s="19">
        <v>24268</v>
      </c>
      <c r="G38" s="27">
        <f>H38-I38</f>
        <v>4402</v>
      </c>
      <c r="H38" s="19">
        <v>12813</v>
      </c>
      <c r="I38" s="19">
        <v>8411</v>
      </c>
      <c r="J38" s="27">
        <f>K38-K37-G38-D38</f>
        <v>282</v>
      </c>
      <c r="K38" s="19">
        <v>1090424</v>
      </c>
    </row>
    <row r="39" spans="1:11" x14ac:dyDescent="0.2">
      <c r="D39" s="11"/>
    </row>
    <row r="40" spans="1:11" x14ac:dyDescent="0.2">
      <c r="B40" s="7" t="s">
        <v>342</v>
      </c>
      <c r="D40" s="18">
        <f>E40-F40</f>
        <v>-4884</v>
      </c>
      <c r="E40" s="19">
        <v>19893</v>
      </c>
      <c r="F40" s="19">
        <v>24777</v>
      </c>
      <c r="G40" s="27">
        <f>H40-I40</f>
        <v>4215</v>
      </c>
      <c r="H40" s="19">
        <v>12962</v>
      </c>
      <c r="I40" s="19">
        <v>8747</v>
      </c>
      <c r="J40" s="27">
        <f>K40-K38-G40-D40</f>
        <v>192</v>
      </c>
      <c r="K40" s="19">
        <v>1089947</v>
      </c>
    </row>
    <row r="41" spans="1:11" x14ac:dyDescent="0.2">
      <c r="B41" s="7" t="s">
        <v>341</v>
      </c>
      <c r="D41" s="18">
        <f>E41-F41</f>
        <v>-5670</v>
      </c>
      <c r="E41" s="19">
        <v>19080</v>
      </c>
      <c r="F41" s="19">
        <v>24750</v>
      </c>
      <c r="G41" s="27">
        <f>H41-I41</f>
        <v>4066</v>
      </c>
      <c r="H41" s="19">
        <v>12733</v>
      </c>
      <c r="I41" s="19">
        <v>8667</v>
      </c>
      <c r="J41" s="27">
        <f>K41-K40-G41-D41</f>
        <v>142</v>
      </c>
      <c r="K41" s="19">
        <v>1088485</v>
      </c>
    </row>
    <row r="42" spans="1:11" x14ac:dyDescent="0.2">
      <c r="B42" s="7" t="s">
        <v>340</v>
      </c>
      <c r="D42" s="18">
        <f>E42-F42</f>
        <v>-4710</v>
      </c>
      <c r="E42" s="19">
        <v>18798</v>
      </c>
      <c r="F42" s="19">
        <v>23508</v>
      </c>
      <c r="G42" s="27">
        <f>H42-I42</f>
        <v>3481</v>
      </c>
      <c r="H42" s="19">
        <v>12236</v>
      </c>
      <c r="I42" s="19">
        <v>8755</v>
      </c>
      <c r="J42" s="27">
        <f>K42-K41-G42-D42</f>
        <v>-50</v>
      </c>
      <c r="K42" s="19">
        <v>1087206</v>
      </c>
    </row>
    <row r="43" spans="1:11" x14ac:dyDescent="0.2">
      <c r="D43" s="11"/>
    </row>
    <row r="44" spans="1:11" x14ac:dyDescent="0.2">
      <c r="B44" s="7" t="s">
        <v>339</v>
      </c>
      <c r="D44" s="18">
        <f>E44-F44</f>
        <v>-5262</v>
      </c>
      <c r="E44" s="19">
        <v>17782</v>
      </c>
      <c r="F44" s="19">
        <v>23044</v>
      </c>
      <c r="G44" s="27">
        <f>H44-I44</f>
        <v>2698</v>
      </c>
      <c r="H44" s="19">
        <v>11862</v>
      </c>
      <c r="I44" s="19">
        <v>9164</v>
      </c>
      <c r="J44" s="27">
        <f>K44-K42-G44-D44</f>
        <v>-1602</v>
      </c>
      <c r="K44" s="19">
        <v>1083040</v>
      </c>
    </row>
    <row r="45" spans="1:11" x14ac:dyDescent="0.2">
      <c r="B45" s="7" t="s">
        <v>338</v>
      </c>
      <c r="D45" s="18">
        <f>E45-F45</f>
        <v>-5372</v>
      </c>
      <c r="E45" s="19">
        <v>18383</v>
      </c>
      <c r="F45" s="19">
        <v>23755</v>
      </c>
      <c r="G45" s="27">
        <f>H45-I45</f>
        <v>2626</v>
      </c>
      <c r="H45" s="19">
        <v>11607</v>
      </c>
      <c r="I45" s="19">
        <v>8981</v>
      </c>
      <c r="J45" s="27">
        <f>K45-K44-G45-D45</f>
        <v>-1316</v>
      </c>
      <c r="K45" s="19">
        <v>1078978</v>
      </c>
    </row>
    <row r="46" spans="1:11" x14ac:dyDescent="0.2">
      <c r="B46" s="7" t="s">
        <v>337</v>
      </c>
      <c r="D46" s="18">
        <f>E46-F46</f>
        <v>-4063</v>
      </c>
      <c r="E46" s="19">
        <v>18867</v>
      </c>
      <c r="F46" s="19">
        <v>22930</v>
      </c>
      <c r="G46" s="27">
        <f>H46-I46</f>
        <v>2022</v>
      </c>
      <c r="H46" s="19">
        <v>11063</v>
      </c>
      <c r="I46" s="19">
        <v>9041</v>
      </c>
      <c r="J46" s="27">
        <f>K46-K45-G46-D46</f>
        <v>-1221</v>
      </c>
      <c r="K46" s="19">
        <v>1075716</v>
      </c>
    </row>
    <row r="47" spans="1:11" x14ac:dyDescent="0.2">
      <c r="D47" s="11"/>
    </row>
    <row r="48" spans="1:11" x14ac:dyDescent="0.2">
      <c r="B48" s="7" t="s">
        <v>336</v>
      </c>
      <c r="D48" s="18">
        <f>E48-F48</f>
        <v>-1931</v>
      </c>
      <c r="E48" s="19">
        <v>20589</v>
      </c>
      <c r="F48" s="19">
        <v>22520</v>
      </c>
      <c r="G48" s="27">
        <f>H48-I48</f>
        <v>1340</v>
      </c>
      <c r="H48" s="19">
        <v>10542</v>
      </c>
      <c r="I48" s="19">
        <v>9202</v>
      </c>
      <c r="J48" s="27">
        <f>K48-K46-G48-D48</f>
        <v>-1039</v>
      </c>
      <c r="K48" s="19">
        <v>1074086</v>
      </c>
    </row>
    <row r="49" spans="2:11" x14ac:dyDescent="0.2">
      <c r="B49" s="7" t="s">
        <v>335</v>
      </c>
      <c r="D49" s="18">
        <f>E49-F49</f>
        <v>330</v>
      </c>
      <c r="E49" s="19">
        <v>22687</v>
      </c>
      <c r="F49" s="19">
        <v>22357</v>
      </c>
      <c r="G49" s="27">
        <f>H49-I49</f>
        <v>1003</v>
      </c>
      <c r="H49" s="19">
        <v>10151</v>
      </c>
      <c r="I49" s="19">
        <v>9148</v>
      </c>
      <c r="J49" s="27">
        <f>K49-K48-G49-D49</f>
        <v>-1094</v>
      </c>
      <c r="K49" s="19">
        <v>1074325</v>
      </c>
    </row>
    <row r="50" spans="2:11" x14ac:dyDescent="0.2">
      <c r="B50" s="7" t="s">
        <v>334</v>
      </c>
      <c r="D50" s="18">
        <f>E50-F50</f>
        <v>-389</v>
      </c>
      <c r="E50" s="19">
        <v>22288</v>
      </c>
      <c r="F50" s="19">
        <v>22677</v>
      </c>
      <c r="G50" s="27">
        <f>H50-I50</f>
        <v>870</v>
      </c>
      <c r="H50" s="19">
        <v>10227</v>
      </c>
      <c r="I50" s="19">
        <v>9357</v>
      </c>
      <c r="J50" s="27">
        <f>K50-K49-G50-D50</f>
        <v>-393</v>
      </c>
      <c r="K50" s="19">
        <v>1074413</v>
      </c>
    </row>
    <row r="51" spans="2:11" x14ac:dyDescent="0.2">
      <c r="D51" s="11"/>
    </row>
    <row r="52" spans="2:11" x14ac:dyDescent="0.2">
      <c r="B52" s="7" t="s">
        <v>333</v>
      </c>
      <c r="D52" s="18">
        <f>E52-F52</f>
        <v>614</v>
      </c>
      <c r="E52" s="19">
        <v>22833</v>
      </c>
      <c r="F52" s="19">
        <v>22219</v>
      </c>
      <c r="G52" s="27">
        <f>H52-I52</f>
        <v>391</v>
      </c>
      <c r="H52" s="19">
        <v>10159</v>
      </c>
      <c r="I52" s="19">
        <v>9768</v>
      </c>
      <c r="J52" s="27">
        <f>K52-K50-G52-D52</f>
        <v>-394</v>
      </c>
      <c r="K52" s="19">
        <v>1075024</v>
      </c>
    </row>
    <row r="53" spans="2:11" x14ac:dyDescent="0.2">
      <c r="B53" s="7" t="s">
        <v>332</v>
      </c>
      <c r="C53" s="2"/>
      <c r="D53" s="18">
        <f>E53-F53</f>
        <v>1170</v>
      </c>
      <c r="E53" s="19">
        <v>22547</v>
      </c>
      <c r="F53" s="19">
        <v>21377</v>
      </c>
      <c r="G53" s="27">
        <f>H53-I53</f>
        <v>103</v>
      </c>
      <c r="H53" s="19">
        <v>9804</v>
      </c>
      <c r="I53" s="19">
        <v>9701</v>
      </c>
      <c r="J53" s="27">
        <f>K53-K52-G53-D53</f>
        <v>-389</v>
      </c>
      <c r="K53" s="19">
        <v>1075908</v>
      </c>
    </row>
    <row r="54" spans="2:11" x14ac:dyDescent="0.2">
      <c r="B54" s="7" t="s">
        <v>331</v>
      </c>
      <c r="C54" s="2"/>
      <c r="D54" s="18">
        <f>E54-F54</f>
        <v>2729</v>
      </c>
      <c r="E54" s="19">
        <v>23712</v>
      </c>
      <c r="F54" s="19">
        <v>20983</v>
      </c>
      <c r="G54" s="27">
        <f>H54-I54</f>
        <v>511</v>
      </c>
      <c r="H54" s="19">
        <v>10113</v>
      </c>
      <c r="I54" s="19">
        <v>9602</v>
      </c>
      <c r="J54" s="27">
        <f>K54-K53-G54-D54</f>
        <v>-392</v>
      </c>
      <c r="K54" s="19">
        <v>1078756</v>
      </c>
    </row>
    <row r="55" spans="2:11" x14ac:dyDescent="0.2">
      <c r="D55" s="11"/>
    </row>
    <row r="56" spans="2:11" x14ac:dyDescent="0.2">
      <c r="B56" s="7" t="s">
        <v>330</v>
      </c>
      <c r="C56" s="2"/>
      <c r="D56" s="18">
        <f>E56-F56</f>
        <v>2184</v>
      </c>
      <c r="E56" s="19">
        <v>22941</v>
      </c>
      <c r="F56" s="19">
        <v>20757</v>
      </c>
      <c r="G56" s="27">
        <f>H56-I56</f>
        <v>-114</v>
      </c>
      <c r="H56" s="19">
        <v>10021</v>
      </c>
      <c r="I56" s="19">
        <v>10135</v>
      </c>
      <c r="J56" s="27">
        <f>K56-K54-G56-D56</f>
        <v>-391</v>
      </c>
      <c r="K56" s="19">
        <v>1080435</v>
      </c>
    </row>
    <row r="57" spans="2:11" x14ac:dyDescent="0.2">
      <c r="B57" s="7" t="s">
        <v>329</v>
      </c>
      <c r="D57" s="18">
        <f>E57-F57</f>
        <v>-524</v>
      </c>
      <c r="E57" s="19">
        <v>20752</v>
      </c>
      <c r="F57" s="19">
        <v>21276</v>
      </c>
      <c r="G57" s="27">
        <f>H57-I57</f>
        <v>408</v>
      </c>
      <c r="H57" s="19">
        <v>10061</v>
      </c>
      <c r="I57" s="19">
        <v>9653</v>
      </c>
      <c r="J57" s="16" t="s">
        <v>617</v>
      </c>
      <c r="K57" s="19">
        <v>1080319</v>
      </c>
    </row>
    <row r="58" spans="2:11" x14ac:dyDescent="0.2">
      <c r="B58" s="7" t="s">
        <v>328</v>
      </c>
      <c r="D58" s="18">
        <f>E58-F58</f>
        <v>-1470</v>
      </c>
      <c r="E58" s="19">
        <v>19895</v>
      </c>
      <c r="F58" s="19">
        <v>21365</v>
      </c>
      <c r="G58" s="27">
        <f>H58-I58</f>
        <v>124</v>
      </c>
      <c r="H58" s="19">
        <v>10023</v>
      </c>
      <c r="I58" s="19">
        <v>9899</v>
      </c>
      <c r="J58" s="16" t="s">
        <v>617</v>
      </c>
      <c r="K58" s="19">
        <v>1078973</v>
      </c>
    </row>
    <row r="59" spans="2:11" x14ac:dyDescent="0.2">
      <c r="D59" s="11"/>
    </row>
    <row r="60" spans="2:11" x14ac:dyDescent="0.2">
      <c r="B60" s="7" t="s">
        <v>619</v>
      </c>
      <c r="D60" s="18">
        <f>E60-F60</f>
        <v>-1960</v>
      </c>
      <c r="E60" s="19">
        <v>19220</v>
      </c>
      <c r="F60" s="19">
        <v>21180</v>
      </c>
      <c r="G60" s="27">
        <f>H60-I60</f>
        <v>-22</v>
      </c>
      <c r="H60" s="19">
        <v>9978</v>
      </c>
      <c r="I60" s="19">
        <v>10000</v>
      </c>
      <c r="J60" s="16" t="s">
        <v>617</v>
      </c>
      <c r="K60" s="19">
        <v>1076991</v>
      </c>
    </row>
    <row r="61" spans="2:11" x14ac:dyDescent="0.2">
      <c r="B61" s="1" t="s">
        <v>618</v>
      </c>
      <c r="C61" s="2"/>
      <c r="D61" s="4">
        <f>E61-F61</f>
        <v>-1493</v>
      </c>
      <c r="E61" s="5">
        <v>19177</v>
      </c>
      <c r="F61" s="5">
        <v>20670</v>
      </c>
      <c r="G61" s="2">
        <f>H61-I61</f>
        <v>-688</v>
      </c>
      <c r="H61" s="5">
        <v>9616</v>
      </c>
      <c r="I61" s="5">
        <v>10304</v>
      </c>
      <c r="J61" s="47" t="s">
        <v>617</v>
      </c>
      <c r="K61" s="5">
        <v>1074810</v>
      </c>
    </row>
    <row r="62" spans="2:11" ht="18" thickBot="1" x14ac:dyDescent="0.25">
      <c r="B62" s="41"/>
      <c r="C62" s="41"/>
      <c r="D62" s="23"/>
      <c r="E62" s="41"/>
      <c r="F62" s="41"/>
      <c r="G62" s="41"/>
      <c r="H62" s="41"/>
      <c r="I62" s="41"/>
      <c r="J62" s="41"/>
      <c r="K62" s="28"/>
    </row>
    <row r="63" spans="2:11" x14ac:dyDescent="0.2">
      <c r="B63" s="2"/>
      <c r="C63" s="2"/>
      <c r="D63" s="7" t="s">
        <v>616</v>
      </c>
      <c r="E63" s="2"/>
      <c r="F63" s="2"/>
      <c r="G63" s="2"/>
      <c r="H63" s="2"/>
      <c r="I63" s="2"/>
      <c r="J63" s="2"/>
      <c r="K63" s="2"/>
    </row>
    <row r="64" spans="2:11" x14ac:dyDescent="0.2">
      <c r="D64" s="7" t="s">
        <v>615</v>
      </c>
    </row>
    <row r="65" spans="1:11" x14ac:dyDescent="0.2">
      <c r="B65" s="2"/>
      <c r="C65" s="2"/>
      <c r="D65" s="7" t="s">
        <v>614</v>
      </c>
      <c r="E65" s="2"/>
      <c r="F65" s="2"/>
      <c r="G65" s="2"/>
      <c r="H65" s="2"/>
      <c r="I65" s="2"/>
      <c r="J65" s="2"/>
      <c r="K65" s="2"/>
    </row>
    <row r="66" spans="1:11" x14ac:dyDescent="0.2">
      <c r="B66" s="2"/>
      <c r="C66" s="2"/>
      <c r="D66" s="7" t="s">
        <v>613</v>
      </c>
      <c r="E66" s="2"/>
      <c r="F66" s="2"/>
      <c r="G66" s="2"/>
      <c r="H66" s="2"/>
      <c r="I66" s="2"/>
      <c r="J66" s="2"/>
      <c r="K66" s="2"/>
    </row>
    <row r="67" spans="1:11" x14ac:dyDescent="0.2">
      <c r="A67" s="7"/>
      <c r="D67" s="2"/>
    </row>
    <row r="68" spans="1:11" x14ac:dyDescent="0.2">
      <c r="A68" s="2"/>
      <c r="D68" s="2"/>
    </row>
  </sheetData>
  <phoneticPr fontId="4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6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73"/>
  <sheetViews>
    <sheetView showGridLines="0" zoomScale="75" workbookViewId="0"/>
  </sheetViews>
  <sheetFormatPr defaultColWidth="9.69921875" defaultRowHeight="17.25" x14ac:dyDescent="0.2"/>
  <cols>
    <col min="1" max="1" width="10.69921875" style="8" customWidth="1"/>
    <col min="2" max="2" width="12.69921875" style="8" customWidth="1"/>
    <col min="3" max="8" width="10.69921875" style="8" customWidth="1"/>
    <col min="9" max="16384" width="9.69921875" style="8"/>
  </cols>
  <sheetData>
    <row r="1" spans="1:20" x14ac:dyDescent="0.2">
      <c r="A1" s="7"/>
    </row>
    <row r="6" spans="1:20" x14ac:dyDescent="0.2">
      <c r="F6" s="1" t="s">
        <v>655</v>
      </c>
    </row>
    <row r="7" spans="1:20" x14ac:dyDescent="0.2">
      <c r="C7" s="1" t="s">
        <v>725</v>
      </c>
    </row>
    <row r="8" spans="1:20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10" t="s">
        <v>724</v>
      </c>
    </row>
    <row r="9" spans="1:20" x14ac:dyDescent="0.2">
      <c r="C9" s="11"/>
      <c r="F9" s="11"/>
      <c r="I9" s="11"/>
    </row>
    <row r="10" spans="1:20" x14ac:dyDescent="0.2">
      <c r="B10" s="7" t="s">
        <v>723</v>
      </c>
      <c r="C10" s="33"/>
      <c r="D10" s="38" t="s">
        <v>722</v>
      </c>
      <c r="E10" s="13"/>
      <c r="F10" s="33"/>
      <c r="G10" s="38" t="s">
        <v>721</v>
      </c>
      <c r="H10" s="13"/>
      <c r="I10" s="12" t="s">
        <v>720</v>
      </c>
      <c r="J10" s="13"/>
      <c r="K10" s="13"/>
      <c r="L10" s="25"/>
      <c r="M10" s="25"/>
      <c r="N10" s="25"/>
      <c r="O10" s="25"/>
      <c r="P10" s="25"/>
      <c r="Q10" s="25"/>
      <c r="R10" s="25"/>
      <c r="S10" s="25"/>
    </row>
    <row r="11" spans="1:20" x14ac:dyDescent="0.2">
      <c r="B11" s="7" t="s">
        <v>719</v>
      </c>
      <c r="C11" s="34" t="s">
        <v>718</v>
      </c>
      <c r="D11" s="34" t="s">
        <v>717</v>
      </c>
      <c r="E11" s="34" t="s">
        <v>716</v>
      </c>
      <c r="F11" s="34" t="s">
        <v>718</v>
      </c>
      <c r="G11" s="34" t="s">
        <v>717</v>
      </c>
      <c r="H11" s="34" t="s">
        <v>716</v>
      </c>
      <c r="I11" s="34" t="s">
        <v>715</v>
      </c>
      <c r="J11" s="34" t="s">
        <v>714</v>
      </c>
      <c r="K11" s="34" t="s">
        <v>713</v>
      </c>
      <c r="T11" s="25"/>
    </row>
    <row r="12" spans="1:20" x14ac:dyDescent="0.2">
      <c r="B12" s="38" t="s">
        <v>712</v>
      </c>
      <c r="C12" s="12" t="s">
        <v>711</v>
      </c>
      <c r="D12" s="12" t="s">
        <v>710</v>
      </c>
      <c r="E12" s="12" t="s">
        <v>709</v>
      </c>
      <c r="F12" s="12" t="s">
        <v>711</v>
      </c>
      <c r="G12" s="12" t="s">
        <v>710</v>
      </c>
      <c r="H12" s="12" t="s">
        <v>709</v>
      </c>
      <c r="I12" s="12" t="s">
        <v>708</v>
      </c>
      <c r="J12" s="12" t="s">
        <v>707</v>
      </c>
      <c r="K12" s="12" t="s">
        <v>706</v>
      </c>
      <c r="T12" s="25"/>
    </row>
    <row r="13" spans="1:20" x14ac:dyDescent="0.2">
      <c r="C13" s="11"/>
      <c r="T13" s="25"/>
    </row>
    <row r="14" spans="1:20" x14ac:dyDescent="0.2">
      <c r="B14" s="1" t="s">
        <v>705</v>
      </c>
      <c r="C14" s="4">
        <f>SUM(C16:C70)</f>
        <v>19895</v>
      </c>
      <c r="D14" s="2">
        <f>SUM(D16:D70)</f>
        <v>19220</v>
      </c>
      <c r="E14" s="2">
        <f>SUM(E16:E70)</f>
        <v>19177</v>
      </c>
      <c r="F14" s="2">
        <f>SUM(F16:F70)</f>
        <v>21365</v>
      </c>
      <c r="G14" s="2">
        <f>SUM(G16:G70)</f>
        <v>21180</v>
      </c>
      <c r="H14" s="2">
        <f>SUM(H16:H70)</f>
        <v>20670</v>
      </c>
      <c r="I14" s="2">
        <f>SUM(I16:I70)</f>
        <v>-1470</v>
      </c>
      <c r="J14" s="2">
        <f>SUM(J16:J70)</f>
        <v>-1960</v>
      </c>
      <c r="K14" s="2">
        <f>SUM(K16:K70)</f>
        <v>-1493</v>
      </c>
      <c r="T14" s="25"/>
    </row>
    <row r="15" spans="1:20" x14ac:dyDescent="0.2">
      <c r="C15" s="11"/>
      <c r="T15" s="25"/>
    </row>
    <row r="16" spans="1:20" x14ac:dyDescent="0.2">
      <c r="B16" s="7" t="s">
        <v>704</v>
      </c>
      <c r="C16" s="6">
        <v>169</v>
      </c>
      <c r="D16" s="19">
        <v>128</v>
      </c>
      <c r="E16" s="19">
        <v>182</v>
      </c>
      <c r="F16" s="19">
        <v>173</v>
      </c>
      <c r="G16" s="19">
        <v>162</v>
      </c>
      <c r="H16" s="19">
        <v>193</v>
      </c>
      <c r="I16" s="27">
        <f>C16-F16</f>
        <v>-4</v>
      </c>
      <c r="J16" s="27">
        <f>D16-G16</f>
        <v>-34</v>
      </c>
      <c r="K16" s="27">
        <f>E16-H16</f>
        <v>-11</v>
      </c>
      <c r="T16" s="25"/>
    </row>
    <row r="17" spans="2:20" x14ac:dyDescent="0.2">
      <c r="B17" s="7" t="s">
        <v>703</v>
      </c>
      <c r="C17" s="6">
        <v>27</v>
      </c>
      <c r="D17" s="19">
        <v>24</v>
      </c>
      <c r="E17" s="19">
        <v>15</v>
      </c>
      <c r="F17" s="19">
        <v>31</v>
      </c>
      <c r="G17" s="19">
        <v>22</v>
      </c>
      <c r="H17" s="19">
        <v>19</v>
      </c>
      <c r="I17" s="27">
        <f>C17-F17</f>
        <v>-4</v>
      </c>
      <c r="J17" s="27">
        <f>D17-G17</f>
        <v>2</v>
      </c>
      <c r="K17" s="27">
        <f>E17-H17</f>
        <v>-4</v>
      </c>
      <c r="T17" s="25"/>
    </row>
    <row r="18" spans="2:20" x14ac:dyDescent="0.2">
      <c r="B18" s="7" t="s">
        <v>702</v>
      </c>
      <c r="C18" s="6">
        <v>19</v>
      </c>
      <c r="D18" s="19">
        <v>21</v>
      </c>
      <c r="E18" s="19">
        <v>14</v>
      </c>
      <c r="F18" s="19">
        <v>13</v>
      </c>
      <c r="G18" s="19">
        <v>11</v>
      </c>
      <c r="H18" s="19">
        <v>15</v>
      </c>
      <c r="I18" s="27">
        <f>C18-F18</f>
        <v>6</v>
      </c>
      <c r="J18" s="27">
        <f>D18-G18</f>
        <v>10</v>
      </c>
      <c r="K18" s="27">
        <f>E18-H18</f>
        <v>-1</v>
      </c>
      <c r="T18" s="25"/>
    </row>
    <row r="19" spans="2:20" x14ac:dyDescent="0.2">
      <c r="B19" s="7" t="s">
        <v>701</v>
      </c>
      <c r="C19" s="6">
        <v>67</v>
      </c>
      <c r="D19" s="19">
        <v>67</v>
      </c>
      <c r="E19" s="19">
        <v>71</v>
      </c>
      <c r="F19" s="19">
        <v>65</v>
      </c>
      <c r="G19" s="19">
        <v>46</v>
      </c>
      <c r="H19" s="19">
        <v>49</v>
      </c>
      <c r="I19" s="27">
        <f>C19-F19</f>
        <v>2</v>
      </c>
      <c r="J19" s="27">
        <f>D19-G19</f>
        <v>21</v>
      </c>
      <c r="K19" s="27">
        <f>E19-H19</f>
        <v>22</v>
      </c>
      <c r="T19" s="25"/>
    </row>
    <row r="20" spans="2:20" x14ac:dyDescent="0.2">
      <c r="B20" s="7" t="s">
        <v>700</v>
      </c>
      <c r="C20" s="6">
        <v>21</v>
      </c>
      <c r="D20" s="19">
        <v>22</v>
      </c>
      <c r="E20" s="19">
        <v>14</v>
      </c>
      <c r="F20" s="19">
        <v>13</v>
      </c>
      <c r="G20" s="19">
        <v>9</v>
      </c>
      <c r="H20" s="19">
        <v>12</v>
      </c>
      <c r="I20" s="27">
        <f>C20-F20</f>
        <v>8</v>
      </c>
      <c r="J20" s="27">
        <f>D20-G20</f>
        <v>13</v>
      </c>
      <c r="K20" s="27">
        <f>E20-H20</f>
        <v>2</v>
      </c>
    </row>
    <row r="21" spans="2:20" x14ac:dyDescent="0.2">
      <c r="B21" s="7" t="s">
        <v>699</v>
      </c>
      <c r="C21" s="6">
        <v>16</v>
      </c>
      <c r="D21" s="19">
        <v>22</v>
      </c>
      <c r="E21" s="19">
        <v>37</v>
      </c>
      <c r="F21" s="19">
        <v>20</v>
      </c>
      <c r="G21" s="19">
        <v>36</v>
      </c>
      <c r="H21" s="19">
        <v>31</v>
      </c>
      <c r="I21" s="27">
        <f>C21-F21</f>
        <v>-4</v>
      </c>
      <c r="J21" s="27">
        <f>D21-G21</f>
        <v>-14</v>
      </c>
      <c r="K21" s="27">
        <f>E21-H21</f>
        <v>6</v>
      </c>
    </row>
    <row r="22" spans="2:20" x14ac:dyDescent="0.2">
      <c r="B22" s="7" t="s">
        <v>698</v>
      </c>
      <c r="C22" s="6">
        <v>29</v>
      </c>
      <c r="D22" s="19">
        <v>36</v>
      </c>
      <c r="E22" s="19">
        <v>26</v>
      </c>
      <c r="F22" s="19">
        <v>35</v>
      </c>
      <c r="G22" s="19">
        <v>40</v>
      </c>
      <c r="H22" s="19">
        <v>41</v>
      </c>
      <c r="I22" s="27">
        <f>C22-F22</f>
        <v>-6</v>
      </c>
      <c r="J22" s="27">
        <f>D22-G22</f>
        <v>-4</v>
      </c>
      <c r="K22" s="27">
        <f>E22-H22</f>
        <v>-15</v>
      </c>
    </row>
    <row r="23" spans="2:20" x14ac:dyDescent="0.2">
      <c r="C23" s="6"/>
      <c r="D23" s="19"/>
      <c r="E23" s="19"/>
      <c r="F23" s="19"/>
      <c r="G23" s="19"/>
      <c r="H23" s="19"/>
    </row>
    <row r="24" spans="2:20" x14ac:dyDescent="0.2">
      <c r="B24" s="7" t="s">
        <v>697</v>
      </c>
      <c r="C24" s="6">
        <v>113</v>
      </c>
      <c r="D24" s="19">
        <v>141</v>
      </c>
      <c r="E24" s="19">
        <v>135</v>
      </c>
      <c r="F24" s="19">
        <v>114</v>
      </c>
      <c r="G24" s="19">
        <v>130</v>
      </c>
      <c r="H24" s="19">
        <v>125</v>
      </c>
      <c r="I24" s="27">
        <f>C24-F24</f>
        <v>-1</v>
      </c>
      <c r="J24" s="27">
        <f>D24-G24</f>
        <v>11</v>
      </c>
      <c r="K24" s="27">
        <f>E24-H24</f>
        <v>10</v>
      </c>
    </row>
    <row r="25" spans="2:20" x14ac:dyDescent="0.2">
      <c r="B25" s="7" t="s">
        <v>696</v>
      </c>
      <c r="C25" s="6">
        <v>47</v>
      </c>
      <c r="D25" s="19">
        <v>93</v>
      </c>
      <c r="E25" s="19">
        <v>98</v>
      </c>
      <c r="F25" s="19">
        <v>79</v>
      </c>
      <c r="G25" s="19">
        <v>92</v>
      </c>
      <c r="H25" s="19">
        <v>57</v>
      </c>
      <c r="I25" s="27">
        <f>C25-F25</f>
        <v>-32</v>
      </c>
      <c r="J25" s="27">
        <f>D25-G25</f>
        <v>1</v>
      </c>
      <c r="K25" s="27">
        <f>E25-H25</f>
        <v>41</v>
      </c>
    </row>
    <row r="26" spans="2:20" x14ac:dyDescent="0.2">
      <c r="B26" s="7" t="s">
        <v>695</v>
      </c>
      <c r="C26" s="6">
        <v>22</v>
      </c>
      <c r="D26" s="19">
        <v>31</v>
      </c>
      <c r="E26" s="19">
        <v>27</v>
      </c>
      <c r="F26" s="19">
        <v>48</v>
      </c>
      <c r="G26" s="19">
        <v>42</v>
      </c>
      <c r="H26" s="19">
        <v>54</v>
      </c>
      <c r="I26" s="27">
        <f>C26-F26</f>
        <v>-26</v>
      </c>
      <c r="J26" s="27">
        <f>D26-G26</f>
        <v>-11</v>
      </c>
      <c r="K26" s="27">
        <f>E26-H26</f>
        <v>-27</v>
      </c>
    </row>
    <row r="27" spans="2:20" x14ac:dyDescent="0.2">
      <c r="B27" s="7" t="s">
        <v>694</v>
      </c>
      <c r="C27" s="6">
        <v>273</v>
      </c>
      <c r="D27" s="19">
        <v>269</v>
      </c>
      <c r="E27" s="19">
        <v>233</v>
      </c>
      <c r="F27" s="19">
        <v>303</v>
      </c>
      <c r="G27" s="19">
        <v>308</v>
      </c>
      <c r="H27" s="19">
        <v>327</v>
      </c>
      <c r="I27" s="27">
        <f>C27-F27</f>
        <v>-30</v>
      </c>
      <c r="J27" s="27">
        <f>D27-G27</f>
        <v>-39</v>
      </c>
      <c r="K27" s="27">
        <f>E27-H27</f>
        <v>-94</v>
      </c>
    </row>
    <row r="28" spans="2:20" x14ac:dyDescent="0.2">
      <c r="B28" s="7" t="s">
        <v>693</v>
      </c>
      <c r="C28" s="6">
        <v>409</v>
      </c>
      <c r="D28" s="19">
        <v>334</v>
      </c>
      <c r="E28" s="19">
        <v>445</v>
      </c>
      <c r="F28" s="19">
        <v>501</v>
      </c>
      <c r="G28" s="19">
        <v>550</v>
      </c>
      <c r="H28" s="19">
        <v>474</v>
      </c>
      <c r="I28" s="27">
        <f>C28-F28</f>
        <v>-92</v>
      </c>
      <c r="J28" s="27">
        <f>D28-G28</f>
        <v>-216</v>
      </c>
      <c r="K28" s="27">
        <f>E28-H28</f>
        <v>-29</v>
      </c>
    </row>
    <row r="29" spans="2:20" x14ac:dyDescent="0.2">
      <c r="B29" s="7" t="s">
        <v>692</v>
      </c>
      <c r="C29" s="6">
        <v>863</v>
      </c>
      <c r="D29" s="19">
        <v>885</v>
      </c>
      <c r="E29" s="19">
        <v>841</v>
      </c>
      <c r="F29" s="19">
        <v>1201</v>
      </c>
      <c r="G29" s="19">
        <v>1204</v>
      </c>
      <c r="H29" s="19">
        <v>1122</v>
      </c>
      <c r="I29" s="27">
        <f>C29-F29</f>
        <v>-338</v>
      </c>
      <c r="J29" s="27">
        <f>D29-G29</f>
        <v>-319</v>
      </c>
      <c r="K29" s="27">
        <f>E29-H29</f>
        <v>-281</v>
      </c>
    </row>
    <row r="30" spans="2:20" x14ac:dyDescent="0.2">
      <c r="B30" s="7" t="s">
        <v>691</v>
      </c>
      <c r="C30" s="6">
        <v>496</v>
      </c>
      <c r="D30" s="19">
        <v>431</v>
      </c>
      <c r="E30" s="19">
        <v>516</v>
      </c>
      <c r="F30" s="19">
        <v>653</v>
      </c>
      <c r="G30" s="19">
        <v>561</v>
      </c>
      <c r="H30" s="19">
        <v>564</v>
      </c>
      <c r="I30" s="27">
        <f>C30-F30</f>
        <v>-157</v>
      </c>
      <c r="J30" s="27">
        <f>D30-G30</f>
        <v>-130</v>
      </c>
      <c r="K30" s="27">
        <f>E30-H30</f>
        <v>-48</v>
      </c>
    </row>
    <row r="31" spans="2:20" x14ac:dyDescent="0.2">
      <c r="C31" s="6"/>
      <c r="D31" s="19"/>
      <c r="E31" s="19"/>
      <c r="F31" s="19"/>
      <c r="G31" s="19"/>
      <c r="H31" s="19"/>
    </row>
    <row r="32" spans="2:20" x14ac:dyDescent="0.2">
      <c r="B32" s="7" t="s">
        <v>690</v>
      </c>
      <c r="C32" s="6">
        <v>54</v>
      </c>
      <c r="D32" s="19">
        <v>52</v>
      </c>
      <c r="E32" s="19">
        <v>68</v>
      </c>
      <c r="F32" s="19">
        <v>63</v>
      </c>
      <c r="G32" s="19">
        <v>48</v>
      </c>
      <c r="H32" s="19">
        <v>47</v>
      </c>
      <c r="I32" s="27">
        <f>C32-F32</f>
        <v>-9</v>
      </c>
      <c r="J32" s="27">
        <f>D32-G32</f>
        <v>4</v>
      </c>
      <c r="K32" s="27">
        <f>E32-H32</f>
        <v>21</v>
      </c>
    </row>
    <row r="33" spans="2:11" x14ac:dyDescent="0.2">
      <c r="B33" s="7" t="s">
        <v>689</v>
      </c>
      <c r="C33" s="6">
        <v>51</v>
      </c>
      <c r="D33" s="19">
        <v>46</v>
      </c>
      <c r="E33" s="19">
        <v>59</v>
      </c>
      <c r="F33" s="19">
        <v>68</v>
      </c>
      <c r="G33" s="19">
        <v>60</v>
      </c>
      <c r="H33" s="19">
        <v>80</v>
      </c>
      <c r="I33" s="27">
        <f>C33-F33</f>
        <v>-17</v>
      </c>
      <c r="J33" s="27">
        <f>D33-G33</f>
        <v>-14</v>
      </c>
      <c r="K33" s="27">
        <f>E33-H33</f>
        <v>-21</v>
      </c>
    </row>
    <row r="34" spans="2:11" x14ac:dyDescent="0.2">
      <c r="B34" s="7" t="s">
        <v>688</v>
      </c>
      <c r="C34" s="6">
        <v>89</v>
      </c>
      <c r="D34" s="19">
        <v>124</v>
      </c>
      <c r="E34" s="19">
        <v>114</v>
      </c>
      <c r="F34" s="19">
        <v>92</v>
      </c>
      <c r="G34" s="19">
        <v>98</v>
      </c>
      <c r="H34" s="19">
        <v>113</v>
      </c>
      <c r="I34" s="27">
        <f>C34-F34</f>
        <v>-3</v>
      </c>
      <c r="J34" s="27">
        <f>D34-G34</f>
        <v>26</v>
      </c>
      <c r="K34" s="27">
        <f>E34-H34</f>
        <v>1</v>
      </c>
    </row>
    <row r="35" spans="2:11" x14ac:dyDescent="0.2">
      <c r="B35" s="7" t="s">
        <v>687</v>
      </c>
      <c r="C35" s="6">
        <v>97</v>
      </c>
      <c r="D35" s="19">
        <v>111</v>
      </c>
      <c r="E35" s="19">
        <v>100</v>
      </c>
      <c r="F35" s="19">
        <v>110</v>
      </c>
      <c r="G35" s="19">
        <v>100</v>
      </c>
      <c r="H35" s="19">
        <v>84</v>
      </c>
      <c r="I35" s="27">
        <f>C35-F35</f>
        <v>-13</v>
      </c>
      <c r="J35" s="27">
        <f>D35-G35</f>
        <v>11</v>
      </c>
      <c r="K35" s="27">
        <f>E35-H35</f>
        <v>16</v>
      </c>
    </row>
    <row r="36" spans="2:11" x14ac:dyDescent="0.2">
      <c r="B36" s="7" t="s">
        <v>686</v>
      </c>
      <c r="C36" s="6">
        <v>30</v>
      </c>
      <c r="D36" s="19">
        <v>55</v>
      </c>
      <c r="E36" s="19">
        <v>30</v>
      </c>
      <c r="F36" s="19">
        <v>50</v>
      </c>
      <c r="G36" s="19">
        <v>40</v>
      </c>
      <c r="H36" s="19">
        <v>47</v>
      </c>
      <c r="I36" s="27">
        <f>C36-F36</f>
        <v>-20</v>
      </c>
      <c r="J36" s="27">
        <f>D36-G36</f>
        <v>15</v>
      </c>
      <c r="K36" s="27">
        <f>E36-H36</f>
        <v>-17</v>
      </c>
    </row>
    <row r="37" spans="2:11" x14ac:dyDescent="0.2">
      <c r="B37" s="7" t="s">
        <v>685</v>
      </c>
      <c r="C37" s="6">
        <v>86</v>
      </c>
      <c r="D37" s="19">
        <v>74</v>
      </c>
      <c r="E37" s="19">
        <v>87</v>
      </c>
      <c r="F37" s="19">
        <v>120</v>
      </c>
      <c r="G37" s="19">
        <v>91</v>
      </c>
      <c r="H37" s="19">
        <v>124</v>
      </c>
      <c r="I37" s="27">
        <f>C37-F37</f>
        <v>-34</v>
      </c>
      <c r="J37" s="27">
        <f>D37-G37</f>
        <v>-17</v>
      </c>
      <c r="K37" s="27">
        <f>E37-H37</f>
        <v>-37</v>
      </c>
    </row>
    <row r="38" spans="2:11" x14ac:dyDescent="0.2">
      <c r="B38" s="7" t="s">
        <v>684</v>
      </c>
      <c r="C38" s="6">
        <v>136</v>
      </c>
      <c r="D38" s="19">
        <v>146</v>
      </c>
      <c r="E38" s="19">
        <v>116</v>
      </c>
      <c r="F38" s="19">
        <v>135</v>
      </c>
      <c r="G38" s="19">
        <v>128</v>
      </c>
      <c r="H38" s="19">
        <v>129</v>
      </c>
      <c r="I38" s="27">
        <f>C38-F38</f>
        <v>1</v>
      </c>
      <c r="J38" s="27">
        <f>D38-G38</f>
        <v>18</v>
      </c>
      <c r="K38" s="27">
        <f>E38-H38</f>
        <v>-13</v>
      </c>
    </row>
    <row r="39" spans="2:11" x14ac:dyDescent="0.2">
      <c r="B39" s="7" t="s">
        <v>683</v>
      </c>
      <c r="C39" s="6">
        <v>204</v>
      </c>
      <c r="D39" s="19">
        <v>194</v>
      </c>
      <c r="E39" s="19">
        <v>264</v>
      </c>
      <c r="F39" s="19">
        <v>253</v>
      </c>
      <c r="G39" s="19">
        <v>238</v>
      </c>
      <c r="H39" s="19">
        <v>253</v>
      </c>
      <c r="I39" s="27">
        <f>C39-F39</f>
        <v>-49</v>
      </c>
      <c r="J39" s="27">
        <f>D39-G39</f>
        <v>-44</v>
      </c>
      <c r="K39" s="27">
        <f>E39-H39</f>
        <v>11</v>
      </c>
    </row>
    <row r="40" spans="2:11" x14ac:dyDescent="0.2">
      <c r="B40" s="7" t="s">
        <v>682</v>
      </c>
      <c r="C40" s="6">
        <v>564</v>
      </c>
      <c r="D40" s="19">
        <v>633</v>
      </c>
      <c r="E40" s="19">
        <v>574</v>
      </c>
      <c r="F40" s="19">
        <v>708</v>
      </c>
      <c r="G40" s="19">
        <v>733</v>
      </c>
      <c r="H40" s="19">
        <v>642</v>
      </c>
      <c r="I40" s="27">
        <f>C40-F40</f>
        <v>-144</v>
      </c>
      <c r="J40" s="27">
        <f>D40-G40</f>
        <v>-100</v>
      </c>
      <c r="K40" s="27">
        <f>E40-H40</f>
        <v>-68</v>
      </c>
    </row>
    <row r="41" spans="2:11" x14ac:dyDescent="0.2">
      <c r="B41" s="7" t="s">
        <v>681</v>
      </c>
      <c r="C41" s="6">
        <v>774</v>
      </c>
      <c r="D41" s="19">
        <v>673</v>
      </c>
      <c r="E41" s="19">
        <v>708</v>
      </c>
      <c r="F41" s="19">
        <v>906</v>
      </c>
      <c r="G41" s="19">
        <v>865</v>
      </c>
      <c r="H41" s="19">
        <v>739</v>
      </c>
      <c r="I41" s="27">
        <f>C41-F41</f>
        <v>-132</v>
      </c>
      <c r="J41" s="27">
        <f>D41-G41</f>
        <v>-192</v>
      </c>
      <c r="K41" s="27">
        <f>E41-H41</f>
        <v>-31</v>
      </c>
    </row>
    <row r="42" spans="2:11" x14ac:dyDescent="0.2">
      <c r="C42" s="6"/>
      <c r="D42" s="19"/>
      <c r="E42" s="19"/>
      <c r="F42" s="19"/>
      <c r="G42" s="19"/>
      <c r="H42" s="19"/>
    </row>
    <row r="43" spans="2:11" x14ac:dyDescent="0.2">
      <c r="B43" s="7" t="s">
        <v>680</v>
      </c>
      <c r="C43" s="6">
        <v>246</v>
      </c>
      <c r="D43" s="19">
        <v>268</v>
      </c>
      <c r="E43" s="19">
        <v>309</v>
      </c>
      <c r="F43" s="19">
        <v>342</v>
      </c>
      <c r="G43" s="19">
        <v>333</v>
      </c>
      <c r="H43" s="19">
        <v>300</v>
      </c>
      <c r="I43" s="27">
        <f>C43-F43</f>
        <v>-96</v>
      </c>
      <c r="J43" s="27">
        <f>D43-G43</f>
        <v>-65</v>
      </c>
      <c r="K43" s="27">
        <f>E43-H43</f>
        <v>9</v>
      </c>
    </row>
    <row r="44" spans="2:11" x14ac:dyDescent="0.2">
      <c r="B44" s="7" t="s">
        <v>679</v>
      </c>
      <c r="C44" s="6">
        <v>833</v>
      </c>
      <c r="D44" s="19">
        <v>826</v>
      </c>
      <c r="E44" s="19">
        <v>876</v>
      </c>
      <c r="F44" s="19">
        <v>936</v>
      </c>
      <c r="G44" s="19">
        <v>953</v>
      </c>
      <c r="H44" s="19">
        <v>878</v>
      </c>
      <c r="I44" s="27">
        <f>C44-F44</f>
        <v>-103</v>
      </c>
      <c r="J44" s="27">
        <f>D44-G44</f>
        <v>-127</v>
      </c>
      <c r="K44" s="27">
        <f>E44-H44</f>
        <v>-2</v>
      </c>
    </row>
    <row r="45" spans="2:11" x14ac:dyDescent="0.2">
      <c r="B45" s="7" t="s">
        <v>678</v>
      </c>
      <c r="C45" s="6">
        <v>8538</v>
      </c>
      <c r="D45" s="19">
        <v>7374</v>
      </c>
      <c r="E45" s="19">
        <v>7160</v>
      </c>
      <c r="F45" s="19">
        <v>8592</v>
      </c>
      <c r="G45" s="19">
        <v>8051</v>
      </c>
      <c r="H45" s="19">
        <v>7958</v>
      </c>
      <c r="I45" s="27">
        <f>C45-F45</f>
        <v>-54</v>
      </c>
      <c r="J45" s="27">
        <f>D45-G45</f>
        <v>-677</v>
      </c>
      <c r="K45" s="27">
        <f>E45-H45</f>
        <v>-798</v>
      </c>
    </row>
    <row r="46" spans="2:11" x14ac:dyDescent="0.2">
      <c r="B46" s="7" t="s">
        <v>677</v>
      </c>
      <c r="C46" s="6">
        <v>1691</v>
      </c>
      <c r="D46" s="19">
        <v>1604</v>
      </c>
      <c r="E46" s="19">
        <v>1613</v>
      </c>
      <c r="F46" s="19">
        <v>1914</v>
      </c>
      <c r="G46" s="19">
        <v>1860</v>
      </c>
      <c r="H46" s="19">
        <v>1809</v>
      </c>
      <c r="I46" s="27">
        <f>C46-F46</f>
        <v>-223</v>
      </c>
      <c r="J46" s="27">
        <f>D46-G46</f>
        <v>-256</v>
      </c>
      <c r="K46" s="27">
        <f>E46-H46</f>
        <v>-196</v>
      </c>
    </row>
    <row r="47" spans="2:11" x14ac:dyDescent="0.2">
      <c r="B47" s="7" t="s">
        <v>676</v>
      </c>
      <c r="C47" s="6">
        <v>924</v>
      </c>
      <c r="D47" s="19">
        <v>945</v>
      </c>
      <c r="E47" s="19">
        <v>869</v>
      </c>
      <c r="F47" s="19">
        <v>963</v>
      </c>
      <c r="G47" s="19">
        <v>915</v>
      </c>
      <c r="H47" s="19">
        <v>909</v>
      </c>
      <c r="I47" s="27">
        <f>C47-F47</f>
        <v>-39</v>
      </c>
      <c r="J47" s="27">
        <f>D47-G47</f>
        <v>30</v>
      </c>
      <c r="K47" s="27">
        <f>E47-H47</f>
        <v>-40</v>
      </c>
    </row>
    <row r="48" spans="2:11" x14ac:dyDescent="0.2">
      <c r="C48" s="6"/>
      <c r="D48" s="19"/>
      <c r="E48" s="19"/>
      <c r="F48" s="19"/>
      <c r="G48" s="19"/>
      <c r="H48" s="19"/>
    </row>
    <row r="49" spans="2:11" x14ac:dyDescent="0.2">
      <c r="B49" s="7" t="s">
        <v>675</v>
      </c>
      <c r="C49" s="6">
        <v>59</v>
      </c>
      <c r="D49" s="19">
        <v>57</v>
      </c>
      <c r="E49" s="19">
        <v>67</v>
      </c>
      <c r="F49" s="19">
        <v>53</v>
      </c>
      <c r="G49" s="19">
        <v>45</v>
      </c>
      <c r="H49" s="19">
        <v>66</v>
      </c>
      <c r="I49" s="27">
        <f>C49-F49</f>
        <v>6</v>
      </c>
      <c r="J49" s="27">
        <f>D49-G49</f>
        <v>12</v>
      </c>
      <c r="K49" s="27">
        <f>E49-H49</f>
        <v>1</v>
      </c>
    </row>
    <row r="50" spans="2:11" x14ac:dyDescent="0.2">
      <c r="B50" s="7" t="s">
        <v>674</v>
      </c>
      <c r="C50" s="6">
        <v>79</v>
      </c>
      <c r="D50" s="19">
        <v>78</v>
      </c>
      <c r="E50" s="19">
        <v>54</v>
      </c>
      <c r="F50" s="19">
        <v>74</v>
      </c>
      <c r="G50" s="19">
        <v>77</v>
      </c>
      <c r="H50" s="19">
        <v>69</v>
      </c>
      <c r="I50" s="27">
        <f>C50-F50</f>
        <v>5</v>
      </c>
      <c r="J50" s="27">
        <f>D50-G50</f>
        <v>1</v>
      </c>
      <c r="K50" s="27">
        <f>E50-H50</f>
        <v>-15</v>
      </c>
    </row>
    <row r="51" spans="2:11" x14ac:dyDescent="0.2">
      <c r="B51" s="7" t="s">
        <v>673</v>
      </c>
      <c r="C51" s="6">
        <v>165</v>
      </c>
      <c r="D51" s="19">
        <v>195</v>
      </c>
      <c r="E51" s="19">
        <v>163</v>
      </c>
      <c r="F51" s="19">
        <v>235</v>
      </c>
      <c r="G51" s="19">
        <v>213</v>
      </c>
      <c r="H51" s="19">
        <v>211</v>
      </c>
      <c r="I51" s="27">
        <f>C51-F51</f>
        <v>-70</v>
      </c>
      <c r="J51" s="27">
        <f>D51-G51</f>
        <v>-18</v>
      </c>
      <c r="K51" s="27">
        <f>E51-H51</f>
        <v>-48</v>
      </c>
    </row>
    <row r="52" spans="2:11" x14ac:dyDescent="0.2">
      <c r="B52" s="7" t="s">
        <v>672</v>
      </c>
      <c r="C52" s="6">
        <v>222</v>
      </c>
      <c r="D52" s="19">
        <v>219</v>
      </c>
      <c r="E52" s="19">
        <v>226</v>
      </c>
      <c r="F52" s="19">
        <v>216</v>
      </c>
      <c r="G52" s="19">
        <v>244</v>
      </c>
      <c r="H52" s="19">
        <v>246</v>
      </c>
      <c r="I52" s="27">
        <f>C52-F52</f>
        <v>6</v>
      </c>
      <c r="J52" s="27">
        <f>D52-G52</f>
        <v>-25</v>
      </c>
      <c r="K52" s="27">
        <f>E52-H52</f>
        <v>-20</v>
      </c>
    </row>
    <row r="53" spans="2:11" x14ac:dyDescent="0.2">
      <c r="B53" s="7" t="s">
        <v>671</v>
      </c>
      <c r="C53" s="6">
        <v>101</v>
      </c>
      <c r="D53" s="19">
        <v>92</v>
      </c>
      <c r="E53" s="19">
        <v>107</v>
      </c>
      <c r="F53" s="19">
        <v>145</v>
      </c>
      <c r="G53" s="19">
        <v>136</v>
      </c>
      <c r="H53" s="19">
        <v>122</v>
      </c>
      <c r="I53" s="27">
        <f>C53-F53</f>
        <v>-44</v>
      </c>
      <c r="J53" s="27">
        <f>D53-G53</f>
        <v>-44</v>
      </c>
      <c r="K53" s="27">
        <f>E53-H53</f>
        <v>-15</v>
      </c>
    </row>
    <row r="54" spans="2:11" x14ac:dyDescent="0.2">
      <c r="C54" s="6"/>
      <c r="D54" s="19"/>
      <c r="E54" s="19"/>
      <c r="F54" s="19"/>
      <c r="G54" s="19"/>
      <c r="H54" s="19"/>
    </row>
    <row r="55" spans="2:11" x14ac:dyDescent="0.2">
      <c r="B55" s="7" t="s">
        <v>670</v>
      </c>
      <c r="C55" s="6">
        <v>162</v>
      </c>
      <c r="D55" s="19">
        <v>153</v>
      </c>
      <c r="E55" s="19">
        <v>145</v>
      </c>
      <c r="F55" s="19">
        <v>159</v>
      </c>
      <c r="G55" s="19">
        <v>181</v>
      </c>
      <c r="H55" s="19">
        <v>143</v>
      </c>
      <c r="I55" s="27">
        <f>C55-F55</f>
        <v>3</v>
      </c>
      <c r="J55" s="27">
        <f>D55-G55</f>
        <v>-28</v>
      </c>
      <c r="K55" s="27">
        <f>E55-H55</f>
        <v>2</v>
      </c>
    </row>
    <row r="56" spans="2:11" x14ac:dyDescent="0.2">
      <c r="B56" s="7" t="s">
        <v>669</v>
      </c>
      <c r="C56" s="6">
        <v>136</v>
      </c>
      <c r="D56" s="19">
        <v>147</v>
      </c>
      <c r="E56" s="19">
        <v>118</v>
      </c>
      <c r="F56" s="19">
        <v>119</v>
      </c>
      <c r="G56" s="19">
        <v>159</v>
      </c>
      <c r="H56" s="19">
        <v>158</v>
      </c>
      <c r="I56" s="27">
        <f>C56-F56</f>
        <v>17</v>
      </c>
      <c r="J56" s="27">
        <f>D56-G56</f>
        <v>-12</v>
      </c>
      <c r="K56" s="27">
        <f>E56-H56</f>
        <v>-40</v>
      </c>
    </row>
    <row r="57" spans="2:11" x14ac:dyDescent="0.2">
      <c r="B57" s="7" t="s">
        <v>668</v>
      </c>
      <c r="C57" s="6">
        <v>89</v>
      </c>
      <c r="D57" s="19">
        <v>128</v>
      </c>
      <c r="E57" s="19">
        <v>122</v>
      </c>
      <c r="F57" s="19">
        <v>128</v>
      </c>
      <c r="G57" s="19">
        <v>125</v>
      </c>
      <c r="H57" s="19">
        <v>91</v>
      </c>
      <c r="I57" s="27">
        <f>C57-F57</f>
        <v>-39</v>
      </c>
      <c r="J57" s="27">
        <f>D57-G57</f>
        <v>3</v>
      </c>
      <c r="K57" s="27">
        <f>E57-H57</f>
        <v>31</v>
      </c>
    </row>
    <row r="58" spans="2:11" x14ac:dyDescent="0.2">
      <c r="B58" s="7" t="s">
        <v>667</v>
      </c>
      <c r="C58" s="6">
        <v>90</v>
      </c>
      <c r="D58" s="19">
        <v>115</v>
      </c>
      <c r="E58" s="19">
        <v>81</v>
      </c>
      <c r="F58" s="19">
        <v>100</v>
      </c>
      <c r="G58" s="19">
        <v>116</v>
      </c>
      <c r="H58" s="19">
        <v>114</v>
      </c>
      <c r="I58" s="27">
        <f>C58-F58</f>
        <v>-10</v>
      </c>
      <c r="J58" s="27">
        <f>D58-G58</f>
        <v>-1</v>
      </c>
      <c r="K58" s="27">
        <f>E58-H58</f>
        <v>-33</v>
      </c>
    </row>
    <row r="59" spans="2:11" x14ac:dyDescent="0.2">
      <c r="C59" s="6"/>
      <c r="D59" s="19"/>
      <c r="E59" s="19"/>
      <c r="F59" s="19"/>
      <c r="G59" s="19"/>
      <c r="H59" s="19"/>
    </row>
    <row r="60" spans="2:11" x14ac:dyDescent="0.2">
      <c r="B60" s="7" t="s">
        <v>666</v>
      </c>
      <c r="C60" s="6">
        <v>303</v>
      </c>
      <c r="D60" s="19">
        <v>244</v>
      </c>
      <c r="E60" s="19">
        <v>322</v>
      </c>
      <c r="F60" s="19">
        <v>318</v>
      </c>
      <c r="G60" s="19">
        <v>280</v>
      </c>
      <c r="H60" s="19">
        <v>340</v>
      </c>
      <c r="I60" s="27">
        <f>C60-F60</f>
        <v>-15</v>
      </c>
      <c r="J60" s="27">
        <f>D60-G60</f>
        <v>-36</v>
      </c>
      <c r="K60" s="27">
        <f>E60-H60</f>
        <v>-18</v>
      </c>
    </row>
    <row r="61" spans="2:11" x14ac:dyDescent="0.2">
      <c r="B61" s="7" t="s">
        <v>665</v>
      </c>
      <c r="C61" s="6">
        <v>54</v>
      </c>
      <c r="D61" s="19">
        <v>22</v>
      </c>
      <c r="E61" s="19">
        <v>23</v>
      </c>
      <c r="F61" s="19">
        <v>45</v>
      </c>
      <c r="G61" s="19">
        <v>32</v>
      </c>
      <c r="H61" s="19">
        <v>43</v>
      </c>
      <c r="I61" s="27">
        <f>C61-F61</f>
        <v>9</v>
      </c>
      <c r="J61" s="27">
        <f>D61-G61</f>
        <v>-10</v>
      </c>
      <c r="K61" s="27">
        <f>E61-H61</f>
        <v>-20</v>
      </c>
    </row>
    <row r="62" spans="2:11" x14ac:dyDescent="0.2">
      <c r="B62" s="7" t="s">
        <v>664</v>
      </c>
      <c r="C62" s="6">
        <v>79</v>
      </c>
      <c r="D62" s="19">
        <v>70</v>
      </c>
      <c r="E62" s="19">
        <v>56</v>
      </c>
      <c r="F62" s="19">
        <v>76</v>
      </c>
      <c r="G62" s="19">
        <v>81</v>
      </c>
      <c r="H62" s="19">
        <v>65</v>
      </c>
      <c r="I62" s="27">
        <f>C62-F62</f>
        <v>3</v>
      </c>
      <c r="J62" s="27">
        <f>D62-G62</f>
        <v>-11</v>
      </c>
      <c r="K62" s="27">
        <f>E62-H62</f>
        <v>-9</v>
      </c>
    </row>
    <row r="63" spans="2:11" x14ac:dyDescent="0.2">
      <c r="B63" s="7" t="s">
        <v>663</v>
      </c>
      <c r="C63" s="6">
        <v>64</v>
      </c>
      <c r="D63" s="19">
        <v>70</v>
      </c>
      <c r="E63" s="19">
        <v>66</v>
      </c>
      <c r="F63" s="19">
        <v>81</v>
      </c>
      <c r="G63" s="19">
        <v>71</v>
      </c>
      <c r="H63" s="19">
        <v>75</v>
      </c>
      <c r="I63" s="27">
        <f>C63-F63</f>
        <v>-17</v>
      </c>
      <c r="J63" s="27">
        <f>D63-G63</f>
        <v>-1</v>
      </c>
      <c r="K63" s="27">
        <f>E63-H63</f>
        <v>-9</v>
      </c>
    </row>
    <row r="64" spans="2:11" x14ac:dyDescent="0.2">
      <c r="B64" s="7" t="s">
        <v>662</v>
      </c>
      <c r="C64" s="6">
        <v>97</v>
      </c>
      <c r="D64" s="19">
        <v>73</v>
      </c>
      <c r="E64" s="19">
        <v>79</v>
      </c>
      <c r="F64" s="19">
        <v>80</v>
      </c>
      <c r="G64" s="19">
        <v>83</v>
      </c>
      <c r="H64" s="19">
        <v>79</v>
      </c>
      <c r="I64" s="27">
        <f>C64-F64</f>
        <v>17</v>
      </c>
      <c r="J64" s="27">
        <f>D64-G64</f>
        <v>-10</v>
      </c>
      <c r="K64" s="16" t="s">
        <v>408</v>
      </c>
    </row>
    <row r="65" spans="1:11" x14ac:dyDescent="0.2">
      <c r="B65" s="7" t="s">
        <v>661</v>
      </c>
      <c r="C65" s="6">
        <v>111</v>
      </c>
      <c r="D65" s="19">
        <v>94</v>
      </c>
      <c r="E65" s="19">
        <v>86</v>
      </c>
      <c r="F65" s="19">
        <v>89</v>
      </c>
      <c r="G65" s="19">
        <v>94</v>
      </c>
      <c r="H65" s="19">
        <v>101</v>
      </c>
      <c r="I65" s="27">
        <f>C65-F65</f>
        <v>22</v>
      </c>
      <c r="J65" s="16" t="s">
        <v>408</v>
      </c>
      <c r="K65" s="27">
        <f>E65-H65</f>
        <v>-15</v>
      </c>
    </row>
    <row r="66" spans="1:11" x14ac:dyDescent="0.2">
      <c r="B66" s="7" t="s">
        <v>660</v>
      </c>
      <c r="C66" s="6">
        <v>101</v>
      </c>
      <c r="D66" s="19">
        <v>119</v>
      </c>
      <c r="E66" s="19">
        <v>100</v>
      </c>
      <c r="F66" s="19">
        <v>143</v>
      </c>
      <c r="G66" s="19">
        <v>137</v>
      </c>
      <c r="H66" s="19">
        <v>124</v>
      </c>
      <c r="I66" s="27">
        <f>C66-F66</f>
        <v>-42</v>
      </c>
      <c r="J66" s="27">
        <f>D66-G66</f>
        <v>-18</v>
      </c>
      <c r="K66" s="27">
        <f>E66-H66</f>
        <v>-24</v>
      </c>
    </row>
    <row r="67" spans="1:11" x14ac:dyDescent="0.2">
      <c r="B67" s="7" t="s">
        <v>659</v>
      </c>
      <c r="C67" s="6">
        <v>70</v>
      </c>
      <c r="D67" s="19">
        <v>86</v>
      </c>
      <c r="E67" s="19">
        <v>51</v>
      </c>
      <c r="F67" s="19">
        <v>98</v>
      </c>
      <c r="G67" s="19">
        <v>95</v>
      </c>
      <c r="H67" s="19">
        <v>77</v>
      </c>
      <c r="I67" s="27">
        <f>C67-F67</f>
        <v>-28</v>
      </c>
      <c r="J67" s="27">
        <f>D67-G67</f>
        <v>-9</v>
      </c>
      <c r="K67" s="27">
        <f>E67-H67</f>
        <v>-26</v>
      </c>
    </row>
    <row r="68" spans="1:11" x14ac:dyDescent="0.2">
      <c r="C68" s="6"/>
      <c r="D68" s="19"/>
      <c r="E68" s="19"/>
      <c r="F68" s="19"/>
      <c r="G68" s="19"/>
      <c r="H68" s="19"/>
    </row>
    <row r="69" spans="1:11" x14ac:dyDescent="0.2">
      <c r="B69" s="7" t="s">
        <v>658</v>
      </c>
      <c r="C69" s="6">
        <v>880</v>
      </c>
      <c r="D69" s="19">
        <v>1469</v>
      </c>
      <c r="E69" s="19">
        <v>1580</v>
      </c>
      <c r="F69" s="19">
        <v>463</v>
      </c>
      <c r="G69" s="19">
        <v>1224</v>
      </c>
      <c r="H69" s="19">
        <v>1316</v>
      </c>
      <c r="I69" s="27">
        <f>C69-F69</f>
        <v>417</v>
      </c>
      <c r="J69" s="27">
        <f>D69-G69</f>
        <v>245</v>
      </c>
      <c r="K69" s="27">
        <f>E69-H69</f>
        <v>264</v>
      </c>
    </row>
    <row r="70" spans="1:11" x14ac:dyDescent="0.2">
      <c r="B70" s="7" t="s">
        <v>657</v>
      </c>
      <c r="C70" s="6">
        <v>145</v>
      </c>
      <c r="D70" s="19">
        <v>160</v>
      </c>
      <c r="E70" s="19">
        <v>130</v>
      </c>
      <c r="F70" s="19">
        <v>242</v>
      </c>
      <c r="G70" s="19">
        <v>61</v>
      </c>
      <c r="H70" s="19">
        <v>35</v>
      </c>
      <c r="I70" s="27">
        <f>C70-F70</f>
        <v>-97</v>
      </c>
      <c r="J70" s="27">
        <f>D70-G70</f>
        <v>99</v>
      </c>
      <c r="K70" s="27">
        <f>E70-H70</f>
        <v>95</v>
      </c>
    </row>
    <row r="71" spans="1:11" ht="18" thickBot="1" x14ac:dyDescent="0.25">
      <c r="B71" s="9"/>
      <c r="C71" s="31"/>
      <c r="D71" s="9"/>
      <c r="E71" s="9"/>
      <c r="F71" s="9"/>
      <c r="G71" s="9"/>
      <c r="H71" s="9"/>
      <c r="I71" s="9"/>
      <c r="J71" s="9"/>
      <c r="K71" s="9"/>
    </row>
    <row r="72" spans="1:11" x14ac:dyDescent="0.2">
      <c r="C72" s="7" t="s">
        <v>656</v>
      </c>
      <c r="E72" s="19"/>
      <c r="F72" s="19"/>
      <c r="G72" s="19"/>
      <c r="H72" s="19"/>
    </row>
    <row r="73" spans="1:11" x14ac:dyDescent="0.2">
      <c r="A73" s="7"/>
      <c r="E73" s="19"/>
      <c r="F73" s="19"/>
      <c r="G73" s="19"/>
      <c r="H73" s="19"/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8" customWidth="1"/>
    <col min="2" max="2" width="12.69921875" style="8" customWidth="1"/>
    <col min="3" max="3" width="10.69921875" style="8" customWidth="1"/>
    <col min="4" max="4" width="9.69921875" style="8"/>
    <col min="5" max="9" width="10.69921875" style="8" customWidth="1"/>
    <col min="10" max="16384" width="9.69921875" style="8"/>
  </cols>
  <sheetData>
    <row r="1" spans="1:11" x14ac:dyDescent="0.2">
      <c r="A1" s="7"/>
    </row>
    <row r="6" spans="1:11" x14ac:dyDescent="0.2">
      <c r="F6" s="1" t="s">
        <v>655</v>
      </c>
    </row>
    <row r="7" spans="1:11" x14ac:dyDescent="0.2">
      <c r="C7" s="1" t="s">
        <v>742</v>
      </c>
    </row>
    <row r="8" spans="1:11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30" t="s">
        <v>172</v>
      </c>
    </row>
    <row r="9" spans="1:11" x14ac:dyDescent="0.2">
      <c r="C9" s="11"/>
      <c r="D9" s="11"/>
      <c r="E9" s="13"/>
      <c r="F9" s="13"/>
      <c r="G9" s="13"/>
      <c r="H9" s="11"/>
      <c r="I9" s="13"/>
      <c r="J9" s="13"/>
      <c r="K9" s="13"/>
    </row>
    <row r="10" spans="1:11" x14ac:dyDescent="0.2">
      <c r="C10" s="34" t="s">
        <v>741</v>
      </c>
      <c r="D10" s="29" t="s">
        <v>740</v>
      </c>
      <c r="E10" s="34" t="s">
        <v>739</v>
      </c>
      <c r="F10" s="34" t="s">
        <v>738</v>
      </c>
      <c r="G10" s="34" t="s">
        <v>737</v>
      </c>
      <c r="H10" s="29" t="s">
        <v>736</v>
      </c>
      <c r="I10" s="34" t="s">
        <v>735</v>
      </c>
      <c r="J10" s="29" t="s">
        <v>734</v>
      </c>
      <c r="K10" s="11"/>
    </row>
    <row r="11" spans="1:11" x14ac:dyDescent="0.2">
      <c r="B11" s="13"/>
      <c r="C11" s="33"/>
      <c r="D11" s="14" t="s">
        <v>730</v>
      </c>
      <c r="E11" s="12" t="s">
        <v>733</v>
      </c>
      <c r="F11" s="12" t="s">
        <v>732</v>
      </c>
      <c r="G11" s="12" t="s">
        <v>731</v>
      </c>
      <c r="H11" s="14" t="s">
        <v>730</v>
      </c>
      <c r="I11" s="14" t="s">
        <v>729</v>
      </c>
      <c r="J11" s="14" t="s">
        <v>728</v>
      </c>
      <c r="K11" s="14" t="s">
        <v>727</v>
      </c>
    </row>
    <row r="12" spans="1:11" x14ac:dyDescent="0.2">
      <c r="C12" s="11"/>
    </row>
    <row r="13" spans="1:11" x14ac:dyDescent="0.2">
      <c r="B13" s="39" t="s">
        <v>726</v>
      </c>
      <c r="C13" s="4">
        <f>SUM(C15:C70)</f>
        <v>-1493</v>
      </c>
      <c r="D13" s="2">
        <f>SUM(D15:D70)</f>
        <v>35750</v>
      </c>
      <c r="E13" s="2">
        <f>SUM(E15:E70)</f>
        <v>16573</v>
      </c>
      <c r="F13" s="2">
        <f>SUM(F15:F70)</f>
        <v>19047</v>
      </c>
      <c r="G13" s="2">
        <f>SUM(G15:G70)</f>
        <v>130</v>
      </c>
      <c r="H13" s="2">
        <f>SUM(H15:H70)</f>
        <v>37243</v>
      </c>
      <c r="I13" s="2">
        <f>SUM(I15:I70)</f>
        <v>16573</v>
      </c>
      <c r="J13" s="2">
        <f>SUM(J15:J70)</f>
        <v>20635</v>
      </c>
      <c r="K13" s="2">
        <f>SUM(K15:K70)</f>
        <v>35</v>
      </c>
    </row>
    <row r="14" spans="1:11" x14ac:dyDescent="0.2">
      <c r="C14" s="11"/>
    </row>
    <row r="15" spans="1:11" x14ac:dyDescent="0.2">
      <c r="B15" s="7" t="s">
        <v>158</v>
      </c>
      <c r="C15" s="18">
        <f>D15-H15</f>
        <v>-1182</v>
      </c>
      <c r="D15" s="27">
        <f>SUM(E15:G15)</f>
        <v>10758</v>
      </c>
      <c r="E15" s="19">
        <v>3321</v>
      </c>
      <c r="F15" s="19">
        <v>7393</v>
      </c>
      <c r="G15" s="19">
        <v>44</v>
      </c>
      <c r="H15" s="27">
        <f>SUM(I15:K15)</f>
        <v>11940</v>
      </c>
      <c r="I15" s="19">
        <v>3706</v>
      </c>
      <c r="J15" s="19">
        <v>8234</v>
      </c>
      <c r="K15" s="17" t="s">
        <v>211</v>
      </c>
    </row>
    <row r="16" spans="1:11" x14ac:dyDescent="0.2">
      <c r="B16" s="7" t="s">
        <v>157</v>
      </c>
      <c r="C16" s="18">
        <f>D16-H16</f>
        <v>-115</v>
      </c>
      <c r="D16" s="27">
        <f>SUM(E16:G16)</f>
        <v>1340</v>
      </c>
      <c r="E16" s="19">
        <v>822</v>
      </c>
      <c r="F16" s="19">
        <v>517</v>
      </c>
      <c r="G16" s="19">
        <v>1</v>
      </c>
      <c r="H16" s="27">
        <f>SUM(I16:K16)</f>
        <v>1455</v>
      </c>
      <c r="I16" s="19">
        <v>868</v>
      </c>
      <c r="J16" s="19">
        <v>586</v>
      </c>
      <c r="K16" s="19">
        <v>1</v>
      </c>
    </row>
    <row r="17" spans="2:11" x14ac:dyDescent="0.2">
      <c r="B17" s="7" t="s">
        <v>156</v>
      </c>
      <c r="C17" s="18">
        <f>D17-H17</f>
        <v>48</v>
      </c>
      <c r="D17" s="27">
        <f>SUM(E17:G17)</f>
        <v>1926</v>
      </c>
      <c r="E17" s="19">
        <v>503</v>
      </c>
      <c r="F17" s="19">
        <v>1417</v>
      </c>
      <c r="G17" s="19">
        <v>6</v>
      </c>
      <c r="H17" s="27">
        <f>SUM(I17:K17)</f>
        <v>1878</v>
      </c>
      <c r="I17" s="19">
        <v>420</v>
      </c>
      <c r="J17" s="19">
        <v>1458</v>
      </c>
      <c r="K17" s="17" t="s">
        <v>211</v>
      </c>
    </row>
    <row r="18" spans="2:11" x14ac:dyDescent="0.2">
      <c r="B18" s="7" t="s">
        <v>155</v>
      </c>
      <c r="C18" s="18">
        <f>D18-H18</f>
        <v>-203</v>
      </c>
      <c r="D18" s="27">
        <f>SUM(E18:G18)</f>
        <v>777</v>
      </c>
      <c r="E18" s="19">
        <v>451</v>
      </c>
      <c r="F18" s="19">
        <v>326</v>
      </c>
      <c r="G18" s="17" t="s">
        <v>211</v>
      </c>
      <c r="H18" s="27">
        <f>SUM(I18:K18)</f>
        <v>980</v>
      </c>
      <c r="I18" s="19">
        <v>564</v>
      </c>
      <c r="J18" s="19">
        <v>416</v>
      </c>
      <c r="K18" s="17" t="s">
        <v>211</v>
      </c>
    </row>
    <row r="19" spans="2:11" x14ac:dyDescent="0.2">
      <c r="B19" s="7" t="s">
        <v>154</v>
      </c>
      <c r="C19" s="18">
        <f>D19-H19</f>
        <v>-5</v>
      </c>
      <c r="D19" s="27">
        <f>SUM(E19:G19)</f>
        <v>1106</v>
      </c>
      <c r="E19" s="19">
        <v>609</v>
      </c>
      <c r="F19" s="19">
        <v>491</v>
      </c>
      <c r="G19" s="19">
        <v>6</v>
      </c>
      <c r="H19" s="27">
        <f>SUM(I19:K19)</f>
        <v>1111</v>
      </c>
      <c r="I19" s="19">
        <v>606</v>
      </c>
      <c r="J19" s="19">
        <v>503</v>
      </c>
      <c r="K19" s="19">
        <v>2</v>
      </c>
    </row>
    <row r="20" spans="2:11" x14ac:dyDescent="0.2">
      <c r="B20" s="7" t="s">
        <v>153</v>
      </c>
      <c r="C20" s="18">
        <f>D20-H20</f>
        <v>-221</v>
      </c>
      <c r="D20" s="27">
        <f>SUM(E20:G20)</f>
        <v>2637</v>
      </c>
      <c r="E20" s="19">
        <v>1141</v>
      </c>
      <c r="F20" s="19">
        <v>1496</v>
      </c>
      <c r="G20" s="17" t="s">
        <v>211</v>
      </c>
      <c r="H20" s="27">
        <f>SUM(I20:K20)</f>
        <v>2858</v>
      </c>
      <c r="I20" s="19">
        <v>1357</v>
      </c>
      <c r="J20" s="19">
        <v>1501</v>
      </c>
      <c r="K20" s="17" t="s">
        <v>211</v>
      </c>
    </row>
    <row r="21" spans="2:11" x14ac:dyDescent="0.2">
      <c r="B21" s="7" t="s">
        <v>152</v>
      </c>
      <c r="C21" s="18">
        <f>D21-H21</f>
        <v>-31</v>
      </c>
      <c r="D21" s="27">
        <f>SUM(E21:G21)</f>
        <v>1507</v>
      </c>
      <c r="E21" s="19">
        <v>456</v>
      </c>
      <c r="F21" s="19">
        <v>1051</v>
      </c>
      <c r="G21" s="17" t="s">
        <v>211</v>
      </c>
      <c r="H21" s="27">
        <f>SUM(I21:K21)</f>
        <v>1538</v>
      </c>
      <c r="I21" s="19">
        <v>481</v>
      </c>
      <c r="J21" s="19">
        <v>1057</v>
      </c>
      <c r="K21" s="17" t="s">
        <v>211</v>
      </c>
    </row>
    <row r="22" spans="2:11" x14ac:dyDescent="0.2">
      <c r="C22" s="11"/>
      <c r="E22" s="19"/>
      <c r="F22" s="19"/>
      <c r="G22" s="19"/>
      <c r="I22" s="19"/>
      <c r="J22" s="19"/>
      <c r="K22" s="19"/>
    </row>
    <row r="23" spans="2:11" x14ac:dyDescent="0.2">
      <c r="B23" s="7" t="s">
        <v>151</v>
      </c>
      <c r="C23" s="18">
        <f>D23-H23</f>
        <v>-100</v>
      </c>
      <c r="D23" s="27">
        <f>SUM(E23:G23)</f>
        <v>283</v>
      </c>
      <c r="E23" s="19">
        <v>170</v>
      </c>
      <c r="F23" s="19">
        <v>113</v>
      </c>
      <c r="G23" s="17" t="s">
        <v>211</v>
      </c>
      <c r="H23" s="27">
        <f>SUM(I23:K23)</f>
        <v>383</v>
      </c>
      <c r="I23" s="19">
        <v>232</v>
      </c>
      <c r="J23" s="19">
        <v>151</v>
      </c>
      <c r="K23" s="17" t="s">
        <v>211</v>
      </c>
    </row>
    <row r="24" spans="2:11" x14ac:dyDescent="0.2">
      <c r="B24" s="7" t="s">
        <v>150</v>
      </c>
      <c r="C24" s="18">
        <f>D24-H24</f>
        <v>-79</v>
      </c>
      <c r="D24" s="27">
        <f>SUM(E24:G24)</f>
        <v>201</v>
      </c>
      <c r="E24" s="19">
        <v>134</v>
      </c>
      <c r="F24" s="19">
        <v>67</v>
      </c>
      <c r="G24" s="17" t="s">
        <v>211</v>
      </c>
      <c r="H24" s="27">
        <f>SUM(I24:K24)</f>
        <v>280</v>
      </c>
      <c r="I24" s="19">
        <v>192</v>
      </c>
      <c r="J24" s="19">
        <v>87</v>
      </c>
      <c r="K24" s="19">
        <v>1</v>
      </c>
    </row>
    <row r="25" spans="2:11" x14ac:dyDescent="0.2">
      <c r="B25" s="7" t="s">
        <v>149</v>
      </c>
      <c r="C25" s="18">
        <f>D25-H25</f>
        <v>18</v>
      </c>
      <c r="D25" s="27">
        <f>SUM(E25:G25)</f>
        <v>118</v>
      </c>
      <c r="E25" s="19">
        <v>84</v>
      </c>
      <c r="F25" s="19">
        <v>34</v>
      </c>
      <c r="G25" s="17" t="s">
        <v>211</v>
      </c>
      <c r="H25" s="27">
        <f>SUM(I25:K25)</f>
        <v>100</v>
      </c>
      <c r="I25" s="19">
        <v>74</v>
      </c>
      <c r="J25" s="19">
        <v>26</v>
      </c>
      <c r="K25" s="17" t="s">
        <v>211</v>
      </c>
    </row>
    <row r="26" spans="2:11" x14ac:dyDescent="0.2">
      <c r="B26" s="7" t="s">
        <v>148</v>
      </c>
      <c r="C26" s="18">
        <f>D26-H26</f>
        <v>28</v>
      </c>
      <c r="D26" s="27">
        <f>SUM(E26:G26)</f>
        <v>621</v>
      </c>
      <c r="E26" s="19">
        <v>437</v>
      </c>
      <c r="F26" s="19">
        <v>184</v>
      </c>
      <c r="G26" s="17" t="s">
        <v>211</v>
      </c>
      <c r="H26" s="27">
        <f>SUM(I26:K26)</f>
        <v>593</v>
      </c>
      <c r="I26" s="19">
        <v>378</v>
      </c>
      <c r="J26" s="19">
        <v>215</v>
      </c>
      <c r="K26" s="17" t="s">
        <v>211</v>
      </c>
    </row>
    <row r="27" spans="2:11" x14ac:dyDescent="0.2">
      <c r="B27" s="7" t="s">
        <v>147</v>
      </c>
      <c r="C27" s="18">
        <f>D27-H27</f>
        <v>-29</v>
      </c>
      <c r="D27" s="27">
        <f>SUM(E27:G27)</f>
        <v>528</v>
      </c>
      <c r="E27" s="19">
        <v>300</v>
      </c>
      <c r="F27" s="19">
        <v>227</v>
      </c>
      <c r="G27" s="19">
        <v>1</v>
      </c>
      <c r="H27" s="27">
        <f>SUM(I27:K27)</f>
        <v>557</v>
      </c>
      <c r="I27" s="19">
        <v>310</v>
      </c>
      <c r="J27" s="19">
        <v>246</v>
      </c>
      <c r="K27" s="19">
        <v>1</v>
      </c>
    </row>
    <row r="28" spans="2:11" x14ac:dyDescent="0.2">
      <c r="B28" s="7" t="s">
        <v>146</v>
      </c>
      <c r="C28" s="18">
        <f>D28-H28</f>
        <v>-109</v>
      </c>
      <c r="D28" s="27">
        <f>SUM(E28:G28)</f>
        <v>238</v>
      </c>
      <c r="E28" s="19">
        <v>149</v>
      </c>
      <c r="F28" s="19">
        <v>88</v>
      </c>
      <c r="G28" s="19">
        <v>1</v>
      </c>
      <c r="H28" s="27">
        <f>SUM(I28:K28)</f>
        <v>347</v>
      </c>
      <c r="I28" s="19">
        <v>228</v>
      </c>
      <c r="J28" s="19">
        <v>115</v>
      </c>
      <c r="K28" s="19">
        <v>4</v>
      </c>
    </row>
    <row r="29" spans="2:11" x14ac:dyDescent="0.2">
      <c r="B29" s="7" t="s">
        <v>145</v>
      </c>
      <c r="C29" s="18">
        <f>D29-H29</f>
        <v>50</v>
      </c>
      <c r="D29" s="27">
        <f>SUM(E29:G29)</f>
        <v>316</v>
      </c>
      <c r="E29" s="19">
        <v>237</v>
      </c>
      <c r="F29" s="19">
        <v>79</v>
      </c>
      <c r="G29" s="17" t="s">
        <v>211</v>
      </c>
      <c r="H29" s="27">
        <f>SUM(I29:K29)</f>
        <v>266</v>
      </c>
      <c r="I29" s="19">
        <v>178</v>
      </c>
      <c r="J29" s="19">
        <v>88</v>
      </c>
      <c r="K29" s="17" t="s">
        <v>211</v>
      </c>
    </row>
    <row r="30" spans="2:11" x14ac:dyDescent="0.2">
      <c r="B30" s="7" t="s">
        <v>144</v>
      </c>
      <c r="C30" s="18">
        <f>D30-H30</f>
        <v>185</v>
      </c>
      <c r="D30" s="27">
        <f>SUM(E30:G30)</f>
        <v>851</v>
      </c>
      <c r="E30" s="19">
        <v>646</v>
      </c>
      <c r="F30" s="19">
        <v>204</v>
      </c>
      <c r="G30" s="19">
        <v>1</v>
      </c>
      <c r="H30" s="27">
        <f>SUM(I30:K30)</f>
        <v>666</v>
      </c>
      <c r="I30" s="19">
        <v>452</v>
      </c>
      <c r="J30" s="19">
        <v>214</v>
      </c>
      <c r="K30" s="17" t="s">
        <v>211</v>
      </c>
    </row>
    <row r="31" spans="2:11" x14ac:dyDescent="0.2">
      <c r="B31" s="7" t="s">
        <v>143</v>
      </c>
      <c r="C31" s="18">
        <f>D31-H31</f>
        <v>868</v>
      </c>
      <c r="D31" s="27">
        <f>SUM(E31:G31)</f>
        <v>3106</v>
      </c>
      <c r="E31" s="19">
        <v>1985</v>
      </c>
      <c r="F31" s="19">
        <v>1118</v>
      </c>
      <c r="G31" s="19">
        <v>3</v>
      </c>
      <c r="H31" s="27">
        <f>SUM(I31:K31)</f>
        <v>2238</v>
      </c>
      <c r="I31" s="19">
        <v>1190</v>
      </c>
      <c r="J31" s="19">
        <v>1048</v>
      </c>
      <c r="K31" s="17" t="s">
        <v>211</v>
      </c>
    </row>
    <row r="32" spans="2:11" x14ac:dyDescent="0.2">
      <c r="C32" s="11"/>
      <c r="G32" s="19"/>
      <c r="K32" s="19"/>
    </row>
    <row r="33" spans="2:11" x14ac:dyDescent="0.2">
      <c r="B33" s="7" t="s">
        <v>142</v>
      </c>
      <c r="C33" s="18">
        <f>D33-H33</f>
        <v>-147</v>
      </c>
      <c r="D33" s="27">
        <f>SUM(E33:G33)</f>
        <v>500</v>
      </c>
      <c r="E33" s="19">
        <v>298</v>
      </c>
      <c r="F33" s="19">
        <v>196</v>
      </c>
      <c r="G33" s="19">
        <v>6</v>
      </c>
      <c r="H33" s="27">
        <f>SUM(I33:K33)</f>
        <v>647</v>
      </c>
      <c r="I33" s="19">
        <v>385</v>
      </c>
      <c r="J33" s="19">
        <v>257</v>
      </c>
      <c r="K33" s="19">
        <v>5</v>
      </c>
    </row>
    <row r="34" spans="2:11" x14ac:dyDescent="0.2">
      <c r="B34" s="7" t="s">
        <v>141</v>
      </c>
      <c r="C34" s="18">
        <f>D34-H34</f>
        <v>-128</v>
      </c>
      <c r="D34" s="27">
        <f>SUM(E34:G34)</f>
        <v>446</v>
      </c>
      <c r="E34" s="19">
        <v>237</v>
      </c>
      <c r="F34" s="19">
        <v>209</v>
      </c>
      <c r="G34" s="17" t="s">
        <v>211</v>
      </c>
      <c r="H34" s="27">
        <f>SUM(I34:K34)</f>
        <v>574</v>
      </c>
      <c r="I34" s="19">
        <v>289</v>
      </c>
      <c r="J34" s="19">
        <v>284</v>
      </c>
      <c r="K34" s="19">
        <v>1</v>
      </c>
    </row>
    <row r="35" spans="2:11" x14ac:dyDescent="0.2">
      <c r="B35" s="7" t="s">
        <v>140</v>
      </c>
      <c r="C35" s="18">
        <f>D35-H35</f>
        <v>-43</v>
      </c>
      <c r="D35" s="27">
        <f>SUM(E35:G35)</f>
        <v>151</v>
      </c>
      <c r="E35" s="19">
        <v>80</v>
      </c>
      <c r="F35" s="19">
        <v>71</v>
      </c>
      <c r="G35" s="17" t="s">
        <v>211</v>
      </c>
      <c r="H35" s="27">
        <f>SUM(I35:K35)</f>
        <v>194</v>
      </c>
      <c r="I35" s="19">
        <v>122</v>
      </c>
      <c r="J35" s="19">
        <v>72</v>
      </c>
      <c r="K35" s="17" t="s">
        <v>211</v>
      </c>
    </row>
    <row r="36" spans="2:11" x14ac:dyDescent="0.2">
      <c r="B36" s="7" t="s">
        <v>139</v>
      </c>
      <c r="C36" s="18">
        <f>D36-H36</f>
        <v>-108</v>
      </c>
      <c r="D36" s="27">
        <f>SUM(E36:G36)</f>
        <v>239</v>
      </c>
      <c r="E36" s="19">
        <v>67</v>
      </c>
      <c r="F36" s="19">
        <v>171</v>
      </c>
      <c r="G36" s="19">
        <v>1</v>
      </c>
      <c r="H36" s="27">
        <f>SUM(I36:K36)</f>
        <v>347</v>
      </c>
      <c r="I36" s="19">
        <v>102</v>
      </c>
      <c r="J36" s="19">
        <v>244</v>
      </c>
      <c r="K36" s="19">
        <v>1</v>
      </c>
    </row>
    <row r="37" spans="2:11" x14ac:dyDescent="0.2">
      <c r="B37" s="7" t="s">
        <v>138</v>
      </c>
      <c r="C37" s="18">
        <f>D37-H37</f>
        <v>-1</v>
      </c>
      <c r="D37" s="27">
        <f>SUM(E37:G37)</f>
        <v>17</v>
      </c>
      <c r="E37" s="19">
        <v>11</v>
      </c>
      <c r="F37" s="19">
        <v>6</v>
      </c>
      <c r="G37" s="17" t="s">
        <v>211</v>
      </c>
      <c r="H37" s="27">
        <f>SUM(I37:K37)</f>
        <v>18</v>
      </c>
      <c r="I37" s="19">
        <v>14</v>
      </c>
      <c r="J37" s="19">
        <v>4</v>
      </c>
      <c r="K37" s="17" t="s">
        <v>211</v>
      </c>
    </row>
    <row r="38" spans="2:11" x14ac:dyDescent="0.2">
      <c r="C38" s="11"/>
      <c r="G38" s="19"/>
      <c r="K38" s="19"/>
    </row>
    <row r="39" spans="2:11" x14ac:dyDescent="0.2">
      <c r="B39" s="7" t="s">
        <v>137</v>
      </c>
      <c r="C39" s="18">
        <f>D39-H39</f>
        <v>-81</v>
      </c>
      <c r="D39" s="27">
        <f>SUM(E39:G39)</f>
        <v>409</v>
      </c>
      <c r="E39" s="19">
        <v>244</v>
      </c>
      <c r="F39" s="19">
        <v>163</v>
      </c>
      <c r="G39" s="19">
        <v>2</v>
      </c>
      <c r="H39" s="27">
        <f>SUM(I39:K39)</f>
        <v>490</v>
      </c>
      <c r="I39" s="19">
        <v>317</v>
      </c>
      <c r="J39" s="19">
        <v>173</v>
      </c>
      <c r="K39" s="17" t="s">
        <v>211</v>
      </c>
    </row>
    <row r="40" spans="2:11" x14ac:dyDescent="0.2">
      <c r="B40" s="7" t="s">
        <v>136</v>
      </c>
      <c r="C40" s="18">
        <f>D40-H40</f>
        <v>10</v>
      </c>
      <c r="D40" s="27">
        <f>SUM(E40:G40)</f>
        <v>247</v>
      </c>
      <c r="E40" s="19">
        <v>175</v>
      </c>
      <c r="F40" s="19">
        <v>72</v>
      </c>
      <c r="G40" s="17" t="s">
        <v>211</v>
      </c>
      <c r="H40" s="27">
        <f>SUM(I40:K40)</f>
        <v>237</v>
      </c>
      <c r="I40" s="19">
        <v>152</v>
      </c>
      <c r="J40" s="19">
        <v>85</v>
      </c>
      <c r="K40" s="17" t="s">
        <v>211</v>
      </c>
    </row>
    <row r="41" spans="2:11" x14ac:dyDescent="0.2">
      <c r="B41" s="7" t="s">
        <v>135</v>
      </c>
      <c r="C41" s="18">
        <f>D41-H41</f>
        <v>48</v>
      </c>
      <c r="D41" s="27">
        <f>SUM(E41:G41)</f>
        <v>473</v>
      </c>
      <c r="E41" s="19">
        <v>345</v>
      </c>
      <c r="F41" s="19">
        <v>128</v>
      </c>
      <c r="G41" s="17" t="s">
        <v>211</v>
      </c>
      <c r="H41" s="27">
        <f>SUM(I41:K41)</f>
        <v>425</v>
      </c>
      <c r="I41" s="19">
        <v>259</v>
      </c>
      <c r="J41" s="19">
        <v>166</v>
      </c>
      <c r="K41" s="17" t="s">
        <v>211</v>
      </c>
    </row>
    <row r="42" spans="2:11" x14ac:dyDescent="0.2">
      <c r="B42" s="7" t="s">
        <v>134</v>
      </c>
      <c r="C42" s="18">
        <f>D42-H42</f>
        <v>-128</v>
      </c>
      <c r="D42" s="27">
        <f>SUM(E42:G42)</f>
        <v>178</v>
      </c>
      <c r="E42" s="19">
        <v>107</v>
      </c>
      <c r="F42" s="19">
        <v>71</v>
      </c>
      <c r="G42" s="17" t="s">
        <v>211</v>
      </c>
      <c r="H42" s="27">
        <f>SUM(I42:K42)</f>
        <v>306</v>
      </c>
      <c r="I42" s="19">
        <v>166</v>
      </c>
      <c r="J42" s="19">
        <v>140</v>
      </c>
      <c r="K42" s="17" t="s">
        <v>211</v>
      </c>
    </row>
    <row r="43" spans="2:11" x14ac:dyDescent="0.2">
      <c r="B43" s="7" t="s">
        <v>133</v>
      </c>
      <c r="C43" s="18">
        <f>D43-H43</f>
        <v>-3</v>
      </c>
      <c r="D43" s="27">
        <f>SUM(E43:G43)</f>
        <v>124</v>
      </c>
      <c r="E43" s="19">
        <v>81</v>
      </c>
      <c r="F43" s="19">
        <v>43</v>
      </c>
      <c r="G43" s="17" t="s">
        <v>211</v>
      </c>
      <c r="H43" s="27">
        <f>SUM(I43:K43)</f>
        <v>127</v>
      </c>
      <c r="I43" s="19">
        <v>79</v>
      </c>
      <c r="J43" s="19">
        <v>48</v>
      </c>
      <c r="K43" s="17" t="s">
        <v>211</v>
      </c>
    </row>
    <row r="44" spans="2:11" x14ac:dyDescent="0.2">
      <c r="C44" s="11"/>
      <c r="G44" s="19"/>
      <c r="K44" s="19"/>
    </row>
    <row r="45" spans="2:11" x14ac:dyDescent="0.2">
      <c r="B45" s="7" t="s">
        <v>132</v>
      </c>
      <c r="C45" s="18">
        <f>D45-H45</f>
        <v>-31</v>
      </c>
      <c r="D45" s="27">
        <f>SUM(E45:G45)</f>
        <v>410</v>
      </c>
      <c r="E45" s="19">
        <v>237</v>
      </c>
      <c r="F45" s="19">
        <v>173</v>
      </c>
      <c r="G45" s="17" t="s">
        <v>211</v>
      </c>
      <c r="H45" s="27">
        <f>SUM(I45:K45)</f>
        <v>441</v>
      </c>
      <c r="I45" s="19">
        <v>249</v>
      </c>
      <c r="J45" s="19">
        <v>192</v>
      </c>
      <c r="K45" s="17" t="s">
        <v>211</v>
      </c>
    </row>
    <row r="46" spans="2:11" x14ac:dyDescent="0.2">
      <c r="B46" s="7" t="s">
        <v>131</v>
      </c>
      <c r="C46" s="18">
        <f>D46-H46</f>
        <v>43</v>
      </c>
      <c r="D46" s="27">
        <f>SUM(E46:G46)</f>
        <v>260</v>
      </c>
      <c r="E46" s="19">
        <v>191</v>
      </c>
      <c r="F46" s="19">
        <v>68</v>
      </c>
      <c r="G46" s="19">
        <v>1</v>
      </c>
      <c r="H46" s="27">
        <f>SUM(I46:K46)</f>
        <v>217</v>
      </c>
      <c r="I46" s="19">
        <v>120</v>
      </c>
      <c r="J46" s="19">
        <v>90</v>
      </c>
      <c r="K46" s="19">
        <v>7</v>
      </c>
    </row>
    <row r="47" spans="2:11" x14ac:dyDescent="0.2">
      <c r="B47" s="7" t="s">
        <v>130</v>
      </c>
      <c r="C47" s="18">
        <f>D47-H47</f>
        <v>-77</v>
      </c>
      <c r="D47" s="27">
        <f>SUM(E47:G47)</f>
        <v>234</v>
      </c>
      <c r="E47" s="19">
        <v>123</v>
      </c>
      <c r="F47" s="19">
        <v>111</v>
      </c>
      <c r="G47" s="17" t="s">
        <v>211</v>
      </c>
      <c r="H47" s="27">
        <f>SUM(I47:K47)</f>
        <v>311</v>
      </c>
      <c r="I47" s="19">
        <v>186</v>
      </c>
      <c r="J47" s="19">
        <v>124</v>
      </c>
      <c r="K47" s="19">
        <v>1</v>
      </c>
    </row>
    <row r="48" spans="2:11" x14ac:dyDescent="0.2">
      <c r="B48" s="7" t="s">
        <v>129</v>
      </c>
      <c r="C48" s="18">
        <f>D48-H48</f>
        <v>14</v>
      </c>
      <c r="D48" s="27">
        <f>SUM(E48:G48)</f>
        <v>202</v>
      </c>
      <c r="E48" s="19">
        <v>115</v>
      </c>
      <c r="F48" s="19">
        <v>87</v>
      </c>
      <c r="G48" s="17" t="s">
        <v>211</v>
      </c>
      <c r="H48" s="27">
        <f>SUM(I48:K48)</f>
        <v>188</v>
      </c>
      <c r="I48" s="19">
        <v>110</v>
      </c>
      <c r="J48" s="19">
        <v>78</v>
      </c>
      <c r="K48" s="17" t="s">
        <v>211</v>
      </c>
    </row>
    <row r="49" spans="2:11" x14ac:dyDescent="0.2">
      <c r="B49" s="7" t="s">
        <v>128</v>
      </c>
      <c r="C49" s="18">
        <f>D49-H49</f>
        <v>-11</v>
      </c>
      <c r="D49" s="27">
        <f>SUM(E49:G49)</f>
        <v>85</v>
      </c>
      <c r="E49" s="19">
        <v>50</v>
      </c>
      <c r="F49" s="19">
        <v>34</v>
      </c>
      <c r="G49" s="19">
        <v>1</v>
      </c>
      <c r="H49" s="27">
        <f>SUM(I49:K49)</f>
        <v>96</v>
      </c>
      <c r="I49" s="19">
        <v>59</v>
      </c>
      <c r="J49" s="19">
        <v>37</v>
      </c>
      <c r="K49" s="17" t="s">
        <v>211</v>
      </c>
    </row>
    <row r="50" spans="2:11" x14ac:dyDescent="0.2">
      <c r="B50" s="7" t="s">
        <v>127</v>
      </c>
      <c r="C50" s="18">
        <f>D50-H50</f>
        <v>6</v>
      </c>
      <c r="D50" s="27">
        <f>SUM(E50:G50)</f>
        <v>84</v>
      </c>
      <c r="E50" s="19">
        <v>44</v>
      </c>
      <c r="F50" s="19">
        <v>39</v>
      </c>
      <c r="G50" s="19">
        <v>1</v>
      </c>
      <c r="H50" s="27">
        <f>SUM(I50:K50)</f>
        <v>78</v>
      </c>
      <c r="I50" s="19">
        <v>42</v>
      </c>
      <c r="J50" s="19">
        <v>36</v>
      </c>
      <c r="K50" s="17" t="s">
        <v>211</v>
      </c>
    </row>
    <row r="51" spans="2:11" x14ac:dyDescent="0.2">
      <c r="B51" s="7" t="s">
        <v>126</v>
      </c>
      <c r="C51" s="18">
        <f>D51-H51</f>
        <v>4</v>
      </c>
      <c r="D51" s="27">
        <f>SUM(E51:G51)</f>
        <v>104</v>
      </c>
      <c r="E51" s="19">
        <v>57</v>
      </c>
      <c r="F51" s="19">
        <v>47</v>
      </c>
      <c r="G51" s="17" t="s">
        <v>211</v>
      </c>
      <c r="H51" s="27">
        <f>SUM(I51:K51)</f>
        <v>100</v>
      </c>
      <c r="I51" s="19">
        <v>59</v>
      </c>
      <c r="J51" s="19">
        <v>41</v>
      </c>
      <c r="K51" s="17" t="s">
        <v>211</v>
      </c>
    </row>
    <row r="52" spans="2:11" x14ac:dyDescent="0.2">
      <c r="B52" s="7" t="s">
        <v>125</v>
      </c>
      <c r="C52" s="18">
        <f>D52-H52</f>
        <v>-11</v>
      </c>
      <c r="D52" s="27">
        <f>SUM(E52:G52)</f>
        <v>138</v>
      </c>
      <c r="E52" s="19">
        <v>90</v>
      </c>
      <c r="F52" s="19">
        <v>48</v>
      </c>
      <c r="G52" s="17" t="s">
        <v>211</v>
      </c>
      <c r="H52" s="27">
        <f>SUM(I52:K52)</f>
        <v>149</v>
      </c>
      <c r="I52" s="19">
        <v>78</v>
      </c>
      <c r="J52" s="19">
        <v>71</v>
      </c>
      <c r="K52" s="17" t="s">
        <v>211</v>
      </c>
    </row>
    <row r="53" spans="2:11" x14ac:dyDescent="0.2">
      <c r="B53" s="7" t="s">
        <v>124</v>
      </c>
      <c r="C53" s="18">
        <f>D53-H53</f>
        <v>18</v>
      </c>
      <c r="D53" s="27">
        <f>SUM(E53:G53)</f>
        <v>283</v>
      </c>
      <c r="E53" s="19">
        <v>165</v>
      </c>
      <c r="F53" s="19">
        <v>118</v>
      </c>
      <c r="G53" s="17" t="s">
        <v>211</v>
      </c>
      <c r="H53" s="27">
        <f>SUM(I53:K53)</f>
        <v>265</v>
      </c>
      <c r="I53" s="19">
        <v>138</v>
      </c>
      <c r="J53" s="19">
        <v>127</v>
      </c>
      <c r="K53" s="17" t="s">
        <v>211</v>
      </c>
    </row>
    <row r="54" spans="2:11" x14ac:dyDescent="0.2">
      <c r="B54" s="7" t="s">
        <v>123</v>
      </c>
      <c r="C54" s="18">
        <f>D54-H54</f>
        <v>-37</v>
      </c>
      <c r="D54" s="27">
        <f>SUM(E54:G54)</f>
        <v>214</v>
      </c>
      <c r="E54" s="19">
        <v>119</v>
      </c>
      <c r="F54" s="19">
        <v>95</v>
      </c>
      <c r="G54" s="17" t="s">
        <v>211</v>
      </c>
      <c r="H54" s="27">
        <f>SUM(I54:K54)</f>
        <v>251</v>
      </c>
      <c r="I54" s="19">
        <v>136</v>
      </c>
      <c r="J54" s="19">
        <v>115</v>
      </c>
      <c r="K54" s="17" t="s">
        <v>211</v>
      </c>
    </row>
    <row r="55" spans="2:11" x14ac:dyDescent="0.2">
      <c r="C55" s="11"/>
      <c r="G55" s="19"/>
      <c r="K55" s="19"/>
    </row>
    <row r="56" spans="2:11" x14ac:dyDescent="0.2">
      <c r="B56" s="7" t="s">
        <v>122</v>
      </c>
      <c r="C56" s="18">
        <f>D56-H56</f>
        <v>31</v>
      </c>
      <c r="D56" s="27">
        <f>SUM(E56:G56)</f>
        <v>1077</v>
      </c>
      <c r="E56" s="19">
        <v>496</v>
      </c>
      <c r="F56" s="19">
        <v>569</v>
      </c>
      <c r="G56" s="19">
        <v>12</v>
      </c>
      <c r="H56" s="27">
        <f>SUM(I56:K56)</f>
        <v>1046</v>
      </c>
      <c r="I56" s="19">
        <v>506</v>
      </c>
      <c r="J56" s="19">
        <v>540</v>
      </c>
      <c r="K56" s="17" t="s">
        <v>211</v>
      </c>
    </row>
    <row r="57" spans="2:11" x14ac:dyDescent="0.2">
      <c r="B57" s="7" t="s">
        <v>121</v>
      </c>
      <c r="C57" s="18">
        <f>D57-H57</f>
        <v>1</v>
      </c>
      <c r="D57" s="27">
        <f>SUM(E57:G57)</f>
        <v>134</v>
      </c>
      <c r="E57" s="19">
        <v>79</v>
      </c>
      <c r="F57" s="19">
        <v>55</v>
      </c>
      <c r="G57" s="17" t="s">
        <v>211</v>
      </c>
      <c r="H57" s="27">
        <f>SUM(I57:K57)</f>
        <v>133</v>
      </c>
      <c r="I57" s="19">
        <v>80</v>
      </c>
      <c r="J57" s="19">
        <v>53</v>
      </c>
      <c r="K57" s="17" t="s">
        <v>211</v>
      </c>
    </row>
    <row r="58" spans="2:11" x14ac:dyDescent="0.2">
      <c r="B58" s="7" t="s">
        <v>120</v>
      </c>
      <c r="C58" s="18">
        <f>D58-H58</f>
        <v>5</v>
      </c>
      <c r="D58" s="27">
        <f>SUM(E58:G58)</f>
        <v>101</v>
      </c>
      <c r="E58" s="19">
        <v>71</v>
      </c>
      <c r="F58" s="19">
        <v>30</v>
      </c>
      <c r="G58" s="17" t="s">
        <v>211</v>
      </c>
      <c r="H58" s="27">
        <f>SUM(I58:K58)</f>
        <v>96</v>
      </c>
      <c r="I58" s="19">
        <v>66</v>
      </c>
      <c r="J58" s="19">
        <v>30</v>
      </c>
      <c r="K58" s="17" t="s">
        <v>211</v>
      </c>
    </row>
    <row r="59" spans="2:11" x14ac:dyDescent="0.2">
      <c r="B59" s="7" t="s">
        <v>119</v>
      </c>
      <c r="C59" s="18">
        <f>D59-H59</f>
        <v>185</v>
      </c>
      <c r="D59" s="27">
        <f>SUM(E59:G59)</f>
        <v>814</v>
      </c>
      <c r="E59" s="19">
        <v>607</v>
      </c>
      <c r="F59" s="19">
        <v>203</v>
      </c>
      <c r="G59" s="19">
        <v>4</v>
      </c>
      <c r="H59" s="27">
        <f>SUM(I59:K59)</f>
        <v>629</v>
      </c>
      <c r="I59" s="19">
        <v>367</v>
      </c>
      <c r="J59" s="19">
        <v>262</v>
      </c>
      <c r="K59" s="17" t="s">
        <v>211</v>
      </c>
    </row>
    <row r="60" spans="2:11" x14ac:dyDescent="0.2">
      <c r="B60" s="7" t="s">
        <v>118</v>
      </c>
      <c r="C60" s="18">
        <f>D60-H60</f>
        <v>-50</v>
      </c>
      <c r="D60" s="27">
        <f>SUM(E60:G60)</f>
        <v>146</v>
      </c>
      <c r="E60" s="19">
        <v>69</v>
      </c>
      <c r="F60" s="19">
        <v>77</v>
      </c>
      <c r="G60" s="17" t="s">
        <v>211</v>
      </c>
      <c r="H60" s="27">
        <f>SUM(I60:K60)</f>
        <v>196</v>
      </c>
      <c r="I60" s="19">
        <v>122</v>
      </c>
      <c r="J60" s="19">
        <v>74</v>
      </c>
      <c r="K60" s="17" t="s">
        <v>211</v>
      </c>
    </row>
    <row r="61" spans="2:11" x14ac:dyDescent="0.2">
      <c r="B61" s="7" t="s">
        <v>117</v>
      </c>
      <c r="C61" s="18">
        <f>D61-H61</f>
        <v>-41</v>
      </c>
      <c r="D61" s="27">
        <f>SUM(E61:G61)</f>
        <v>170</v>
      </c>
      <c r="E61" s="19">
        <v>86</v>
      </c>
      <c r="F61" s="19">
        <v>84</v>
      </c>
      <c r="G61" s="17" t="s">
        <v>211</v>
      </c>
      <c r="H61" s="27">
        <f>SUM(I61:K61)</f>
        <v>211</v>
      </c>
      <c r="I61" s="19">
        <v>129</v>
      </c>
      <c r="J61" s="19">
        <v>82</v>
      </c>
      <c r="K61" s="17" t="s">
        <v>211</v>
      </c>
    </row>
    <row r="62" spans="2:11" x14ac:dyDescent="0.2">
      <c r="B62" s="7" t="s">
        <v>116</v>
      </c>
      <c r="C62" s="18">
        <f>D62-H62</f>
        <v>-107</v>
      </c>
      <c r="D62" s="27">
        <f>SUM(E62:G62)</f>
        <v>600</v>
      </c>
      <c r="E62" s="19">
        <v>214</v>
      </c>
      <c r="F62" s="19">
        <v>373</v>
      </c>
      <c r="G62" s="19">
        <v>13</v>
      </c>
      <c r="H62" s="27">
        <f>SUM(I62:K62)</f>
        <v>707</v>
      </c>
      <c r="I62" s="19">
        <v>258</v>
      </c>
      <c r="J62" s="19">
        <v>444</v>
      </c>
      <c r="K62" s="19">
        <v>5</v>
      </c>
    </row>
    <row r="63" spans="2:11" x14ac:dyDescent="0.2">
      <c r="C63" s="11"/>
      <c r="G63" s="19"/>
      <c r="K63" s="19"/>
    </row>
    <row r="64" spans="2:11" x14ac:dyDescent="0.2">
      <c r="B64" s="7" t="s">
        <v>115</v>
      </c>
      <c r="C64" s="18">
        <f>D64-H64</f>
        <v>27</v>
      </c>
      <c r="D64" s="27">
        <f>SUM(E64:G64)</f>
        <v>843</v>
      </c>
      <c r="E64" s="19">
        <v>283</v>
      </c>
      <c r="F64" s="19">
        <v>536</v>
      </c>
      <c r="G64" s="19">
        <v>24</v>
      </c>
      <c r="H64" s="27">
        <f>SUM(I64:K64)</f>
        <v>816</v>
      </c>
      <c r="I64" s="19">
        <v>342</v>
      </c>
      <c r="J64" s="19">
        <v>469</v>
      </c>
      <c r="K64" s="19">
        <v>5</v>
      </c>
    </row>
    <row r="65" spans="1:11" x14ac:dyDescent="0.2">
      <c r="B65" s="7" t="s">
        <v>114</v>
      </c>
      <c r="C65" s="18">
        <f>D65-H65</f>
        <v>-18</v>
      </c>
      <c r="D65" s="27">
        <f>SUM(E65:G65)</f>
        <v>138</v>
      </c>
      <c r="E65" s="19">
        <v>81</v>
      </c>
      <c r="F65" s="19">
        <v>57</v>
      </c>
      <c r="G65" s="17" t="s">
        <v>211</v>
      </c>
      <c r="H65" s="27">
        <f>SUM(I65:K65)</f>
        <v>156</v>
      </c>
      <c r="I65" s="19">
        <v>82</v>
      </c>
      <c r="J65" s="19">
        <v>74</v>
      </c>
      <c r="K65" s="17" t="s">
        <v>211</v>
      </c>
    </row>
    <row r="66" spans="1:11" x14ac:dyDescent="0.2">
      <c r="B66" s="7" t="s">
        <v>113</v>
      </c>
      <c r="C66" s="18">
        <f>D66-H66</f>
        <v>34</v>
      </c>
      <c r="D66" s="27">
        <f>SUM(E66:G66)</f>
        <v>200</v>
      </c>
      <c r="E66" s="19">
        <v>114</v>
      </c>
      <c r="F66" s="19">
        <v>86</v>
      </c>
      <c r="G66" s="17" t="s">
        <v>211</v>
      </c>
      <c r="H66" s="27">
        <f>SUM(I66:K66)</f>
        <v>166</v>
      </c>
      <c r="I66" s="19">
        <v>74</v>
      </c>
      <c r="J66" s="19">
        <v>92</v>
      </c>
      <c r="K66" s="17" t="s">
        <v>211</v>
      </c>
    </row>
    <row r="67" spans="1:11" x14ac:dyDescent="0.2">
      <c r="B67" s="7" t="s">
        <v>112</v>
      </c>
      <c r="C67" s="18">
        <f>D67-H67</f>
        <v>-13</v>
      </c>
      <c r="D67" s="27">
        <f>SUM(E67:G67)</f>
        <v>121</v>
      </c>
      <c r="E67" s="19">
        <v>68</v>
      </c>
      <c r="F67" s="19">
        <v>52</v>
      </c>
      <c r="G67" s="19">
        <v>1</v>
      </c>
      <c r="H67" s="27">
        <f>SUM(I67:K67)</f>
        <v>134</v>
      </c>
      <c r="I67" s="19">
        <v>72</v>
      </c>
      <c r="J67" s="19">
        <v>62</v>
      </c>
      <c r="K67" s="17" t="s">
        <v>211</v>
      </c>
    </row>
    <row r="68" spans="1:11" x14ac:dyDescent="0.2">
      <c r="B68" s="7" t="s">
        <v>111</v>
      </c>
      <c r="C68" s="18">
        <f>D68-H68</f>
        <v>55</v>
      </c>
      <c r="D68" s="27">
        <f>SUM(E68:G68)</f>
        <v>133</v>
      </c>
      <c r="E68" s="19">
        <v>77</v>
      </c>
      <c r="F68" s="19">
        <v>55</v>
      </c>
      <c r="G68" s="19">
        <v>1</v>
      </c>
      <c r="H68" s="27">
        <f>SUM(I68:K68)</f>
        <v>78</v>
      </c>
      <c r="I68" s="19">
        <v>41</v>
      </c>
      <c r="J68" s="19">
        <v>36</v>
      </c>
      <c r="K68" s="19">
        <v>1</v>
      </c>
    </row>
    <row r="69" spans="1:11" x14ac:dyDescent="0.2">
      <c r="B69" s="7" t="s">
        <v>110</v>
      </c>
      <c r="C69" s="18">
        <f>D69-H69</f>
        <v>-66</v>
      </c>
      <c r="D69" s="27">
        <f>SUM(E69:G69)</f>
        <v>129</v>
      </c>
      <c r="E69" s="19">
        <v>41</v>
      </c>
      <c r="F69" s="19">
        <v>88</v>
      </c>
      <c r="G69" s="17" t="s">
        <v>211</v>
      </c>
      <c r="H69" s="27">
        <f>SUM(I69:K69)</f>
        <v>195</v>
      </c>
      <c r="I69" s="19">
        <v>121</v>
      </c>
      <c r="J69" s="19">
        <v>74</v>
      </c>
      <c r="K69" s="17" t="s">
        <v>211</v>
      </c>
    </row>
    <row r="70" spans="1:11" x14ac:dyDescent="0.2">
      <c r="B70" s="7" t="s">
        <v>109</v>
      </c>
      <c r="C70" s="18">
        <f>D70-H70</f>
        <v>4</v>
      </c>
      <c r="D70" s="27">
        <f>SUM(E70:G70)</f>
        <v>33</v>
      </c>
      <c r="E70" s="19">
        <v>6</v>
      </c>
      <c r="F70" s="19">
        <v>27</v>
      </c>
      <c r="G70" s="17" t="s">
        <v>211</v>
      </c>
      <c r="H70" s="27">
        <f>SUM(I70:K70)</f>
        <v>29</v>
      </c>
      <c r="I70" s="19">
        <v>15</v>
      </c>
      <c r="J70" s="19">
        <v>14</v>
      </c>
      <c r="K70" s="17" t="s">
        <v>211</v>
      </c>
    </row>
    <row r="71" spans="1:11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</row>
    <row r="72" spans="1:11" x14ac:dyDescent="0.2">
      <c r="C72" s="7" t="s">
        <v>656</v>
      </c>
    </row>
    <row r="73" spans="1:11" x14ac:dyDescent="0.2">
      <c r="A73" s="7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2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2" width="2.69921875" style="8" customWidth="1"/>
    <col min="3" max="3" width="12.69921875" style="8" customWidth="1"/>
    <col min="4" max="8" width="11.69921875" style="8" customWidth="1"/>
    <col min="9" max="16384" width="10.69921875" style="8"/>
  </cols>
  <sheetData>
    <row r="1" spans="1:11" x14ac:dyDescent="0.2">
      <c r="A1" s="7"/>
    </row>
    <row r="6" spans="1:11" x14ac:dyDescent="0.2">
      <c r="F6" s="1" t="s">
        <v>766</v>
      </c>
    </row>
    <row r="7" spans="1:11" x14ac:dyDescent="0.2">
      <c r="D7" s="1" t="s">
        <v>765</v>
      </c>
    </row>
    <row r="8" spans="1:11" ht="18" thickBot="1" x14ac:dyDescent="0.25">
      <c r="B8" s="9"/>
      <c r="C8" s="9"/>
      <c r="D8" s="9"/>
      <c r="E8" s="9"/>
      <c r="F8" s="9"/>
      <c r="G8" s="9"/>
      <c r="H8" s="9"/>
      <c r="I8" s="9"/>
      <c r="J8" s="30" t="s">
        <v>172</v>
      </c>
      <c r="K8" s="2"/>
    </row>
    <row r="9" spans="1:11" x14ac:dyDescent="0.2">
      <c r="C9" s="2"/>
      <c r="D9" s="29" t="s">
        <v>764</v>
      </c>
      <c r="E9" s="11"/>
      <c r="F9" s="13"/>
      <c r="G9" s="48"/>
      <c r="H9" s="11"/>
      <c r="I9" s="48"/>
      <c r="J9" s="48"/>
      <c r="K9" s="2"/>
    </row>
    <row r="10" spans="1:11" x14ac:dyDescent="0.2">
      <c r="C10" s="2"/>
      <c r="D10" s="29" t="s">
        <v>204</v>
      </c>
      <c r="E10" s="29" t="s">
        <v>763</v>
      </c>
      <c r="F10" s="11"/>
      <c r="G10" s="4"/>
      <c r="H10" s="29" t="s">
        <v>762</v>
      </c>
      <c r="I10" s="4"/>
      <c r="J10" s="4"/>
      <c r="K10" s="2"/>
    </row>
    <row r="11" spans="1:11" x14ac:dyDescent="0.2">
      <c r="B11" s="48"/>
      <c r="C11" s="48"/>
      <c r="D11" s="12" t="s">
        <v>761</v>
      </c>
      <c r="E11" s="14" t="s">
        <v>760</v>
      </c>
      <c r="F11" s="14" t="s">
        <v>758</v>
      </c>
      <c r="G11" s="14" t="s">
        <v>757</v>
      </c>
      <c r="H11" s="14" t="s">
        <v>759</v>
      </c>
      <c r="I11" s="14" t="s">
        <v>758</v>
      </c>
      <c r="J11" s="14" t="s">
        <v>757</v>
      </c>
      <c r="K11" s="2"/>
    </row>
    <row r="12" spans="1:11" x14ac:dyDescent="0.2">
      <c r="B12" s="2"/>
      <c r="C12" s="2"/>
      <c r="D12" s="11"/>
      <c r="K12" s="2"/>
    </row>
    <row r="13" spans="1:11" x14ac:dyDescent="0.2">
      <c r="B13" s="7" t="s">
        <v>756</v>
      </c>
      <c r="D13" s="18">
        <f>E13-H13</f>
        <v>13667</v>
      </c>
      <c r="E13" s="27">
        <f>F13+G13</f>
        <v>25420</v>
      </c>
      <c r="F13" s="19">
        <v>18121</v>
      </c>
      <c r="G13" s="19">
        <v>7299</v>
      </c>
      <c r="H13" s="27">
        <f>I13+J13</f>
        <v>11753</v>
      </c>
      <c r="I13" s="19">
        <v>10295</v>
      </c>
      <c r="J13" s="19">
        <v>1458</v>
      </c>
      <c r="K13" s="2"/>
    </row>
    <row r="14" spans="1:11" x14ac:dyDescent="0.2">
      <c r="B14" s="7" t="s">
        <v>755</v>
      </c>
      <c r="D14" s="18">
        <f>E14-H14</f>
        <v>15540</v>
      </c>
      <c r="E14" s="27">
        <f>F14+G14</f>
        <v>28471</v>
      </c>
      <c r="F14" s="19">
        <v>21692</v>
      </c>
      <c r="G14" s="19">
        <v>6779</v>
      </c>
      <c r="H14" s="27">
        <f>I14+J14</f>
        <v>12931</v>
      </c>
      <c r="I14" s="19">
        <v>11349</v>
      </c>
      <c r="J14" s="19">
        <v>1582</v>
      </c>
      <c r="K14" s="2"/>
    </row>
    <row r="15" spans="1:11" x14ac:dyDescent="0.2">
      <c r="D15" s="11"/>
    </row>
    <row r="16" spans="1:11" x14ac:dyDescent="0.2">
      <c r="B16" s="1" t="s">
        <v>754</v>
      </c>
      <c r="C16" s="2"/>
      <c r="D16" s="4">
        <f>E16-H16</f>
        <v>22905</v>
      </c>
      <c r="E16" s="2">
        <f>F16+G16</f>
        <v>36654</v>
      </c>
      <c r="F16" s="2">
        <f>SUM(F18:F27)</f>
        <v>27402</v>
      </c>
      <c r="G16" s="2">
        <f>SUM(G18:G27)</f>
        <v>9252</v>
      </c>
      <c r="H16" s="2">
        <f>I16+J16</f>
        <v>13749</v>
      </c>
      <c r="I16" s="2">
        <f>SUM(I18:I27)</f>
        <v>11636</v>
      </c>
      <c r="J16" s="2">
        <f>SUM(J18:J27)</f>
        <v>2113</v>
      </c>
      <c r="K16" s="2"/>
    </row>
    <row r="17" spans="2:11" x14ac:dyDescent="0.2">
      <c r="D17" s="11"/>
    </row>
    <row r="18" spans="2:11" x14ac:dyDescent="0.2">
      <c r="C18" s="7" t="s">
        <v>752</v>
      </c>
      <c r="D18" s="18">
        <f>E18-H18</f>
        <v>129</v>
      </c>
      <c r="E18" s="27">
        <f>F18+G18</f>
        <v>162</v>
      </c>
      <c r="F18" s="19">
        <v>132</v>
      </c>
      <c r="G18" s="19">
        <v>30</v>
      </c>
      <c r="H18" s="27">
        <f>I18+J18</f>
        <v>33</v>
      </c>
      <c r="I18" s="19">
        <v>30</v>
      </c>
      <c r="J18" s="19">
        <v>3</v>
      </c>
    </row>
    <row r="19" spans="2:11" x14ac:dyDescent="0.2">
      <c r="C19" s="7" t="s">
        <v>750</v>
      </c>
      <c r="D19" s="18">
        <f>E19-H19</f>
        <v>68</v>
      </c>
      <c r="E19" s="27">
        <f>F19+G19</f>
        <v>81</v>
      </c>
      <c r="F19" s="19">
        <v>69</v>
      </c>
      <c r="G19" s="19">
        <v>12</v>
      </c>
      <c r="H19" s="27">
        <f>I19+J19</f>
        <v>13</v>
      </c>
      <c r="I19" s="19">
        <v>9</v>
      </c>
      <c r="J19" s="19">
        <v>4</v>
      </c>
    </row>
    <row r="20" spans="2:11" x14ac:dyDescent="0.2">
      <c r="C20" s="7" t="s">
        <v>749</v>
      </c>
      <c r="D20" s="18">
        <f>E20-H20</f>
        <v>-1299</v>
      </c>
      <c r="E20" s="27">
        <f>F20+G20</f>
        <v>1238</v>
      </c>
      <c r="F20" s="19">
        <v>1079</v>
      </c>
      <c r="G20" s="19">
        <v>159</v>
      </c>
      <c r="H20" s="27">
        <f>I20+J20</f>
        <v>2537</v>
      </c>
      <c r="I20" s="19">
        <v>2390</v>
      </c>
      <c r="J20" s="19">
        <v>147</v>
      </c>
    </row>
    <row r="21" spans="2:11" x14ac:dyDescent="0.2">
      <c r="C21" s="7" t="s">
        <v>748</v>
      </c>
      <c r="D21" s="18">
        <f>E21-H21</f>
        <v>19</v>
      </c>
      <c r="E21" s="27">
        <f>F21+G21</f>
        <v>42</v>
      </c>
      <c r="F21" s="19">
        <v>39</v>
      </c>
      <c r="G21" s="19">
        <v>3</v>
      </c>
      <c r="H21" s="27">
        <f>I21+J21</f>
        <v>23</v>
      </c>
      <c r="I21" s="19">
        <v>23</v>
      </c>
      <c r="J21" s="17" t="s">
        <v>751</v>
      </c>
    </row>
    <row r="22" spans="2:11" x14ac:dyDescent="0.2">
      <c r="D22" s="11"/>
    </row>
    <row r="23" spans="2:11" x14ac:dyDescent="0.2">
      <c r="C23" s="7" t="s">
        <v>747</v>
      </c>
      <c r="D23" s="18">
        <f>E23-H23</f>
        <v>236</v>
      </c>
      <c r="E23" s="27">
        <f>F23+G23</f>
        <v>349</v>
      </c>
      <c r="F23" s="19">
        <v>106</v>
      </c>
      <c r="G23" s="19">
        <v>243</v>
      </c>
      <c r="H23" s="27">
        <f>I23+J23</f>
        <v>113</v>
      </c>
      <c r="I23" s="19">
        <v>101</v>
      </c>
      <c r="J23" s="19">
        <v>12</v>
      </c>
    </row>
    <row r="24" spans="2:11" x14ac:dyDescent="0.2">
      <c r="C24" s="7" t="s">
        <v>746</v>
      </c>
      <c r="D24" s="18">
        <f>E24-H24</f>
        <v>22537</v>
      </c>
      <c r="E24" s="27">
        <f>F24+G24</f>
        <v>31630</v>
      </c>
      <c r="F24" s="19">
        <v>23898</v>
      </c>
      <c r="G24" s="19">
        <v>7732</v>
      </c>
      <c r="H24" s="27">
        <f>I24+J24</f>
        <v>9093</v>
      </c>
      <c r="I24" s="19">
        <v>7338</v>
      </c>
      <c r="J24" s="19">
        <v>1755</v>
      </c>
    </row>
    <row r="25" spans="2:11" x14ac:dyDescent="0.2">
      <c r="C25" s="7" t="s">
        <v>745</v>
      </c>
      <c r="D25" s="18">
        <f>E25-H25</f>
        <v>316</v>
      </c>
      <c r="E25" s="27">
        <f>F25+G25</f>
        <v>737</v>
      </c>
      <c r="F25" s="19">
        <v>339</v>
      </c>
      <c r="G25" s="19">
        <v>398</v>
      </c>
      <c r="H25" s="27">
        <f>I25+J25</f>
        <v>421</v>
      </c>
      <c r="I25" s="19">
        <v>362</v>
      </c>
      <c r="J25" s="19">
        <v>59</v>
      </c>
    </row>
    <row r="26" spans="2:11" x14ac:dyDescent="0.2">
      <c r="C26" s="7" t="s">
        <v>744</v>
      </c>
      <c r="D26" s="18">
        <f>E26-H26</f>
        <v>1046</v>
      </c>
      <c r="E26" s="27">
        <f>F26+G26</f>
        <v>2070</v>
      </c>
      <c r="F26" s="19">
        <v>1470</v>
      </c>
      <c r="G26" s="19">
        <v>600</v>
      </c>
      <c r="H26" s="27">
        <f>I26+J26</f>
        <v>1024</v>
      </c>
      <c r="I26" s="19">
        <v>901</v>
      </c>
      <c r="J26" s="19">
        <v>123</v>
      </c>
    </row>
    <row r="27" spans="2:11" x14ac:dyDescent="0.2">
      <c r="C27" s="7" t="s">
        <v>743</v>
      </c>
      <c r="D27" s="18">
        <f>E27-H27</f>
        <v>-147</v>
      </c>
      <c r="E27" s="27">
        <f>F27+G27</f>
        <v>345</v>
      </c>
      <c r="F27" s="19">
        <v>270</v>
      </c>
      <c r="G27" s="19">
        <v>75</v>
      </c>
      <c r="H27" s="27">
        <f>I27+J27</f>
        <v>492</v>
      </c>
      <c r="I27" s="19">
        <v>482</v>
      </c>
      <c r="J27" s="19">
        <v>10</v>
      </c>
      <c r="K27" s="2"/>
    </row>
    <row r="28" spans="2:11" x14ac:dyDescent="0.2">
      <c r="D28" s="11"/>
    </row>
    <row r="29" spans="2:11" x14ac:dyDescent="0.2">
      <c r="B29" s="1" t="s">
        <v>753</v>
      </c>
      <c r="C29" s="2"/>
      <c r="D29" s="4">
        <f>E29-H29</f>
        <v>28425</v>
      </c>
      <c r="E29" s="2">
        <f>F29+G29</f>
        <v>44994</v>
      </c>
      <c r="F29" s="5">
        <v>35076</v>
      </c>
      <c r="G29" s="5">
        <v>9918</v>
      </c>
      <c r="H29" s="2">
        <f>I29+J29</f>
        <v>16569</v>
      </c>
      <c r="I29" s="5">
        <v>13372</v>
      </c>
      <c r="J29" s="5">
        <v>3197</v>
      </c>
    </row>
    <row r="30" spans="2:11" x14ac:dyDescent="0.2">
      <c r="D30" s="11"/>
    </row>
    <row r="31" spans="2:11" x14ac:dyDescent="0.2">
      <c r="C31" s="7" t="s">
        <v>752</v>
      </c>
      <c r="D31" s="18">
        <f>E31-H31</f>
        <v>158</v>
      </c>
      <c r="E31" s="27">
        <f>F31+G31</f>
        <v>194</v>
      </c>
      <c r="F31" s="19">
        <v>156</v>
      </c>
      <c r="G31" s="19">
        <v>38</v>
      </c>
      <c r="H31" s="27">
        <f>I31+J31</f>
        <v>36</v>
      </c>
      <c r="I31" s="19">
        <v>36</v>
      </c>
      <c r="J31" s="17" t="s">
        <v>751</v>
      </c>
      <c r="K31" s="2"/>
    </row>
    <row r="32" spans="2:11" x14ac:dyDescent="0.2">
      <c r="C32" s="7" t="s">
        <v>750</v>
      </c>
      <c r="D32" s="18">
        <f>E32-H32</f>
        <v>80</v>
      </c>
      <c r="E32" s="27">
        <f>F32+G32</f>
        <v>117</v>
      </c>
      <c r="F32" s="19">
        <v>78</v>
      </c>
      <c r="G32" s="19">
        <v>39</v>
      </c>
      <c r="H32" s="27">
        <f>I32+J32</f>
        <v>37</v>
      </c>
      <c r="I32" s="19">
        <v>28</v>
      </c>
      <c r="J32" s="19">
        <v>9</v>
      </c>
      <c r="K32" s="2"/>
    </row>
    <row r="33" spans="2:11" x14ac:dyDescent="0.2">
      <c r="C33" s="7" t="s">
        <v>749</v>
      </c>
      <c r="D33" s="18">
        <f>E33-H33</f>
        <v>-1654</v>
      </c>
      <c r="E33" s="27">
        <f>F33+G33</f>
        <v>1305</v>
      </c>
      <c r="F33" s="19">
        <v>1184</v>
      </c>
      <c r="G33" s="19">
        <v>121</v>
      </c>
      <c r="H33" s="27">
        <f>I33+J33</f>
        <v>2959</v>
      </c>
      <c r="I33" s="19">
        <v>2775</v>
      </c>
      <c r="J33" s="19">
        <v>184</v>
      </c>
      <c r="K33" s="2"/>
    </row>
    <row r="34" spans="2:11" x14ac:dyDescent="0.2">
      <c r="C34" s="7" t="s">
        <v>748</v>
      </c>
      <c r="D34" s="18">
        <f>E34-H34</f>
        <v>34</v>
      </c>
      <c r="E34" s="27">
        <f>F34+G34</f>
        <v>73</v>
      </c>
      <c r="F34" s="19">
        <v>51</v>
      </c>
      <c r="G34" s="19">
        <v>22</v>
      </c>
      <c r="H34" s="27">
        <f>I34+J34</f>
        <v>39</v>
      </c>
      <c r="I34" s="19">
        <v>34</v>
      </c>
      <c r="J34" s="19">
        <v>5</v>
      </c>
      <c r="K34" s="2"/>
    </row>
    <row r="35" spans="2:11" x14ac:dyDescent="0.2">
      <c r="D35" s="11"/>
      <c r="I35" s="19"/>
      <c r="J35" s="19"/>
      <c r="K35" s="2"/>
    </row>
    <row r="36" spans="2:11" x14ac:dyDescent="0.2">
      <c r="C36" s="7" t="s">
        <v>747</v>
      </c>
      <c r="D36" s="18">
        <f>E36-H36</f>
        <v>358</v>
      </c>
      <c r="E36" s="27">
        <f>F36+G36</f>
        <v>528</v>
      </c>
      <c r="F36" s="19">
        <v>129</v>
      </c>
      <c r="G36" s="19">
        <v>399</v>
      </c>
      <c r="H36" s="27">
        <f>I36+J36</f>
        <v>170</v>
      </c>
      <c r="I36" s="19">
        <v>144</v>
      </c>
      <c r="J36" s="19">
        <v>26</v>
      </c>
      <c r="K36" s="2"/>
    </row>
    <row r="37" spans="2:11" x14ac:dyDescent="0.2">
      <c r="C37" s="7" t="s">
        <v>746</v>
      </c>
      <c r="D37" s="18">
        <f>E37-H37</f>
        <v>27641</v>
      </c>
      <c r="E37" s="27">
        <f>F37+G37</f>
        <v>38706</v>
      </c>
      <c r="F37" s="19">
        <v>30833</v>
      </c>
      <c r="G37" s="19">
        <v>7873</v>
      </c>
      <c r="H37" s="27">
        <f>I37+J37</f>
        <v>11065</v>
      </c>
      <c r="I37" s="19">
        <v>8399</v>
      </c>
      <c r="J37" s="19">
        <v>2666</v>
      </c>
    </row>
    <row r="38" spans="2:11" x14ac:dyDescent="0.2">
      <c r="C38" s="7" t="s">
        <v>745</v>
      </c>
      <c r="D38" s="18">
        <f>E38-H38</f>
        <v>548</v>
      </c>
      <c r="E38" s="27">
        <f>F38+G38</f>
        <v>1049</v>
      </c>
      <c r="F38" s="19">
        <v>518</v>
      </c>
      <c r="G38" s="19">
        <v>531</v>
      </c>
      <c r="H38" s="27">
        <f>I38+J38</f>
        <v>501</v>
      </c>
      <c r="I38" s="19">
        <v>412</v>
      </c>
      <c r="J38" s="19">
        <v>89</v>
      </c>
      <c r="K38" s="2"/>
    </row>
    <row r="39" spans="2:11" x14ac:dyDescent="0.2">
      <c r="C39" s="7" t="s">
        <v>744</v>
      </c>
      <c r="D39" s="18">
        <f>E39-H39</f>
        <v>1242</v>
      </c>
      <c r="E39" s="27">
        <f>F39+G39</f>
        <v>2513</v>
      </c>
      <c r="F39" s="19">
        <v>1782</v>
      </c>
      <c r="G39" s="19">
        <v>731</v>
      </c>
      <c r="H39" s="27">
        <f>I39+J39</f>
        <v>1271</v>
      </c>
      <c r="I39" s="19">
        <v>1081</v>
      </c>
      <c r="J39" s="19">
        <v>190</v>
      </c>
      <c r="K39" s="2"/>
    </row>
    <row r="40" spans="2:11" x14ac:dyDescent="0.2">
      <c r="C40" s="7" t="s">
        <v>743</v>
      </c>
      <c r="D40" s="18">
        <f>E40-H40</f>
        <v>18</v>
      </c>
      <c r="E40" s="27">
        <f>F40+G40</f>
        <v>509</v>
      </c>
      <c r="F40" s="27">
        <f>F29-SUM(F31:F39)</f>
        <v>345</v>
      </c>
      <c r="G40" s="27">
        <f>G29-SUM(G31:G39)</f>
        <v>164</v>
      </c>
      <c r="H40" s="27">
        <f>I40+J40</f>
        <v>491</v>
      </c>
      <c r="I40" s="19">
        <f>I29-SUM(I31:I39)</f>
        <v>463</v>
      </c>
      <c r="J40" s="19">
        <f>J29-SUM(J31:J39)</f>
        <v>28</v>
      </c>
      <c r="K40" s="2"/>
    </row>
    <row r="41" spans="2:11" ht="18" thickBot="1" x14ac:dyDescent="0.25">
      <c r="B41" s="9"/>
      <c r="C41" s="41"/>
      <c r="D41" s="31"/>
      <c r="E41" s="28"/>
      <c r="F41" s="28"/>
      <c r="G41" s="28"/>
      <c r="H41" s="28"/>
      <c r="I41" s="28"/>
      <c r="J41" s="28"/>
      <c r="K41" s="2"/>
    </row>
    <row r="42" spans="2:11" x14ac:dyDescent="0.2">
      <c r="C42" s="2"/>
      <c r="D42" s="7" t="s">
        <v>108</v>
      </c>
      <c r="E42" s="2"/>
      <c r="F42" s="2"/>
      <c r="G42" s="2"/>
      <c r="H42" s="2"/>
      <c r="K42" s="2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35"/>
  <sheetViews>
    <sheetView showGridLines="0" zoomScale="75" workbookViewId="0">
      <selection activeCell="C30" sqref="C30"/>
    </sheetView>
  </sheetViews>
  <sheetFormatPr defaultColWidth="10.69921875" defaultRowHeight="17.25" x14ac:dyDescent="0.2"/>
  <cols>
    <col min="1" max="1" width="10.69921875" style="8" customWidth="1"/>
    <col min="2" max="2" width="2.69921875" style="8" customWidth="1"/>
    <col min="3" max="3" width="12.69921875" style="8" customWidth="1"/>
    <col min="4" max="8" width="11.69921875" style="8" customWidth="1"/>
    <col min="9" max="16384" width="10.69921875" style="8"/>
  </cols>
  <sheetData>
    <row r="1" spans="1:11" x14ac:dyDescent="0.2">
      <c r="A1" s="7"/>
    </row>
    <row r="6" spans="1:11" x14ac:dyDescent="0.2">
      <c r="F6" s="1" t="s">
        <v>766</v>
      </c>
    </row>
    <row r="7" spans="1:11" x14ac:dyDescent="0.2">
      <c r="D7" s="1" t="s">
        <v>798</v>
      </c>
    </row>
    <row r="8" spans="1:11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30" t="s">
        <v>172</v>
      </c>
    </row>
    <row r="9" spans="1:11" x14ac:dyDescent="0.2">
      <c r="D9" s="34" t="s">
        <v>797</v>
      </c>
      <c r="H9" s="34" t="s">
        <v>796</v>
      </c>
    </row>
    <row r="10" spans="1:11" x14ac:dyDescent="0.2">
      <c r="D10" s="12" t="s">
        <v>795</v>
      </c>
      <c r="E10" s="13"/>
      <c r="F10" s="13"/>
      <c r="G10" s="13"/>
      <c r="H10" s="12" t="s">
        <v>794</v>
      </c>
      <c r="I10" s="13"/>
      <c r="J10" s="13"/>
      <c r="K10" s="13"/>
    </row>
    <row r="11" spans="1:11" x14ac:dyDescent="0.2">
      <c r="D11" s="34" t="s">
        <v>793</v>
      </c>
      <c r="E11" s="34" t="s">
        <v>792</v>
      </c>
      <c r="F11" s="34" t="s">
        <v>791</v>
      </c>
      <c r="G11" s="34" t="s">
        <v>790</v>
      </c>
      <c r="H11" s="34" t="s">
        <v>789</v>
      </c>
      <c r="I11" s="34" t="s">
        <v>788</v>
      </c>
      <c r="J11" s="34" t="s">
        <v>787</v>
      </c>
      <c r="K11" s="34" t="s">
        <v>786</v>
      </c>
    </row>
    <row r="12" spans="1:11" x14ac:dyDescent="0.2">
      <c r="B12" s="13"/>
      <c r="C12" s="13"/>
      <c r="D12" s="12" t="s">
        <v>785</v>
      </c>
      <c r="E12" s="12" t="s">
        <v>784</v>
      </c>
      <c r="F12" s="12" t="s">
        <v>783</v>
      </c>
      <c r="G12" s="12" t="s">
        <v>782</v>
      </c>
      <c r="H12" s="12" t="s">
        <v>255</v>
      </c>
      <c r="I12" s="12" t="s">
        <v>254</v>
      </c>
      <c r="J12" s="12" t="s">
        <v>253</v>
      </c>
      <c r="K12" s="12" t="s">
        <v>252</v>
      </c>
    </row>
    <row r="13" spans="1:11" x14ac:dyDescent="0.2">
      <c r="D13" s="11"/>
    </row>
    <row r="14" spans="1:11" x14ac:dyDescent="0.2">
      <c r="C14" s="1" t="s">
        <v>781</v>
      </c>
      <c r="D14" s="4">
        <f>SUM(D16:D32)</f>
        <v>18121</v>
      </c>
      <c r="E14" s="2">
        <f>SUM(E16:E32)</f>
        <v>21692</v>
      </c>
      <c r="F14" s="2">
        <f>SUM(F16:F32)</f>
        <v>27402</v>
      </c>
      <c r="G14" s="2">
        <f>SUM(G16:G32)</f>
        <v>35076</v>
      </c>
      <c r="H14" s="2">
        <f>SUM(H16:H32)</f>
        <v>10295</v>
      </c>
      <c r="I14" s="2">
        <f>SUM(I16:I32)</f>
        <v>11349</v>
      </c>
      <c r="J14" s="2">
        <f>SUM(J16:J32)</f>
        <v>11636</v>
      </c>
      <c r="K14" s="2">
        <f>SUM(K16:K32)</f>
        <v>13372</v>
      </c>
    </row>
    <row r="15" spans="1:11" x14ac:dyDescent="0.2">
      <c r="D15" s="11"/>
    </row>
    <row r="16" spans="1:11" x14ac:dyDescent="0.2">
      <c r="C16" s="7" t="s">
        <v>780</v>
      </c>
      <c r="D16" s="6">
        <v>43</v>
      </c>
      <c r="E16" s="19">
        <v>31</v>
      </c>
      <c r="F16" s="19">
        <v>47</v>
      </c>
      <c r="G16" s="19">
        <v>79</v>
      </c>
      <c r="H16" s="19">
        <v>23</v>
      </c>
      <c r="I16" s="19">
        <v>31</v>
      </c>
      <c r="J16" s="19">
        <v>27</v>
      </c>
      <c r="K16" s="19">
        <v>42</v>
      </c>
    </row>
    <row r="17" spans="1:11" x14ac:dyDescent="0.2">
      <c r="C17" s="7" t="s">
        <v>779</v>
      </c>
      <c r="D17" s="6">
        <v>237</v>
      </c>
      <c r="E17" s="19">
        <v>200</v>
      </c>
      <c r="F17" s="19">
        <v>134</v>
      </c>
      <c r="G17" s="19">
        <v>113</v>
      </c>
      <c r="H17" s="19">
        <v>71</v>
      </c>
      <c r="I17" s="19">
        <v>67</v>
      </c>
      <c r="J17" s="19">
        <v>45</v>
      </c>
      <c r="K17" s="19">
        <v>45</v>
      </c>
    </row>
    <row r="18" spans="1:11" x14ac:dyDescent="0.2">
      <c r="C18" s="7" t="s">
        <v>778</v>
      </c>
      <c r="D18" s="6">
        <v>31</v>
      </c>
      <c r="E18" s="19">
        <v>124</v>
      </c>
      <c r="F18" s="19">
        <v>56</v>
      </c>
      <c r="G18" s="19">
        <v>79</v>
      </c>
      <c r="H18" s="19">
        <v>62</v>
      </c>
      <c r="I18" s="19">
        <v>294</v>
      </c>
      <c r="J18" s="19">
        <v>198</v>
      </c>
      <c r="K18" s="19">
        <v>97</v>
      </c>
    </row>
    <row r="19" spans="1:11" x14ac:dyDescent="0.2">
      <c r="D19" s="11"/>
      <c r="G19" s="19"/>
      <c r="K19" s="19"/>
    </row>
    <row r="20" spans="1:11" x14ac:dyDescent="0.2">
      <c r="C20" s="7" t="s">
        <v>777</v>
      </c>
      <c r="D20" s="6">
        <v>23</v>
      </c>
      <c r="E20" s="19">
        <v>19</v>
      </c>
      <c r="F20" s="19">
        <v>13</v>
      </c>
      <c r="G20" s="19">
        <v>22</v>
      </c>
      <c r="H20" s="19">
        <v>18</v>
      </c>
      <c r="I20" s="19">
        <v>14</v>
      </c>
      <c r="J20" s="19">
        <v>6</v>
      </c>
      <c r="K20" s="19">
        <v>7</v>
      </c>
    </row>
    <row r="21" spans="1:11" x14ac:dyDescent="0.2">
      <c r="C21" s="7" t="s">
        <v>776</v>
      </c>
      <c r="D21" s="6">
        <v>1192</v>
      </c>
      <c r="E21" s="19">
        <v>1547</v>
      </c>
      <c r="F21" s="19">
        <v>2234</v>
      </c>
      <c r="G21" s="19">
        <v>3097</v>
      </c>
      <c r="H21" s="19">
        <v>1493</v>
      </c>
      <c r="I21" s="19">
        <v>1330</v>
      </c>
      <c r="J21" s="19">
        <v>1582</v>
      </c>
      <c r="K21" s="19">
        <v>1744</v>
      </c>
    </row>
    <row r="22" spans="1:11" x14ac:dyDescent="0.2">
      <c r="C22" s="7" t="s">
        <v>775</v>
      </c>
      <c r="D22" s="6">
        <v>3798</v>
      </c>
      <c r="E22" s="19">
        <v>4489</v>
      </c>
      <c r="F22" s="19">
        <v>5838</v>
      </c>
      <c r="G22" s="19">
        <v>6776</v>
      </c>
      <c r="H22" s="19">
        <v>1907</v>
      </c>
      <c r="I22" s="19">
        <v>1854</v>
      </c>
      <c r="J22" s="19">
        <v>1779</v>
      </c>
      <c r="K22" s="19">
        <v>2062</v>
      </c>
    </row>
    <row r="23" spans="1:11" x14ac:dyDescent="0.2">
      <c r="D23" s="11"/>
      <c r="G23" s="19"/>
      <c r="K23" s="19"/>
    </row>
    <row r="24" spans="1:11" x14ac:dyDescent="0.2">
      <c r="C24" s="7" t="s">
        <v>774</v>
      </c>
      <c r="D24" s="6">
        <v>238</v>
      </c>
      <c r="E24" s="19">
        <v>310</v>
      </c>
      <c r="F24" s="19">
        <v>439</v>
      </c>
      <c r="G24" s="19">
        <v>671</v>
      </c>
      <c r="H24" s="19">
        <v>222</v>
      </c>
      <c r="I24" s="19">
        <v>248</v>
      </c>
      <c r="J24" s="19">
        <v>201</v>
      </c>
      <c r="K24" s="19">
        <v>244</v>
      </c>
    </row>
    <row r="25" spans="1:11" x14ac:dyDescent="0.2">
      <c r="C25" s="7" t="s">
        <v>773</v>
      </c>
      <c r="D25" s="6">
        <v>4203</v>
      </c>
      <c r="E25" s="19">
        <v>4405</v>
      </c>
      <c r="F25" s="19">
        <v>4142</v>
      </c>
      <c r="G25" s="19">
        <v>5437</v>
      </c>
      <c r="H25" s="19">
        <v>1688</v>
      </c>
      <c r="I25" s="19">
        <v>1928</v>
      </c>
      <c r="J25" s="19">
        <v>1544</v>
      </c>
      <c r="K25" s="19">
        <v>1528</v>
      </c>
    </row>
    <row r="26" spans="1:11" x14ac:dyDescent="0.2">
      <c r="C26" s="7" t="s">
        <v>772</v>
      </c>
      <c r="D26" s="6">
        <v>2867</v>
      </c>
      <c r="E26" s="19">
        <v>3878</v>
      </c>
      <c r="F26" s="19">
        <v>5148</v>
      </c>
      <c r="G26" s="19">
        <v>6411</v>
      </c>
      <c r="H26" s="19">
        <v>2005</v>
      </c>
      <c r="I26" s="19">
        <v>2230</v>
      </c>
      <c r="J26" s="19">
        <v>2352</v>
      </c>
      <c r="K26" s="19">
        <v>2763</v>
      </c>
    </row>
    <row r="27" spans="1:11" x14ac:dyDescent="0.2">
      <c r="C27" s="7" t="s">
        <v>771</v>
      </c>
      <c r="D27" s="6">
        <v>1107</v>
      </c>
      <c r="E27" s="19">
        <v>1230</v>
      </c>
      <c r="F27" s="19">
        <v>1542</v>
      </c>
      <c r="G27" s="19">
        <v>1745</v>
      </c>
      <c r="H27" s="19">
        <v>573</v>
      </c>
      <c r="I27" s="19">
        <v>659</v>
      </c>
      <c r="J27" s="19">
        <v>738</v>
      </c>
      <c r="K27" s="19">
        <v>846</v>
      </c>
    </row>
    <row r="28" spans="1:11" x14ac:dyDescent="0.2">
      <c r="D28" s="11"/>
      <c r="G28" s="19"/>
      <c r="K28" s="19"/>
    </row>
    <row r="29" spans="1:11" x14ac:dyDescent="0.2">
      <c r="C29" s="7" t="s">
        <v>770</v>
      </c>
      <c r="D29" s="6">
        <v>167</v>
      </c>
      <c r="E29" s="19">
        <v>183</v>
      </c>
      <c r="F29" s="19">
        <v>388</v>
      </c>
      <c r="G29" s="19">
        <v>425</v>
      </c>
      <c r="H29" s="19">
        <v>63</v>
      </c>
      <c r="I29" s="19">
        <v>75</v>
      </c>
      <c r="J29" s="19">
        <v>141</v>
      </c>
      <c r="K29" s="19">
        <v>156</v>
      </c>
    </row>
    <row r="30" spans="1:11" x14ac:dyDescent="0.2">
      <c r="A30" s="2"/>
      <c r="C30" s="7" t="s">
        <v>769</v>
      </c>
      <c r="D30" s="6">
        <v>3600</v>
      </c>
      <c r="E30" s="19">
        <v>4529</v>
      </c>
      <c r="F30" s="19">
        <v>6273</v>
      </c>
      <c r="G30" s="19">
        <v>8564</v>
      </c>
      <c r="H30" s="19">
        <v>1752</v>
      </c>
      <c r="I30" s="19">
        <v>2151</v>
      </c>
      <c r="J30" s="19">
        <v>2511</v>
      </c>
      <c r="K30" s="19">
        <v>3230</v>
      </c>
    </row>
    <row r="31" spans="1:11" x14ac:dyDescent="0.2">
      <c r="A31" s="2"/>
      <c r="C31" s="7" t="s">
        <v>768</v>
      </c>
      <c r="D31" s="6">
        <v>606</v>
      </c>
      <c r="E31" s="19">
        <v>719</v>
      </c>
      <c r="F31" s="19">
        <v>1035</v>
      </c>
      <c r="G31" s="19">
        <v>1511</v>
      </c>
      <c r="H31" s="19">
        <v>413</v>
      </c>
      <c r="I31" s="19">
        <v>454</v>
      </c>
      <c r="J31" s="19">
        <v>471</v>
      </c>
      <c r="K31" s="19">
        <v>541</v>
      </c>
    </row>
    <row r="32" spans="1:11" x14ac:dyDescent="0.2">
      <c r="A32" s="2"/>
      <c r="C32" s="7" t="s">
        <v>767</v>
      </c>
      <c r="D32" s="6">
        <v>9</v>
      </c>
      <c r="E32" s="19">
        <v>28</v>
      </c>
      <c r="F32" s="19">
        <v>113</v>
      </c>
      <c r="G32" s="19">
        <v>146</v>
      </c>
      <c r="H32" s="19">
        <v>5</v>
      </c>
      <c r="I32" s="19">
        <v>14</v>
      </c>
      <c r="J32" s="19">
        <v>41</v>
      </c>
      <c r="K32" s="19">
        <v>67</v>
      </c>
    </row>
    <row r="33" spans="1:11" ht="18" thickBot="1" x14ac:dyDescent="0.25">
      <c r="A33" s="2"/>
      <c r="B33" s="9"/>
      <c r="C33" s="41"/>
      <c r="D33" s="42"/>
      <c r="E33" s="41"/>
      <c r="F33" s="59"/>
      <c r="G33" s="41"/>
      <c r="H33" s="41"/>
      <c r="I33" s="41"/>
      <c r="J33" s="41"/>
      <c r="K33" s="41"/>
    </row>
    <row r="34" spans="1:11" x14ac:dyDescent="0.2">
      <c r="A34" s="2"/>
      <c r="C34" s="2"/>
      <c r="D34" s="7" t="s">
        <v>108</v>
      </c>
      <c r="E34" s="2"/>
      <c r="F34" s="5"/>
      <c r="G34" s="5"/>
      <c r="H34" s="2"/>
      <c r="I34" s="2"/>
      <c r="J34" s="2"/>
      <c r="K34" s="2"/>
    </row>
    <row r="35" spans="1:11" x14ac:dyDescent="0.2">
      <c r="A35" s="7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3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/>
  </sheetViews>
  <sheetFormatPr defaultColWidth="9.69921875" defaultRowHeight="17.25" x14ac:dyDescent="0.2"/>
  <cols>
    <col min="1" max="4" width="10.69921875" style="8" customWidth="1"/>
    <col min="5" max="6" width="9.69921875" style="8"/>
    <col min="7" max="8" width="8.69921875" style="8" customWidth="1"/>
    <col min="9" max="9" width="10.69921875" style="8" customWidth="1"/>
    <col min="10" max="11" width="8.69921875" style="8" customWidth="1"/>
    <col min="12" max="12" width="10.69921875" style="8" customWidth="1"/>
    <col min="13" max="16384" width="9.69921875" style="8"/>
  </cols>
  <sheetData>
    <row r="1" spans="1:12" x14ac:dyDescent="0.2">
      <c r="A1" s="7"/>
    </row>
    <row r="6" spans="1:12" x14ac:dyDescent="0.2">
      <c r="E6" s="1" t="s">
        <v>766</v>
      </c>
    </row>
    <row r="7" spans="1:12" x14ac:dyDescent="0.2">
      <c r="C7" s="1" t="s">
        <v>815</v>
      </c>
    </row>
    <row r="8" spans="1:12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30" t="s">
        <v>172</v>
      </c>
    </row>
    <row r="9" spans="1:12" x14ac:dyDescent="0.2">
      <c r="C9" s="11"/>
      <c r="D9" s="11"/>
      <c r="E9" s="13"/>
      <c r="F9" s="58" t="s">
        <v>814</v>
      </c>
      <c r="G9" s="13"/>
      <c r="H9" s="13"/>
      <c r="I9" s="11"/>
      <c r="J9" s="13"/>
      <c r="K9" s="58" t="s">
        <v>813</v>
      </c>
      <c r="L9" s="13"/>
    </row>
    <row r="10" spans="1:12" x14ac:dyDescent="0.2">
      <c r="C10" s="29" t="s">
        <v>812</v>
      </c>
      <c r="D10" s="34" t="s">
        <v>809</v>
      </c>
      <c r="E10" s="12" t="s">
        <v>811</v>
      </c>
      <c r="F10" s="13"/>
      <c r="G10" s="29" t="s">
        <v>810</v>
      </c>
      <c r="H10" s="11"/>
      <c r="I10" s="34" t="s">
        <v>809</v>
      </c>
      <c r="J10" s="11"/>
      <c r="K10" s="34" t="s">
        <v>808</v>
      </c>
      <c r="L10" s="11"/>
    </row>
    <row r="11" spans="1:12" x14ac:dyDescent="0.2">
      <c r="B11" s="13"/>
      <c r="C11" s="12" t="s">
        <v>807</v>
      </c>
      <c r="D11" s="12" t="s">
        <v>806</v>
      </c>
      <c r="E11" s="14" t="s">
        <v>805</v>
      </c>
      <c r="F11" s="14" t="s">
        <v>804</v>
      </c>
      <c r="G11" s="14" t="s">
        <v>801</v>
      </c>
      <c r="H11" s="12" t="s">
        <v>800</v>
      </c>
      <c r="I11" s="12" t="s">
        <v>803</v>
      </c>
      <c r="J11" s="12" t="s">
        <v>802</v>
      </c>
      <c r="K11" s="12" t="s">
        <v>801</v>
      </c>
      <c r="L11" s="12" t="s">
        <v>800</v>
      </c>
    </row>
    <row r="12" spans="1:12" x14ac:dyDescent="0.2">
      <c r="C12" s="11"/>
    </row>
    <row r="13" spans="1:12" x14ac:dyDescent="0.2">
      <c r="B13" s="1" t="s">
        <v>159</v>
      </c>
      <c r="C13" s="4">
        <v>1080435</v>
      </c>
      <c r="D13" s="2">
        <f>SUM(D15:D70)</f>
        <v>521584</v>
      </c>
      <c r="E13" s="2">
        <f>SUM(E15:E70)</f>
        <v>119531</v>
      </c>
      <c r="F13" s="2">
        <f>SUM(F15:F70)</f>
        <v>275049</v>
      </c>
      <c r="G13" s="2">
        <f>SUM(G15:G70)</f>
        <v>91928</v>
      </c>
      <c r="H13" s="2">
        <f>SUM(H15:H70)</f>
        <v>35076</v>
      </c>
      <c r="I13" s="2">
        <f>SUM(I15:I70)</f>
        <v>63768</v>
      </c>
      <c r="J13" s="2">
        <f>SUM(J15:J70)</f>
        <v>38672</v>
      </c>
      <c r="K13" s="2">
        <f>SUM(K15:K70)</f>
        <v>15178</v>
      </c>
      <c r="L13" s="2">
        <f>SUM(L15:L70)</f>
        <v>9918</v>
      </c>
    </row>
    <row r="14" spans="1:12" x14ac:dyDescent="0.2">
      <c r="C14" s="11"/>
    </row>
    <row r="15" spans="1:12" x14ac:dyDescent="0.2">
      <c r="B15" s="7" t="s">
        <v>158</v>
      </c>
      <c r="C15" s="6">
        <v>393885</v>
      </c>
      <c r="D15" s="27">
        <f>E15+F15+G15+H15</f>
        <v>188322</v>
      </c>
      <c r="E15" s="19">
        <v>24866</v>
      </c>
      <c r="F15" s="19">
        <v>142262</v>
      </c>
      <c r="G15" s="19">
        <v>8363</v>
      </c>
      <c r="H15" s="19">
        <v>12831</v>
      </c>
      <c r="I15" s="27">
        <f>J15+K15+L15</f>
        <v>24159</v>
      </c>
      <c r="J15" s="19">
        <v>19063</v>
      </c>
      <c r="K15" s="19">
        <v>673</v>
      </c>
      <c r="L15" s="19">
        <v>4423</v>
      </c>
    </row>
    <row r="16" spans="1:12" x14ac:dyDescent="0.2">
      <c r="B16" s="7" t="s">
        <v>157</v>
      </c>
      <c r="C16" s="6">
        <v>47195</v>
      </c>
      <c r="D16" s="27">
        <f>E16+F16+G16+H16</f>
        <v>22523</v>
      </c>
      <c r="E16" s="19">
        <v>4465</v>
      </c>
      <c r="F16" s="19">
        <v>10062</v>
      </c>
      <c r="G16" s="19">
        <v>7334</v>
      </c>
      <c r="H16" s="19">
        <v>662</v>
      </c>
      <c r="I16" s="27">
        <f>J16+K16+L16</f>
        <v>2645</v>
      </c>
      <c r="J16" s="19">
        <v>989</v>
      </c>
      <c r="K16" s="19">
        <v>1211</v>
      </c>
      <c r="L16" s="19">
        <v>445</v>
      </c>
    </row>
    <row r="17" spans="2:12" x14ac:dyDescent="0.2">
      <c r="B17" s="7" t="s">
        <v>156</v>
      </c>
      <c r="C17" s="6">
        <v>53469</v>
      </c>
      <c r="D17" s="27">
        <f>E17+F17+G17+H17</f>
        <v>24375</v>
      </c>
      <c r="E17" s="19">
        <v>4016</v>
      </c>
      <c r="F17" s="19">
        <v>7954</v>
      </c>
      <c r="G17" s="19">
        <v>1969</v>
      </c>
      <c r="H17" s="19">
        <v>10436</v>
      </c>
      <c r="I17" s="27">
        <f>J17+K17+L17</f>
        <v>4206</v>
      </c>
      <c r="J17" s="19">
        <v>1795</v>
      </c>
      <c r="K17" s="19">
        <v>609</v>
      </c>
      <c r="L17" s="19">
        <v>1802</v>
      </c>
    </row>
    <row r="18" spans="2:12" x14ac:dyDescent="0.2">
      <c r="B18" s="7" t="s">
        <v>155</v>
      </c>
      <c r="C18" s="6">
        <v>34283</v>
      </c>
      <c r="D18" s="27">
        <f>E18+F18+G18+H18</f>
        <v>16852</v>
      </c>
      <c r="E18" s="19">
        <v>4932</v>
      </c>
      <c r="F18" s="19">
        <v>7456</v>
      </c>
      <c r="G18" s="19">
        <v>4246</v>
      </c>
      <c r="H18" s="19">
        <v>218</v>
      </c>
      <c r="I18" s="27">
        <f>J18+K18+L18</f>
        <v>1885</v>
      </c>
      <c r="J18" s="19">
        <v>790</v>
      </c>
      <c r="K18" s="19">
        <v>933</v>
      </c>
      <c r="L18" s="19">
        <v>162</v>
      </c>
    </row>
    <row r="19" spans="2:12" x14ac:dyDescent="0.2">
      <c r="B19" s="7" t="s">
        <v>154</v>
      </c>
      <c r="C19" s="6">
        <v>28510</v>
      </c>
      <c r="D19" s="27">
        <f>E19+F19+G19+H19</f>
        <v>13102</v>
      </c>
      <c r="E19" s="19">
        <v>4293</v>
      </c>
      <c r="F19" s="19">
        <v>6380</v>
      </c>
      <c r="G19" s="19">
        <v>2350</v>
      </c>
      <c r="H19" s="19">
        <v>79</v>
      </c>
      <c r="I19" s="27">
        <f>J19+K19+L19</f>
        <v>1825</v>
      </c>
      <c r="J19" s="19">
        <v>1569</v>
      </c>
      <c r="K19" s="19">
        <v>214</v>
      </c>
      <c r="L19" s="19">
        <v>42</v>
      </c>
    </row>
    <row r="20" spans="2:12" x14ac:dyDescent="0.2">
      <c r="B20" s="7" t="s">
        <v>153</v>
      </c>
      <c r="C20" s="6">
        <v>70246</v>
      </c>
      <c r="D20" s="27">
        <f>E20+F20+G20+H20</f>
        <v>35172</v>
      </c>
      <c r="E20" s="19">
        <v>9565</v>
      </c>
      <c r="F20" s="19">
        <v>21108</v>
      </c>
      <c r="G20" s="19">
        <v>4388</v>
      </c>
      <c r="H20" s="19">
        <v>111</v>
      </c>
      <c r="I20" s="27">
        <f>J20+K20+L20</f>
        <v>3504</v>
      </c>
      <c r="J20" s="19">
        <v>2987</v>
      </c>
      <c r="K20" s="19">
        <v>479</v>
      </c>
      <c r="L20" s="19">
        <v>38</v>
      </c>
    </row>
    <row r="21" spans="2:12" x14ac:dyDescent="0.2">
      <c r="B21" s="7" t="s">
        <v>152</v>
      </c>
      <c r="C21" s="6">
        <v>34134</v>
      </c>
      <c r="D21" s="27">
        <f>E21+F21+G21+H21</f>
        <v>15344</v>
      </c>
      <c r="E21" s="19">
        <v>2940</v>
      </c>
      <c r="F21" s="19">
        <v>10192</v>
      </c>
      <c r="G21" s="19">
        <v>1229</v>
      </c>
      <c r="H21" s="19">
        <v>983</v>
      </c>
      <c r="I21" s="27">
        <f>J21+K21+L21</f>
        <v>1616</v>
      </c>
      <c r="J21" s="19">
        <v>1518</v>
      </c>
      <c r="K21" s="19">
        <v>16</v>
      </c>
      <c r="L21" s="19">
        <v>82</v>
      </c>
    </row>
    <row r="22" spans="2:12" x14ac:dyDescent="0.2">
      <c r="C22" s="6"/>
      <c r="E22" s="19"/>
      <c r="F22" s="19"/>
      <c r="G22" s="19"/>
      <c r="H22" s="19"/>
      <c r="J22" s="19"/>
      <c r="K22" s="19"/>
      <c r="L22" s="19"/>
    </row>
    <row r="23" spans="2:12" x14ac:dyDescent="0.2">
      <c r="B23" s="7" t="s">
        <v>151</v>
      </c>
      <c r="C23" s="6">
        <v>15439</v>
      </c>
      <c r="D23" s="27">
        <f>E23+F23+G23+H23</f>
        <v>8095</v>
      </c>
      <c r="E23" s="19">
        <v>3323</v>
      </c>
      <c r="F23" s="19">
        <v>2021</v>
      </c>
      <c r="G23" s="19">
        <v>2565</v>
      </c>
      <c r="H23" s="19">
        <v>186</v>
      </c>
      <c r="I23" s="27">
        <f>J23+K23+L23</f>
        <v>873</v>
      </c>
      <c r="J23" s="19">
        <v>161</v>
      </c>
      <c r="K23" s="19">
        <v>595</v>
      </c>
      <c r="L23" s="19">
        <v>117</v>
      </c>
    </row>
    <row r="24" spans="2:12" x14ac:dyDescent="0.2">
      <c r="B24" s="7" t="s">
        <v>150</v>
      </c>
      <c r="C24" s="6">
        <v>8955</v>
      </c>
      <c r="D24" s="27">
        <f>E24+F24+G24+H24</f>
        <v>4518</v>
      </c>
      <c r="E24" s="19">
        <v>1233</v>
      </c>
      <c r="F24" s="19">
        <v>1324</v>
      </c>
      <c r="G24" s="19">
        <v>1881</v>
      </c>
      <c r="H24" s="19">
        <v>80</v>
      </c>
      <c r="I24" s="27">
        <f>J24+K24+L24</f>
        <v>542</v>
      </c>
      <c r="J24" s="19">
        <v>240</v>
      </c>
      <c r="K24" s="19">
        <v>239</v>
      </c>
      <c r="L24" s="19">
        <v>63</v>
      </c>
    </row>
    <row r="25" spans="2:12" x14ac:dyDescent="0.2">
      <c r="B25" s="7" t="s">
        <v>149</v>
      </c>
      <c r="C25" s="6">
        <v>4423</v>
      </c>
      <c r="D25" s="27">
        <f>E25+F25+G25+H25</f>
        <v>2346</v>
      </c>
      <c r="E25" s="19">
        <v>1023</v>
      </c>
      <c r="F25" s="19">
        <v>660</v>
      </c>
      <c r="G25" s="19">
        <v>635</v>
      </c>
      <c r="H25" s="19">
        <v>28</v>
      </c>
      <c r="I25" s="27">
        <f>J25+K25+L25</f>
        <v>174</v>
      </c>
      <c r="J25" s="19">
        <v>52</v>
      </c>
      <c r="K25" s="19">
        <v>108</v>
      </c>
      <c r="L25" s="19">
        <v>14</v>
      </c>
    </row>
    <row r="26" spans="2:12" x14ac:dyDescent="0.2">
      <c r="B26" s="7" t="s">
        <v>148</v>
      </c>
      <c r="C26" s="6">
        <v>14635</v>
      </c>
      <c r="D26" s="27">
        <f>E26+F26+G26+H26</f>
        <v>7622</v>
      </c>
      <c r="E26" s="19">
        <v>2506</v>
      </c>
      <c r="F26" s="19">
        <v>1545</v>
      </c>
      <c r="G26" s="19">
        <v>2898</v>
      </c>
      <c r="H26" s="19">
        <v>673</v>
      </c>
      <c r="I26" s="27">
        <f>J26+K26+L26</f>
        <v>975</v>
      </c>
      <c r="J26" s="19">
        <v>239</v>
      </c>
      <c r="K26" s="19">
        <v>578</v>
      </c>
      <c r="L26" s="19">
        <v>158</v>
      </c>
    </row>
    <row r="27" spans="2:12" x14ac:dyDescent="0.2">
      <c r="B27" s="7" t="s">
        <v>147</v>
      </c>
      <c r="C27" s="6">
        <v>17016</v>
      </c>
      <c r="D27" s="27">
        <f>E27+F27+G27+H27</f>
        <v>8845</v>
      </c>
      <c r="E27" s="19">
        <v>3520</v>
      </c>
      <c r="F27" s="19">
        <v>1881</v>
      </c>
      <c r="G27" s="19">
        <v>2748</v>
      </c>
      <c r="H27" s="19">
        <v>696</v>
      </c>
      <c r="I27" s="27">
        <f>J27+K27+L27</f>
        <v>1002</v>
      </c>
      <c r="J27" s="19">
        <v>618</v>
      </c>
      <c r="K27" s="19">
        <v>173</v>
      </c>
      <c r="L27" s="19">
        <v>211</v>
      </c>
    </row>
    <row r="28" spans="2:12" x14ac:dyDescent="0.2">
      <c r="B28" s="7" t="s">
        <v>146</v>
      </c>
      <c r="C28" s="6">
        <v>9103</v>
      </c>
      <c r="D28" s="27">
        <f>E28+F28+G28+H28</f>
        <v>4626</v>
      </c>
      <c r="E28" s="19">
        <v>1663</v>
      </c>
      <c r="F28" s="19">
        <v>850</v>
      </c>
      <c r="G28" s="19">
        <v>1825</v>
      </c>
      <c r="H28" s="19">
        <v>288</v>
      </c>
      <c r="I28" s="27">
        <f>J28+K28+L28</f>
        <v>575</v>
      </c>
      <c r="J28" s="19">
        <v>114</v>
      </c>
      <c r="K28" s="19">
        <v>350</v>
      </c>
      <c r="L28" s="19">
        <v>111</v>
      </c>
    </row>
    <row r="29" spans="2:12" x14ac:dyDescent="0.2">
      <c r="B29" s="7" t="s">
        <v>145</v>
      </c>
      <c r="C29" s="6">
        <v>8026</v>
      </c>
      <c r="D29" s="27">
        <f>E29+F29+G29+H29</f>
        <v>4124</v>
      </c>
      <c r="E29" s="19">
        <v>1672</v>
      </c>
      <c r="F29" s="19">
        <v>771</v>
      </c>
      <c r="G29" s="19">
        <v>1477</v>
      </c>
      <c r="H29" s="19">
        <v>204</v>
      </c>
      <c r="I29" s="27">
        <f>J29+K29+L29</f>
        <v>477</v>
      </c>
      <c r="J29" s="19">
        <v>84</v>
      </c>
      <c r="K29" s="19">
        <v>303</v>
      </c>
      <c r="L29" s="19">
        <v>90</v>
      </c>
    </row>
    <row r="30" spans="2:12" x14ac:dyDescent="0.2">
      <c r="B30" s="7" t="s">
        <v>144</v>
      </c>
      <c r="C30" s="6">
        <v>20022</v>
      </c>
      <c r="D30" s="27">
        <f>E30+F30+G30+H30</f>
        <v>9639</v>
      </c>
      <c r="E30" s="19">
        <v>1729</v>
      </c>
      <c r="F30" s="19">
        <v>2110</v>
      </c>
      <c r="G30" s="19">
        <v>5307</v>
      </c>
      <c r="H30" s="19">
        <v>493</v>
      </c>
      <c r="I30" s="27">
        <f>J30+K30+L30</f>
        <v>1270</v>
      </c>
      <c r="J30" s="19">
        <v>676</v>
      </c>
      <c r="K30" s="19">
        <v>384</v>
      </c>
      <c r="L30" s="19">
        <v>210</v>
      </c>
    </row>
    <row r="31" spans="2:12" x14ac:dyDescent="0.2">
      <c r="B31" s="7" t="s">
        <v>143</v>
      </c>
      <c r="C31" s="6">
        <v>41550</v>
      </c>
      <c r="D31" s="27">
        <f>E31+F31+G31+H31</f>
        <v>19467</v>
      </c>
      <c r="E31" s="19">
        <v>2326</v>
      </c>
      <c r="F31" s="19">
        <v>5605</v>
      </c>
      <c r="G31" s="19">
        <v>8387</v>
      </c>
      <c r="H31" s="19">
        <v>3149</v>
      </c>
      <c r="I31" s="27">
        <f>J31+K31+L31</f>
        <v>2817</v>
      </c>
      <c r="J31" s="19">
        <v>1335</v>
      </c>
      <c r="K31" s="19">
        <v>922</v>
      </c>
      <c r="L31" s="19">
        <v>560</v>
      </c>
    </row>
    <row r="32" spans="2:12" x14ac:dyDescent="0.2">
      <c r="C32" s="11"/>
      <c r="E32" s="19"/>
      <c r="F32" s="19"/>
      <c r="G32" s="19"/>
    </row>
    <row r="33" spans="2:12" x14ac:dyDescent="0.2">
      <c r="B33" s="7" t="s">
        <v>142</v>
      </c>
      <c r="C33" s="6">
        <v>21393</v>
      </c>
      <c r="D33" s="27">
        <f>E33+F33+G33+H33</f>
        <v>11298</v>
      </c>
      <c r="E33" s="19">
        <v>4282</v>
      </c>
      <c r="F33" s="19">
        <v>3394</v>
      </c>
      <c r="G33" s="19">
        <v>2861</v>
      </c>
      <c r="H33" s="19">
        <v>761</v>
      </c>
      <c r="I33" s="27">
        <f>J33+K33+L33</f>
        <v>1388</v>
      </c>
      <c r="J33" s="19">
        <v>817</v>
      </c>
      <c r="K33" s="19">
        <v>239</v>
      </c>
      <c r="L33" s="19">
        <v>332</v>
      </c>
    </row>
    <row r="34" spans="2:12" x14ac:dyDescent="0.2">
      <c r="B34" s="7" t="s">
        <v>141</v>
      </c>
      <c r="C34" s="6">
        <v>15860</v>
      </c>
      <c r="D34" s="27">
        <f>E34+F34+G34+H34</f>
        <v>7752</v>
      </c>
      <c r="E34" s="19">
        <v>1808</v>
      </c>
      <c r="F34" s="19">
        <v>2620</v>
      </c>
      <c r="G34" s="19">
        <v>2023</v>
      </c>
      <c r="H34" s="19">
        <v>1301</v>
      </c>
      <c r="I34" s="27">
        <f>J34+K34+L34</f>
        <v>1026</v>
      </c>
      <c r="J34" s="19">
        <v>355</v>
      </c>
      <c r="K34" s="19">
        <v>307</v>
      </c>
      <c r="L34" s="19">
        <v>364</v>
      </c>
    </row>
    <row r="35" spans="2:12" x14ac:dyDescent="0.2">
      <c r="B35" s="7" t="s">
        <v>140</v>
      </c>
      <c r="C35" s="6">
        <v>6661</v>
      </c>
      <c r="D35" s="27">
        <f>E35+F35+G35+H35</f>
        <v>3163</v>
      </c>
      <c r="E35" s="19">
        <v>968</v>
      </c>
      <c r="F35" s="19">
        <v>489</v>
      </c>
      <c r="G35" s="19">
        <v>1005</v>
      </c>
      <c r="H35" s="19">
        <v>701</v>
      </c>
      <c r="I35" s="27">
        <f>J35+K35+L35</f>
        <v>462</v>
      </c>
      <c r="J35" s="19">
        <v>61</v>
      </c>
      <c r="K35" s="19">
        <v>230</v>
      </c>
      <c r="L35" s="19">
        <v>171</v>
      </c>
    </row>
    <row r="36" spans="2:12" x14ac:dyDescent="0.2">
      <c r="B36" s="7" t="s">
        <v>139</v>
      </c>
      <c r="C36" s="6">
        <v>6386</v>
      </c>
      <c r="D36" s="27">
        <f>E36+F36+G36+H36</f>
        <v>2897</v>
      </c>
      <c r="E36" s="19">
        <v>920</v>
      </c>
      <c r="F36" s="19">
        <v>1677</v>
      </c>
      <c r="G36" s="19">
        <v>152</v>
      </c>
      <c r="H36" s="19">
        <v>148</v>
      </c>
      <c r="I36" s="27">
        <f>J36+K36+L36</f>
        <v>1410</v>
      </c>
      <c r="J36" s="19">
        <v>1256</v>
      </c>
      <c r="K36" s="19">
        <v>109</v>
      </c>
      <c r="L36" s="19">
        <v>45</v>
      </c>
    </row>
    <row r="37" spans="2:12" x14ac:dyDescent="0.2">
      <c r="B37" s="7" t="s">
        <v>138</v>
      </c>
      <c r="C37" s="6">
        <v>659</v>
      </c>
      <c r="D37" s="27">
        <f>E37+F37+G37+H37</f>
        <v>304</v>
      </c>
      <c r="E37" s="19">
        <v>57</v>
      </c>
      <c r="F37" s="19">
        <v>195</v>
      </c>
      <c r="G37" s="19">
        <v>44</v>
      </c>
      <c r="H37" s="19">
        <v>8</v>
      </c>
      <c r="I37" s="27">
        <f>J37+K37+L37</f>
        <v>10</v>
      </c>
      <c r="J37" s="19">
        <v>3</v>
      </c>
      <c r="K37" s="19">
        <v>5</v>
      </c>
      <c r="L37" s="19">
        <v>2</v>
      </c>
    </row>
    <row r="38" spans="2:12" x14ac:dyDescent="0.2">
      <c r="C38" s="11"/>
      <c r="E38" s="19"/>
      <c r="F38" s="19"/>
      <c r="G38" s="19"/>
    </row>
    <row r="39" spans="2:12" x14ac:dyDescent="0.2">
      <c r="B39" s="7" t="s">
        <v>137</v>
      </c>
      <c r="C39" s="6">
        <v>16067</v>
      </c>
      <c r="D39" s="27">
        <f>E39+F39+G39+H39</f>
        <v>7450</v>
      </c>
      <c r="E39" s="19">
        <v>2460</v>
      </c>
      <c r="F39" s="19">
        <v>2651</v>
      </c>
      <c r="G39" s="19">
        <v>2252</v>
      </c>
      <c r="H39" s="19">
        <v>87</v>
      </c>
      <c r="I39" s="27">
        <f>J39+K39+L39</f>
        <v>1044</v>
      </c>
      <c r="J39" s="19">
        <v>434</v>
      </c>
      <c r="K39" s="19">
        <v>445</v>
      </c>
      <c r="L39" s="19">
        <v>165</v>
      </c>
    </row>
    <row r="40" spans="2:12" x14ac:dyDescent="0.2">
      <c r="B40" s="7" t="s">
        <v>136</v>
      </c>
      <c r="C40" s="6">
        <v>8735</v>
      </c>
      <c r="D40" s="27">
        <f>E40+F40+G40+H40</f>
        <v>4383</v>
      </c>
      <c r="E40" s="19">
        <v>1743</v>
      </c>
      <c r="F40" s="19">
        <v>1133</v>
      </c>
      <c r="G40" s="19">
        <v>1458</v>
      </c>
      <c r="H40" s="19">
        <v>49</v>
      </c>
      <c r="I40" s="27">
        <f>J40+K40+L40</f>
        <v>569</v>
      </c>
      <c r="J40" s="19">
        <v>88</v>
      </c>
      <c r="K40" s="19">
        <v>424</v>
      </c>
      <c r="L40" s="19">
        <v>57</v>
      </c>
    </row>
    <row r="41" spans="2:12" x14ac:dyDescent="0.2">
      <c r="B41" s="7" t="s">
        <v>135</v>
      </c>
      <c r="C41" s="6">
        <v>14111</v>
      </c>
      <c r="D41" s="27">
        <f>E41+F41+G41+H41</f>
        <v>7125</v>
      </c>
      <c r="E41" s="19">
        <v>3171</v>
      </c>
      <c r="F41" s="19">
        <v>1965</v>
      </c>
      <c r="G41" s="19">
        <v>1924</v>
      </c>
      <c r="H41" s="19">
        <v>65</v>
      </c>
      <c r="I41" s="27">
        <f>J41+K41+L41</f>
        <v>741</v>
      </c>
      <c r="J41" s="19">
        <v>269</v>
      </c>
      <c r="K41" s="19">
        <v>431</v>
      </c>
      <c r="L41" s="19">
        <v>41</v>
      </c>
    </row>
    <row r="42" spans="2:12" x14ac:dyDescent="0.2">
      <c r="B42" s="7" t="s">
        <v>134</v>
      </c>
      <c r="C42" s="6">
        <v>10081</v>
      </c>
      <c r="D42" s="27">
        <f>E42+F42+G42+H42</f>
        <v>5570</v>
      </c>
      <c r="E42" s="19">
        <v>3055</v>
      </c>
      <c r="F42" s="19">
        <v>952</v>
      </c>
      <c r="G42" s="19">
        <v>1544</v>
      </c>
      <c r="H42" s="19">
        <v>19</v>
      </c>
      <c r="I42" s="27">
        <f>J42+K42+L42</f>
        <v>484</v>
      </c>
      <c r="J42" s="19">
        <v>90</v>
      </c>
      <c r="K42" s="19">
        <v>363</v>
      </c>
      <c r="L42" s="19">
        <v>31</v>
      </c>
    </row>
    <row r="43" spans="2:12" x14ac:dyDescent="0.2">
      <c r="B43" s="7" t="s">
        <v>133</v>
      </c>
      <c r="C43" s="6">
        <v>5511</v>
      </c>
      <c r="D43" s="27">
        <f>E43+F43+G43+H43</f>
        <v>2719</v>
      </c>
      <c r="E43" s="19">
        <v>1146</v>
      </c>
      <c r="F43" s="19">
        <v>1195</v>
      </c>
      <c r="G43" s="19">
        <v>356</v>
      </c>
      <c r="H43" s="19">
        <v>22</v>
      </c>
      <c r="I43" s="27">
        <f>J43+K43+L43</f>
        <v>154</v>
      </c>
      <c r="J43" s="19">
        <v>119</v>
      </c>
      <c r="K43" s="19">
        <v>35</v>
      </c>
      <c r="L43" s="17" t="s">
        <v>799</v>
      </c>
    </row>
    <row r="44" spans="2:12" x14ac:dyDescent="0.2">
      <c r="C44" s="11"/>
      <c r="E44" s="19"/>
      <c r="F44" s="19"/>
      <c r="G44" s="19"/>
    </row>
    <row r="45" spans="2:12" x14ac:dyDescent="0.2">
      <c r="B45" s="7" t="s">
        <v>132</v>
      </c>
      <c r="C45" s="6">
        <v>8919</v>
      </c>
      <c r="D45" s="27">
        <f>E45+F45+G45+H45</f>
        <v>3995</v>
      </c>
      <c r="E45" s="19">
        <v>752</v>
      </c>
      <c r="F45" s="19">
        <v>1220</v>
      </c>
      <c r="G45" s="19">
        <v>1987</v>
      </c>
      <c r="H45" s="19">
        <v>36</v>
      </c>
      <c r="I45" s="27">
        <f>J45+K45+L45</f>
        <v>500</v>
      </c>
      <c r="J45" s="19">
        <v>154</v>
      </c>
      <c r="K45" s="19">
        <v>320</v>
      </c>
      <c r="L45" s="19">
        <v>26</v>
      </c>
    </row>
    <row r="46" spans="2:12" x14ac:dyDescent="0.2">
      <c r="B46" s="7" t="s">
        <v>131</v>
      </c>
      <c r="C46" s="6">
        <v>6926</v>
      </c>
      <c r="D46" s="27">
        <f>E46+F46+G46+H46</f>
        <v>3478</v>
      </c>
      <c r="E46" s="19">
        <v>1300</v>
      </c>
      <c r="F46" s="19">
        <v>669</v>
      </c>
      <c r="G46" s="19">
        <v>1469</v>
      </c>
      <c r="H46" s="19">
        <v>40</v>
      </c>
      <c r="I46" s="27">
        <f>J46+K46+L46</f>
        <v>349</v>
      </c>
      <c r="J46" s="19">
        <v>70</v>
      </c>
      <c r="K46" s="19">
        <v>265</v>
      </c>
      <c r="L46" s="19">
        <v>14</v>
      </c>
    </row>
    <row r="47" spans="2:12" x14ac:dyDescent="0.2">
      <c r="B47" s="7" t="s">
        <v>130</v>
      </c>
      <c r="C47" s="6">
        <v>8056</v>
      </c>
      <c r="D47" s="27">
        <f>E47+F47+G47+H47</f>
        <v>3762</v>
      </c>
      <c r="E47" s="19">
        <v>1321</v>
      </c>
      <c r="F47" s="19">
        <v>1337</v>
      </c>
      <c r="G47" s="19">
        <v>1080</v>
      </c>
      <c r="H47" s="19">
        <v>24</v>
      </c>
      <c r="I47" s="27">
        <f>J47+K47+L47</f>
        <v>425</v>
      </c>
      <c r="J47" s="19">
        <v>72</v>
      </c>
      <c r="K47" s="19">
        <v>325</v>
      </c>
      <c r="L47" s="19">
        <v>28</v>
      </c>
    </row>
    <row r="48" spans="2:12" x14ac:dyDescent="0.2">
      <c r="B48" s="7" t="s">
        <v>129</v>
      </c>
      <c r="C48" s="6">
        <v>6790</v>
      </c>
      <c r="D48" s="27">
        <f>E48+F48+G48+H48</f>
        <v>3561</v>
      </c>
      <c r="E48" s="19">
        <v>1556</v>
      </c>
      <c r="F48" s="19">
        <v>762</v>
      </c>
      <c r="G48" s="19">
        <v>1230</v>
      </c>
      <c r="H48" s="19">
        <v>13</v>
      </c>
      <c r="I48" s="27">
        <f>J48+K48+L48</f>
        <v>454</v>
      </c>
      <c r="J48" s="19">
        <v>96</v>
      </c>
      <c r="K48" s="19">
        <v>351</v>
      </c>
      <c r="L48" s="19">
        <v>7</v>
      </c>
    </row>
    <row r="49" spans="2:12" x14ac:dyDescent="0.2">
      <c r="B49" s="7" t="s">
        <v>128</v>
      </c>
      <c r="C49" s="6">
        <v>2504</v>
      </c>
      <c r="D49" s="27">
        <f>E49+F49+G49+H49</f>
        <v>1243</v>
      </c>
      <c r="E49" s="19">
        <v>501</v>
      </c>
      <c r="F49" s="19">
        <v>460</v>
      </c>
      <c r="G49" s="19">
        <v>274</v>
      </c>
      <c r="H49" s="19">
        <v>8</v>
      </c>
      <c r="I49" s="27">
        <f>J49+K49+L49</f>
        <v>143</v>
      </c>
      <c r="J49" s="19">
        <v>73</v>
      </c>
      <c r="K49" s="19">
        <v>66</v>
      </c>
      <c r="L49" s="19">
        <v>4</v>
      </c>
    </row>
    <row r="50" spans="2:12" x14ac:dyDescent="0.2">
      <c r="B50" s="7" t="s">
        <v>127</v>
      </c>
      <c r="C50" s="6">
        <v>2262</v>
      </c>
      <c r="D50" s="27">
        <f>E50+F50+G50+H50</f>
        <v>1154</v>
      </c>
      <c r="E50" s="19">
        <v>399</v>
      </c>
      <c r="F50" s="19">
        <v>563</v>
      </c>
      <c r="G50" s="19">
        <v>186</v>
      </c>
      <c r="H50" s="19">
        <v>6</v>
      </c>
      <c r="I50" s="27">
        <f>J50+K50+L50</f>
        <v>42</v>
      </c>
      <c r="J50" s="19">
        <v>10</v>
      </c>
      <c r="K50" s="19">
        <v>31</v>
      </c>
      <c r="L50" s="19">
        <v>1</v>
      </c>
    </row>
    <row r="51" spans="2:12" x14ac:dyDescent="0.2">
      <c r="B51" s="7" t="s">
        <v>126</v>
      </c>
      <c r="C51" s="6">
        <v>4642</v>
      </c>
      <c r="D51" s="27">
        <f>E51+F51+G51+H51</f>
        <v>2354</v>
      </c>
      <c r="E51" s="19">
        <v>699</v>
      </c>
      <c r="F51" s="19">
        <v>1494</v>
      </c>
      <c r="G51" s="19">
        <v>149</v>
      </c>
      <c r="H51" s="19">
        <v>12</v>
      </c>
      <c r="I51" s="27">
        <f>J51+K51+L51</f>
        <v>130</v>
      </c>
      <c r="J51" s="19">
        <v>117</v>
      </c>
      <c r="K51" s="19">
        <v>13</v>
      </c>
      <c r="L51" s="17" t="s">
        <v>799</v>
      </c>
    </row>
    <row r="52" spans="2:12" x14ac:dyDescent="0.2">
      <c r="B52" s="7" t="s">
        <v>125</v>
      </c>
      <c r="C52" s="6">
        <v>6663</v>
      </c>
      <c r="D52" s="27">
        <f>E52+F52+G52+H52</f>
        <v>3801</v>
      </c>
      <c r="E52" s="19">
        <v>2448</v>
      </c>
      <c r="F52" s="19">
        <v>711</v>
      </c>
      <c r="G52" s="19">
        <v>638</v>
      </c>
      <c r="H52" s="19">
        <v>4</v>
      </c>
      <c r="I52" s="27">
        <f>J52+K52+L52</f>
        <v>316</v>
      </c>
      <c r="J52" s="19">
        <v>81</v>
      </c>
      <c r="K52" s="19">
        <v>235</v>
      </c>
      <c r="L52" s="17" t="s">
        <v>799</v>
      </c>
    </row>
    <row r="53" spans="2:12" x14ac:dyDescent="0.2">
      <c r="B53" s="7" t="s">
        <v>124</v>
      </c>
      <c r="C53" s="6">
        <v>8244</v>
      </c>
      <c r="D53" s="27">
        <f>E53+F53+G53+H53</f>
        <v>4321</v>
      </c>
      <c r="E53" s="19">
        <v>1846</v>
      </c>
      <c r="F53" s="19">
        <v>1484</v>
      </c>
      <c r="G53" s="19">
        <v>977</v>
      </c>
      <c r="H53" s="19">
        <v>14</v>
      </c>
      <c r="I53" s="27">
        <f>J53+K53+L53</f>
        <v>443</v>
      </c>
      <c r="J53" s="19">
        <v>330</v>
      </c>
      <c r="K53" s="19">
        <v>113</v>
      </c>
      <c r="L53" s="17" t="s">
        <v>799</v>
      </c>
    </row>
    <row r="54" spans="2:12" x14ac:dyDescent="0.2">
      <c r="B54" s="7" t="s">
        <v>123</v>
      </c>
      <c r="C54" s="6">
        <v>10077</v>
      </c>
      <c r="D54" s="27">
        <f>E54+F54+G54+H54</f>
        <v>5298</v>
      </c>
      <c r="E54" s="19">
        <v>2631</v>
      </c>
      <c r="F54" s="19">
        <v>1507</v>
      </c>
      <c r="G54" s="19">
        <v>1150</v>
      </c>
      <c r="H54" s="19">
        <v>10</v>
      </c>
      <c r="I54" s="27">
        <f>J54+K54+L54</f>
        <v>522</v>
      </c>
      <c r="J54" s="19">
        <v>78</v>
      </c>
      <c r="K54" s="19">
        <v>423</v>
      </c>
      <c r="L54" s="19">
        <v>21</v>
      </c>
    </row>
    <row r="55" spans="2:12" x14ac:dyDescent="0.2">
      <c r="C55" s="11"/>
      <c r="E55" s="19"/>
      <c r="F55" s="19"/>
      <c r="G55" s="19"/>
    </row>
    <row r="56" spans="2:12" x14ac:dyDescent="0.2">
      <c r="B56" s="7" t="s">
        <v>122</v>
      </c>
      <c r="C56" s="6">
        <v>19731</v>
      </c>
      <c r="D56" s="27">
        <f>E56+F56+G56+H56</f>
        <v>10371</v>
      </c>
      <c r="E56" s="19">
        <v>2209</v>
      </c>
      <c r="F56" s="19">
        <v>6082</v>
      </c>
      <c r="G56" s="19">
        <v>2035</v>
      </c>
      <c r="H56" s="19">
        <v>45</v>
      </c>
      <c r="I56" s="27">
        <f>J56+K56+L56</f>
        <v>833</v>
      </c>
      <c r="J56" s="19">
        <v>205</v>
      </c>
      <c r="K56" s="19">
        <v>625</v>
      </c>
      <c r="L56" s="19">
        <v>3</v>
      </c>
    </row>
    <row r="57" spans="2:12" x14ac:dyDescent="0.2">
      <c r="B57" s="7" t="s">
        <v>121</v>
      </c>
      <c r="C57" s="6">
        <v>3863</v>
      </c>
      <c r="D57" s="27">
        <f>E57+F57+G57+H57</f>
        <v>1921</v>
      </c>
      <c r="E57" s="19">
        <v>626</v>
      </c>
      <c r="F57" s="19">
        <v>831</v>
      </c>
      <c r="G57" s="19">
        <v>458</v>
      </c>
      <c r="H57" s="19">
        <v>6</v>
      </c>
      <c r="I57" s="27">
        <f>J57+K57+L57</f>
        <v>170</v>
      </c>
      <c r="J57" s="19">
        <v>33</v>
      </c>
      <c r="K57" s="19">
        <v>136</v>
      </c>
      <c r="L57" s="19">
        <v>1</v>
      </c>
    </row>
    <row r="58" spans="2:12" x14ac:dyDescent="0.2">
      <c r="B58" s="7" t="s">
        <v>120</v>
      </c>
      <c r="C58" s="6">
        <v>3285</v>
      </c>
      <c r="D58" s="27">
        <f>E58+F58+G58+H58</f>
        <v>1517</v>
      </c>
      <c r="E58" s="19">
        <v>455</v>
      </c>
      <c r="F58" s="19">
        <v>578</v>
      </c>
      <c r="G58" s="19">
        <v>481</v>
      </c>
      <c r="H58" s="19">
        <v>3</v>
      </c>
      <c r="I58" s="27">
        <f>J58+K58+L58</f>
        <v>119</v>
      </c>
      <c r="J58" s="19">
        <v>24</v>
      </c>
      <c r="K58" s="19">
        <v>85</v>
      </c>
      <c r="L58" s="19">
        <v>10</v>
      </c>
    </row>
    <row r="59" spans="2:12" x14ac:dyDescent="0.2">
      <c r="B59" s="7" t="s">
        <v>119</v>
      </c>
      <c r="C59" s="6">
        <v>13752</v>
      </c>
      <c r="D59" s="27">
        <f>E59+F59+G59+H59</f>
        <v>6703</v>
      </c>
      <c r="E59" s="19">
        <v>1405</v>
      </c>
      <c r="F59" s="19">
        <v>2519</v>
      </c>
      <c r="G59" s="19">
        <v>2753</v>
      </c>
      <c r="H59" s="19">
        <v>26</v>
      </c>
      <c r="I59" s="27">
        <f>J59+K59+L59</f>
        <v>713</v>
      </c>
      <c r="J59" s="19">
        <v>448</v>
      </c>
      <c r="K59" s="19">
        <v>265</v>
      </c>
      <c r="L59" s="17" t="s">
        <v>799</v>
      </c>
    </row>
    <row r="60" spans="2:12" x14ac:dyDescent="0.2">
      <c r="B60" s="7" t="s">
        <v>118</v>
      </c>
      <c r="C60" s="6">
        <v>5185</v>
      </c>
      <c r="D60" s="27">
        <f>E60+F60+G60+H60</f>
        <v>2350</v>
      </c>
      <c r="E60" s="19">
        <v>701</v>
      </c>
      <c r="F60" s="19">
        <v>979</v>
      </c>
      <c r="G60" s="19">
        <v>662</v>
      </c>
      <c r="H60" s="19">
        <v>8</v>
      </c>
      <c r="I60" s="27">
        <f>J60+K60+L60</f>
        <v>245</v>
      </c>
      <c r="J60" s="19">
        <v>42</v>
      </c>
      <c r="K60" s="19">
        <v>203</v>
      </c>
      <c r="L60" s="17" t="s">
        <v>799</v>
      </c>
    </row>
    <row r="61" spans="2:12" x14ac:dyDescent="0.2">
      <c r="B61" s="7" t="s">
        <v>117</v>
      </c>
      <c r="C61" s="6">
        <v>6066</v>
      </c>
      <c r="D61" s="27">
        <f>E61+F61+G61+H61</f>
        <v>2847</v>
      </c>
      <c r="E61" s="19">
        <v>942</v>
      </c>
      <c r="F61" s="19">
        <v>1431</v>
      </c>
      <c r="G61" s="19">
        <v>465</v>
      </c>
      <c r="H61" s="19">
        <v>9</v>
      </c>
      <c r="I61" s="27">
        <f>J61+K61+L61</f>
        <v>211</v>
      </c>
      <c r="J61" s="19">
        <v>43</v>
      </c>
      <c r="K61" s="19">
        <v>168</v>
      </c>
      <c r="L61" s="17" t="s">
        <v>799</v>
      </c>
    </row>
    <row r="62" spans="2:12" x14ac:dyDescent="0.2">
      <c r="B62" s="7" t="s">
        <v>116</v>
      </c>
      <c r="C62" s="6">
        <v>16382</v>
      </c>
      <c r="D62" s="27">
        <f>E62+F62+G62+H62</f>
        <v>6976</v>
      </c>
      <c r="E62" s="19">
        <v>1867</v>
      </c>
      <c r="F62" s="19">
        <v>4304</v>
      </c>
      <c r="G62" s="19">
        <v>715</v>
      </c>
      <c r="H62" s="19">
        <v>90</v>
      </c>
      <c r="I62" s="27">
        <f>J62+K62+L62</f>
        <v>719</v>
      </c>
      <c r="J62" s="19">
        <v>612</v>
      </c>
      <c r="K62" s="19">
        <v>94</v>
      </c>
      <c r="L62" s="19">
        <v>13</v>
      </c>
    </row>
    <row r="63" spans="2:12" x14ac:dyDescent="0.2">
      <c r="C63" s="11"/>
      <c r="E63" s="19"/>
      <c r="F63" s="19"/>
      <c r="G63" s="19"/>
    </row>
    <row r="64" spans="2:12" x14ac:dyDescent="0.2">
      <c r="B64" s="7" t="s">
        <v>115</v>
      </c>
      <c r="C64" s="6">
        <v>19943</v>
      </c>
      <c r="D64" s="27">
        <f>E64+F64+G64+H64</f>
        <v>9546</v>
      </c>
      <c r="E64" s="19">
        <v>2194</v>
      </c>
      <c r="F64" s="19">
        <v>5486</v>
      </c>
      <c r="G64" s="19">
        <v>1670</v>
      </c>
      <c r="H64" s="19">
        <v>196</v>
      </c>
      <c r="I64" s="27">
        <f>J64+K64+L64</f>
        <v>885</v>
      </c>
      <c r="J64" s="19">
        <v>178</v>
      </c>
      <c r="K64" s="19">
        <v>693</v>
      </c>
      <c r="L64" s="19">
        <v>14</v>
      </c>
    </row>
    <row r="65" spans="1:12" x14ac:dyDescent="0.2">
      <c r="B65" s="7" t="s">
        <v>114</v>
      </c>
      <c r="C65" s="6">
        <v>3907</v>
      </c>
      <c r="D65" s="27">
        <f>E65+F65+G65+H65</f>
        <v>1725</v>
      </c>
      <c r="E65" s="19">
        <v>342</v>
      </c>
      <c r="F65" s="19">
        <v>682</v>
      </c>
      <c r="G65" s="19">
        <v>624</v>
      </c>
      <c r="H65" s="19">
        <v>77</v>
      </c>
      <c r="I65" s="27">
        <f>J65+K65+L65</f>
        <v>173</v>
      </c>
      <c r="J65" s="19">
        <v>31</v>
      </c>
      <c r="K65" s="19">
        <v>138</v>
      </c>
      <c r="L65" s="19">
        <v>4</v>
      </c>
    </row>
    <row r="66" spans="1:12" x14ac:dyDescent="0.2">
      <c r="B66" s="7" t="s">
        <v>113</v>
      </c>
      <c r="C66" s="6">
        <v>6139</v>
      </c>
      <c r="D66" s="27">
        <f>E66+F66+G66+H66</f>
        <v>2692</v>
      </c>
      <c r="E66" s="19">
        <v>767</v>
      </c>
      <c r="F66" s="19">
        <v>1002</v>
      </c>
      <c r="G66" s="19">
        <v>902</v>
      </c>
      <c r="H66" s="19">
        <v>21</v>
      </c>
      <c r="I66" s="27">
        <f>J66+K66+L66</f>
        <v>252</v>
      </c>
      <c r="J66" s="19">
        <v>204</v>
      </c>
      <c r="K66" s="19">
        <v>43</v>
      </c>
      <c r="L66" s="19">
        <v>5</v>
      </c>
    </row>
    <row r="67" spans="1:12" x14ac:dyDescent="0.2">
      <c r="B67" s="7" t="s">
        <v>112</v>
      </c>
      <c r="C67" s="6">
        <v>3884</v>
      </c>
      <c r="D67" s="27">
        <f>E67+F67+G67+H67</f>
        <v>1583</v>
      </c>
      <c r="E67" s="19">
        <v>382</v>
      </c>
      <c r="F67" s="19">
        <v>701</v>
      </c>
      <c r="G67" s="19">
        <v>490</v>
      </c>
      <c r="H67" s="19">
        <v>10</v>
      </c>
      <c r="I67" s="27">
        <f>J67+K67+L67</f>
        <v>124</v>
      </c>
      <c r="J67" s="19">
        <v>19</v>
      </c>
      <c r="K67" s="19">
        <v>105</v>
      </c>
      <c r="L67" s="17" t="s">
        <v>799</v>
      </c>
    </row>
    <row r="68" spans="1:12" x14ac:dyDescent="0.2">
      <c r="B68" s="7" t="s">
        <v>111</v>
      </c>
      <c r="C68" s="6">
        <v>2144</v>
      </c>
      <c r="D68" s="27">
        <f>E68+F68+G68+H68</f>
        <v>793</v>
      </c>
      <c r="E68" s="19">
        <v>127</v>
      </c>
      <c r="F68" s="19">
        <v>444</v>
      </c>
      <c r="G68" s="19">
        <v>198</v>
      </c>
      <c r="H68" s="19">
        <v>24</v>
      </c>
      <c r="I68" s="27">
        <f>J68+K68+L68</f>
        <v>67</v>
      </c>
      <c r="J68" s="19">
        <v>8</v>
      </c>
      <c r="K68" s="19">
        <v>54</v>
      </c>
      <c r="L68" s="19">
        <v>5</v>
      </c>
    </row>
    <row r="69" spans="1:12" x14ac:dyDescent="0.2">
      <c r="B69" s="7" t="s">
        <v>110</v>
      </c>
      <c r="C69" s="6">
        <v>4123</v>
      </c>
      <c r="D69" s="27">
        <f>E69+F69+G69+H69</f>
        <v>1738</v>
      </c>
      <c r="E69" s="19">
        <v>354</v>
      </c>
      <c r="F69" s="19">
        <v>1182</v>
      </c>
      <c r="G69" s="19">
        <v>112</v>
      </c>
      <c r="H69" s="19">
        <v>90</v>
      </c>
      <c r="I69" s="27">
        <f>J69+K69+L69</f>
        <v>99</v>
      </c>
      <c r="J69" s="19">
        <v>21</v>
      </c>
      <c r="K69" s="19">
        <v>52</v>
      </c>
      <c r="L69" s="19">
        <v>26</v>
      </c>
    </row>
    <row r="70" spans="1:12" x14ac:dyDescent="0.2">
      <c r="B70" s="7" t="s">
        <v>109</v>
      </c>
      <c r="C70" s="6">
        <v>593</v>
      </c>
      <c r="D70" s="27">
        <f>E70+F70+G70+H70</f>
        <v>222</v>
      </c>
      <c r="E70" s="19">
        <v>25</v>
      </c>
      <c r="F70" s="19">
        <v>169</v>
      </c>
      <c r="G70" s="19">
        <v>2</v>
      </c>
      <c r="H70" s="19">
        <v>26</v>
      </c>
      <c r="I70" s="27">
        <f>J70+K70+L70</f>
        <v>1</v>
      </c>
      <c r="J70" s="19">
        <v>1</v>
      </c>
      <c r="K70" s="17" t="s">
        <v>799</v>
      </c>
      <c r="L70" s="17" t="s">
        <v>799</v>
      </c>
    </row>
    <row r="71" spans="1:12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">
      <c r="C72" s="7" t="s">
        <v>108</v>
      </c>
    </row>
    <row r="73" spans="1:12" x14ac:dyDescent="0.2">
      <c r="A73" s="7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6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6" width="12.69921875" style="8" customWidth="1"/>
    <col min="7" max="9" width="13.69921875" style="8" customWidth="1"/>
    <col min="10" max="16384" width="10.69921875" style="8"/>
  </cols>
  <sheetData>
    <row r="1" spans="1:9" x14ac:dyDescent="0.2">
      <c r="A1" s="7"/>
    </row>
    <row r="6" spans="1:9" x14ac:dyDescent="0.2">
      <c r="E6" s="1" t="s">
        <v>175</v>
      </c>
    </row>
    <row r="7" spans="1:9" x14ac:dyDescent="0.2">
      <c r="C7" s="1" t="s">
        <v>190</v>
      </c>
      <c r="E7" s="7" t="s">
        <v>173</v>
      </c>
    </row>
    <row r="8" spans="1:9" ht="18" thickBot="1" x14ac:dyDescent="0.25">
      <c r="B8" s="9"/>
      <c r="C8" s="9"/>
      <c r="D8" s="9"/>
      <c r="E8" s="9"/>
      <c r="F8" s="9"/>
      <c r="G8" s="9"/>
      <c r="H8" s="9"/>
      <c r="I8" s="30" t="s">
        <v>172</v>
      </c>
    </row>
    <row r="9" spans="1:9" x14ac:dyDescent="0.2">
      <c r="C9" s="29" t="s">
        <v>189</v>
      </c>
      <c r="D9" s="29" t="s">
        <v>188</v>
      </c>
      <c r="E9" s="29" t="s">
        <v>187</v>
      </c>
      <c r="F9" s="29" t="s">
        <v>186</v>
      </c>
      <c r="G9" s="29" t="s">
        <v>185</v>
      </c>
      <c r="H9" s="29" t="s">
        <v>184</v>
      </c>
      <c r="I9" s="29" t="s">
        <v>183</v>
      </c>
    </row>
    <row r="10" spans="1:9" x14ac:dyDescent="0.2">
      <c r="C10" s="29" t="s">
        <v>182</v>
      </c>
      <c r="D10" s="29" t="s">
        <v>181</v>
      </c>
      <c r="E10" s="29" t="s">
        <v>180</v>
      </c>
      <c r="F10" s="29" t="s">
        <v>179</v>
      </c>
      <c r="G10" s="29" t="s">
        <v>178</v>
      </c>
      <c r="H10" s="29" t="s">
        <v>177</v>
      </c>
      <c r="I10" s="29" t="s">
        <v>176</v>
      </c>
    </row>
    <row r="11" spans="1:9" x14ac:dyDescent="0.2">
      <c r="B11" s="13"/>
      <c r="C11" s="14" t="s">
        <v>161</v>
      </c>
      <c r="D11" s="14" t="s">
        <v>161</v>
      </c>
      <c r="E11" s="14" t="s">
        <v>161</v>
      </c>
      <c r="F11" s="14" t="s">
        <v>161</v>
      </c>
      <c r="G11" s="14" t="s">
        <v>161</v>
      </c>
      <c r="H11" s="14" t="s">
        <v>161</v>
      </c>
      <c r="I11" s="14" t="s">
        <v>161</v>
      </c>
    </row>
    <row r="12" spans="1:9" x14ac:dyDescent="0.2">
      <c r="C12" s="11"/>
    </row>
    <row r="13" spans="1:9" x14ac:dyDescent="0.2">
      <c r="B13" s="1" t="s">
        <v>159</v>
      </c>
      <c r="C13" s="4">
        <v>1002191</v>
      </c>
      <c r="D13" s="2">
        <v>1026975</v>
      </c>
      <c r="E13" s="2">
        <v>1042736</v>
      </c>
      <c r="F13" s="2">
        <v>1072118</v>
      </c>
      <c r="G13" s="2">
        <v>1087012</v>
      </c>
      <c r="H13" s="2">
        <f>SUM(H15:H70)</f>
        <v>1087206</v>
      </c>
      <c r="I13" s="2">
        <f>SUM(I15:I70)</f>
        <v>1074325</v>
      </c>
    </row>
    <row r="14" spans="1:9" x14ac:dyDescent="0.2">
      <c r="C14" s="11"/>
    </row>
    <row r="15" spans="1:9" x14ac:dyDescent="0.2">
      <c r="B15" s="7" t="s">
        <v>158</v>
      </c>
      <c r="C15" s="6">
        <v>285155</v>
      </c>
      <c r="D15" s="19">
        <v>328657</v>
      </c>
      <c r="E15" s="19">
        <v>365267</v>
      </c>
      <c r="F15" s="19">
        <v>389717</v>
      </c>
      <c r="G15" s="19">
        <v>400802</v>
      </c>
      <c r="H15" s="19">
        <v>401352</v>
      </c>
      <c r="I15" s="19">
        <v>396553</v>
      </c>
    </row>
    <row r="16" spans="1:9" x14ac:dyDescent="0.2">
      <c r="B16" s="7" t="s">
        <v>157</v>
      </c>
      <c r="C16" s="6">
        <v>52532</v>
      </c>
      <c r="D16" s="19">
        <v>52519</v>
      </c>
      <c r="E16" s="19">
        <v>53370</v>
      </c>
      <c r="F16" s="19">
        <v>53250</v>
      </c>
      <c r="G16" s="19">
        <v>52530</v>
      </c>
      <c r="H16" s="19">
        <v>50779</v>
      </c>
      <c r="I16" s="19">
        <v>48596</v>
      </c>
    </row>
    <row r="17" spans="2:9" x14ac:dyDescent="0.2">
      <c r="B17" s="7" t="s">
        <v>156</v>
      </c>
      <c r="C17" s="6">
        <v>32015</v>
      </c>
      <c r="D17" s="19">
        <v>32807</v>
      </c>
      <c r="E17" s="19">
        <v>33334</v>
      </c>
      <c r="F17" s="19">
        <v>35324</v>
      </c>
      <c r="G17" s="19">
        <v>35919</v>
      </c>
      <c r="H17" s="19">
        <v>40483</v>
      </c>
      <c r="I17" s="19">
        <v>46594</v>
      </c>
    </row>
    <row r="18" spans="2:9" x14ac:dyDescent="0.2">
      <c r="B18" s="7" t="s">
        <v>155</v>
      </c>
      <c r="C18" s="6">
        <v>35068</v>
      </c>
      <c r="D18" s="19">
        <v>33530</v>
      </c>
      <c r="E18" s="19">
        <v>34257</v>
      </c>
      <c r="F18" s="19">
        <v>34865</v>
      </c>
      <c r="G18" s="19">
        <v>35683</v>
      </c>
      <c r="H18" s="19">
        <v>35401</v>
      </c>
      <c r="I18" s="19">
        <v>34810</v>
      </c>
    </row>
    <row r="19" spans="2:9" x14ac:dyDescent="0.2">
      <c r="B19" s="7" t="s">
        <v>154</v>
      </c>
      <c r="C19" s="6">
        <v>30700</v>
      </c>
      <c r="D19" s="19">
        <v>30040</v>
      </c>
      <c r="E19" s="19">
        <v>30573</v>
      </c>
      <c r="F19" s="19">
        <v>30272</v>
      </c>
      <c r="G19" s="19">
        <v>30398</v>
      </c>
      <c r="H19" s="19">
        <v>30450</v>
      </c>
      <c r="I19" s="19">
        <v>29133</v>
      </c>
    </row>
    <row r="20" spans="2:9" x14ac:dyDescent="0.2">
      <c r="B20" s="7" t="s">
        <v>153</v>
      </c>
      <c r="C20" s="6">
        <v>60431</v>
      </c>
      <c r="D20" s="19">
        <v>62276</v>
      </c>
      <c r="E20" s="19">
        <v>63368</v>
      </c>
      <c r="F20" s="19">
        <v>66999</v>
      </c>
      <c r="G20" s="19">
        <v>69575</v>
      </c>
      <c r="H20" s="19">
        <v>70835</v>
      </c>
      <c r="I20" s="19">
        <v>69859</v>
      </c>
    </row>
    <row r="21" spans="2:9" x14ac:dyDescent="0.2">
      <c r="B21" s="7" t="s">
        <v>152</v>
      </c>
      <c r="C21" s="6">
        <v>39114</v>
      </c>
      <c r="D21" s="19">
        <v>40051</v>
      </c>
      <c r="E21" s="19">
        <v>38808</v>
      </c>
      <c r="F21" s="19">
        <v>39023</v>
      </c>
      <c r="G21" s="19">
        <v>39993</v>
      </c>
      <c r="H21" s="19">
        <v>38231</v>
      </c>
      <c r="I21" s="19">
        <v>35925</v>
      </c>
    </row>
    <row r="22" spans="2:9" x14ac:dyDescent="0.2">
      <c r="C22" s="6"/>
      <c r="D22" s="19"/>
      <c r="E22" s="19"/>
      <c r="F22" s="19"/>
      <c r="G22" s="19"/>
      <c r="H22" s="19"/>
      <c r="I22" s="19"/>
    </row>
    <row r="23" spans="2:9" x14ac:dyDescent="0.2">
      <c r="B23" s="7" t="s">
        <v>151</v>
      </c>
      <c r="C23" s="6">
        <v>18540</v>
      </c>
      <c r="D23" s="19">
        <v>18327</v>
      </c>
      <c r="E23" s="19">
        <v>17830</v>
      </c>
      <c r="F23" s="19">
        <v>17876</v>
      </c>
      <c r="G23" s="19">
        <v>17412</v>
      </c>
      <c r="H23" s="19">
        <v>16439</v>
      </c>
      <c r="I23" s="19">
        <v>15794</v>
      </c>
    </row>
    <row r="24" spans="2:9" x14ac:dyDescent="0.2">
      <c r="B24" s="7" t="s">
        <v>150</v>
      </c>
      <c r="C24" s="6">
        <v>10128</v>
      </c>
      <c r="D24" s="19">
        <v>9688</v>
      </c>
      <c r="E24" s="19">
        <v>9333</v>
      </c>
      <c r="F24" s="19">
        <v>9526</v>
      </c>
      <c r="G24" s="19">
        <v>9969</v>
      </c>
      <c r="H24" s="19">
        <v>9779</v>
      </c>
      <c r="I24" s="19">
        <v>9298</v>
      </c>
    </row>
    <row r="25" spans="2:9" x14ac:dyDescent="0.2">
      <c r="B25" s="7" t="s">
        <v>149</v>
      </c>
      <c r="C25" s="6">
        <v>9351</v>
      </c>
      <c r="D25" s="19">
        <v>8130</v>
      </c>
      <c r="E25" s="19">
        <v>6815</v>
      </c>
      <c r="F25" s="19">
        <v>6161</v>
      </c>
      <c r="G25" s="19">
        <v>5656</v>
      </c>
      <c r="H25" s="19">
        <v>5258</v>
      </c>
      <c r="I25" s="19">
        <v>4917</v>
      </c>
    </row>
    <row r="26" spans="2:9" x14ac:dyDescent="0.2">
      <c r="B26" s="7" t="s">
        <v>148</v>
      </c>
      <c r="C26" s="6">
        <v>12519</v>
      </c>
      <c r="D26" s="19">
        <v>12634</v>
      </c>
      <c r="E26" s="19">
        <v>12116</v>
      </c>
      <c r="F26" s="19">
        <v>12259</v>
      </c>
      <c r="G26" s="19">
        <v>12934</v>
      </c>
      <c r="H26" s="19">
        <v>13576</v>
      </c>
      <c r="I26" s="19">
        <v>13868</v>
      </c>
    </row>
    <row r="27" spans="2:9" x14ac:dyDescent="0.2">
      <c r="B27" s="7" t="s">
        <v>147</v>
      </c>
      <c r="C27" s="6">
        <v>19228</v>
      </c>
      <c r="D27" s="19">
        <v>19123</v>
      </c>
      <c r="E27" s="19">
        <v>19292</v>
      </c>
      <c r="F27" s="19">
        <v>18882</v>
      </c>
      <c r="G27" s="19">
        <v>17094</v>
      </c>
      <c r="H27" s="19">
        <v>16811</v>
      </c>
      <c r="I27" s="19">
        <v>16171</v>
      </c>
    </row>
    <row r="28" spans="2:9" x14ac:dyDescent="0.2">
      <c r="B28" s="7" t="s">
        <v>146</v>
      </c>
      <c r="C28" s="6">
        <v>11343</v>
      </c>
      <c r="D28" s="19">
        <v>11103</v>
      </c>
      <c r="E28" s="19">
        <v>10856</v>
      </c>
      <c r="F28" s="19">
        <v>10422</v>
      </c>
      <c r="G28" s="19">
        <v>10189</v>
      </c>
      <c r="H28" s="19">
        <v>9705</v>
      </c>
      <c r="I28" s="19">
        <v>9377</v>
      </c>
    </row>
    <row r="29" spans="2:9" x14ac:dyDescent="0.2">
      <c r="B29" s="7" t="s">
        <v>145</v>
      </c>
      <c r="C29" s="6">
        <v>9737</v>
      </c>
      <c r="D29" s="19">
        <v>9546</v>
      </c>
      <c r="E29" s="19">
        <v>9292</v>
      </c>
      <c r="F29" s="19">
        <v>9457</v>
      </c>
      <c r="G29" s="19">
        <v>9176</v>
      </c>
      <c r="H29" s="19">
        <v>9052</v>
      </c>
      <c r="I29" s="19">
        <v>8574</v>
      </c>
    </row>
    <row r="30" spans="2:9" x14ac:dyDescent="0.2">
      <c r="B30" s="7" t="s">
        <v>144</v>
      </c>
      <c r="C30" s="6">
        <v>10099</v>
      </c>
      <c r="D30" s="19">
        <v>9910</v>
      </c>
      <c r="E30" s="19">
        <v>9761</v>
      </c>
      <c r="F30" s="19">
        <v>10259</v>
      </c>
      <c r="G30" s="19">
        <v>12825</v>
      </c>
      <c r="H30" s="19">
        <v>15287</v>
      </c>
      <c r="I30" s="19">
        <v>17136</v>
      </c>
    </row>
    <row r="31" spans="2:9" x14ac:dyDescent="0.2">
      <c r="B31" s="7" t="s">
        <v>143</v>
      </c>
      <c r="C31" s="6">
        <v>12810</v>
      </c>
      <c r="D31" s="19">
        <v>14402</v>
      </c>
      <c r="E31" s="19">
        <v>15980</v>
      </c>
      <c r="F31" s="19">
        <v>20300</v>
      </c>
      <c r="G31" s="19">
        <v>24125</v>
      </c>
      <c r="H31" s="19">
        <v>28066</v>
      </c>
      <c r="I31" s="19">
        <v>32846</v>
      </c>
    </row>
    <row r="32" spans="2:9" x14ac:dyDescent="0.2">
      <c r="C32" s="11"/>
    </row>
    <row r="33" spans="2:9" x14ac:dyDescent="0.2">
      <c r="B33" s="7" t="s">
        <v>142</v>
      </c>
      <c r="C33" s="6">
        <v>24810</v>
      </c>
      <c r="D33" s="19">
        <v>24630</v>
      </c>
      <c r="E33" s="19">
        <v>24322</v>
      </c>
      <c r="F33" s="19">
        <v>24121</v>
      </c>
      <c r="G33" s="19">
        <v>23695</v>
      </c>
      <c r="H33" s="19">
        <v>23231</v>
      </c>
      <c r="I33" s="19">
        <v>22112</v>
      </c>
    </row>
    <row r="34" spans="2:9" x14ac:dyDescent="0.2">
      <c r="B34" s="7" t="s">
        <v>141</v>
      </c>
      <c r="C34" s="6">
        <v>15294</v>
      </c>
      <c r="D34" s="19">
        <v>15952</v>
      </c>
      <c r="E34" s="19">
        <v>16413</v>
      </c>
      <c r="F34" s="19">
        <v>16844</v>
      </c>
      <c r="G34" s="19">
        <v>16697</v>
      </c>
      <c r="H34" s="19">
        <v>16272</v>
      </c>
      <c r="I34" s="19">
        <v>15562</v>
      </c>
    </row>
    <row r="35" spans="2:9" x14ac:dyDescent="0.2">
      <c r="B35" s="7" t="s">
        <v>140</v>
      </c>
      <c r="C35" s="6">
        <v>8544</v>
      </c>
      <c r="D35" s="19">
        <v>8379</v>
      </c>
      <c r="E35" s="19">
        <v>8091</v>
      </c>
      <c r="F35" s="19">
        <v>7941</v>
      </c>
      <c r="G35" s="19">
        <v>7693</v>
      </c>
      <c r="H35" s="19">
        <v>7395</v>
      </c>
      <c r="I35" s="19">
        <v>7076</v>
      </c>
    </row>
    <row r="36" spans="2:9" x14ac:dyDescent="0.2">
      <c r="B36" s="7" t="s">
        <v>139</v>
      </c>
      <c r="C36" s="6">
        <v>9324</v>
      </c>
      <c r="D36" s="19">
        <v>9166</v>
      </c>
      <c r="E36" s="19">
        <v>7604</v>
      </c>
      <c r="F36" s="19">
        <v>7521</v>
      </c>
      <c r="G36" s="19">
        <v>7236</v>
      </c>
      <c r="H36" s="19">
        <v>7054</v>
      </c>
      <c r="I36" s="19">
        <v>6611</v>
      </c>
    </row>
    <row r="37" spans="2:9" x14ac:dyDescent="0.2">
      <c r="B37" s="7" t="s">
        <v>138</v>
      </c>
      <c r="C37" s="6">
        <v>1601</v>
      </c>
      <c r="D37" s="19">
        <v>1312</v>
      </c>
      <c r="E37" s="19">
        <v>936</v>
      </c>
      <c r="F37" s="19">
        <v>877</v>
      </c>
      <c r="G37" s="19">
        <v>801</v>
      </c>
      <c r="H37" s="19">
        <v>693</v>
      </c>
      <c r="I37" s="19">
        <v>652</v>
      </c>
    </row>
    <row r="38" spans="2:9" x14ac:dyDescent="0.2">
      <c r="C38" s="11"/>
    </row>
    <row r="39" spans="2:9" x14ac:dyDescent="0.2">
      <c r="B39" s="7" t="s">
        <v>137</v>
      </c>
      <c r="C39" s="6">
        <v>17094</v>
      </c>
      <c r="D39" s="19">
        <v>17002</v>
      </c>
      <c r="E39" s="19">
        <v>16833</v>
      </c>
      <c r="F39" s="19">
        <v>16768</v>
      </c>
      <c r="G39" s="19">
        <v>17037</v>
      </c>
      <c r="H39" s="19">
        <v>17171</v>
      </c>
      <c r="I39" s="19">
        <v>16525</v>
      </c>
    </row>
    <row r="40" spans="2:9" x14ac:dyDescent="0.2">
      <c r="B40" s="7" t="s">
        <v>136</v>
      </c>
      <c r="C40" s="6">
        <v>8951</v>
      </c>
      <c r="D40" s="19">
        <v>9039</v>
      </c>
      <c r="E40" s="19">
        <v>8920</v>
      </c>
      <c r="F40" s="19">
        <v>8988</v>
      </c>
      <c r="G40" s="19">
        <v>9178</v>
      </c>
      <c r="H40" s="19">
        <v>9003</v>
      </c>
      <c r="I40" s="19">
        <v>8809</v>
      </c>
    </row>
    <row r="41" spans="2:9" x14ac:dyDescent="0.2">
      <c r="B41" s="7" t="s">
        <v>135</v>
      </c>
      <c r="C41" s="6">
        <v>12812</v>
      </c>
      <c r="D41" s="19">
        <v>12407</v>
      </c>
      <c r="E41" s="19">
        <v>12122</v>
      </c>
      <c r="F41" s="19">
        <v>12336</v>
      </c>
      <c r="G41" s="19">
        <v>13077</v>
      </c>
      <c r="H41" s="19">
        <v>13277</v>
      </c>
      <c r="I41" s="19">
        <v>13621</v>
      </c>
    </row>
    <row r="42" spans="2:9" x14ac:dyDescent="0.2">
      <c r="B42" s="7" t="s">
        <v>134</v>
      </c>
      <c r="C42" s="6">
        <v>13860</v>
      </c>
      <c r="D42" s="19">
        <v>12776</v>
      </c>
      <c r="E42" s="19">
        <v>12031</v>
      </c>
      <c r="F42" s="19">
        <v>11457</v>
      </c>
      <c r="G42" s="19">
        <v>11166</v>
      </c>
      <c r="H42" s="19">
        <v>10871</v>
      </c>
      <c r="I42" s="19">
        <v>10426</v>
      </c>
    </row>
    <row r="43" spans="2:9" x14ac:dyDescent="0.2">
      <c r="B43" s="7" t="s">
        <v>133</v>
      </c>
      <c r="C43" s="6">
        <v>11377</v>
      </c>
      <c r="D43" s="19">
        <v>9870</v>
      </c>
      <c r="E43" s="19">
        <v>8325</v>
      </c>
      <c r="F43" s="19">
        <v>7518</v>
      </c>
      <c r="G43" s="19">
        <v>6701</v>
      </c>
      <c r="H43" s="19">
        <v>6174</v>
      </c>
      <c r="I43" s="19">
        <v>5823</v>
      </c>
    </row>
    <row r="44" spans="2:9" x14ac:dyDescent="0.2">
      <c r="C44" s="11"/>
    </row>
    <row r="45" spans="2:9" x14ac:dyDescent="0.2">
      <c r="B45" s="7" t="s">
        <v>132</v>
      </c>
      <c r="C45" s="6">
        <v>8550</v>
      </c>
      <c r="D45" s="19">
        <v>8841</v>
      </c>
      <c r="E45" s="19">
        <v>8741</v>
      </c>
      <c r="F45" s="19">
        <v>8753</v>
      </c>
      <c r="G45" s="19">
        <v>8832</v>
      </c>
      <c r="H45" s="19">
        <v>9042</v>
      </c>
      <c r="I45" s="19">
        <v>8920</v>
      </c>
    </row>
    <row r="46" spans="2:9" x14ac:dyDescent="0.2">
      <c r="B46" s="7" t="s">
        <v>131</v>
      </c>
      <c r="C46" s="6">
        <v>8177</v>
      </c>
      <c r="D46" s="19">
        <v>7566</v>
      </c>
      <c r="E46" s="19">
        <v>7119</v>
      </c>
      <c r="F46" s="19">
        <v>7023</v>
      </c>
      <c r="G46" s="19">
        <v>6973</v>
      </c>
      <c r="H46" s="19">
        <v>6975</v>
      </c>
      <c r="I46" s="19">
        <v>6862</v>
      </c>
    </row>
    <row r="47" spans="2:9" x14ac:dyDescent="0.2">
      <c r="B47" s="7" t="s">
        <v>130</v>
      </c>
      <c r="C47" s="6">
        <v>9521</v>
      </c>
      <c r="D47" s="19">
        <v>9064</v>
      </c>
      <c r="E47" s="19">
        <v>8258</v>
      </c>
      <c r="F47" s="19">
        <v>9273</v>
      </c>
      <c r="G47" s="19">
        <v>9468</v>
      </c>
      <c r="H47" s="19">
        <v>9273</v>
      </c>
      <c r="I47" s="19">
        <v>8529</v>
      </c>
    </row>
    <row r="48" spans="2:9" x14ac:dyDescent="0.2">
      <c r="B48" s="7" t="s">
        <v>129</v>
      </c>
      <c r="C48" s="6">
        <v>7257</v>
      </c>
      <c r="D48" s="19">
        <v>6612</v>
      </c>
      <c r="E48" s="19">
        <v>6266</v>
      </c>
      <c r="F48" s="19">
        <v>6300</v>
      </c>
      <c r="G48" s="19">
        <v>6341</v>
      </c>
      <c r="H48" s="19">
        <v>6616</v>
      </c>
      <c r="I48" s="19">
        <v>6780</v>
      </c>
    </row>
    <row r="49" spans="2:9" x14ac:dyDescent="0.2">
      <c r="B49" s="7" t="s">
        <v>128</v>
      </c>
      <c r="C49" s="6">
        <v>4617</v>
      </c>
      <c r="D49" s="19">
        <v>3703</v>
      </c>
      <c r="E49" s="19">
        <v>3148</v>
      </c>
      <c r="F49" s="19">
        <v>2809</v>
      </c>
      <c r="G49" s="19">
        <v>2729</v>
      </c>
      <c r="H49" s="19">
        <v>2649</v>
      </c>
      <c r="I49" s="19">
        <v>2594</v>
      </c>
    </row>
    <row r="50" spans="2:9" x14ac:dyDescent="0.2">
      <c r="B50" s="7" t="s">
        <v>127</v>
      </c>
      <c r="C50" s="6">
        <v>6004</v>
      </c>
      <c r="D50" s="19">
        <v>5235</v>
      </c>
      <c r="E50" s="19">
        <v>4196</v>
      </c>
      <c r="F50" s="19">
        <v>4034</v>
      </c>
      <c r="G50" s="19">
        <v>3204</v>
      </c>
      <c r="H50" s="19">
        <v>2741</v>
      </c>
      <c r="I50" s="19">
        <v>2372</v>
      </c>
    </row>
    <row r="51" spans="2:9" x14ac:dyDescent="0.2">
      <c r="B51" s="7" t="s">
        <v>126</v>
      </c>
      <c r="C51" s="6">
        <v>8269</v>
      </c>
      <c r="D51" s="19">
        <v>7451</v>
      </c>
      <c r="E51" s="19">
        <v>6363</v>
      </c>
      <c r="F51" s="19">
        <v>5861</v>
      </c>
      <c r="G51" s="19">
        <v>5353</v>
      </c>
      <c r="H51" s="19">
        <v>5110</v>
      </c>
      <c r="I51" s="19">
        <v>4847</v>
      </c>
    </row>
    <row r="52" spans="2:9" x14ac:dyDescent="0.2">
      <c r="B52" s="7" t="s">
        <v>125</v>
      </c>
      <c r="C52" s="6">
        <v>7537</v>
      </c>
      <c r="D52" s="19">
        <v>7171</v>
      </c>
      <c r="E52" s="19">
        <v>6729</v>
      </c>
      <c r="F52" s="19">
        <v>6568</v>
      </c>
      <c r="G52" s="19">
        <v>6640</v>
      </c>
      <c r="H52" s="19">
        <v>6609</v>
      </c>
      <c r="I52" s="19">
        <v>6676</v>
      </c>
    </row>
    <row r="53" spans="2:9" x14ac:dyDescent="0.2">
      <c r="B53" s="7" t="s">
        <v>124</v>
      </c>
      <c r="C53" s="6">
        <v>9075</v>
      </c>
      <c r="D53" s="19">
        <v>8855</v>
      </c>
      <c r="E53" s="19">
        <v>8623</v>
      </c>
      <c r="F53" s="19">
        <v>8767</v>
      </c>
      <c r="G53" s="19">
        <v>8750</v>
      </c>
      <c r="H53" s="19">
        <v>8652</v>
      </c>
      <c r="I53" s="19">
        <v>8433</v>
      </c>
    </row>
    <row r="54" spans="2:9" x14ac:dyDescent="0.2">
      <c r="B54" s="7" t="s">
        <v>123</v>
      </c>
      <c r="C54" s="6">
        <v>12655</v>
      </c>
      <c r="D54" s="19">
        <v>11712</v>
      </c>
      <c r="E54" s="19">
        <v>10953</v>
      </c>
      <c r="F54" s="19">
        <v>10801</v>
      </c>
      <c r="G54" s="19">
        <v>10767</v>
      </c>
      <c r="H54" s="19">
        <v>10619</v>
      </c>
      <c r="I54" s="19">
        <v>10315</v>
      </c>
    </row>
    <row r="55" spans="2:9" x14ac:dyDescent="0.2">
      <c r="C55" s="11"/>
    </row>
    <row r="56" spans="2:9" x14ac:dyDescent="0.2">
      <c r="B56" s="7" t="s">
        <v>122</v>
      </c>
      <c r="C56" s="6">
        <v>16631</v>
      </c>
      <c r="D56" s="19">
        <v>19726</v>
      </c>
      <c r="E56" s="19">
        <v>19770</v>
      </c>
      <c r="F56" s="19">
        <v>20019</v>
      </c>
      <c r="G56" s="19">
        <v>19602</v>
      </c>
      <c r="H56" s="19">
        <v>19341</v>
      </c>
      <c r="I56" s="19">
        <v>19243</v>
      </c>
    </row>
    <row r="57" spans="2:9" x14ac:dyDescent="0.2">
      <c r="B57" s="7" t="s">
        <v>121</v>
      </c>
      <c r="C57" s="6">
        <v>7941</v>
      </c>
      <c r="D57" s="19">
        <v>6606</v>
      </c>
      <c r="E57" s="19">
        <v>5439</v>
      </c>
      <c r="F57" s="19">
        <v>4832</v>
      </c>
      <c r="G57" s="19">
        <v>4636</v>
      </c>
      <c r="H57" s="19">
        <v>4343</v>
      </c>
      <c r="I57" s="19">
        <v>4027</v>
      </c>
    </row>
    <row r="58" spans="2:9" x14ac:dyDescent="0.2">
      <c r="B58" s="7" t="s">
        <v>120</v>
      </c>
      <c r="C58" s="6">
        <v>6046</v>
      </c>
      <c r="D58" s="19">
        <v>5006</v>
      </c>
      <c r="E58" s="19">
        <v>4030</v>
      </c>
      <c r="F58" s="19">
        <v>3786</v>
      </c>
      <c r="G58" s="19">
        <v>3512</v>
      </c>
      <c r="H58" s="19">
        <v>3351</v>
      </c>
      <c r="I58" s="19">
        <v>3181</v>
      </c>
    </row>
    <row r="59" spans="2:9" x14ac:dyDescent="0.2">
      <c r="B59" s="7" t="s">
        <v>119</v>
      </c>
      <c r="C59" s="6">
        <v>9545</v>
      </c>
      <c r="D59" s="19">
        <v>9660</v>
      </c>
      <c r="E59" s="19">
        <v>9985</v>
      </c>
      <c r="F59" s="19">
        <v>10636</v>
      </c>
      <c r="G59" s="19">
        <v>11835</v>
      </c>
      <c r="H59" s="19">
        <v>12702</v>
      </c>
      <c r="I59" s="19">
        <v>13180</v>
      </c>
    </row>
    <row r="60" spans="2:9" x14ac:dyDescent="0.2">
      <c r="B60" s="7" t="s">
        <v>118</v>
      </c>
      <c r="C60" s="6">
        <v>9076</v>
      </c>
      <c r="D60" s="19">
        <v>7974</v>
      </c>
      <c r="E60" s="19">
        <v>6842</v>
      </c>
      <c r="F60" s="19">
        <v>6598</v>
      </c>
      <c r="G60" s="19">
        <v>6400</v>
      </c>
      <c r="H60" s="19">
        <v>5923</v>
      </c>
      <c r="I60" s="19">
        <v>5494</v>
      </c>
    </row>
    <row r="61" spans="2:9" x14ac:dyDescent="0.2">
      <c r="B61" s="7" t="s">
        <v>117</v>
      </c>
      <c r="C61" s="6">
        <v>10704</v>
      </c>
      <c r="D61" s="19">
        <v>9262</v>
      </c>
      <c r="E61" s="19">
        <v>8222</v>
      </c>
      <c r="F61" s="19">
        <v>7800</v>
      </c>
      <c r="G61" s="19">
        <v>7299</v>
      </c>
      <c r="H61" s="19">
        <v>6777</v>
      </c>
      <c r="I61" s="19">
        <v>6309</v>
      </c>
    </row>
    <row r="62" spans="2:9" x14ac:dyDescent="0.2">
      <c r="B62" s="7" t="s">
        <v>116</v>
      </c>
      <c r="C62" s="6">
        <v>22000</v>
      </c>
      <c r="D62" s="19">
        <v>20252</v>
      </c>
      <c r="E62" s="19">
        <v>18905</v>
      </c>
      <c r="F62" s="19">
        <v>18997</v>
      </c>
      <c r="G62" s="19">
        <v>18852</v>
      </c>
      <c r="H62" s="19">
        <v>18241</v>
      </c>
      <c r="I62" s="19">
        <v>17385</v>
      </c>
    </row>
    <row r="63" spans="2:9" x14ac:dyDescent="0.2">
      <c r="C63" s="11"/>
    </row>
    <row r="64" spans="2:9" x14ac:dyDescent="0.2">
      <c r="B64" s="7" t="s">
        <v>115</v>
      </c>
      <c r="C64" s="6">
        <v>25775</v>
      </c>
      <c r="D64" s="19">
        <v>24889</v>
      </c>
      <c r="E64" s="19">
        <v>23871</v>
      </c>
      <c r="F64" s="19">
        <v>23596</v>
      </c>
      <c r="G64" s="19">
        <v>23006</v>
      </c>
      <c r="H64" s="19">
        <v>22248</v>
      </c>
      <c r="I64" s="19">
        <v>20610</v>
      </c>
    </row>
    <row r="65" spans="1:9" x14ac:dyDescent="0.2">
      <c r="B65" s="7" t="s">
        <v>114</v>
      </c>
      <c r="C65" s="6">
        <v>4556</v>
      </c>
      <c r="D65" s="19">
        <v>4605</v>
      </c>
      <c r="E65" s="19">
        <v>4566</v>
      </c>
      <c r="F65" s="19">
        <v>4433</v>
      </c>
      <c r="G65" s="19">
        <v>4539</v>
      </c>
      <c r="H65" s="19">
        <v>4314</v>
      </c>
      <c r="I65" s="19">
        <v>4098</v>
      </c>
    </row>
    <row r="66" spans="1:9" x14ac:dyDescent="0.2">
      <c r="B66" s="7" t="s">
        <v>113</v>
      </c>
      <c r="C66" s="6">
        <v>9652</v>
      </c>
      <c r="D66" s="19">
        <v>9013</v>
      </c>
      <c r="E66" s="19">
        <v>8236</v>
      </c>
      <c r="F66" s="19">
        <v>7766</v>
      </c>
      <c r="G66" s="19">
        <v>7404</v>
      </c>
      <c r="H66" s="19">
        <v>6907</v>
      </c>
      <c r="I66" s="19">
        <v>6552</v>
      </c>
    </row>
    <row r="67" spans="1:9" x14ac:dyDescent="0.2">
      <c r="B67" s="7" t="s">
        <v>112</v>
      </c>
      <c r="C67" s="6">
        <v>8599</v>
      </c>
      <c r="D67" s="19">
        <v>7121</v>
      </c>
      <c r="E67" s="19">
        <v>6078</v>
      </c>
      <c r="F67" s="19">
        <v>5365</v>
      </c>
      <c r="G67" s="19">
        <v>5030</v>
      </c>
      <c r="H67" s="19">
        <v>4584</v>
      </c>
      <c r="I67" s="19">
        <v>4193</v>
      </c>
    </row>
    <row r="68" spans="1:9" x14ac:dyDescent="0.2">
      <c r="B68" s="7" t="s">
        <v>111</v>
      </c>
      <c r="C68" s="6">
        <v>6552</v>
      </c>
      <c r="D68" s="19">
        <v>4234</v>
      </c>
      <c r="E68" s="19">
        <v>3265</v>
      </c>
      <c r="F68" s="19">
        <v>2725</v>
      </c>
      <c r="G68" s="19">
        <v>2435</v>
      </c>
      <c r="H68" s="19">
        <v>2234</v>
      </c>
      <c r="I68" s="19">
        <v>2215</v>
      </c>
    </row>
    <row r="69" spans="1:9" x14ac:dyDescent="0.2">
      <c r="B69" s="7" t="s">
        <v>110</v>
      </c>
      <c r="C69" s="6">
        <v>9591</v>
      </c>
      <c r="D69" s="19">
        <v>7825</v>
      </c>
      <c r="E69" s="19">
        <v>6147</v>
      </c>
      <c r="F69" s="19">
        <v>5398</v>
      </c>
      <c r="G69" s="19">
        <v>5054</v>
      </c>
      <c r="H69" s="19">
        <v>4624</v>
      </c>
      <c r="I69" s="19">
        <v>4229</v>
      </c>
    </row>
    <row r="70" spans="1:9" x14ac:dyDescent="0.2">
      <c r="B70" s="7" t="s">
        <v>109</v>
      </c>
      <c r="C70" s="6">
        <v>1424</v>
      </c>
      <c r="D70" s="19">
        <v>1316</v>
      </c>
      <c r="E70" s="19">
        <v>1135</v>
      </c>
      <c r="F70" s="19">
        <v>1015</v>
      </c>
      <c r="G70" s="19">
        <v>790</v>
      </c>
      <c r="H70" s="19">
        <v>686</v>
      </c>
      <c r="I70" s="19">
        <v>613</v>
      </c>
    </row>
    <row r="71" spans="1:9" ht="18" thickBot="1" x14ac:dyDescent="0.25">
      <c r="B71" s="9"/>
      <c r="C71" s="31"/>
      <c r="D71" s="28"/>
      <c r="E71" s="28"/>
      <c r="F71" s="28"/>
      <c r="G71" s="9"/>
      <c r="H71" s="9"/>
      <c r="I71" s="28"/>
    </row>
    <row r="72" spans="1:9" x14ac:dyDescent="0.2">
      <c r="C72" s="7" t="s">
        <v>108</v>
      </c>
    </row>
    <row r="73" spans="1:9" x14ac:dyDescent="0.2">
      <c r="A73" s="7"/>
    </row>
    <row r="74" spans="1:9" x14ac:dyDescent="0.2">
      <c r="A74" s="7"/>
    </row>
    <row r="79" spans="1:9" x14ac:dyDescent="0.2">
      <c r="E79" s="1" t="s">
        <v>175</v>
      </c>
    </row>
    <row r="80" spans="1:9" x14ac:dyDescent="0.2">
      <c r="B80" s="1" t="s">
        <v>174</v>
      </c>
      <c r="E80" s="7" t="s">
        <v>173</v>
      </c>
    </row>
    <row r="81" spans="2:9" ht="18" thickBot="1" x14ac:dyDescent="0.25">
      <c r="B81" s="9"/>
      <c r="C81" s="9"/>
      <c r="D81" s="9"/>
      <c r="E81" s="9"/>
      <c r="F81" s="9"/>
      <c r="G81" s="9"/>
      <c r="H81" s="9"/>
      <c r="I81" s="30" t="s">
        <v>172</v>
      </c>
    </row>
    <row r="82" spans="2:9" x14ac:dyDescent="0.2">
      <c r="C82" s="29" t="s">
        <v>171</v>
      </c>
      <c r="D82" s="29" t="s">
        <v>170</v>
      </c>
      <c r="E82" s="29" t="s">
        <v>169</v>
      </c>
      <c r="F82" s="29" t="s">
        <v>168</v>
      </c>
      <c r="G82" s="29" t="s">
        <v>167</v>
      </c>
      <c r="H82" s="13"/>
      <c r="I82" s="13"/>
    </row>
    <row r="83" spans="2:9" x14ac:dyDescent="0.2">
      <c r="C83" s="29" t="s">
        <v>166</v>
      </c>
      <c r="D83" s="29" t="s">
        <v>165</v>
      </c>
      <c r="E83" s="29" t="s">
        <v>164</v>
      </c>
      <c r="F83" s="29" t="s">
        <v>163</v>
      </c>
      <c r="G83" s="29" t="s">
        <v>162</v>
      </c>
      <c r="H83" s="11"/>
      <c r="I83" s="11"/>
    </row>
    <row r="84" spans="2:9" x14ac:dyDescent="0.2">
      <c r="B84" s="13"/>
      <c r="C84" s="14" t="s">
        <v>161</v>
      </c>
      <c r="D84" s="14" t="s">
        <v>160</v>
      </c>
      <c r="E84" s="14" t="s">
        <v>160</v>
      </c>
      <c r="F84" s="14" t="s">
        <v>160</v>
      </c>
      <c r="G84" s="14" t="s">
        <v>160</v>
      </c>
      <c r="H84" s="14" t="s">
        <v>9</v>
      </c>
      <c r="I84" s="14" t="s">
        <v>10</v>
      </c>
    </row>
    <row r="85" spans="2:9" x14ac:dyDescent="0.2">
      <c r="C85" s="11"/>
    </row>
    <row r="86" spans="2:9" x14ac:dyDescent="0.2">
      <c r="B86" s="1" t="s">
        <v>159</v>
      </c>
      <c r="C86" s="4">
        <f>SUM(C88:C143)</f>
        <v>1080435</v>
      </c>
      <c r="D86" s="2">
        <v>1080319</v>
      </c>
      <c r="E86" s="2">
        <f>SUM(E88:E143)</f>
        <v>1078973</v>
      </c>
      <c r="F86" s="2">
        <f>SUM(F88:F143)</f>
        <v>1076991</v>
      </c>
      <c r="G86" s="2">
        <f>SUM(G88:G143)</f>
        <v>1074810</v>
      </c>
      <c r="H86" s="2">
        <f>SUM(H88:H143)</f>
        <v>509362</v>
      </c>
      <c r="I86" s="2">
        <f>SUM(I88:I143)</f>
        <v>565448</v>
      </c>
    </row>
    <row r="87" spans="2:9" x14ac:dyDescent="0.2">
      <c r="C87" s="11"/>
    </row>
    <row r="88" spans="2:9" x14ac:dyDescent="0.2">
      <c r="B88" s="7" t="s">
        <v>158</v>
      </c>
      <c r="C88" s="6">
        <v>393885</v>
      </c>
      <c r="D88" s="19">
        <v>392655</v>
      </c>
      <c r="E88" s="19">
        <v>391233</v>
      </c>
      <c r="F88" s="19">
        <v>389729</v>
      </c>
      <c r="G88" s="27">
        <f>H88+I88</f>
        <v>388872</v>
      </c>
      <c r="H88" s="19">
        <v>184653</v>
      </c>
      <c r="I88" s="19">
        <v>204219</v>
      </c>
    </row>
    <row r="89" spans="2:9" x14ac:dyDescent="0.2">
      <c r="B89" s="7" t="s">
        <v>157</v>
      </c>
      <c r="C89" s="6">
        <v>47195</v>
      </c>
      <c r="D89" s="19">
        <v>46820</v>
      </c>
      <c r="E89" s="19">
        <v>46549</v>
      </c>
      <c r="F89" s="19">
        <v>46222</v>
      </c>
      <c r="G89" s="27">
        <f>H89+I89</f>
        <v>45963</v>
      </c>
      <c r="H89" s="19">
        <v>21412</v>
      </c>
      <c r="I89" s="19">
        <v>24551</v>
      </c>
    </row>
    <row r="90" spans="2:9" x14ac:dyDescent="0.2">
      <c r="B90" s="7" t="s">
        <v>156</v>
      </c>
      <c r="C90" s="6">
        <v>53469</v>
      </c>
      <c r="D90" s="19">
        <v>54273</v>
      </c>
      <c r="E90" s="19">
        <v>54680</v>
      </c>
      <c r="F90" s="19">
        <v>55213</v>
      </c>
      <c r="G90" s="27">
        <f>H90+I90</f>
        <v>55335</v>
      </c>
      <c r="H90" s="19">
        <v>26538</v>
      </c>
      <c r="I90" s="19">
        <v>28797</v>
      </c>
    </row>
    <row r="91" spans="2:9" x14ac:dyDescent="0.2">
      <c r="B91" s="7" t="s">
        <v>155</v>
      </c>
      <c r="C91" s="6">
        <v>34283</v>
      </c>
      <c r="D91" s="19">
        <v>34261</v>
      </c>
      <c r="E91" s="19">
        <v>34146</v>
      </c>
      <c r="F91" s="19">
        <v>34027</v>
      </c>
      <c r="G91" s="27">
        <f>H91+I91</f>
        <v>33793</v>
      </c>
      <c r="H91" s="19">
        <v>15949</v>
      </c>
      <c r="I91" s="19">
        <v>17844</v>
      </c>
    </row>
    <row r="92" spans="2:9" x14ac:dyDescent="0.2">
      <c r="B92" s="7" t="s">
        <v>154</v>
      </c>
      <c r="C92" s="6">
        <v>28510</v>
      </c>
      <c r="D92" s="19">
        <v>28519</v>
      </c>
      <c r="E92" s="19">
        <v>28445</v>
      </c>
      <c r="F92" s="19">
        <v>28385</v>
      </c>
      <c r="G92" s="27">
        <f>H92+I92</f>
        <v>28420</v>
      </c>
      <c r="H92" s="19">
        <v>13743</v>
      </c>
      <c r="I92" s="19">
        <v>14677</v>
      </c>
    </row>
    <row r="93" spans="2:9" x14ac:dyDescent="0.2">
      <c r="B93" s="7" t="s">
        <v>153</v>
      </c>
      <c r="C93" s="6">
        <v>70246</v>
      </c>
      <c r="D93" s="19">
        <v>70399</v>
      </c>
      <c r="E93" s="19">
        <v>70527</v>
      </c>
      <c r="F93" s="19">
        <v>70445</v>
      </c>
      <c r="G93" s="27">
        <f>H93+I93</f>
        <v>70358</v>
      </c>
      <c r="H93" s="19">
        <v>33245</v>
      </c>
      <c r="I93" s="19">
        <v>37113</v>
      </c>
    </row>
    <row r="94" spans="2:9" x14ac:dyDescent="0.2">
      <c r="B94" s="7" t="s">
        <v>152</v>
      </c>
      <c r="C94" s="6">
        <v>34134</v>
      </c>
      <c r="D94" s="19">
        <v>34025</v>
      </c>
      <c r="E94" s="19">
        <v>33835</v>
      </c>
      <c r="F94" s="19">
        <v>33536</v>
      </c>
      <c r="G94" s="27">
        <f>H94+I94</f>
        <v>33396</v>
      </c>
      <c r="H94" s="19">
        <v>15383</v>
      </c>
      <c r="I94" s="19">
        <v>18013</v>
      </c>
    </row>
    <row r="95" spans="2:9" x14ac:dyDescent="0.2">
      <c r="C95" s="6"/>
      <c r="D95" s="19"/>
      <c r="E95" s="19"/>
      <c r="F95" s="19"/>
      <c r="H95" s="19"/>
      <c r="I95" s="19"/>
    </row>
    <row r="96" spans="2:9" x14ac:dyDescent="0.2">
      <c r="B96" s="7" t="s">
        <v>151</v>
      </c>
      <c r="C96" s="6">
        <v>15439</v>
      </c>
      <c r="D96" s="19">
        <v>15375</v>
      </c>
      <c r="E96" s="19">
        <v>15244</v>
      </c>
      <c r="F96" s="19">
        <v>15175</v>
      </c>
      <c r="G96" s="27">
        <f>H96+I96</f>
        <v>15008</v>
      </c>
      <c r="H96" s="19">
        <v>7081</v>
      </c>
      <c r="I96" s="19">
        <v>7927</v>
      </c>
    </row>
    <row r="97" spans="2:9" x14ac:dyDescent="0.2">
      <c r="B97" s="7" t="s">
        <v>150</v>
      </c>
      <c r="C97" s="6">
        <v>8955</v>
      </c>
      <c r="D97" s="19">
        <v>8879</v>
      </c>
      <c r="E97" s="19">
        <v>8750</v>
      </c>
      <c r="F97" s="19">
        <v>8642</v>
      </c>
      <c r="G97" s="27">
        <f>H97+I97</f>
        <v>8488</v>
      </c>
      <c r="H97" s="19">
        <v>3959</v>
      </c>
      <c r="I97" s="19">
        <v>4529</v>
      </c>
    </row>
    <row r="98" spans="2:9" x14ac:dyDescent="0.2">
      <c r="B98" s="7" t="s">
        <v>149</v>
      </c>
      <c r="C98" s="6">
        <v>4423</v>
      </c>
      <c r="D98" s="19">
        <v>4324</v>
      </c>
      <c r="E98" s="19">
        <v>4247</v>
      </c>
      <c r="F98" s="19">
        <v>4143</v>
      </c>
      <c r="G98" s="27">
        <f>H98+I98</f>
        <v>4115</v>
      </c>
      <c r="H98" s="19">
        <v>1901</v>
      </c>
      <c r="I98" s="19">
        <v>2214</v>
      </c>
    </row>
    <row r="99" spans="2:9" x14ac:dyDescent="0.2">
      <c r="B99" s="7" t="s">
        <v>148</v>
      </c>
      <c r="C99" s="6">
        <v>14635</v>
      </c>
      <c r="D99" s="19">
        <v>14782</v>
      </c>
      <c r="E99" s="19">
        <v>14860</v>
      </c>
      <c r="F99" s="19">
        <v>14998</v>
      </c>
      <c r="G99" s="27">
        <f>H99+I99</f>
        <v>15025</v>
      </c>
      <c r="H99" s="19">
        <v>7132</v>
      </c>
      <c r="I99" s="19">
        <v>7893</v>
      </c>
    </row>
    <row r="100" spans="2:9" x14ac:dyDescent="0.2">
      <c r="B100" s="7" t="s">
        <v>147</v>
      </c>
      <c r="C100" s="6">
        <v>17016</v>
      </c>
      <c r="D100" s="19">
        <v>17219</v>
      </c>
      <c r="E100" s="19">
        <v>17104</v>
      </c>
      <c r="F100" s="19">
        <v>17111</v>
      </c>
      <c r="G100" s="27">
        <f>H100+I100</f>
        <v>17037</v>
      </c>
      <c r="H100" s="19">
        <v>8092</v>
      </c>
      <c r="I100" s="19">
        <v>8945</v>
      </c>
    </row>
    <row r="101" spans="2:9" x14ac:dyDescent="0.2">
      <c r="B101" s="7" t="s">
        <v>146</v>
      </c>
      <c r="C101" s="6">
        <v>9103</v>
      </c>
      <c r="D101" s="19">
        <v>9099</v>
      </c>
      <c r="E101" s="19">
        <v>9067</v>
      </c>
      <c r="F101" s="19">
        <v>8974</v>
      </c>
      <c r="G101" s="27">
        <f>H101+I101</f>
        <v>8841</v>
      </c>
      <c r="H101" s="19">
        <v>4155</v>
      </c>
      <c r="I101" s="19">
        <v>4686</v>
      </c>
    </row>
    <row r="102" spans="2:9" x14ac:dyDescent="0.2">
      <c r="B102" s="7" t="s">
        <v>145</v>
      </c>
      <c r="C102" s="6">
        <v>8026</v>
      </c>
      <c r="D102" s="19">
        <v>8089</v>
      </c>
      <c r="E102" s="19">
        <v>8137</v>
      </c>
      <c r="F102" s="19">
        <v>8160</v>
      </c>
      <c r="G102" s="27">
        <f>H102+I102</f>
        <v>8164</v>
      </c>
      <c r="H102" s="19">
        <v>3845</v>
      </c>
      <c r="I102" s="19">
        <v>4319</v>
      </c>
    </row>
    <row r="103" spans="2:9" x14ac:dyDescent="0.2">
      <c r="B103" s="7" t="s">
        <v>144</v>
      </c>
      <c r="C103" s="6">
        <v>20022</v>
      </c>
      <c r="D103" s="19">
        <v>20399</v>
      </c>
      <c r="E103" s="19">
        <v>20680</v>
      </c>
      <c r="F103" s="19">
        <v>21020</v>
      </c>
      <c r="G103" s="27">
        <f>H103+I103</f>
        <v>21254</v>
      </c>
      <c r="H103" s="19">
        <v>10268</v>
      </c>
      <c r="I103" s="19">
        <v>10986</v>
      </c>
    </row>
    <row r="104" spans="2:9" x14ac:dyDescent="0.2">
      <c r="B104" s="7" t="s">
        <v>143</v>
      </c>
      <c r="C104" s="6">
        <v>41550</v>
      </c>
      <c r="D104" s="19">
        <v>43058</v>
      </c>
      <c r="E104" s="19">
        <v>44654</v>
      </c>
      <c r="F104" s="19">
        <v>45748</v>
      </c>
      <c r="G104" s="27">
        <f>H104+I104</f>
        <v>46965</v>
      </c>
      <c r="H104" s="19">
        <v>22820</v>
      </c>
      <c r="I104" s="19">
        <v>24145</v>
      </c>
    </row>
    <row r="105" spans="2:9" x14ac:dyDescent="0.2">
      <c r="C105" s="6"/>
      <c r="D105" s="19"/>
      <c r="E105" s="19"/>
      <c r="F105" s="19"/>
      <c r="H105" s="19"/>
      <c r="I105" s="19"/>
    </row>
    <row r="106" spans="2:9" x14ac:dyDescent="0.2">
      <c r="B106" s="7" t="s">
        <v>142</v>
      </c>
      <c r="C106" s="6">
        <v>21393</v>
      </c>
      <c r="D106" s="19">
        <v>21207</v>
      </c>
      <c r="E106" s="19">
        <v>21057</v>
      </c>
      <c r="F106" s="19">
        <v>20868</v>
      </c>
      <c r="G106" s="27">
        <f>H106+I106</f>
        <v>20617</v>
      </c>
      <c r="H106" s="19">
        <v>9710</v>
      </c>
      <c r="I106" s="19">
        <v>10907</v>
      </c>
    </row>
    <row r="107" spans="2:9" x14ac:dyDescent="0.2">
      <c r="B107" s="7" t="s">
        <v>141</v>
      </c>
      <c r="C107" s="6">
        <v>15860</v>
      </c>
      <c r="D107" s="19">
        <v>15765</v>
      </c>
      <c r="E107" s="19">
        <v>15764</v>
      </c>
      <c r="F107" s="19">
        <v>15669</v>
      </c>
      <c r="G107" s="27">
        <f>H107+I107</f>
        <v>15512</v>
      </c>
      <c r="H107" s="19">
        <v>7317</v>
      </c>
      <c r="I107" s="19">
        <v>8195</v>
      </c>
    </row>
    <row r="108" spans="2:9" x14ac:dyDescent="0.2">
      <c r="B108" s="7" t="s">
        <v>140</v>
      </c>
      <c r="C108" s="6">
        <v>6661</v>
      </c>
      <c r="D108" s="19">
        <v>6571</v>
      </c>
      <c r="E108" s="19">
        <v>6435</v>
      </c>
      <c r="F108" s="19">
        <v>6308</v>
      </c>
      <c r="G108" s="27">
        <f>H108+I108</f>
        <v>6229</v>
      </c>
      <c r="H108" s="19">
        <v>2891</v>
      </c>
      <c r="I108" s="19">
        <v>3338</v>
      </c>
    </row>
    <row r="109" spans="2:9" x14ac:dyDescent="0.2">
      <c r="B109" s="7" t="s">
        <v>139</v>
      </c>
      <c r="C109" s="6">
        <v>6386</v>
      </c>
      <c r="D109" s="19">
        <v>6304</v>
      </c>
      <c r="E109" s="19">
        <v>6144</v>
      </c>
      <c r="F109" s="19">
        <v>5979</v>
      </c>
      <c r="G109" s="27">
        <f>H109+I109</f>
        <v>5830</v>
      </c>
      <c r="H109" s="19">
        <v>3176</v>
      </c>
      <c r="I109" s="19">
        <v>2654</v>
      </c>
    </row>
    <row r="110" spans="2:9" x14ac:dyDescent="0.2">
      <c r="B110" s="7" t="s">
        <v>138</v>
      </c>
      <c r="C110" s="6">
        <v>659</v>
      </c>
      <c r="D110" s="19">
        <v>654</v>
      </c>
      <c r="E110" s="19">
        <v>654</v>
      </c>
      <c r="F110" s="19">
        <v>631</v>
      </c>
      <c r="G110" s="27">
        <f>H110+I110</f>
        <v>621</v>
      </c>
      <c r="H110" s="19">
        <v>297</v>
      </c>
      <c r="I110" s="19">
        <v>324</v>
      </c>
    </row>
    <row r="111" spans="2:9" x14ac:dyDescent="0.2">
      <c r="C111" s="6"/>
      <c r="D111" s="19"/>
      <c r="E111" s="19"/>
      <c r="F111" s="19"/>
      <c r="H111" s="19"/>
      <c r="I111" s="19"/>
    </row>
    <row r="112" spans="2:9" x14ac:dyDescent="0.2">
      <c r="B112" s="7" t="s">
        <v>137</v>
      </c>
      <c r="C112" s="6">
        <v>16067</v>
      </c>
      <c r="D112" s="19">
        <v>15972</v>
      </c>
      <c r="E112" s="19">
        <v>15849</v>
      </c>
      <c r="F112" s="19">
        <v>15710</v>
      </c>
      <c r="G112" s="27">
        <f>H112+I112</f>
        <v>15598</v>
      </c>
      <c r="H112" s="19">
        <v>7341</v>
      </c>
      <c r="I112" s="19">
        <v>8257</v>
      </c>
    </row>
    <row r="113" spans="2:9" x14ac:dyDescent="0.2">
      <c r="B113" s="7" t="s">
        <v>136</v>
      </c>
      <c r="C113" s="6">
        <v>8735</v>
      </c>
      <c r="D113" s="19">
        <v>8652</v>
      </c>
      <c r="E113" s="19">
        <v>8548</v>
      </c>
      <c r="F113" s="19">
        <v>8543</v>
      </c>
      <c r="G113" s="27">
        <f>H113+I113</f>
        <v>8541</v>
      </c>
      <c r="H113" s="19">
        <v>4065</v>
      </c>
      <c r="I113" s="19">
        <v>4476</v>
      </c>
    </row>
    <row r="114" spans="2:9" x14ac:dyDescent="0.2">
      <c r="B114" s="7" t="s">
        <v>135</v>
      </c>
      <c r="C114" s="6">
        <v>14111</v>
      </c>
      <c r="D114" s="19">
        <v>14171</v>
      </c>
      <c r="E114" s="19">
        <v>14316</v>
      </c>
      <c r="F114" s="19">
        <v>14427</v>
      </c>
      <c r="G114" s="27">
        <f>H114+I114</f>
        <v>14527</v>
      </c>
      <c r="H114" s="19">
        <v>6991</v>
      </c>
      <c r="I114" s="19">
        <v>7536</v>
      </c>
    </row>
    <row r="115" spans="2:9" x14ac:dyDescent="0.2">
      <c r="B115" s="7" t="s">
        <v>134</v>
      </c>
      <c r="C115" s="6">
        <v>10081</v>
      </c>
      <c r="D115" s="19">
        <v>10047</v>
      </c>
      <c r="E115" s="19">
        <v>9992</v>
      </c>
      <c r="F115" s="19">
        <v>9895</v>
      </c>
      <c r="G115" s="27">
        <f>H115+I115</f>
        <v>9753</v>
      </c>
      <c r="H115" s="19">
        <v>4563</v>
      </c>
      <c r="I115" s="19">
        <v>5190</v>
      </c>
    </row>
    <row r="116" spans="2:9" x14ac:dyDescent="0.2">
      <c r="B116" s="7" t="s">
        <v>133</v>
      </c>
      <c r="C116" s="6">
        <v>5511</v>
      </c>
      <c r="D116" s="19">
        <v>5406</v>
      </c>
      <c r="E116" s="19">
        <v>5321</v>
      </c>
      <c r="F116" s="19">
        <v>5221</v>
      </c>
      <c r="G116" s="27">
        <f>H116+I116</f>
        <v>5146</v>
      </c>
      <c r="H116" s="19">
        <v>2384</v>
      </c>
      <c r="I116" s="19">
        <v>2762</v>
      </c>
    </row>
    <row r="117" spans="2:9" x14ac:dyDescent="0.2">
      <c r="C117" s="6"/>
      <c r="D117" s="19"/>
      <c r="E117" s="19"/>
      <c r="F117" s="19"/>
      <c r="H117" s="19"/>
      <c r="I117" s="19"/>
    </row>
    <row r="118" spans="2:9" x14ac:dyDescent="0.2">
      <c r="B118" s="7" t="s">
        <v>132</v>
      </c>
      <c r="C118" s="6">
        <v>8919</v>
      </c>
      <c r="D118" s="19">
        <v>8951</v>
      </c>
      <c r="E118" s="19">
        <v>8879</v>
      </c>
      <c r="F118" s="19">
        <v>8911</v>
      </c>
      <c r="G118" s="27">
        <f>H118+I118</f>
        <v>8824</v>
      </c>
      <c r="H118" s="19">
        <v>4069</v>
      </c>
      <c r="I118" s="19">
        <v>4755</v>
      </c>
    </row>
    <row r="119" spans="2:9" x14ac:dyDescent="0.2">
      <c r="B119" s="7" t="s">
        <v>131</v>
      </c>
      <c r="C119" s="6">
        <v>6926</v>
      </c>
      <c r="D119" s="19">
        <v>6885</v>
      </c>
      <c r="E119" s="19">
        <v>6962</v>
      </c>
      <c r="F119" s="19">
        <v>7020</v>
      </c>
      <c r="G119" s="27">
        <f>H119+I119</f>
        <v>7077</v>
      </c>
      <c r="H119" s="19">
        <v>3359</v>
      </c>
      <c r="I119" s="19">
        <v>3718</v>
      </c>
    </row>
    <row r="120" spans="2:9" x14ac:dyDescent="0.2">
      <c r="B120" s="7" t="s">
        <v>130</v>
      </c>
      <c r="C120" s="6">
        <v>8056</v>
      </c>
      <c r="D120" s="19">
        <v>8044</v>
      </c>
      <c r="E120" s="19">
        <v>7919</v>
      </c>
      <c r="F120" s="19">
        <v>7817</v>
      </c>
      <c r="G120" s="27">
        <f>H120+I120</f>
        <v>7709</v>
      </c>
      <c r="H120" s="19">
        <v>3713</v>
      </c>
      <c r="I120" s="19">
        <v>3996</v>
      </c>
    </row>
    <row r="121" spans="2:9" x14ac:dyDescent="0.2">
      <c r="B121" s="7" t="s">
        <v>129</v>
      </c>
      <c r="C121" s="6">
        <v>6790</v>
      </c>
      <c r="D121" s="19">
        <v>6833</v>
      </c>
      <c r="E121" s="19">
        <v>6871</v>
      </c>
      <c r="F121" s="19">
        <v>6879</v>
      </c>
      <c r="G121" s="27">
        <f>H121+I121</f>
        <v>6895</v>
      </c>
      <c r="H121" s="19">
        <v>3301</v>
      </c>
      <c r="I121" s="19">
        <v>3594</v>
      </c>
    </row>
    <row r="122" spans="2:9" x14ac:dyDescent="0.2">
      <c r="B122" s="7" t="s">
        <v>128</v>
      </c>
      <c r="C122" s="6">
        <v>2504</v>
      </c>
      <c r="D122" s="19">
        <v>2548</v>
      </c>
      <c r="E122" s="19">
        <v>2566</v>
      </c>
      <c r="F122" s="19">
        <v>2544</v>
      </c>
      <c r="G122" s="27">
        <f>H122+I122</f>
        <v>2503</v>
      </c>
      <c r="H122" s="19">
        <v>1197</v>
      </c>
      <c r="I122" s="19">
        <v>1306</v>
      </c>
    </row>
    <row r="123" spans="2:9" x14ac:dyDescent="0.2">
      <c r="B123" s="7" t="s">
        <v>127</v>
      </c>
      <c r="C123" s="6">
        <v>2262</v>
      </c>
      <c r="D123" s="19">
        <v>2227</v>
      </c>
      <c r="E123" s="19">
        <v>2213</v>
      </c>
      <c r="F123" s="19">
        <v>2213</v>
      </c>
      <c r="G123" s="27">
        <f>H123+I123</f>
        <v>2205</v>
      </c>
      <c r="H123" s="19">
        <v>1067</v>
      </c>
      <c r="I123" s="19">
        <v>1138</v>
      </c>
    </row>
    <row r="124" spans="2:9" x14ac:dyDescent="0.2">
      <c r="B124" s="7" t="s">
        <v>126</v>
      </c>
      <c r="C124" s="6">
        <v>4642</v>
      </c>
      <c r="D124" s="19">
        <v>4607</v>
      </c>
      <c r="E124" s="19">
        <v>4542</v>
      </c>
      <c r="F124" s="19">
        <v>4515</v>
      </c>
      <c r="G124" s="27">
        <f>H124+I124</f>
        <v>4507</v>
      </c>
      <c r="H124" s="19">
        <v>2196</v>
      </c>
      <c r="I124" s="19">
        <v>2311</v>
      </c>
    </row>
    <row r="125" spans="2:9" x14ac:dyDescent="0.2">
      <c r="B125" s="7" t="s">
        <v>125</v>
      </c>
      <c r="C125" s="6">
        <v>6663</v>
      </c>
      <c r="D125" s="19">
        <v>6680</v>
      </c>
      <c r="E125" s="19">
        <v>6626</v>
      </c>
      <c r="F125" s="19">
        <v>6613</v>
      </c>
      <c r="G125" s="27">
        <f>H125+I125</f>
        <v>6583</v>
      </c>
      <c r="H125" s="19">
        <v>3129</v>
      </c>
      <c r="I125" s="19">
        <v>3454</v>
      </c>
    </row>
    <row r="126" spans="2:9" x14ac:dyDescent="0.2">
      <c r="B126" s="7" t="s">
        <v>124</v>
      </c>
      <c r="C126" s="6">
        <v>8244</v>
      </c>
      <c r="D126" s="19">
        <v>8159</v>
      </c>
      <c r="E126" s="19">
        <v>8137</v>
      </c>
      <c r="F126" s="19">
        <v>8063</v>
      </c>
      <c r="G126" s="27">
        <f>H126+I126</f>
        <v>8060</v>
      </c>
      <c r="H126" s="19">
        <v>3832</v>
      </c>
      <c r="I126" s="19">
        <v>4228</v>
      </c>
    </row>
    <row r="127" spans="2:9" x14ac:dyDescent="0.2">
      <c r="B127" s="7" t="s">
        <v>123</v>
      </c>
      <c r="C127" s="6">
        <v>10077</v>
      </c>
      <c r="D127" s="19">
        <v>9980</v>
      </c>
      <c r="E127" s="19">
        <v>9898</v>
      </c>
      <c r="F127" s="19">
        <v>9828</v>
      </c>
      <c r="G127" s="27">
        <f>H127+I127</f>
        <v>9757</v>
      </c>
      <c r="H127" s="19">
        <v>4655</v>
      </c>
      <c r="I127" s="19">
        <v>5102</v>
      </c>
    </row>
    <row r="128" spans="2:9" x14ac:dyDescent="0.2">
      <c r="C128" s="6"/>
      <c r="D128" s="19"/>
      <c r="E128" s="19"/>
      <c r="F128" s="19"/>
      <c r="H128" s="19"/>
      <c r="I128" s="19"/>
    </row>
    <row r="129" spans="2:9" x14ac:dyDescent="0.2">
      <c r="B129" s="7" t="s">
        <v>122</v>
      </c>
      <c r="C129" s="6">
        <v>19731</v>
      </c>
      <c r="D129" s="19">
        <v>19820</v>
      </c>
      <c r="E129" s="19">
        <v>19956</v>
      </c>
      <c r="F129" s="19">
        <v>20014</v>
      </c>
      <c r="G129" s="27">
        <f>H129+I129</f>
        <v>19963</v>
      </c>
      <c r="H129" s="19">
        <v>9264</v>
      </c>
      <c r="I129" s="19">
        <v>10699</v>
      </c>
    </row>
    <row r="130" spans="2:9" x14ac:dyDescent="0.2">
      <c r="B130" s="7" t="s">
        <v>121</v>
      </c>
      <c r="C130" s="6">
        <v>3863</v>
      </c>
      <c r="D130" s="19">
        <v>3888</v>
      </c>
      <c r="E130" s="19">
        <v>3871</v>
      </c>
      <c r="F130" s="19">
        <v>3816</v>
      </c>
      <c r="G130" s="27">
        <f>H130+I130</f>
        <v>3806</v>
      </c>
      <c r="H130" s="19">
        <v>1852</v>
      </c>
      <c r="I130" s="19">
        <v>1954</v>
      </c>
    </row>
    <row r="131" spans="2:9" x14ac:dyDescent="0.2">
      <c r="B131" s="7" t="s">
        <v>120</v>
      </c>
      <c r="C131" s="6">
        <v>3285</v>
      </c>
      <c r="D131" s="19">
        <v>3263</v>
      </c>
      <c r="E131" s="19">
        <v>3237</v>
      </c>
      <c r="F131" s="19">
        <v>3201</v>
      </c>
      <c r="G131" s="27">
        <f>H131+I131</f>
        <v>3181</v>
      </c>
      <c r="H131" s="19">
        <v>1557</v>
      </c>
      <c r="I131" s="19">
        <v>1624</v>
      </c>
    </row>
    <row r="132" spans="2:9" x14ac:dyDescent="0.2">
      <c r="B132" s="7" t="s">
        <v>119</v>
      </c>
      <c r="C132" s="6">
        <v>13752</v>
      </c>
      <c r="D132" s="19">
        <v>13903</v>
      </c>
      <c r="E132" s="19">
        <v>14011</v>
      </c>
      <c r="F132" s="19">
        <v>14279</v>
      </c>
      <c r="G132" s="27">
        <f>H132+I132</f>
        <v>14488</v>
      </c>
      <c r="H132" s="19">
        <v>6991</v>
      </c>
      <c r="I132" s="19">
        <v>7497</v>
      </c>
    </row>
    <row r="133" spans="2:9" x14ac:dyDescent="0.2">
      <c r="B133" s="7" t="s">
        <v>118</v>
      </c>
      <c r="C133" s="6">
        <v>5185</v>
      </c>
      <c r="D133" s="19">
        <v>5108</v>
      </c>
      <c r="E133" s="19">
        <v>5033</v>
      </c>
      <c r="F133" s="19">
        <v>4931</v>
      </c>
      <c r="G133" s="27">
        <f>H133+I133</f>
        <v>4856</v>
      </c>
      <c r="H133" s="19">
        <v>2310</v>
      </c>
      <c r="I133" s="19">
        <v>2546</v>
      </c>
    </row>
    <row r="134" spans="2:9" x14ac:dyDescent="0.2">
      <c r="B134" s="7" t="s">
        <v>117</v>
      </c>
      <c r="C134" s="6">
        <v>6066</v>
      </c>
      <c r="D134" s="19">
        <v>6011</v>
      </c>
      <c r="E134" s="19">
        <v>5951</v>
      </c>
      <c r="F134" s="19">
        <v>5832</v>
      </c>
      <c r="G134" s="27">
        <f>H134+I134</f>
        <v>5737</v>
      </c>
      <c r="H134" s="19">
        <v>2653</v>
      </c>
      <c r="I134" s="19">
        <v>3084</v>
      </c>
    </row>
    <row r="135" spans="2:9" x14ac:dyDescent="0.2">
      <c r="B135" s="7" t="s">
        <v>116</v>
      </c>
      <c r="C135" s="6">
        <v>16382</v>
      </c>
      <c r="D135" s="19">
        <v>16171</v>
      </c>
      <c r="E135" s="19">
        <v>15986</v>
      </c>
      <c r="F135" s="19">
        <v>15880</v>
      </c>
      <c r="G135" s="27">
        <f>H135+I135</f>
        <v>15676</v>
      </c>
      <c r="H135" s="19">
        <v>7247</v>
      </c>
      <c r="I135" s="19">
        <v>8429</v>
      </c>
    </row>
    <row r="136" spans="2:9" x14ac:dyDescent="0.2">
      <c r="C136" s="6"/>
      <c r="D136" s="19"/>
      <c r="E136" s="19"/>
      <c r="F136" s="19"/>
      <c r="H136" s="19"/>
      <c r="I136" s="19"/>
    </row>
    <row r="137" spans="2:9" x14ac:dyDescent="0.2">
      <c r="B137" s="7" t="s">
        <v>115</v>
      </c>
      <c r="C137" s="6">
        <v>19943</v>
      </c>
      <c r="D137" s="19">
        <v>19767</v>
      </c>
      <c r="E137" s="19">
        <v>19742</v>
      </c>
      <c r="F137" s="19">
        <v>19707</v>
      </c>
      <c r="G137" s="27">
        <f>H137+I137</f>
        <v>19637</v>
      </c>
      <c r="H137" s="19">
        <v>8972</v>
      </c>
      <c r="I137" s="19">
        <v>10665</v>
      </c>
    </row>
    <row r="138" spans="2:9" x14ac:dyDescent="0.2">
      <c r="B138" s="7" t="s">
        <v>114</v>
      </c>
      <c r="C138" s="6">
        <v>3907</v>
      </c>
      <c r="D138" s="19">
        <v>3894</v>
      </c>
      <c r="E138" s="19">
        <v>3860</v>
      </c>
      <c r="F138" s="19">
        <v>3828</v>
      </c>
      <c r="G138" s="27">
        <f>H138+I138</f>
        <v>3787</v>
      </c>
      <c r="H138" s="19">
        <v>1669</v>
      </c>
      <c r="I138" s="19">
        <v>2118</v>
      </c>
    </row>
    <row r="139" spans="2:9" x14ac:dyDescent="0.2">
      <c r="B139" s="7" t="s">
        <v>113</v>
      </c>
      <c r="C139" s="6">
        <v>6139</v>
      </c>
      <c r="D139" s="19">
        <v>6067</v>
      </c>
      <c r="E139" s="19">
        <v>6014</v>
      </c>
      <c r="F139" s="19">
        <v>5875</v>
      </c>
      <c r="G139" s="27">
        <f>H139+I139</f>
        <v>5850</v>
      </c>
      <c r="H139" s="19">
        <v>2651</v>
      </c>
      <c r="I139" s="19">
        <v>3199</v>
      </c>
    </row>
    <row r="140" spans="2:9" x14ac:dyDescent="0.2">
      <c r="B140" s="7" t="s">
        <v>112</v>
      </c>
      <c r="C140" s="6">
        <v>3884</v>
      </c>
      <c r="D140" s="19">
        <v>3838</v>
      </c>
      <c r="E140" s="19">
        <v>3791</v>
      </c>
      <c r="F140" s="19">
        <v>3815</v>
      </c>
      <c r="G140" s="27">
        <f>H140+I140</f>
        <v>3728</v>
      </c>
      <c r="H140" s="19">
        <v>1672</v>
      </c>
      <c r="I140" s="19">
        <v>2056</v>
      </c>
    </row>
    <row r="141" spans="2:9" x14ac:dyDescent="0.2">
      <c r="B141" s="7" t="s">
        <v>111</v>
      </c>
      <c r="C141" s="6">
        <v>2144</v>
      </c>
      <c r="D141" s="19">
        <v>2096</v>
      </c>
      <c r="E141" s="19">
        <v>2044</v>
      </c>
      <c r="F141" s="19">
        <v>2037</v>
      </c>
      <c r="G141" s="27">
        <f>H141+I141</f>
        <v>2077</v>
      </c>
      <c r="H141" s="19">
        <v>981</v>
      </c>
      <c r="I141" s="19">
        <v>1096</v>
      </c>
    </row>
    <row r="142" spans="2:9" x14ac:dyDescent="0.2">
      <c r="B142" s="7" t="s">
        <v>110</v>
      </c>
      <c r="C142" s="6">
        <v>4123</v>
      </c>
      <c r="D142" s="19">
        <v>4060</v>
      </c>
      <c r="E142" s="19">
        <v>4033</v>
      </c>
      <c r="F142" s="19">
        <v>4004</v>
      </c>
      <c r="G142" s="27">
        <f>H142+I142</f>
        <v>3904</v>
      </c>
      <c r="H142" s="19">
        <v>1835</v>
      </c>
      <c r="I142" s="19">
        <v>2069</v>
      </c>
    </row>
    <row r="143" spans="2:9" x14ac:dyDescent="0.2">
      <c r="B143" s="7" t="s">
        <v>109</v>
      </c>
      <c r="C143" s="6">
        <v>593</v>
      </c>
      <c r="D143" s="19">
        <v>594</v>
      </c>
      <c r="E143" s="19">
        <v>593</v>
      </c>
      <c r="F143" s="19">
        <v>590</v>
      </c>
      <c r="G143" s="27">
        <f>H143+I143</f>
        <v>592</v>
      </c>
      <c r="H143" s="19">
        <v>279</v>
      </c>
      <c r="I143" s="19">
        <v>313</v>
      </c>
    </row>
    <row r="144" spans="2:9" ht="18" thickBot="1" x14ac:dyDescent="0.25">
      <c r="B144" s="9"/>
      <c r="C144" s="23"/>
      <c r="D144" s="28"/>
      <c r="E144" s="9"/>
      <c r="F144" s="9"/>
      <c r="G144" s="9"/>
      <c r="H144" s="28"/>
      <c r="I144" s="28"/>
    </row>
    <row r="145" spans="1:9" x14ac:dyDescent="0.2">
      <c r="C145" s="7" t="s">
        <v>108</v>
      </c>
      <c r="H145" s="19"/>
      <c r="I145" s="19"/>
    </row>
    <row r="146" spans="1:9" x14ac:dyDescent="0.2">
      <c r="A146" s="7"/>
      <c r="H146" s="19"/>
      <c r="I146" s="19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/>
  </sheetViews>
  <sheetFormatPr defaultColWidth="9.69921875" defaultRowHeight="17.25" x14ac:dyDescent="0.2"/>
  <cols>
    <col min="1" max="4" width="10.69921875" style="8" customWidth="1"/>
    <col min="5" max="6" width="9.69921875" style="8"/>
    <col min="7" max="8" width="8.69921875" style="8" customWidth="1"/>
    <col min="9" max="9" width="10.69921875" style="8" customWidth="1"/>
    <col min="10" max="11" width="8.69921875" style="8" customWidth="1"/>
    <col min="12" max="12" width="10.69921875" style="8" customWidth="1"/>
    <col min="13" max="16384" width="9.69921875" style="8"/>
  </cols>
  <sheetData>
    <row r="1" spans="1:12" x14ac:dyDescent="0.2">
      <c r="A1" s="7"/>
    </row>
    <row r="6" spans="1:12" x14ac:dyDescent="0.2">
      <c r="E6" s="1" t="s">
        <v>766</v>
      </c>
    </row>
    <row r="7" spans="1:12" ht="18" thickBot="1" x14ac:dyDescent="0.25">
      <c r="B7" s="9"/>
      <c r="C7" s="40" t="s">
        <v>830</v>
      </c>
      <c r="D7" s="9"/>
      <c r="E7" s="40" t="s">
        <v>829</v>
      </c>
      <c r="F7" s="9"/>
      <c r="G7" s="9"/>
      <c r="H7" s="9"/>
      <c r="I7" s="9"/>
      <c r="J7" s="9"/>
      <c r="K7" s="9"/>
      <c r="L7" s="30" t="s">
        <v>172</v>
      </c>
    </row>
    <row r="8" spans="1:12" x14ac:dyDescent="0.2">
      <c r="C8" s="34" t="s">
        <v>828</v>
      </c>
      <c r="D8" s="13"/>
      <c r="E8" s="13"/>
      <c r="F8" s="58" t="s">
        <v>827</v>
      </c>
      <c r="G8" s="13"/>
      <c r="H8" s="34" t="s">
        <v>828</v>
      </c>
      <c r="I8" s="13"/>
      <c r="J8" s="58" t="s">
        <v>827</v>
      </c>
      <c r="K8" s="13"/>
      <c r="L8" s="34" t="s">
        <v>473</v>
      </c>
    </row>
    <row r="9" spans="1:12" x14ac:dyDescent="0.2">
      <c r="C9" s="34" t="s">
        <v>826</v>
      </c>
      <c r="D9" s="12" t="s">
        <v>825</v>
      </c>
      <c r="E9" s="13"/>
      <c r="F9" s="29" t="s">
        <v>810</v>
      </c>
      <c r="G9" s="11"/>
      <c r="H9" s="34" t="s">
        <v>824</v>
      </c>
      <c r="I9" s="11"/>
      <c r="J9" s="29" t="s">
        <v>810</v>
      </c>
      <c r="K9" s="11"/>
      <c r="L9" s="29" t="s">
        <v>823</v>
      </c>
    </row>
    <row r="10" spans="1:12" x14ac:dyDescent="0.2">
      <c r="B10" s="13"/>
      <c r="C10" s="12" t="s">
        <v>822</v>
      </c>
      <c r="D10" s="14" t="s">
        <v>805</v>
      </c>
      <c r="E10" s="14" t="s">
        <v>804</v>
      </c>
      <c r="F10" s="14" t="s">
        <v>819</v>
      </c>
      <c r="G10" s="14" t="s">
        <v>818</v>
      </c>
      <c r="H10" s="12" t="s">
        <v>821</v>
      </c>
      <c r="I10" s="14" t="s">
        <v>820</v>
      </c>
      <c r="J10" s="14" t="s">
        <v>819</v>
      </c>
      <c r="K10" s="14" t="s">
        <v>818</v>
      </c>
      <c r="L10" s="33"/>
    </row>
    <row r="11" spans="1:12" x14ac:dyDescent="0.2">
      <c r="C11" s="11"/>
    </row>
    <row r="12" spans="1:12" x14ac:dyDescent="0.2">
      <c r="B12" s="1" t="s">
        <v>159</v>
      </c>
      <c r="C12" s="4">
        <f>SUM(C14:C69)</f>
        <v>499880</v>
      </c>
      <c r="D12" s="2">
        <f>SUM(D14:D69)</f>
        <v>119531</v>
      </c>
      <c r="E12" s="2">
        <f>SUM(E14:E69)</f>
        <v>275049</v>
      </c>
      <c r="F12" s="2">
        <f>SUM(F14:F69)</f>
        <v>91928</v>
      </c>
      <c r="G12" s="2">
        <f>SUM(G14:G69)</f>
        <v>13372</v>
      </c>
      <c r="H12" s="2">
        <f>SUM(H14:H69)</f>
        <v>57047</v>
      </c>
      <c r="I12" s="2">
        <f>SUM(I14:I69)</f>
        <v>38672</v>
      </c>
      <c r="J12" s="2">
        <f>SUM(J14:J69)</f>
        <v>15178</v>
      </c>
      <c r="K12" s="2">
        <f>SUM(K14:K69)</f>
        <v>3197</v>
      </c>
      <c r="L12" s="2">
        <f>SUM(L14:L69)</f>
        <v>1052203</v>
      </c>
    </row>
    <row r="13" spans="1:12" x14ac:dyDescent="0.2">
      <c r="C13" s="11"/>
    </row>
    <row r="14" spans="1:12" x14ac:dyDescent="0.2">
      <c r="B14" s="7" t="s">
        <v>158</v>
      </c>
      <c r="C14" s="18">
        <f>D14+E14+F14+G14</f>
        <v>200488</v>
      </c>
      <c r="D14" s="19">
        <v>24866</v>
      </c>
      <c r="E14" s="19">
        <v>142262</v>
      </c>
      <c r="F14" s="19">
        <v>26350</v>
      </c>
      <c r="G14" s="19">
        <v>7010</v>
      </c>
      <c r="H14" s="27">
        <f>I14+J14+K14</f>
        <v>24276</v>
      </c>
      <c r="I14" s="19">
        <v>19063</v>
      </c>
      <c r="J14" s="19">
        <v>3474</v>
      </c>
      <c r="K14" s="19">
        <v>1739</v>
      </c>
      <c r="L14" s="19">
        <v>406735</v>
      </c>
    </row>
    <row r="15" spans="1:12" x14ac:dyDescent="0.2">
      <c r="B15" s="7" t="s">
        <v>157</v>
      </c>
      <c r="C15" s="18">
        <f>D15+E15+F15+G15</f>
        <v>22158</v>
      </c>
      <c r="D15" s="19">
        <v>4465</v>
      </c>
      <c r="E15" s="19">
        <v>10062</v>
      </c>
      <c r="F15" s="19">
        <v>7344</v>
      </c>
      <c r="G15" s="19">
        <v>287</v>
      </c>
      <c r="H15" s="27">
        <f>I15+J15+K15</f>
        <v>1581</v>
      </c>
      <c r="I15" s="19">
        <v>989</v>
      </c>
      <c r="J15" s="19">
        <v>577</v>
      </c>
      <c r="K15" s="19">
        <v>15</v>
      </c>
      <c r="L15" s="19">
        <v>45773</v>
      </c>
    </row>
    <row r="16" spans="1:12" x14ac:dyDescent="0.2">
      <c r="B16" s="7" t="s">
        <v>156</v>
      </c>
      <c r="C16" s="18">
        <f>D16+E16+F16+G16</f>
        <v>15928</v>
      </c>
      <c r="D16" s="19">
        <v>4016</v>
      </c>
      <c r="E16" s="19">
        <v>7954</v>
      </c>
      <c r="F16" s="19">
        <v>2838</v>
      </c>
      <c r="G16" s="19">
        <v>1120</v>
      </c>
      <c r="H16" s="27">
        <f>I16+J16+K16</f>
        <v>3139</v>
      </c>
      <c r="I16" s="19">
        <v>1795</v>
      </c>
      <c r="J16" s="19">
        <v>734</v>
      </c>
      <c r="K16" s="19">
        <v>610</v>
      </c>
      <c r="L16" s="19">
        <v>43902</v>
      </c>
    </row>
    <row r="17" spans="2:12" x14ac:dyDescent="0.2">
      <c r="B17" s="7" t="s">
        <v>155</v>
      </c>
      <c r="C17" s="18">
        <f>D17+E17+F17+G17</f>
        <v>15432</v>
      </c>
      <c r="D17" s="19">
        <v>4932</v>
      </c>
      <c r="E17" s="19">
        <v>7456</v>
      </c>
      <c r="F17" s="19">
        <v>2892</v>
      </c>
      <c r="G17" s="19">
        <v>152</v>
      </c>
      <c r="H17" s="27">
        <f>I17+J17+K17</f>
        <v>1428</v>
      </c>
      <c r="I17" s="19">
        <v>790</v>
      </c>
      <c r="J17" s="19">
        <v>631</v>
      </c>
      <c r="K17" s="19">
        <v>7</v>
      </c>
      <c r="L17" s="19">
        <v>32369</v>
      </c>
    </row>
    <row r="18" spans="2:12" x14ac:dyDescent="0.2">
      <c r="B18" s="7" t="s">
        <v>154</v>
      </c>
      <c r="C18" s="18">
        <f>D18+E18+F18+G18</f>
        <v>15577</v>
      </c>
      <c r="D18" s="19">
        <v>4293</v>
      </c>
      <c r="E18" s="19">
        <v>6380</v>
      </c>
      <c r="F18" s="19">
        <v>4822</v>
      </c>
      <c r="G18" s="19">
        <v>82</v>
      </c>
      <c r="H18" s="27">
        <f>I18+J18+K18</f>
        <v>3238</v>
      </c>
      <c r="I18" s="19">
        <v>1569</v>
      </c>
      <c r="J18" s="19">
        <v>1629</v>
      </c>
      <c r="K18" s="19">
        <v>40</v>
      </c>
      <c r="L18" s="19">
        <v>32295</v>
      </c>
    </row>
    <row r="19" spans="2:12" x14ac:dyDescent="0.2">
      <c r="B19" s="7" t="s">
        <v>153</v>
      </c>
      <c r="C19" s="18">
        <f>D19+E19+F19+G19</f>
        <v>36358</v>
      </c>
      <c r="D19" s="19">
        <v>9565</v>
      </c>
      <c r="E19" s="19">
        <v>21108</v>
      </c>
      <c r="F19" s="19">
        <v>5493</v>
      </c>
      <c r="G19" s="19">
        <v>192</v>
      </c>
      <c r="H19" s="27">
        <f>I19+J19+K19</f>
        <v>4118</v>
      </c>
      <c r="I19" s="19">
        <v>2987</v>
      </c>
      <c r="J19" s="19">
        <v>1125</v>
      </c>
      <c r="K19" s="19">
        <v>6</v>
      </c>
      <c r="L19" s="19">
        <v>72013</v>
      </c>
    </row>
    <row r="20" spans="2:12" x14ac:dyDescent="0.2">
      <c r="B20" s="7" t="s">
        <v>152</v>
      </c>
      <c r="C20" s="18">
        <f>D20+E20+F20+G20</f>
        <v>17546</v>
      </c>
      <c r="D20" s="19">
        <v>2940</v>
      </c>
      <c r="E20" s="19">
        <v>10192</v>
      </c>
      <c r="F20" s="19">
        <v>1977</v>
      </c>
      <c r="G20" s="19">
        <v>2437</v>
      </c>
      <c r="H20" s="27">
        <f>I20+J20+K20</f>
        <v>2467</v>
      </c>
      <c r="I20" s="19">
        <v>1518</v>
      </c>
      <c r="J20" s="19">
        <v>756</v>
      </c>
      <c r="K20" s="19">
        <v>193</v>
      </c>
      <c r="L20" s="19">
        <v>37282</v>
      </c>
    </row>
    <row r="21" spans="2:12" x14ac:dyDescent="0.2">
      <c r="C21" s="11"/>
      <c r="D21" s="19"/>
      <c r="E21" s="19"/>
      <c r="F21" s="19"/>
      <c r="G21" s="19"/>
      <c r="I21" s="19"/>
      <c r="J21" s="19"/>
      <c r="K21" s="19"/>
      <c r="L21" s="19"/>
    </row>
    <row r="22" spans="2:12" x14ac:dyDescent="0.2">
      <c r="B22" s="7" t="s">
        <v>151</v>
      </c>
      <c r="C22" s="18">
        <f>D22+E22+F22+G22</f>
        <v>6787</v>
      </c>
      <c r="D22" s="19">
        <v>3323</v>
      </c>
      <c r="E22" s="19">
        <v>2021</v>
      </c>
      <c r="F22" s="19">
        <v>1200</v>
      </c>
      <c r="G22" s="19">
        <v>243</v>
      </c>
      <c r="H22" s="27">
        <f>I22+J22+K22</f>
        <v>376</v>
      </c>
      <c r="I22" s="19">
        <v>161</v>
      </c>
      <c r="J22" s="19">
        <v>214</v>
      </c>
      <c r="K22" s="19">
        <v>1</v>
      </c>
      <c r="L22" s="19">
        <v>13616</v>
      </c>
    </row>
    <row r="23" spans="2:12" x14ac:dyDescent="0.2">
      <c r="B23" s="7" t="s">
        <v>150</v>
      </c>
      <c r="C23" s="18">
        <f>D23+E23+F23+G23</f>
        <v>3668</v>
      </c>
      <c r="D23" s="19">
        <v>1233</v>
      </c>
      <c r="E23" s="19">
        <v>1324</v>
      </c>
      <c r="F23" s="19">
        <v>1089</v>
      </c>
      <c r="G23" s="19">
        <v>22</v>
      </c>
      <c r="H23" s="27">
        <f>I23+J23+K23</f>
        <v>580</v>
      </c>
      <c r="I23" s="19">
        <v>240</v>
      </c>
      <c r="J23" s="19">
        <v>338</v>
      </c>
      <c r="K23" s="19">
        <v>2</v>
      </c>
      <c r="L23" s="19">
        <v>8142</v>
      </c>
    </row>
    <row r="24" spans="2:12" x14ac:dyDescent="0.2">
      <c r="B24" s="7" t="s">
        <v>149</v>
      </c>
      <c r="C24" s="18">
        <f>D24+E24+F24+G24</f>
        <v>2021</v>
      </c>
      <c r="D24" s="19">
        <v>1023</v>
      </c>
      <c r="E24" s="19">
        <v>660</v>
      </c>
      <c r="F24" s="19">
        <v>331</v>
      </c>
      <c r="G24" s="19">
        <v>7</v>
      </c>
      <c r="H24" s="27">
        <f>I24+J24+K24</f>
        <v>91</v>
      </c>
      <c r="I24" s="19">
        <v>52</v>
      </c>
      <c r="J24" s="19">
        <v>37</v>
      </c>
      <c r="K24" s="19">
        <v>2</v>
      </c>
      <c r="L24" s="19">
        <v>4020</v>
      </c>
    </row>
    <row r="25" spans="2:12" x14ac:dyDescent="0.2">
      <c r="B25" s="7" t="s">
        <v>148</v>
      </c>
      <c r="C25" s="18">
        <f>D25+E25+F25+G25</f>
        <v>6635</v>
      </c>
      <c r="D25" s="19">
        <v>2506</v>
      </c>
      <c r="E25" s="19">
        <v>1545</v>
      </c>
      <c r="F25" s="19">
        <v>2443</v>
      </c>
      <c r="G25" s="19">
        <v>141</v>
      </c>
      <c r="H25" s="27">
        <f>I25+J25+K25</f>
        <v>685</v>
      </c>
      <c r="I25" s="19">
        <v>239</v>
      </c>
      <c r="J25" s="19">
        <v>227</v>
      </c>
      <c r="K25" s="19">
        <v>219</v>
      </c>
      <c r="L25" s="19">
        <v>13313</v>
      </c>
    </row>
    <row r="26" spans="2:12" x14ac:dyDescent="0.2">
      <c r="B26" s="7" t="s">
        <v>147</v>
      </c>
      <c r="C26" s="18">
        <f>D26+E26+F26+G26</f>
        <v>7160</v>
      </c>
      <c r="D26" s="19">
        <v>3520</v>
      </c>
      <c r="E26" s="19">
        <v>1881</v>
      </c>
      <c r="F26" s="19">
        <v>1662</v>
      </c>
      <c r="G26" s="19">
        <v>97</v>
      </c>
      <c r="H26" s="27">
        <f>I26+J26+K26</f>
        <v>1284</v>
      </c>
      <c r="I26" s="19">
        <v>618</v>
      </c>
      <c r="J26" s="19">
        <v>662</v>
      </c>
      <c r="K26" s="19">
        <v>4</v>
      </c>
      <c r="L26" s="19">
        <v>15564</v>
      </c>
    </row>
    <row r="27" spans="2:12" x14ac:dyDescent="0.2">
      <c r="B27" s="7" t="s">
        <v>146</v>
      </c>
      <c r="C27" s="18">
        <f>D27+E27+F27+G27</f>
        <v>3367</v>
      </c>
      <c r="D27" s="19">
        <v>1663</v>
      </c>
      <c r="E27" s="19">
        <v>850</v>
      </c>
      <c r="F27" s="19">
        <v>819</v>
      </c>
      <c r="G27" s="19">
        <v>35</v>
      </c>
      <c r="H27" s="27">
        <f>I27+J27+K27</f>
        <v>126</v>
      </c>
      <c r="I27" s="19">
        <v>114</v>
      </c>
      <c r="J27" s="19">
        <v>5</v>
      </c>
      <c r="K27" s="19">
        <v>7</v>
      </c>
      <c r="L27" s="19">
        <v>7372</v>
      </c>
    </row>
    <row r="28" spans="2:12" x14ac:dyDescent="0.2">
      <c r="B28" s="7" t="s">
        <v>145</v>
      </c>
      <c r="C28" s="18">
        <f>D28+E28+F28+G28</f>
        <v>3852</v>
      </c>
      <c r="D28" s="19">
        <v>1672</v>
      </c>
      <c r="E28" s="19">
        <v>771</v>
      </c>
      <c r="F28" s="19">
        <v>1343</v>
      </c>
      <c r="G28" s="19">
        <v>66</v>
      </c>
      <c r="H28" s="27">
        <f>I28+J28+K28</f>
        <v>85</v>
      </c>
      <c r="I28" s="19">
        <v>84</v>
      </c>
      <c r="J28" s="19">
        <v>1</v>
      </c>
      <c r="K28" s="17" t="s">
        <v>817</v>
      </c>
      <c r="L28" s="19">
        <v>7374</v>
      </c>
    </row>
    <row r="29" spans="2:12" x14ac:dyDescent="0.2">
      <c r="B29" s="7" t="s">
        <v>144</v>
      </c>
      <c r="C29" s="18">
        <f>D29+E29+F29+G29</f>
        <v>5293</v>
      </c>
      <c r="D29" s="19">
        <v>1729</v>
      </c>
      <c r="E29" s="19">
        <v>2110</v>
      </c>
      <c r="F29" s="19">
        <v>1434</v>
      </c>
      <c r="G29" s="19">
        <v>20</v>
      </c>
      <c r="H29" s="27">
        <f>I29+J29+K29</f>
        <v>950</v>
      </c>
      <c r="I29" s="19">
        <v>676</v>
      </c>
      <c r="J29" s="19">
        <v>273</v>
      </c>
      <c r="K29" s="19">
        <v>1</v>
      </c>
      <c r="L29" s="19">
        <v>15303</v>
      </c>
    </row>
    <row r="30" spans="2:12" x14ac:dyDescent="0.2">
      <c r="B30" s="7" t="s">
        <v>143</v>
      </c>
      <c r="C30" s="18">
        <f>D30+E30+F30+G30</f>
        <v>11791</v>
      </c>
      <c r="D30" s="19">
        <v>2326</v>
      </c>
      <c r="E30" s="19">
        <v>5605</v>
      </c>
      <c r="F30" s="19">
        <v>3663</v>
      </c>
      <c r="G30" s="19">
        <v>197</v>
      </c>
      <c r="H30" s="27">
        <f>I30+J30+K30</f>
        <v>1635</v>
      </c>
      <c r="I30" s="19">
        <v>1335</v>
      </c>
      <c r="J30" s="19">
        <v>264</v>
      </c>
      <c r="K30" s="19">
        <v>36</v>
      </c>
      <c r="L30" s="19">
        <v>32565</v>
      </c>
    </row>
    <row r="31" spans="2:12" x14ac:dyDescent="0.2">
      <c r="C31" s="11"/>
      <c r="D31" s="19"/>
      <c r="E31" s="19"/>
    </row>
    <row r="32" spans="2:12" x14ac:dyDescent="0.2">
      <c r="B32" s="7" t="s">
        <v>142</v>
      </c>
      <c r="C32" s="18">
        <f>D32+E32+F32+G32</f>
        <v>9666</v>
      </c>
      <c r="D32" s="19">
        <v>4282</v>
      </c>
      <c r="E32" s="19">
        <v>3394</v>
      </c>
      <c r="F32" s="19">
        <v>1861</v>
      </c>
      <c r="G32" s="19">
        <v>129</v>
      </c>
      <c r="H32" s="27">
        <f>I32+J32+K32</f>
        <v>1362</v>
      </c>
      <c r="I32" s="19">
        <v>817</v>
      </c>
      <c r="J32" s="19">
        <v>537</v>
      </c>
      <c r="K32" s="19">
        <v>8</v>
      </c>
      <c r="L32" s="19">
        <v>19712</v>
      </c>
    </row>
    <row r="33" spans="2:12" x14ac:dyDescent="0.2">
      <c r="B33" s="7" t="s">
        <v>141</v>
      </c>
      <c r="C33" s="18">
        <f>D33+E33+F33+G33</f>
        <v>6505</v>
      </c>
      <c r="D33" s="19">
        <v>1808</v>
      </c>
      <c r="E33" s="19">
        <v>2620</v>
      </c>
      <c r="F33" s="19">
        <v>1953</v>
      </c>
      <c r="G33" s="19">
        <v>124</v>
      </c>
      <c r="H33" s="27">
        <f>I33+J33+K33</f>
        <v>952</v>
      </c>
      <c r="I33" s="19">
        <v>355</v>
      </c>
      <c r="J33" s="19">
        <v>559</v>
      </c>
      <c r="K33" s="19">
        <v>38</v>
      </c>
      <c r="L33" s="19">
        <v>14549</v>
      </c>
    </row>
    <row r="34" spans="2:12" x14ac:dyDescent="0.2">
      <c r="B34" s="7" t="s">
        <v>140</v>
      </c>
      <c r="C34" s="18">
        <f>D34+E34+F34+G34</f>
        <v>1963</v>
      </c>
      <c r="D34" s="19">
        <v>968</v>
      </c>
      <c r="E34" s="19">
        <v>489</v>
      </c>
      <c r="F34" s="19">
        <v>460</v>
      </c>
      <c r="G34" s="19">
        <v>46</v>
      </c>
      <c r="H34" s="27">
        <f>I34+J34+K34</f>
        <v>66</v>
      </c>
      <c r="I34" s="19">
        <v>61</v>
      </c>
      <c r="J34" s="19">
        <v>5</v>
      </c>
      <c r="K34" s="17" t="s">
        <v>817</v>
      </c>
      <c r="L34" s="19">
        <v>5083</v>
      </c>
    </row>
    <row r="35" spans="2:12" x14ac:dyDescent="0.2">
      <c r="B35" s="7" t="s">
        <v>139</v>
      </c>
      <c r="C35" s="18">
        <f>D35+E35+F35+G35</f>
        <v>3107</v>
      </c>
      <c r="D35" s="19">
        <v>920</v>
      </c>
      <c r="E35" s="19">
        <v>1677</v>
      </c>
      <c r="F35" s="19">
        <v>390</v>
      </c>
      <c r="G35" s="19">
        <v>120</v>
      </c>
      <c r="H35" s="27">
        <f>I35+J35+K35</f>
        <v>1660</v>
      </c>
      <c r="I35" s="19">
        <v>1256</v>
      </c>
      <c r="J35" s="19">
        <v>158</v>
      </c>
      <c r="K35" s="19">
        <v>246</v>
      </c>
      <c r="L35" s="19">
        <v>6841</v>
      </c>
    </row>
    <row r="36" spans="2:12" x14ac:dyDescent="0.2">
      <c r="B36" s="7" t="s">
        <v>138</v>
      </c>
      <c r="C36" s="18">
        <f>D36+E36+F36+G36</f>
        <v>300</v>
      </c>
      <c r="D36" s="19">
        <v>57</v>
      </c>
      <c r="E36" s="19">
        <v>195</v>
      </c>
      <c r="F36" s="19">
        <v>48</v>
      </c>
      <c r="G36" s="17" t="s">
        <v>817</v>
      </c>
      <c r="H36" s="27">
        <f>I36+J36+K36</f>
        <v>3</v>
      </c>
      <c r="I36" s="19">
        <v>3</v>
      </c>
      <c r="J36" s="17" t="s">
        <v>817</v>
      </c>
      <c r="K36" s="17" t="s">
        <v>817</v>
      </c>
      <c r="L36" s="19">
        <v>648</v>
      </c>
    </row>
    <row r="37" spans="2:12" x14ac:dyDescent="0.2">
      <c r="C37" s="11"/>
      <c r="D37" s="19"/>
      <c r="E37" s="19"/>
    </row>
    <row r="38" spans="2:12" x14ac:dyDescent="0.2">
      <c r="B38" s="7" t="s">
        <v>137</v>
      </c>
      <c r="C38" s="18">
        <f>D38+E38+F38+G38</f>
        <v>7294</v>
      </c>
      <c r="D38" s="19">
        <v>2460</v>
      </c>
      <c r="E38" s="19">
        <v>2651</v>
      </c>
      <c r="F38" s="19">
        <v>2162</v>
      </c>
      <c r="G38" s="19">
        <v>21</v>
      </c>
      <c r="H38" s="27">
        <f>I38+J38+K38</f>
        <v>1172</v>
      </c>
      <c r="I38" s="19">
        <v>434</v>
      </c>
      <c r="J38" s="19">
        <v>738</v>
      </c>
      <c r="K38" s="17" t="s">
        <v>817</v>
      </c>
      <c r="L38" s="19">
        <v>16024</v>
      </c>
    </row>
    <row r="39" spans="2:12" x14ac:dyDescent="0.2">
      <c r="B39" s="7" t="s">
        <v>136</v>
      </c>
      <c r="C39" s="18">
        <f>D39+E39+F39+G39</f>
        <v>3720</v>
      </c>
      <c r="D39" s="19">
        <v>1743</v>
      </c>
      <c r="E39" s="19">
        <v>1133</v>
      </c>
      <c r="F39" s="19">
        <v>831</v>
      </c>
      <c r="G39" s="19">
        <v>13</v>
      </c>
      <c r="H39" s="27">
        <f>I39+J39+K39</f>
        <v>118</v>
      </c>
      <c r="I39" s="19">
        <v>88</v>
      </c>
      <c r="J39" s="19">
        <v>30</v>
      </c>
      <c r="K39" s="17" t="s">
        <v>817</v>
      </c>
      <c r="L39" s="19">
        <v>7657</v>
      </c>
    </row>
    <row r="40" spans="2:12" x14ac:dyDescent="0.2">
      <c r="B40" s="7" t="s">
        <v>135</v>
      </c>
      <c r="C40" s="18">
        <f>D40+E40+F40+G40</f>
        <v>7638</v>
      </c>
      <c r="D40" s="19">
        <v>3171</v>
      </c>
      <c r="E40" s="19">
        <v>1965</v>
      </c>
      <c r="F40" s="19">
        <v>2477</v>
      </c>
      <c r="G40" s="19">
        <v>25</v>
      </c>
      <c r="H40" s="27">
        <f>I40+J40+K40</f>
        <v>576</v>
      </c>
      <c r="I40" s="19">
        <v>269</v>
      </c>
      <c r="J40" s="19">
        <v>306</v>
      </c>
      <c r="K40" s="19">
        <v>1</v>
      </c>
      <c r="L40" s="19">
        <v>14440</v>
      </c>
    </row>
    <row r="41" spans="2:12" x14ac:dyDescent="0.2">
      <c r="B41" s="7" t="s">
        <v>134</v>
      </c>
      <c r="C41" s="18">
        <f>D41+E41+F41+G41</f>
        <v>4496</v>
      </c>
      <c r="D41" s="19">
        <v>3055</v>
      </c>
      <c r="E41" s="19">
        <v>952</v>
      </c>
      <c r="F41" s="19">
        <v>480</v>
      </c>
      <c r="G41" s="19">
        <v>9</v>
      </c>
      <c r="H41" s="27">
        <f>I41+J41+K41</f>
        <v>93</v>
      </c>
      <c r="I41" s="19">
        <v>90</v>
      </c>
      <c r="J41" s="19">
        <v>3</v>
      </c>
      <c r="K41" s="17" t="s">
        <v>817</v>
      </c>
      <c r="L41" s="19">
        <v>8614</v>
      </c>
    </row>
    <row r="42" spans="2:12" x14ac:dyDescent="0.2">
      <c r="B42" s="7" t="s">
        <v>133</v>
      </c>
      <c r="C42" s="18">
        <f>D42+E42+F42+G42</f>
        <v>2453</v>
      </c>
      <c r="D42" s="19">
        <v>1146</v>
      </c>
      <c r="E42" s="19">
        <v>1195</v>
      </c>
      <c r="F42" s="19">
        <v>111</v>
      </c>
      <c r="G42" s="19">
        <v>1</v>
      </c>
      <c r="H42" s="27">
        <f>I42+J42+K42</f>
        <v>122</v>
      </c>
      <c r="I42" s="19">
        <v>119</v>
      </c>
      <c r="J42" s="19">
        <v>3</v>
      </c>
      <c r="K42" s="17" t="s">
        <v>817</v>
      </c>
      <c r="L42" s="19">
        <v>5211</v>
      </c>
    </row>
    <row r="43" spans="2:12" x14ac:dyDescent="0.2">
      <c r="C43" s="11"/>
      <c r="D43" s="19"/>
      <c r="E43" s="19"/>
    </row>
    <row r="44" spans="2:12" x14ac:dyDescent="0.2">
      <c r="B44" s="7" t="s">
        <v>132</v>
      </c>
      <c r="C44" s="18">
        <f>D44+E44+F44+G44</f>
        <v>2812</v>
      </c>
      <c r="D44" s="19">
        <v>752</v>
      </c>
      <c r="E44" s="19">
        <v>1220</v>
      </c>
      <c r="F44" s="19">
        <v>826</v>
      </c>
      <c r="G44" s="19">
        <v>14</v>
      </c>
      <c r="H44" s="27">
        <f>I44+J44+K44</f>
        <v>192</v>
      </c>
      <c r="I44" s="19">
        <v>154</v>
      </c>
      <c r="J44" s="19">
        <v>33</v>
      </c>
      <c r="K44" s="19">
        <v>5</v>
      </c>
      <c r="L44" s="19">
        <v>7420</v>
      </c>
    </row>
    <row r="45" spans="2:12" x14ac:dyDescent="0.2">
      <c r="B45" s="7" t="s">
        <v>131</v>
      </c>
      <c r="C45" s="18">
        <f>D45+E45+F45+G45</f>
        <v>2446</v>
      </c>
      <c r="D45" s="19">
        <v>1300</v>
      </c>
      <c r="E45" s="19">
        <v>669</v>
      </c>
      <c r="F45" s="19">
        <v>455</v>
      </c>
      <c r="G45" s="19">
        <v>22</v>
      </c>
      <c r="H45" s="27">
        <f>I45+J45+K45</f>
        <v>94</v>
      </c>
      <c r="I45" s="19">
        <v>70</v>
      </c>
      <c r="J45" s="19">
        <v>20</v>
      </c>
      <c r="K45" s="19">
        <v>4</v>
      </c>
      <c r="L45" s="19">
        <v>5638</v>
      </c>
    </row>
    <row r="46" spans="2:12" x14ac:dyDescent="0.2">
      <c r="B46" s="7" t="s">
        <v>130</v>
      </c>
      <c r="C46" s="18">
        <f>D46+E46+F46+G46</f>
        <v>3322</v>
      </c>
      <c r="D46" s="19">
        <v>1321</v>
      </c>
      <c r="E46" s="19">
        <v>1337</v>
      </c>
      <c r="F46" s="19">
        <v>641</v>
      </c>
      <c r="G46" s="19">
        <v>23</v>
      </c>
      <c r="H46" s="27">
        <f>I46+J46+K46</f>
        <v>74</v>
      </c>
      <c r="I46" s="19">
        <v>72</v>
      </c>
      <c r="J46" s="19">
        <v>2</v>
      </c>
      <c r="K46" s="17" t="s">
        <v>817</v>
      </c>
      <c r="L46" s="19">
        <v>7257</v>
      </c>
    </row>
    <row r="47" spans="2:12" x14ac:dyDescent="0.2">
      <c r="B47" s="7" t="s">
        <v>129</v>
      </c>
      <c r="C47" s="18">
        <f>D47+E47+F47+G47</f>
        <v>2961</v>
      </c>
      <c r="D47" s="19">
        <v>1556</v>
      </c>
      <c r="E47" s="19">
        <v>762</v>
      </c>
      <c r="F47" s="19">
        <v>626</v>
      </c>
      <c r="G47" s="19">
        <v>17</v>
      </c>
      <c r="H47" s="27">
        <f>I47+J47+K47</f>
        <v>151</v>
      </c>
      <c r="I47" s="19">
        <v>96</v>
      </c>
      <c r="J47" s="19">
        <v>47</v>
      </c>
      <c r="K47" s="19">
        <v>8</v>
      </c>
      <c r="L47" s="19">
        <v>5962</v>
      </c>
    </row>
    <row r="48" spans="2:12" x14ac:dyDescent="0.2">
      <c r="B48" s="7" t="s">
        <v>128</v>
      </c>
      <c r="C48" s="18">
        <f>D48+E48+F48+G48</f>
        <v>1207</v>
      </c>
      <c r="D48" s="19">
        <v>501</v>
      </c>
      <c r="E48" s="19">
        <v>460</v>
      </c>
      <c r="F48" s="19">
        <v>244</v>
      </c>
      <c r="G48" s="19">
        <v>2</v>
      </c>
      <c r="H48" s="27">
        <f>I48+J48+K48</f>
        <v>133</v>
      </c>
      <c r="I48" s="19">
        <v>73</v>
      </c>
      <c r="J48" s="19">
        <v>60</v>
      </c>
      <c r="K48" s="17" t="s">
        <v>817</v>
      </c>
      <c r="L48" s="19">
        <v>2457</v>
      </c>
    </row>
    <row r="49" spans="2:12" x14ac:dyDescent="0.2">
      <c r="B49" s="7" t="s">
        <v>127</v>
      </c>
      <c r="C49" s="18">
        <f>D49+E49+F49+G49</f>
        <v>1090</v>
      </c>
      <c r="D49" s="19">
        <v>399</v>
      </c>
      <c r="E49" s="19">
        <v>563</v>
      </c>
      <c r="F49" s="19">
        <v>124</v>
      </c>
      <c r="G49" s="19">
        <v>4</v>
      </c>
      <c r="H49" s="27">
        <f>I49+J49+K49</f>
        <v>10</v>
      </c>
      <c r="I49" s="19">
        <v>10</v>
      </c>
      <c r="J49" s="17" t="s">
        <v>817</v>
      </c>
      <c r="K49" s="17" t="s">
        <v>817</v>
      </c>
      <c r="L49" s="19">
        <v>2166</v>
      </c>
    </row>
    <row r="50" spans="2:12" x14ac:dyDescent="0.2">
      <c r="B50" s="7" t="s">
        <v>126</v>
      </c>
      <c r="C50" s="18">
        <f>D50+E50+F50+G50</f>
        <v>2334</v>
      </c>
      <c r="D50" s="19">
        <v>699</v>
      </c>
      <c r="E50" s="19">
        <v>1494</v>
      </c>
      <c r="F50" s="19">
        <v>117</v>
      </c>
      <c r="G50" s="19">
        <v>24</v>
      </c>
      <c r="H50" s="27">
        <f>I50+J50+K50</f>
        <v>128</v>
      </c>
      <c r="I50" s="19">
        <v>117</v>
      </c>
      <c r="J50" s="19">
        <v>11</v>
      </c>
      <c r="K50" s="17" t="s">
        <v>817</v>
      </c>
      <c r="L50" s="19">
        <v>4619</v>
      </c>
    </row>
    <row r="51" spans="2:12" x14ac:dyDescent="0.2">
      <c r="B51" s="7" t="s">
        <v>125</v>
      </c>
      <c r="C51" s="18">
        <f>D51+E51+F51+G51</f>
        <v>3663</v>
      </c>
      <c r="D51" s="19">
        <v>2448</v>
      </c>
      <c r="E51" s="19">
        <v>711</v>
      </c>
      <c r="F51" s="19">
        <v>502</v>
      </c>
      <c r="G51" s="19">
        <v>2</v>
      </c>
      <c r="H51" s="27">
        <f>I51+J51+K51</f>
        <v>82</v>
      </c>
      <c r="I51" s="19">
        <v>81</v>
      </c>
      <c r="J51" s="19">
        <v>1</v>
      </c>
      <c r="K51" s="17" t="s">
        <v>817</v>
      </c>
      <c r="L51" s="19">
        <v>6291</v>
      </c>
    </row>
    <row r="52" spans="2:12" x14ac:dyDescent="0.2">
      <c r="B52" s="7" t="s">
        <v>124</v>
      </c>
      <c r="C52" s="18">
        <f>D52+E52+F52+G52</f>
        <v>4627</v>
      </c>
      <c r="D52" s="19">
        <v>1846</v>
      </c>
      <c r="E52" s="19">
        <v>1484</v>
      </c>
      <c r="F52" s="19">
        <v>1276</v>
      </c>
      <c r="G52" s="19">
        <v>21</v>
      </c>
      <c r="H52" s="27">
        <f>I52+J52+K52</f>
        <v>782</v>
      </c>
      <c r="I52" s="19">
        <v>330</v>
      </c>
      <c r="J52" s="19">
        <v>452</v>
      </c>
      <c r="K52" s="17" t="s">
        <v>817</v>
      </c>
      <c r="L52" s="19">
        <v>8898</v>
      </c>
    </row>
    <row r="53" spans="2:12" x14ac:dyDescent="0.2">
      <c r="B53" s="7" t="s">
        <v>123</v>
      </c>
      <c r="C53" s="18">
        <f>D53+E53+F53+G53</f>
        <v>4868</v>
      </c>
      <c r="D53" s="19">
        <v>2631</v>
      </c>
      <c r="E53" s="19">
        <v>1507</v>
      </c>
      <c r="F53" s="19">
        <v>713</v>
      </c>
      <c r="G53" s="19">
        <v>17</v>
      </c>
      <c r="H53" s="27">
        <f>I53+J53+K53</f>
        <v>80</v>
      </c>
      <c r="I53" s="19">
        <v>78</v>
      </c>
      <c r="J53" s="19">
        <v>2</v>
      </c>
      <c r="K53" s="17" t="s">
        <v>817</v>
      </c>
      <c r="L53" s="19">
        <v>9198</v>
      </c>
    </row>
    <row r="54" spans="2:12" x14ac:dyDescent="0.2">
      <c r="C54" s="11"/>
      <c r="D54" s="19"/>
      <c r="E54" s="19"/>
    </row>
    <row r="55" spans="2:12" x14ac:dyDescent="0.2">
      <c r="B55" s="7" t="s">
        <v>122</v>
      </c>
      <c r="C55" s="18">
        <f>D55+E55+F55+G55</f>
        <v>11224</v>
      </c>
      <c r="D55" s="19">
        <v>2209</v>
      </c>
      <c r="E55" s="19">
        <v>6082</v>
      </c>
      <c r="F55" s="19">
        <v>2851</v>
      </c>
      <c r="G55" s="19">
        <v>82</v>
      </c>
      <c r="H55" s="27">
        <f>I55+J55+K55</f>
        <v>210</v>
      </c>
      <c r="I55" s="19">
        <v>205</v>
      </c>
      <c r="J55" s="19">
        <v>3</v>
      </c>
      <c r="K55" s="19">
        <v>2</v>
      </c>
      <c r="L55" s="19">
        <v>19954</v>
      </c>
    </row>
    <row r="56" spans="2:12" x14ac:dyDescent="0.2">
      <c r="B56" s="7" t="s">
        <v>121</v>
      </c>
      <c r="C56" s="18">
        <f>D56+E56+F56+G56</f>
        <v>1671</v>
      </c>
      <c r="D56" s="19">
        <v>626</v>
      </c>
      <c r="E56" s="19">
        <v>831</v>
      </c>
      <c r="F56" s="19">
        <v>206</v>
      </c>
      <c r="G56" s="19">
        <v>8</v>
      </c>
      <c r="H56" s="27">
        <f>I56+J56+K56</f>
        <v>33</v>
      </c>
      <c r="I56" s="19">
        <v>33</v>
      </c>
      <c r="J56" s="17" t="s">
        <v>817</v>
      </c>
      <c r="K56" s="17" t="s">
        <v>817</v>
      </c>
      <c r="L56" s="19">
        <v>3477</v>
      </c>
    </row>
    <row r="57" spans="2:12" x14ac:dyDescent="0.2">
      <c r="B57" s="7" t="s">
        <v>120</v>
      </c>
      <c r="C57" s="18">
        <f>D57+E57+F57+G57</f>
        <v>1307</v>
      </c>
      <c r="D57" s="19">
        <v>455</v>
      </c>
      <c r="E57" s="19">
        <v>578</v>
      </c>
      <c r="F57" s="19">
        <v>270</v>
      </c>
      <c r="G57" s="19">
        <v>4</v>
      </c>
      <c r="H57" s="27">
        <f>I57+J57+K57</f>
        <v>27</v>
      </c>
      <c r="I57" s="19">
        <v>24</v>
      </c>
      <c r="J57" s="19">
        <v>2</v>
      </c>
      <c r="K57" s="19">
        <v>1</v>
      </c>
      <c r="L57" s="19">
        <v>2986</v>
      </c>
    </row>
    <row r="58" spans="2:12" x14ac:dyDescent="0.2">
      <c r="B58" s="7" t="s">
        <v>119</v>
      </c>
      <c r="C58" s="18">
        <f>D58+E58+F58+G58</f>
        <v>6046</v>
      </c>
      <c r="D58" s="19">
        <v>1405</v>
      </c>
      <c r="E58" s="19">
        <v>2519</v>
      </c>
      <c r="F58" s="19">
        <v>2113</v>
      </c>
      <c r="G58" s="19">
        <v>9</v>
      </c>
      <c r="H58" s="27">
        <f>I58+J58+K58</f>
        <v>1232</v>
      </c>
      <c r="I58" s="19">
        <v>448</v>
      </c>
      <c r="J58" s="19">
        <v>784</v>
      </c>
      <c r="K58" s="17" t="s">
        <v>817</v>
      </c>
      <c r="L58" s="19">
        <v>13642</v>
      </c>
    </row>
    <row r="59" spans="2:12" x14ac:dyDescent="0.2">
      <c r="B59" s="7" t="s">
        <v>118</v>
      </c>
      <c r="C59" s="18">
        <f>D59+E59+F59+G59</f>
        <v>2016</v>
      </c>
      <c r="D59" s="19">
        <v>701</v>
      </c>
      <c r="E59" s="19">
        <v>979</v>
      </c>
      <c r="F59" s="19">
        <v>332</v>
      </c>
      <c r="G59" s="19">
        <v>4</v>
      </c>
      <c r="H59" s="27">
        <f>I59+J59+K59</f>
        <v>42</v>
      </c>
      <c r="I59" s="19">
        <v>42</v>
      </c>
      <c r="J59" s="17" t="s">
        <v>817</v>
      </c>
      <c r="K59" s="17" t="s">
        <v>817</v>
      </c>
      <c r="L59" s="19">
        <v>4644</v>
      </c>
    </row>
    <row r="60" spans="2:12" x14ac:dyDescent="0.2">
      <c r="B60" s="7" t="s">
        <v>117</v>
      </c>
      <c r="C60" s="18">
        <f>D60+E60+F60+G60</f>
        <v>2663</v>
      </c>
      <c r="D60" s="19">
        <v>942</v>
      </c>
      <c r="E60" s="19">
        <v>1431</v>
      </c>
      <c r="F60" s="19">
        <v>279</v>
      </c>
      <c r="G60" s="19">
        <v>11</v>
      </c>
      <c r="H60" s="27">
        <f>I60+J60+K60</f>
        <v>50</v>
      </c>
      <c r="I60" s="19">
        <v>43</v>
      </c>
      <c r="J60" s="19">
        <v>7</v>
      </c>
      <c r="K60" s="17" t="s">
        <v>817</v>
      </c>
      <c r="L60" s="19">
        <v>5721</v>
      </c>
    </row>
    <row r="61" spans="2:12" x14ac:dyDescent="0.2">
      <c r="B61" s="7" t="s">
        <v>116</v>
      </c>
      <c r="C61" s="18">
        <f>D61+E61+F61+G61</f>
        <v>7078</v>
      </c>
      <c r="D61" s="19">
        <v>1867</v>
      </c>
      <c r="E61" s="19">
        <v>4304</v>
      </c>
      <c r="F61" s="19">
        <v>865</v>
      </c>
      <c r="G61" s="19">
        <v>42</v>
      </c>
      <c r="H61" s="27">
        <f>I61+J61+K61</f>
        <v>706</v>
      </c>
      <c r="I61" s="19">
        <v>612</v>
      </c>
      <c r="J61" s="19">
        <v>94</v>
      </c>
      <c r="K61" s="17" t="s">
        <v>817</v>
      </c>
      <c r="L61" s="19">
        <v>16464</v>
      </c>
    </row>
    <row r="62" spans="2:12" x14ac:dyDescent="0.2">
      <c r="C62" s="11"/>
      <c r="D62" s="19"/>
      <c r="E62" s="19"/>
    </row>
    <row r="63" spans="2:12" x14ac:dyDescent="0.2">
      <c r="B63" s="7" t="s">
        <v>115</v>
      </c>
      <c r="C63" s="18">
        <f>D63+E63+F63+G63</f>
        <v>9608</v>
      </c>
      <c r="D63" s="19">
        <v>2194</v>
      </c>
      <c r="E63" s="19">
        <v>5486</v>
      </c>
      <c r="F63" s="19">
        <v>1612</v>
      </c>
      <c r="G63" s="19">
        <v>316</v>
      </c>
      <c r="H63" s="27">
        <f>I63+J63+K63</f>
        <v>180</v>
      </c>
      <c r="I63" s="19">
        <v>178</v>
      </c>
      <c r="J63" s="19">
        <v>2</v>
      </c>
      <c r="K63" s="17" t="s">
        <v>817</v>
      </c>
      <c r="L63" s="19">
        <v>19280</v>
      </c>
    </row>
    <row r="64" spans="2:12" x14ac:dyDescent="0.2">
      <c r="B64" s="7" t="s">
        <v>114</v>
      </c>
      <c r="C64" s="18">
        <f>D64+E64+F64+G64</f>
        <v>1250</v>
      </c>
      <c r="D64" s="19">
        <v>342</v>
      </c>
      <c r="E64" s="19">
        <v>682</v>
      </c>
      <c r="F64" s="19">
        <v>195</v>
      </c>
      <c r="G64" s="19">
        <v>31</v>
      </c>
      <c r="H64" s="27">
        <f>I64+J64+K64</f>
        <v>32</v>
      </c>
      <c r="I64" s="19">
        <v>31</v>
      </c>
      <c r="J64" s="19">
        <v>1</v>
      </c>
      <c r="K64" s="17" t="s">
        <v>817</v>
      </c>
      <c r="L64" s="19">
        <v>3290</v>
      </c>
    </row>
    <row r="65" spans="1:12" x14ac:dyDescent="0.2">
      <c r="B65" s="7" t="s">
        <v>113</v>
      </c>
      <c r="C65" s="18">
        <f>D65+E65+F65+G65</f>
        <v>2334</v>
      </c>
      <c r="D65" s="19">
        <v>767</v>
      </c>
      <c r="E65" s="19">
        <v>1002</v>
      </c>
      <c r="F65" s="19">
        <v>553</v>
      </c>
      <c r="G65" s="19">
        <v>12</v>
      </c>
      <c r="H65" s="27">
        <f>I65+J65+K65</f>
        <v>567</v>
      </c>
      <c r="I65" s="19">
        <v>204</v>
      </c>
      <c r="J65" s="19">
        <v>363</v>
      </c>
      <c r="K65" s="17" t="s">
        <v>817</v>
      </c>
      <c r="L65" s="19">
        <v>6057</v>
      </c>
    </row>
    <row r="66" spans="1:12" x14ac:dyDescent="0.2">
      <c r="B66" s="7" t="s">
        <v>112</v>
      </c>
      <c r="C66" s="18">
        <f>D66+E66+F66+G66</f>
        <v>1395</v>
      </c>
      <c r="D66" s="19">
        <v>382</v>
      </c>
      <c r="E66" s="19">
        <v>701</v>
      </c>
      <c r="F66" s="19">
        <v>308</v>
      </c>
      <c r="G66" s="19">
        <v>4</v>
      </c>
      <c r="H66" s="27">
        <f>I66+J66+K66</f>
        <v>27</v>
      </c>
      <c r="I66" s="19">
        <v>19</v>
      </c>
      <c r="J66" s="19">
        <v>8</v>
      </c>
      <c r="K66" s="17" t="s">
        <v>817</v>
      </c>
      <c r="L66" s="19">
        <v>3629</v>
      </c>
    </row>
    <row r="67" spans="1:12" x14ac:dyDescent="0.2">
      <c r="B67" s="7" t="s">
        <v>111</v>
      </c>
      <c r="C67" s="18">
        <f>D67+E67+F67+G67</f>
        <v>790</v>
      </c>
      <c r="D67" s="19">
        <v>127</v>
      </c>
      <c r="E67" s="19">
        <v>444</v>
      </c>
      <c r="F67" s="19">
        <v>170</v>
      </c>
      <c r="G67" s="19">
        <v>49</v>
      </c>
      <c r="H67" s="27">
        <f>I67+J67+K67</f>
        <v>9</v>
      </c>
      <c r="I67" s="19">
        <v>8</v>
      </c>
      <c r="J67" s="17" t="s">
        <v>817</v>
      </c>
      <c r="K67" s="19">
        <v>1</v>
      </c>
      <c r="L67" s="19">
        <v>2090</v>
      </c>
    </row>
    <row r="68" spans="1:12" x14ac:dyDescent="0.2">
      <c r="B68" s="7" t="s">
        <v>110</v>
      </c>
      <c r="C68" s="18">
        <f>D68+E68+F68+G68</f>
        <v>1731</v>
      </c>
      <c r="D68" s="19">
        <v>354</v>
      </c>
      <c r="E68" s="19">
        <v>1182</v>
      </c>
      <c r="F68" s="19">
        <v>165</v>
      </c>
      <c r="G68" s="19">
        <v>30</v>
      </c>
      <c r="H68" s="27">
        <f>I68+J68+K68</f>
        <v>22</v>
      </c>
      <c r="I68" s="19">
        <v>21</v>
      </c>
      <c r="J68" s="17" t="s">
        <v>817</v>
      </c>
      <c r="K68" s="19">
        <v>1</v>
      </c>
      <c r="L68" s="19">
        <v>4041</v>
      </c>
    </row>
    <row r="69" spans="1:12" x14ac:dyDescent="0.2">
      <c r="B69" s="7" t="s">
        <v>109</v>
      </c>
      <c r="C69" s="18">
        <f>D69+E69+F69+G69</f>
        <v>234</v>
      </c>
      <c r="D69" s="19">
        <v>25</v>
      </c>
      <c r="E69" s="19">
        <v>169</v>
      </c>
      <c r="F69" s="19">
        <v>12</v>
      </c>
      <c r="G69" s="19">
        <v>28</v>
      </c>
      <c r="H69" s="27">
        <f>I69+J69+K69</f>
        <v>1</v>
      </c>
      <c r="I69" s="19">
        <v>1</v>
      </c>
      <c r="J69" s="17" t="s">
        <v>817</v>
      </c>
      <c r="K69" s="17" t="s">
        <v>817</v>
      </c>
      <c r="L69" s="19">
        <v>605</v>
      </c>
    </row>
    <row r="70" spans="1:12" ht="18" thickBot="1" x14ac:dyDescent="0.25">
      <c r="B70" s="9"/>
      <c r="C70" s="23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">
      <c r="C71" s="7" t="s">
        <v>108</v>
      </c>
    </row>
    <row r="72" spans="1:12" x14ac:dyDescent="0.2">
      <c r="C72" s="7" t="s">
        <v>816</v>
      </c>
    </row>
    <row r="73" spans="1:12" x14ac:dyDescent="0.2">
      <c r="A73" s="7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3" width="11.69921875" style="8" customWidth="1"/>
    <col min="4" max="4" width="10.69921875" style="8"/>
    <col min="5" max="5" width="12.69921875" style="8" customWidth="1"/>
    <col min="6" max="7" width="10.69921875" style="8"/>
    <col min="8" max="9" width="9.69921875" style="8" customWidth="1"/>
    <col min="10" max="10" width="7.69921875" style="8" customWidth="1"/>
    <col min="11" max="16384" width="10.69921875" style="8"/>
  </cols>
  <sheetData>
    <row r="1" spans="1:11" x14ac:dyDescent="0.2">
      <c r="A1" s="7"/>
    </row>
    <row r="6" spans="1:11" x14ac:dyDescent="0.2">
      <c r="F6" s="1" t="s">
        <v>846</v>
      </c>
    </row>
    <row r="7" spans="1:11" ht="18" thickBot="1" x14ac:dyDescent="0.25">
      <c r="B7" s="9"/>
      <c r="C7" s="40" t="s">
        <v>845</v>
      </c>
      <c r="D7" s="9"/>
      <c r="E7" s="9"/>
      <c r="F7" s="10" t="s">
        <v>829</v>
      </c>
      <c r="G7" s="9"/>
      <c r="H7" s="9"/>
      <c r="I7" s="9"/>
      <c r="J7" s="9"/>
      <c r="K7" s="9"/>
    </row>
    <row r="8" spans="1:11" x14ac:dyDescent="0.2">
      <c r="C8" s="11"/>
      <c r="D8" s="13"/>
      <c r="E8" s="13"/>
      <c r="F8" s="13"/>
      <c r="G8" s="13"/>
      <c r="H8" s="13"/>
      <c r="I8" s="13"/>
      <c r="J8" s="13"/>
      <c r="K8" s="13"/>
    </row>
    <row r="9" spans="1:11" x14ac:dyDescent="0.2">
      <c r="C9" s="34" t="s">
        <v>307</v>
      </c>
      <c r="D9" s="11"/>
      <c r="E9" s="62"/>
      <c r="F9" s="13"/>
      <c r="G9" s="13"/>
      <c r="H9" s="13"/>
      <c r="I9" s="13"/>
      <c r="J9" s="11"/>
      <c r="K9" s="62"/>
    </row>
    <row r="10" spans="1:11" x14ac:dyDescent="0.2">
      <c r="C10" s="29" t="s">
        <v>844</v>
      </c>
      <c r="D10" s="29" t="s">
        <v>843</v>
      </c>
      <c r="E10" s="61"/>
      <c r="F10" s="11"/>
      <c r="G10" s="62"/>
      <c r="H10" s="34" t="s">
        <v>842</v>
      </c>
      <c r="I10" s="34" t="s">
        <v>841</v>
      </c>
      <c r="J10" s="29" t="s">
        <v>840</v>
      </c>
      <c r="K10" s="61"/>
    </row>
    <row r="11" spans="1:11" x14ac:dyDescent="0.2">
      <c r="B11" s="13"/>
      <c r="C11" s="33"/>
      <c r="D11" s="33"/>
      <c r="E11" s="60" t="s">
        <v>838</v>
      </c>
      <c r="F11" s="14" t="s">
        <v>839</v>
      </c>
      <c r="G11" s="60" t="s">
        <v>838</v>
      </c>
      <c r="H11" s="12" t="s">
        <v>837</v>
      </c>
      <c r="I11" s="12" t="s">
        <v>836</v>
      </c>
      <c r="J11" s="14" t="s">
        <v>835</v>
      </c>
      <c r="K11" s="60" t="s">
        <v>834</v>
      </c>
    </row>
    <row r="12" spans="1:11" x14ac:dyDescent="0.2">
      <c r="C12" s="15" t="s">
        <v>13</v>
      </c>
      <c r="D12" s="16" t="s">
        <v>13</v>
      </c>
      <c r="E12" s="16" t="s">
        <v>12</v>
      </c>
      <c r="F12" s="16" t="s">
        <v>13</v>
      </c>
      <c r="G12" s="16" t="s">
        <v>12</v>
      </c>
      <c r="H12" s="16" t="s">
        <v>833</v>
      </c>
      <c r="I12" s="16" t="s">
        <v>833</v>
      </c>
      <c r="J12" s="16" t="s">
        <v>13</v>
      </c>
      <c r="K12" s="16" t="s">
        <v>12</v>
      </c>
    </row>
    <row r="13" spans="1:11" x14ac:dyDescent="0.2">
      <c r="B13" s="39" t="s">
        <v>730</v>
      </c>
      <c r="C13" s="4">
        <f>SUM(C15:C70)</f>
        <v>366141</v>
      </c>
      <c r="D13" s="2">
        <f>SUM(D15:D70)</f>
        <v>365384</v>
      </c>
      <c r="E13" s="2">
        <f>SUM(E15:E70)</f>
        <v>1064770</v>
      </c>
      <c r="F13" s="2">
        <f>SUM(F15:F70)</f>
        <v>358865</v>
      </c>
      <c r="G13" s="2">
        <f>SUM(G15:G70)</f>
        <v>1058251</v>
      </c>
      <c r="H13" s="2">
        <f>SUM(H15:H70)</f>
        <v>1234</v>
      </c>
      <c r="I13" s="2">
        <f>SUM(I15:I70)</f>
        <v>5285</v>
      </c>
      <c r="J13" s="2">
        <f>SUM(J15:J70)</f>
        <v>679</v>
      </c>
      <c r="K13" s="2">
        <f>SUM(K15:K70)</f>
        <v>15557</v>
      </c>
    </row>
    <row r="14" spans="1:11" x14ac:dyDescent="0.2">
      <c r="C14" s="11"/>
    </row>
    <row r="15" spans="1:11" x14ac:dyDescent="0.2">
      <c r="B15" s="7" t="s">
        <v>158</v>
      </c>
      <c r="C15" s="6">
        <v>139875</v>
      </c>
      <c r="D15" s="19">
        <v>139694</v>
      </c>
      <c r="E15" s="19">
        <v>388316</v>
      </c>
      <c r="F15" s="27">
        <f>D15-I15-H15</f>
        <v>136224</v>
      </c>
      <c r="G15" s="27">
        <f>E15-I15-H15</f>
        <v>384846</v>
      </c>
      <c r="H15" s="19">
        <v>349</v>
      </c>
      <c r="I15" s="19">
        <v>3121</v>
      </c>
      <c r="J15" s="19">
        <v>137</v>
      </c>
      <c r="K15" s="19">
        <v>5522</v>
      </c>
    </row>
    <row r="16" spans="1:11" x14ac:dyDescent="0.2">
      <c r="B16" s="7" t="s">
        <v>157</v>
      </c>
      <c r="C16" s="6">
        <v>15846</v>
      </c>
      <c r="D16" s="19">
        <v>15829</v>
      </c>
      <c r="E16" s="19">
        <v>46771</v>
      </c>
      <c r="F16" s="27">
        <f>D16-I16-H16</f>
        <v>15611</v>
      </c>
      <c r="G16" s="27">
        <f>E16-I16-H16</f>
        <v>46553</v>
      </c>
      <c r="H16" s="19">
        <v>34</v>
      </c>
      <c r="I16" s="19">
        <v>184</v>
      </c>
      <c r="J16" s="19">
        <v>17</v>
      </c>
      <c r="K16" s="19">
        <v>424</v>
      </c>
    </row>
    <row r="17" spans="2:11" x14ac:dyDescent="0.2">
      <c r="B17" s="7" t="s">
        <v>156</v>
      </c>
      <c r="C17" s="6">
        <v>15543</v>
      </c>
      <c r="D17" s="19">
        <v>15516</v>
      </c>
      <c r="E17" s="19">
        <v>52749</v>
      </c>
      <c r="F17" s="27">
        <f>D17-I17-H17</f>
        <v>15420</v>
      </c>
      <c r="G17" s="27">
        <f>E17-I17-H17</f>
        <v>52653</v>
      </c>
      <c r="H17" s="19">
        <v>42</v>
      </c>
      <c r="I17" s="19">
        <v>54</v>
      </c>
      <c r="J17" s="19">
        <v>27</v>
      </c>
      <c r="K17" s="19">
        <v>720</v>
      </c>
    </row>
    <row r="18" spans="2:11" x14ac:dyDescent="0.2">
      <c r="B18" s="7" t="s">
        <v>155</v>
      </c>
      <c r="C18" s="6">
        <v>10187</v>
      </c>
      <c r="D18" s="19">
        <v>10175</v>
      </c>
      <c r="E18" s="19">
        <v>34085</v>
      </c>
      <c r="F18" s="27">
        <f>D18-I18-H18</f>
        <v>10044</v>
      </c>
      <c r="G18" s="27">
        <f>E18-I18-H18</f>
        <v>33954</v>
      </c>
      <c r="H18" s="19">
        <v>20</v>
      </c>
      <c r="I18" s="19">
        <v>111</v>
      </c>
      <c r="J18" s="19">
        <v>12</v>
      </c>
      <c r="K18" s="19">
        <v>198</v>
      </c>
    </row>
    <row r="19" spans="2:11" x14ac:dyDescent="0.2">
      <c r="B19" s="7" t="s">
        <v>154</v>
      </c>
      <c r="C19" s="6">
        <v>9286</v>
      </c>
      <c r="D19" s="19">
        <v>9268</v>
      </c>
      <c r="E19" s="19">
        <v>27686</v>
      </c>
      <c r="F19" s="27">
        <f>D19-I19-H19</f>
        <v>9064</v>
      </c>
      <c r="G19" s="27">
        <f>E19-I19-H19</f>
        <v>27482</v>
      </c>
      <c r="H19" s="19">
        <v>82</v>
      </c>
      <c r="I19" s="19">
        <v>122</v>
      </c>
      <c r="J19" s="19">
        <v>18</v>
      </c>
      <c r="K19" s="19">
        <v>824</v>
      </c>
    </row>
    <row r="20" spans="2:11" x14ac:dyDescent="0.2">
      <c r="B20" s="7" t="s">
        <v>153</v>
      </c>
      <c r="C20" s="6">
        <v>24873</v>
      </c>
      <c r="D20" s="19">
        <v>24841</v>
      </c>
      <c r="E20" s="19">
        <v>69341</v>
      </c>
      <c r="F20" s="27">
        <f>D20-I20-H20</f>
        <v>24579</v>
      </c>
      <c r="G20" s="27">
        <f>E20-I20-H20</f>
        <v>69079</v>
      </c>
      <c r="H20" s="19">
        <v>87</v>
      </c>
      <c r="I20" s="19">
        <v>175</v>
      </c>
      <c r="J20" s="19">
        <v>26</v>
      </c>
      <c r="K20" s="19">
        <v>896</v>
      </c>
    </row>
    <row r="21" spans="2:11" x14ac:dyDescent="0.2">
      <c r="B21" s="7" t="s">
        <v>152</v>
      </c>
      <c r="C21" s="6">
        <v>13633</v>
      </c>
      <c r="D21" s="19">
        <v>13610</v>
      </c>
      <c r="E21" s="19">
        <v>33413</v>
      </c>
      <c r="F21" s="27">
        <f>D21-I21-H21</f>
        <v>13394</v>
      </c>
      <c r="G21" s="27">
        <f>E21-I21-H21</f>
        <v>33197</v>
      </c>
      <c r="H21" s="19">
        <v>89</v>
      </c>
      <c r="I21" s="19">
        <v>127</v>
      </c>
      <c r="J21" s="19">
        <v>21</v>
      </c>
      <c r="K21" s="19">
        <v>716</v>
      </c>
    </row>
    <row r="22" spans="2:11" x14ac:dyDescent="0.2">
      <c r="C22" s="11"/>
    </row>
    <row r="23" spans="2:11" x14ac:dyDescent="0.2">
      <c r="B23" s="7" t="s">
        <v>151</v>
      </c>
      <c r="C23" s="6">
        <v>4419</v>
      </c>
      <c r="D23" s="19">
        <v>4415</v>
      </c>
      <c r="E23" s="19">
        <v>15298</v>
      </c>
      <c r="F23" s="27">
        <f>D23-I23-H23</f>
        <v>4377</v>
      </c>
      <c r="G23" s="27">
        <f>E23-I23-H23</f>
        <v>15260</v>
      </c>
      <c r="H23" s="19">
        <v>3</v>
      </c>
      <c r="I23" s="19">
        <v>35</v>
      </c>
      <c r="J23" s="19">
        <v>4</v>
      </c>
      <c r="K23" s="19">
        <v>141</v>
      </c>
    </row>
    <row r="24" spans="2:11" x14ac:dyDescent="0.2">
      <c r="B24" s="7" t="s">
        <v>150</v>
      </c>
      <c r="C24" s="6">
        <v>2710</v>
      </c>
      <c r="D24" s="19">
        <v>2703</v>
      </c>
      <c r="E24" s="19">
        <v>8666</v>
      </c>
      <c r="F24" s="27">
        <f>D24-I24-H24</f>
        <v>2696</v>
      </c>
      <c r="G24" s="27">
        <f>E24-I24-H24</f>
        <v>8659</v>
      </c>
      <c r="H24" s="19">
        <v>3</v>
      </c>
      <c r="I24" s="19">
        <v>4</v>
      </c>
      <c r="J24" s="19">
        <v>7</v>
      </c>
      <c r="K24" s="19">
        <v>289</v>
      </c>
    </row>
    <row r="25" spans="2:11" x14ac:dyDescent="0.2">
      <c r="B25" s="7" t="s">
        <v>149</v>
      </c>
      <c r="C25" s="6">
        <v>1576</v>
      </c>
      <c r="D25" s="19">
        <v>1575</v>
      </c>
      <c r="E25" s="19">
        <v>4369</v>
      </c>
      <c r="F25" s="27">
        <f>D25-I25-H25</f>
        <v>1571</v>
      </c>
      <c r="G25" s="27">
        <f>E25-I25-H25</f>
        <v>4365</v>
      </c>
      <c r="H25" s="19">
        <v>4</v>
      </c>
      <c r="I25" s="17" t="s">
        <v>832</v>
      </c>
      <c r="J25" s="19">
        <v>1</v>
      </c>
      <c r="K25" s="19">
        <v>54</v>
      </c>
    </row>
    <row r="26" spans="2:11" x14ac:dyDescent="0.2">
      <c r="B26" s="7" t="s">
        <v>148</v>
      </c>
      <c r="C26" s="6">
        <v>4326</v>
      </c>
      <c r="D26" s="19">
        <v>4317</v>
      </c>
      <c r="E26" s="19">
        <v>14583</v>
      </c>
      <c r="F26" s="27">
        <f>D26-I26-H26</f>
        <v>4290</v>
      </c>
      <c r="G26" s="27">
        <f>E26-I26-H26</f>
        <v>14556</v>
      </c>
      <c r="H26" s="19">
        <v>4</v>
      </c>
      <c r="I26" s="19">
        <v>23</v>
      </c>
      <c r="J26" s="19">
        <v>9</v>
      </c>
      <c r="K26" s="19">
        <v>52</v>
      </c>
    </row>
    <row r="27" spans="2:11" x14ac:dyDescent="0.2">
      <c r="B27" s="7" t="s">
        <v>147</v>
      </c>
      <c r="C27" s="6">
        <v>4833</v>
      </c>
      <c r="D27" s="19">
        <v>4800</v>
      </c>
      <c r="E27" s="19">
        <v>16740</v>
      </c>
      <c r="F27" s="27">
        <f>D27-I27-H27</f>
        <v>4785</v>
      </c>
      <c r="G27" s="27">
        <f>E27-I27-H27</f>
        <v>16725</v>
      </c>
      <c r="H27" s="19">
        <v>12</v>
      </c>
      <c r="I27" s="19">
        <v>3</v>
      </c>
      <c r="J27" s="19">
        <v>7</v>
      </c>
      <c r="K27" s="19">
        <v>229</v>
      </c>
    </row>
    <row r="28" spans="2:11" x14ac:dyDescent="0.2">
      <c r="B28" s="7" t="s">
        <v>146</v>
      </c>
      <c r="C28" s="6">
        <v>2732</v>
      </c>
      <c r="D28" s="19">
        <v>2731</v>
      </c>
      <c r="E28" s="19">
        <v>9079</v>
      </c>
      <c r="F28" s="27">
        <f>D28-I28-H28</f>
        <v>2723</v>
      </c>
      <c r="G28" s="27">
        <f>E28-I28-H28</f>
        <v>9071</v>
      </c>
      <c r="H28" s="19">
        <v>2</v>
      </c>
      <c r="I28" s="19">
        <v>6</v>
      </c>
      <c r="J28" s="19">
        <v>1</v>
      </c>
      <c r="K28" s="19">
        <v>24</v>
      </c>
    </row>
    <row r="29" spans="2:11" x14ac:dyDescent="0.2">
      <c r="B29" s="7" t="s">
        <v>145</v>
      </c>
      <c r="C29" s="6">
        <v>2353</v>
      </c>
      <c r="D29" s="19">
        <v>2352</v>
      </c>
      <c r="E29" s="19">
        <v>7976</v>
      </c>
      <c r="F29" s="27">
        <f>D29-I29-H29</f>
        <v>2336</v>
      </c>
      <c r="G29" s="27">
        <f>E29-I29-H29</f>
        <v>7960</v>
      </c>
      <c r="H29" s="19">
        <v>2</v>
      </c>
      <c r="I29" s="19">
        <v>14</v>
      </c>
      <c r="J29" s="19">
        <v>1</v>
      </c>
      <c r="K29" s="19">
        <v>50</v>
      </c>
    </row>
    <row r="30" spans="2:11" x14ac:dyDescent="0.2">
      <c r="B30" s="7" t="s">
        <v>144</v>
      </c>
      <c r="C30" s="6">
        <v>5929</v>
      </c>
      <c r="D30" s="19">
        <v>5928</v>
      </c>
      <c r="E30" s="19">
        <v>19969</v>
      </c>
      <c r="F30" s="27">
        <f>D30-I30-H30</f>
        <v>5891</v>
      </c>
      <c r="G30" s="27">
        <f>E30-I30-H30</f>
        <v>19932</v>
      </c>
      <c r="H30" s="19">
        <v>11</v>
      </c>
      <c r="I30" s="19">
        <v>26</v>
      </c>
      <c r="J30" s="19">
        <v>1</v>
      </c>
      <c r="K30" s="19">
        <v>53</v>
      </c>
    </row>
    <row r="31" spans="2:11" x14ac:dyDescent="0.2">
      <c r="B31" s="7" t="s">
        <v>143</v>
      </c>
      <c r="C31" s="6">
        <v>12982</v>
      </c>
      <c r="D31" s="19">
        <v>12973</v>
      </c>
      <c r="E31" s="19">
        <v>41009</v>
      </c>
      <c r="F31" s="27">
        <f>D31-I31-H31</f>
        <v>12925</v>
      </c>
      <c r="G31" s="27">
        <f>E31-I31-H31</f>
        <v>40961</v>
      </c>
      <c r="H31" s="19">
        <v>27</v>
      </c>
      <c r="I31" s="19">
        <v>21</v>
      </c>
      <c r="J31" s="19">
        <v>9</v>
      </c>
      <c r="K31" s="19">
        <v>541</v>
      </c>
    </row>
    <row r="32" spans="2:11" x14ac:dyDescent="0.2">
      <c r="C32" s="11"/>
    </row>
    <row r="33" spans="2:11" x14ac:dyDescent="0.2">
      <c r="B33" s="7" t="s">
        <v>142</v>
      </c>
      <c r="C33" s="6">
        <v>6312</v>
      </c>
      <c r="D33" s="19">
        <v>6302</v>
      </c>
      <c r="E33" s="19">
        <v>21178</v>
      </c>
      <c r="F33" s="27">
        <f>D33-I33-H33</f>
        <v>6242</v>
      </c>
      <c r="G33" s="27">
        <f>E33-I33-H33</f>
        <v>21118</v>
      </c>
      <c r="H33" s="19">
        <v>10</v>
      </c>
      <c r="I33" s="19">
        <v>50</v>
      </c>
      <c r="J33" s="19">
        <v>10</v>
      </c>
      <c r="K33" s="19">
        <v>215</v>
      </c>
    </row>
    <row r="34" spans="2:11" x14ac:dyDescent="0.2">
      <c r="B34" s="7" t="s">
        <v>141</v>
      </c>
      <c r="C34" s="6">
        <v>5112</v>
      </c>
      <c r="D34" s="19">
        <v>5109</v>
      </c>
      <c r="E34" s="19">
        <v>15837</v>
      </c>
      <c r="F34" s="27">
        <f>D34-I34-H34</f>
        <v>5080</v>
      </c>
      <c r="G34" s="27">
        <f>E34-I34-H34</f>
        <v>15808</v>
      </c>
      <c r="H34" s="19">
        <v>11</v>
      </c>
      <c r="I34" s="19">
        <v>18</v>
      </c>
      <c r="J34" s="19">
        <v>3</v>
      </c>
      <c r="K34" s="19">
        <v>23</v>
      </c>
    </row>
    <row r="35" spans="2:11" x14ac:dyDescent="0.2">
      <c r="B35" s="7" t="s">
        <v>140</v>
      </c>
      <c r="C35" s="6">
        <v>1938</v>
      </c>
      <c r="D35" s="19">
        <v>1936</v>
      </c>
      <c r="E35" s="19">
        <v>6591</v>
      </c>
      <c r="F35" s="27">
        <f>D35-I35-H35</f>
        <v>1931</v>
      </c>
      <c r="G35" s="27">
        <f>E35-I35-H35</f>
        <v>6586</v>
      </c>
      <c r="H35" s="19">
        <v>3</v>
      </c>
      <c r="I35" s="19">
        <v>2</v>
      </c>
      <c r="J35" s="19">
        <v>2</v>
      </c>
      <c r="K35" s="19">
        <v>70</v>
      </c>
    </row>
    <row r="36" spans="2:11" x14ac:dyDescent="0.2">
      <c r="B36" s="7" t="s">
        <v>139</v>
      </c>
      <c r="C36" s="6">
        <v>2708</v>
      </c>
      <c r="D36" s="19">
        <v>2544</v>
      </c>
      <c r="E36" s="19">
        <v>5781</v>
      </c>
      <c r="F36" s="27">
        <f>D36-I36-H36</f>
        <v>2359</v>
      </c>
      <c r="G36" s="27">
        <f>E36-I36-H36</f>
        <v>5596</v>
      </c>
      <c r="H36" s="19">
        <v>93</v>
      </c>
      <c r="I36" s="19">
        <v>92</v>
      </c>
      <c r="J36" s="19">
        <v>164</v>
      </c>
      <c r="K36" s="19">
        <v>605</v>
      </c>
    </row>
    <row r="37" spans="2:11" x14ac:dyDescent="0.2">
      <c r="B37" s="7" t="s">
        <v>138</v>
      </c>
      <c r="C37" s="6">
        <v>267</v>
      </c>
      <c r="D37" s="19">
        <v>258</v>
      </c>
      <c r="E37" s="19">
        <v>644</v>
      </c>
      <c r="F37" s="27">
        <f>D37-I37-H37</f>
        <v>251</v>
      </c>
      <c r="G37" s="27">
        <f>E37-I37-H37</f>
        <v>637</v>
      </c>
      <c r="H37" s="19">
        <v>1</v>
      </c>
      <c r="I37" s="19">
        <v>6</v>
      </c>
      <c r="J37" s="19">
        <v>9</v>
      </c>
      <c r="K37" s="19">
        <v>15</v>
      </c>
    </row>
    <row r="38" spans="2:11" x14ac:dyDescent="0.2">
      <c r="C38" s="11"/>
    </row>
    <row r="39" spans="2:11" x14ac:dyDescent="0.2">
      <c r="B39" s="7" t="s">
        <v>137</v>
      </c>
      <c r="C39" s="6">
        <v>5111</v>
      </c>
      <c r="D39" s="19">
        <v>5105</v>
      </c>
      <c r="E39" s="19">
        <v>15888</v>
      </c>
      <c r="F39" s="27">
        <f>D39-I39-H39</f>
        <v>5058</v>
      </c>
      <c r="G39" s="27">
        <f>E39-I39-H39</f>
        <v>15841</v>
      </c>
      <c r="H39" s="19">
        <v>26</v>
      </c>
      <c r="I39" s="19">
        <v>21</v>
      </c>
      <c r="J39" s="19">
        <v>6</v>
      </c>
      <c r="K39" s="19">
        <v>179</v>
      </c>
    </row>
    <row r="40" spans="2:11" x14ac:dyDescent="0.2">
      <c r="B40" s="7" t="s">
        <v>136</v>
      </c>
      <c r="C40" s="6">
        <v>2537</v>
      </c>
      <c r="D40" s="19">
        <v>2536</v>
      </c>
      <c r="E40" s="19">
        <v>8734</v>
      </c>
      <c r="F40" s="27">
        <f>D40-I40-H40</f>
        <v>2494</v>
      </c>
      <c r="G40" s="27">
        <f>E40-I40-H40</f>
        <v>8692</v>
      </c>
      <c r="H40" s="19">
        <v>1</v>
      </c>
      <c r="I40" s="19">
        <v>41</v>
      </c>
      <c r="J40" s="19">
        <v>1</v>
      </c>
      <c r="K40" s="19">
        <v>1</v>
      </c>
    </row>
    <row r="41" spans="2:11" x14ac:dyDescent="0.2">
      <c r="B41" s="7" t="s">
        <v>135</v>
      </c>
      <c r="C41" s="6">
        <v>3760</v>
      </c>
      <c r="D41" s="19">
        <v>3751</v>
      </c>
      <c r="E41" s="19">
        <v>13660</v>
      </c>
      <c r="F41" s="27">
        <f>D41-I41-H41</f>
        <v>3700</v>
      </c>
      <c r="G41" s="27">
        <f>E41-I41-H41</f>
        <v>13609</v>
      </c>
      <c r="H41" s="19">
        <v>4</v>
      </c>
      <c r="I41" s="19">
        <v>47</v>
      </c>
      <c r="J41" s="19">
        <v>9</v>
      </c>
      <c r="K41" s="19">
        <v>451</v>
      </c>
    </row>
    <row r="42" spans="2:11" x14ac:dyDescent="0.2">
      <c r="B42" s="7" t="s">
        <v>134</v>
      </c>
      <c r="C42" s="6">
        <v>2879</v>
      </c>
      <c r="D42" s="19">
        <v>2873</v>
      </c>
      <c r="E42" s="19">
        <v>9871</v>
      </c>
      <c r="F42" s="27">
        <f>D42-I42-H42</f>
        <v>2851</v>
      </c>
      <c r="G42" s="27">
        <f>E42-I42-H42</f>
        <v>9849</v>
      </c>
      <c r="H42" s="19">
        <v>10</v>
      </c>
      <c r="I42" s="19">
        <v>12</v>
      </c>
      <c r="J42" s="19">
        <v>6</v>
      </c>
      <c r="K42" s="19">
        <v>210</v>
      </c>
    </row>
    <row r="43" spans="2:11" x14ac:dyDescent="0.2">
      <c r="B43" s="7" t="s">
        <v>133</v>
      </c>
      <c r="C43" s="6">
        <v>2093</v>
      </c>
      <c r="D43" s="19">
        <v>2093</v>
      </c>
      <c r="E43" s="19">
        <v>5511</v>
      </c>
      <c r="F43" s="27">
        <f>D43-I43-H43</f>
        <v>2083</v>
      </c>
      <c r="G43" s="27">
        <f>E43-I43-H43</f>
        <v>5501</v>
      </c>
      <c r="H43" s="19">
        <v>10</v>
      </c>
      <c r="I43" s="17" t="s">
        <v>832</v>
      </c>
      <c r="J43" s="17" t="s">
        <v>832</v>
      </c>
      <c r="K43" s="17" t="s">
        <v>832</v>
      </c>
    </row>
    <row r="44" spans="2:11" x14ac:dyDescent="0.2">
      <c r="C44" s="11"/>
    </row>
    <row r="45" spans="2:11" x14ac:dyDescent="0.2">
      <c r="B45" s="7" t="s">
        <v>132</v>
      </c>
      <c r="C45" s="6">
        <v>3015</v>
      </c>
      <c r="D45" s="19">
        <v>3002</v>
      </c>
      <c r="E45" s="19">
        <v>8428</v>
      </c>
      <c r="F45" s="27">
        <f>D45-I45-H45</f>
        <v>2935</v>
      </c>
      <c r="G45" s="27">
        <f>E45-I45-H45</f>
        <v>8361</v>
      </c>
      <c r="H45" s="19">
        <v>7</v>
      </c>
      <c r="I45" s="19">
        <v>60</v>
      </c>
      <c r="J45" s="19">
        <v>13</v>
      </c>
      <c r="K45" s="19">
        <v>491</v>
      </c>
    </row>
    <row r="46" spans="2:11" x14ac:dyDescent="0.2">
      <c r="B46" s="7" t="s">
        <v>131</v>
      </c>
      <c r="C46" s="6">
        <v>2182</v>
      </c>
      <c r="D46" s="19">
        <v>2182</v>
      </c>
      <c r="E46" s="19">
        <v>6926</v>
      </c>
      <c r="F46" s="27">
        <f>D46-I46-H46</f>
        <v>2162</v>
      </c>
      <c r="G46" s="27">
        <f>E46-I46-H46</f>
        <v>6906</v>
      </c>
      <c r="H46" s="19">
        <v>4</v>
      </c>
      <c r="I46" s="19">
        <v>16</v>
      </c>
      <c r="J46" s="17" t="s">
        <v>832</v>
      </c>
      <c r="K46" s="17" t="s">
        <v>832</v>
      </c>
    </row>
    <row r="47" spans="2:11" x14ac:dyDescent="0.2">
      <c r="B47" s="7" t="s">
        <v>130</v>
      </c>
      <c r="C47" s="6">
        <v>2532</v>
      </c>
      <c r="D47" s="19">
        <v>2529</v>
      </c>
      <c r="E47" s="19">
        <v>7836</v>
      </c>
      <c r="F47" s="27">
        <f>D47-I47-H47</f>
        <v>2492</v>
      </c>
      <c r="G47" s="27">
        <f>E47-I47-H47</f>
        <v>7799</v>
      </c>
      <c r="H47" s="19">
        <v>13</v>
      </c>
      <c r="I47" s="19">
        <v>24</v>
      </c>
      <c r="J47" s="19">
        <v>3</v>
      </c>
      <c r="K47" s="19">
        <v>220</v>
      </c>
    </row>
    <row r="48" spans="2:11" x14ac:dyDescent="0.2">
      <c r="B48" s="7" t="s">
        <v>129</v>
      </c>
      <c r="C48" s="6">
        <v>1836</v>
      </c>
      <c r="D48" s="19">
        <v>1834</v>
      </c>
      <c r="E48" s="19">
        <v>6692</v>
      </c>
      <c r="F48" s="27">
        <f>D48-I48-H48</f>
        <v>1806</v>
      </c>
      <c r="G48" s="27">
        <f>E48-I48-H48</f>
        <v>6664</v>
      </c>
      <c r="H48" s="19">
        <v>7</v>
      </c>
      <c r="I48" s="19">
        <v>21</v>
      </c>
      <c r="J48" s="19">
        <v>2</v>
      </c>
      <c r="K48" s="19">
        <v>98</v>
      </c>
    </row>
    <row r="49" spans="2:11" x14ac:dyDescent="0.2">
      <c r="B49" s="7" t="s">
        <v>128</v>
      </c>
      <c r="C49" s="6">
        <v>841</v>
      </c>
      <c r="D49" s="19">
        <v>840</v>
      </c>
      <c r="E49" s="19">
        <v>2469</v>
      </c>
      <c r="F49" s="27">
        <f>D49-I49-H49</f>
        <v>823</v>
      </c>
      <c r="G49" s="27">
        <f>E49-I49-H49</f>
        <v>2452</v>
      </c>
      <c r="H49" s="19">
        <v>3</v>
      </c>
      <c r="I49" s="19">
        <v>14</v>
      </c>
      <c r="J49" s="19">
        <v>1</v>
      </c>
      <c r="K49" s="19">
        <v>35</v>
      </c>
    </row>
    <row r="50" spans="2:11" x14ac:dyDescent="0.2">
      <c r="B50" s="7" t="s">
        <v>127</v>
      </c>
      <c r="C50" s="6">
        <v>886</v>
      </c>
      <c r="D50" s="19">
        <v>886</v>
      </c>
      <c r="E50" s="19">
        <v>2262</v>
      </c>
      <c r="F50" s="27">
        <f>D50-I50-H50</f>
        <v>884</v>
      </c>
      <c r="G50" s="27">
        <f>E50-I50-H50</f>
        <v>2260</v>
      </c>
      <c r="H50" s="19">
        <v>2</v>
      </c>
      <c r="I50" s="17" t="s">
        <v>832</v>
      </c>
      <c r="J50" s="17" t="s">
        <v>832</v>
      </c>
      <c r="K50" s="17" t="s">
        <v>832</v>
      </c>
    </row>
    <row r="51" spans="2:11" x14ac:dyDescent="0.2">
      <c r="B51" s="7" t="s">
        <v>126</v>
      </c>
      <c r="C51" s="6">
        <v>1669</v>
      </c>
      <c r="D51" s="19">
        <v>1668</v>
      </c>
      <c r="E51" s="19">
        <v>4631</v>
      </c>
      <c r="F51" s="27">
        <f>D51-I51-H51</f>
        <v>1630</v>
      </c>
      <c r="G51" s="27">
        <f>E51-I51-H51</f>
        <v>4593</v>
      </c>
      <c r="H51" s="19">
        <v>34</v>
      </c>
      <c r="I51" s="19">
        <v>4</v>
      </c>
      <c r="J51" s="19">
        <v>1</v>
      </c>
      <c r="K51" s="19">
        <v>11</v>
      </c>
    </row>
    <row r="52" spans="2:11" x14ac:dyDescent="0.2">
      <c r="B52" s="7" t="s">
        <v>125</v>
      </c>
      <c r="C52" s="6">
        <v>1595</v>
      </c>
      <c r="D52" s="19">
        <v>1594</v>
      </c>
      <c r="E52" s="19">
        <v>6612</v>
      </c>
      <c r="F52" s="27">
        <f>D52-I52-H52</f>
        <v>1594</v>
      </c>
      <c r="G52" s="27">
        <f>E52-I52-H52</f>
        <v>6612</v>
      </c>
      <c r="H52" s="17" t="s">
        <v>832</v>
      </c>
      <c r="I52" s="17" t="s">
        <v>832</v>
      </c>
      <c r="J52" s="19">
        <v>1</v>
      </c>
      <c r="K52" s="19">
        <v>51</v>
      </c>
    </row>
    <row r="53" spans="2:11" x14ac:dyDescent="0.2">
      <c r="B53" s="7" t="s">
        <v>124</v>
      </c>
      <c r="C53" s="6">
        <v>2569</v>
      </c>
      <c r="D53" s="19">
        <v>2564</v>
      </c>
      <c r="E53" s="19">
        <v>8227</v>
      </c>
      <c r="F53" s="27">
        <f>D53-I53-H53</f>
        <v>2537</v>
      </c>
      <c r="G53" s="27">
        <f>E53-I53-H53</f>
        <v>8200</v>
      </c>
      <c r="H53" s="19">
        <v>13</v>
      </c>
      <c r="I53" s="19">
        <v>14</v>
      </c>
      <c r="J53" s="19">
        <v>5</v>
      </c>
      <c r="K53" s="19">
        <v>17</v>
      </c>
    </row>
    <row r="54" spans="2:11" x14ac:dyDescent="0.2">
      <c r="B54" s="7" t="s">
        <v>123</v>
      </c>
      <c r="C54" s="6">
        <v>2953</v>
      </c>
      <c r="D54" s="19">
        <v>2866</v>
      </c>
      <c r="E54" s="19">
        <v>9982</v>
      </c>
      <c r="F54" s="27">
        <f>D54-I54-H54</f>
        <v>2854</v>
      </c>
      <c r="G54" s="27">
        <f>E54-I54-H54</f>
        <v>9970</v>
      </c>
      <c r="H54" s="19">
        <v>10</v>
      </c>
      <c r="I54" s="19">
        <v>2</v>
      </c>
      <c r="J54" s="19">
        <v>87</v>
      </c>
      <c r="K54" s="19">
        <v>95</v>
      </c>
    </row>
    <row r="55" spans="2:11" x14ac:dyDescent="0.2">
      <c r="C55" s="11"/>
    </row>
    <row r="56" spans="2:11" x14ac:dyDescent="0.2">
      <c r="B56" s="7" t="s">
        <v>122</v>
      </c>
      <c r="C56" s="6">
        <v>7810</v>
      </c>
      <c r="D56" s="19">
        <v>7801</v>
      </c>
      <c r="E56" s="19">
        <v>19377</v>
      </c>
      <c r="F56" s="27">
        <f>D56-I56-H56</f>
        <v>7266</v>
      </c>
      <c r="G56" s="27">
        <f>E56-I56-H56</f>
        <v>18842</v>
      </c>
      <c r="H56" s="19">
        <v>112</v>
      </c>
      <c r="I56" s="19">
        <v>423</v>
      </c>
      <c r="J56" s="19">
        <v>9</v>
      </c>
      <c r="K56" s="19">
        <v>354</v>
      </c>
    </row>
    <row r="57" spans="2:11" x14ac:dyDescent="0.2">
      <c r="B57" s="7" t="s">
        <v>121</v>
      </c>
      <c r="C57" s="6">
        <v>1520</v>
      </c>
      <c r="D57" s="19">
        <v>1517</v>
      </c>
      <c r="E57" s="19">
        <v>3774</v>
      </c>
      <c r="F57" s="27">
        <f>D57-I57-H57</f>
        <v>1514</v>
      </c>
      <c r="G57" s="27">
        <f>E57-I57-H57</f>
        <v>3771</v>
      </c>
      <c r="H57" s="19">
        <v>3</v>
      </c>
      <c r="I57" s="17" t="s">
        <v>832</v>
      </c>
      <c r="J57" s="19">
        <v>3</v>
      </c>
      <c r="K57" s="19">
        <v>89</v>
      </c>
    </row>
    <row r="58" spans="2:11" x14ac:dyDescent="0.2">
      <c r="B58" s="7" t="s">
        <v>120</v>
      </c>
      <c r="C58" s="6">
        <v>1217</v>
      </c>
      <c r="D58" s="19">
        <v>1211</v>
      </c>
      <c r="E58" s="19">
        <v>3181</v>
      </c>
      <c r="F58" s="27">
        <f>D58-I58-H58</f>
        <v>1208</v>
      </c>
      <c r="G58" s="27">
        <f>E58-I58-H58</f>
        <v>3178</v>
      </c>
      <c r="H58" s="19">
        <v>3</v>
      </c>
      <c r="I58" s="17" t="s">
        <v>832</v>
      </c>
      <c r="J58" s="19">
        <v>6</v>
      </c>
      <c r="K58" s="19">
        <v>104</v>
      </c>
    </row>
    <row r="59" spans="2:11" x14ac:dyDescent="0.2">
      <c r="B59" s="7" t="s">
        <v>119</v>
      </c>
      <c r="C59" s="6">
        <v>4480</v>
      </c>
      <c r="D59" s="19">
        <v>4470</v>
      </c>
      <c r="E59" s="19">
        <v>13418</v>
      </c>
      <c r="F59" s="27">
        <f>D59-I59-H59</f>
        <v>4433</v>
      </c>
      <c r="G59" s="27">
        <f>E59-I59-H59</f>
        <v>13381</v>
      </c>
      <c r="H59" s="19">
        <v>7</v>
      </c>
      <c r="I59" s="19">
        <v>30</v>
      </c>
      <c r="J59" s="19">
        <v>10</v>
      </c>
      <c r="K59" s="19">
        <v>334</v>
      </c>
    </row>
    <row r="60" spans="2:11" x14ac:dyDescent="0.2">
      <c r="B60" s="7" t="s">
        <v>118</v>
      </c>
      <c r="C60" s="6">
        <v>1923</v>
      </c>
      <c r="D60" s="19">
        <v>1921</v>
      </c>
      <c r="E60" s="19">
        <v>5140</v>
      </c>
      <c r="F60" s="27">
        <f>D60-I60-H60</f>
        <v>1904</v>
      </c>
      <c r="G60" s="27">
        <f>E60-I60-H60</f>
        <v>5123</v>
      </c>
      <c r="H60" s="19">
        <v>4</v>
      </c>
      <c r="I60" s="19">
        <v>13</v>
      </c>
      <c r="J60" s="19">
        <v>2</v>
      </c>
      <c r="K60" s="19">
        <v>45</v>
      </c>
    </row>
    <row r="61" spans="2:11" x14ac:dyDescent="0.2">
      <c r="B61" s="7" t="s">
        <v>117</v>
      </c>
      <c r="C61" s="6">
        <v>2395</v>
      </c>
      <c r="D61" s="19">
        <v>2393</v>
      </c>
      <c r="E61" s="19">
        <v>5984</v>
      </c>
      <c r="F61" s="27">
        <f>D61-I61-H61</f>
        <v>2378</v>
      </c>
      <c r="G61" s="27">
        <f>E61-I61-H61</f>
        <v>5969</v>
      </c>
      <c r="H61" s="19">
        <v>15</v>
      </c>
      <c r="I61" s="17" t="s">
        <v>832</v>
      </c>
      <c r="J61" s="19">
        <v>2</v>
      </c>
      <c r="K61" s="19">
        <v>82</v>
      </c>
    </row>
    <row r="62" spans="2:11" x14ac:dyDescent="0.2">
      <c r="B62" s="7" t="s">
        <v>116</v>
      </c>
      <c r="C62" s="6">
        <v>6346</v>
      </c>
      <c r="D62" s="19">
        <v>6338</v>
      </c>
      <c r="E62" s="19">
        <v>15906</v>
      </c>
      <c r="F62" s="27">
        <f>D62-I62-H62</f>
        <v>6290</v>
      </c>
      <c r="G62" s="27">
        <f>E62-I62-H62</f>
        <v>15858</v>
      </c>
      <c r="H62" s="19">
        <v>20</v>
      </c>
      <c r="I62" s="19">
        <v>28</v>
      </c>
      <c r="J62" s="19">
        <v>8</v>
      </c>
      <c r="K62" s="19">
        <v>476</v>
      </c>
    </row>
    <row r="63" spans="2:11" x14ac:dyDescent="0.2">
      <c r="C63" s="11"/>
    </row>
    <row r="64" spans="2:11" x14ac:dyDescent="0.2">
      <c r="B64" s="7" t="s">
        <v>115</v>
      </c>
      <c r="C64" s="6">
        <v>7990</v>
      </c>
      <c r="D64" s="19">
        <v>7983</v>
      </c>
      <c r="E64" s="19">
        <v>19805</v>
      </c>
      <c r="F64" s="27">
        <f>D64-I64-H64</f>
        <v>7704</v>
      </c>
      <c r="G64" s="27">
        <f>E64-I64-H64</f>
        <v>19526</v>
      </c>
      <c r="H64" s="19">
        <v>13</v>
      </c>
      <c r="I64" s="19">
        <v>266</v>
      </c>
      <c r="J64" s="19">
        <v>7</v>
      </c>
      <c r="K64" s="19">
        <v>138</v>
      </c>
    </row>
    <row r="65" spans="1:11" x14ac:dyDescent="0.2">
      <c r="B65" s="7" t="s">
        <v>114</v>
      </c>
      <c r="C65" s="6">
        <v>1510</v>
      </c>
      <c r="D65" s="19">
        <v>1507</v>
      </c>
      <c r="E65" s="19">
        <v>3749</v>
      </c>
      <c r="F65" s="27">
        <f>D65-I65-H65</f>
        <v>1484</v>
      </c>
      <c r="G65" s="27">
        <f>E65-I65-H65</f>
        <v>3726</v>
      </c>
      <c r="H65" s="19">
        <v>4</v>
      </c>
      <c r="I65" s="19">
        <v>19</v>
      </c>
      <c r="J65" s="19">
        <v>3</v>
      </c>
      <c r="K65" s="19">
        <v>158</v>
      </c>
    </row>
    <row r="66" spans="1:11" x14ac:dyDescent="0.2">
      <c r="B66" s="7" t="s">
        <v>113</v>
      </c>
      <c r="C66" s="6">
        <v>2421</v>
      </c>
      <c r="D66" s="19">
        <v>2418</v>
      </c>
      <c r="E66" s="19">
        <v>6059</v>
      </c>
      <c r="F66" s="27">
        <f>D66-I66-H66</f>
        <v>2412</v>
      </c>
      <c r="G66" s="27">
        <f>E66-I66-H66</f>
        <v>6053</v>
      </c>
      <c r="H66" s="19">
        <v>3</v>
      </c>
      <c r="I66" s="19">
        <v>3</v>
      </c>
      <c r="J66" s="19">
        <v>3</v>
      </c>
      <c r="K66" s="19">
        <v>80</v>
      </c>
    </row>
    <row r="67" spans="1:11" x14ac:dyDescent="0.2">
      <c r="B67" s="7" t="s">
        <v>112</v>
      </c>
      <c r="C67" s="6">
        <v>1674</v>
      </c>
      <c r="D67" s="19">
        <v>1671</v>
      </c>
      <c r="E67" s="19">
        <v>3821</v>
      </c>
      <c r="F67" s="27">
        <f>D67-I67-H67</f>
        <v>1663</v>
      </c>
      <c r="G67" s="27">
        <f>E67-I67-H67</f>
        <v>3813</v>
      </c>
      <c r="H67" s="19">
        <v>8</v>
      </c>
      <c r="I67" s="17" t="s">
        <v>832</v>
      </c>
      <c r="J67" s="19">
        <v>3</v>
      </c>
      <c r="K67" s="19">
        <v>63</v>
      </c>
    </row>
    <row r="68" spans="1:11" x14ac:dyDescent="0.2">
      <c r="B68" s="7" t="s">
        <v>111</v>
      </c>
      <c r="C68" s="6">
        <v>888</v>
      </c>
      <c r="D68" s="19">
        <v>887</v>
      </c>
      <c r="E68" s="19">
        <v>2084</v>
      </c>
      <c r="F68" s="27">
        <f>D68-I68-H68</f>
        <v>884</v>
      </c>
      <c r="G68" s="27">
        <f>E68-I68-H68</f>
        <v>2081</v>
      </c>
      <c r="H68" s="17" t="s">
        <v>832</v>
      </c>
      <c r="I68" s="19">
        <v>3</v>
      </c>
      <c r="J68" s="19">
        <v>1</v>
      </c>
      <c r="K68" s="19">
        <v>60</v>
      </c>
    </row>
    <row r="69" spans="1:11" x14ac:dyDescent="0.2">
      <c r="B69" s="7" t="s">
        <v>110</v>
      </c>
      <c r="C69" s="6">
        <v>1755</v>
      </c>
      <c r="D69" s="19">
        <v>1754</v>
      </c>
      <c r="E69" s="19">
        <v>4069</v>
      </c>
      <c r="F69" s="27">
        <f>D69-I69-H69</f>
        <v>1731</v>
      </c>
      <c r="G69" s="27">
        <f>E69-I69-H69</f>
        <v>4046</v>
      </c>
      <c r="H69" s="19">
        <v>7</v>
      </c>
      <c r="I69" s="19">
        <v>16</v>
      </c>
      <c r="J69" s="19">
        <v>1</v>
      </c>
      <c r="K69" s="19">
        <v>54</v>
      </c>
    </row>
    <row r="70" spans="1:11" x14ac:dyDescent="0.2">
      <c r="B70" s="7" t="s">
        <v>109</v>
      </c>
      <c r="C70" s="6">
        <v>314</v>
      </c>
      <c r="D70" s="19">
        <v>314</v>
      </c>
      <c r="E70" s="19">
        <v>593</v>
      </c>
      <c r="F70" s="27">
        <f>D70-I70-H70</f>
        <v>298</v>
      </c>
      <c r="G70" s="27">
        <f>E70-I70-H70</f>
        <v>577</v>
      </c>
      <c r="H70" s="19">
        <v>2</v>
      </c>
      <c r="I70" s="19">
        <v>14</v>
      </c>
      <c r="J70" s="17" t="s">
        <v>832</v>
      </c>
      <c r="K70" s="17" t="s">
        <v>832</v>
      </c>
    </row>
    <row r="71" spans="1:11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</row>
    <row r="72" spans="1:11" x14ac:dyDescent="0.2">
      <c r="C72" s="7" t="s">
        <v>108</v>
      </c>
      <c r="G72" s="7" t="s">
        <v>831</v>
      </c>
    </row>
    <row r="73" spans="1:11" x14ac:dyDescent="0.2">
      <c r="A73" s="7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2" width="12.69921875" style="8" customWidth="1"/>
    <col min="3" max="8" width="10.69921875" style="8"/>
    <col min="9" max="11" width="9.69921875" style="8" customWidth="1"/>
    <col min="12" max="16384" width="10.69921875" style="8"/>
  </cols>
  <sheetData>
    <row r="1" spans="1:11" x14ac:dyDescent="0.2">
      <c r="A1" s="7"/>
    </row>
    <row r="6" spans="1:11" x14ac:dyDescent="0.2">
      <c r="F6" s="1" t="s">
        <v>846</v>
      </c>
    </row>
    <row r="7" spans="1:11" x14ac:dyDescent="0.2">
      <c r="C7" s="1" t="s">
        <v>862</v>
      </c>
      <c r="F7" s="7" t="s">
        <v>829</v>
      </c>
    </row>
    <row r="8" spans="1:11" x14ac:dyDescent="0.2">
      <c r="C8" s="7" t="s">
        <v>861</v>
      </c>
    </row>
    <row r="9" spans="1:11" ht="18" thickBot="1" x14ac:dyDescent="0.25">
      <c r="B9" s="9"/>
      <c r="C9" s="10" t="s">
        <v>860</v>
      </c>
      <c r="D9" s="9"/>
      <c r="E9" s="9"/>
      <c r="F9" s="9"/>
      <c r="G9" s="9"/>
      <c r="H9" s="9"/>
      <c r="I9" s="9"/>
      <c r="J9" s="10" t="s">
        <v>859</v>
      </c>
      <c r="K9" s="9"/>
    </row>
    <row r="10" spans="1:11" x14ac:dyDescent="0.2">
      <c r="C10" s="34" t="s">
        <v>858</v>
      </c>
      <c r="D10" s="13"/>
      <c r="E10" s="13"/>
      <c r="F10" s="38" t="s">
        <v>857</v>
      </c>
      <c r="G10" s="13"/>
      <c r="H10" s="13"/>
      <c r="I10" s="13"/>
      <c r="J10" s="13"/>
      <c r="K10" s="13"/>
    </row>
    <row r="11" spans="1:11" x14ac:dyDescent="0.2">
      <c r="B11" s="13"/>
      <c r="C11" s="14" t="s">
        <v>856</v>
      </c>
      <c r="D11" s="14" t="s">
        <v>855</v>
      </c>
      <c r="E11" s="14" t="s">
        <v>854</v>
      </c>
      <c r="F11" s="14" t="s">
        <v>853</v>
      </c>
      <c r="G11" s="14" t="s">
        <v>852</v>
      </c>
      <c r="H11" s="14" t="s">
        <v>851</v>
      </c>
      <c r="I11" s="14" t="s">
        <v>850</v>
      </c>
      <c r="J11" s="14" t="s">
        <v>849</v>
      </c>
      <c r="K11" s="12" t="s">
        <v>848</v>
      </c>
    </row>
    <row r="12" spans="1:11" x14ac:dyDescent="0.2">
      <c r="C12" s="11"/>
    </row>
    <row r="13" spans="1:11" x14ac:dyDescent="0.2">
      <c r="B13" s="39" t="s">
        <v>730</v>
      </c>
      <c r="C13" s="4">
        <f>SUM(C15:C70)</f>
        <v>365384</v>
      </c>
      <c r="D13" s="2">
        <f>SUM(D15:D70)</f>
        <v>73341</v>
      </c>
      <c r="E13" s="2">
        <f>SUM(E15:E70)</f>
        <v>97394</v>
      </c>
      <c r="F13" s="2">
        <f>SUM(F15:F70)</f>
        <v>70264</v>
      </c>
      <c r="G13" s="2">
        <f>SUM(G15:G70)</f>
        <v>69772</v>
      </c>
      <c r="H13" s="2">
        <f>SUM(H15:H70)</f>
        <v>30705</v>
      </c>
      <c r="I13" s="2">
        <f>SUM(I15:I70)</f>
        <v>16056</v>
      </c>
      <c r="J13" s="2">
        <f>SUM(J15:J70)</f>
        <v>6320</v>
      </c>
      <c r="K13" s="2">
        <f>SUM(K15:K70)</f>
        <v>1532</v>
      </c>
    </row>
    <row r="14" spans="1:11" x14ac:dyDescent="0.2">
      <c r="C14" s="11"/>
    </row>
    <row r="15" spans="1:11" x14ac:dyDescent="0.2">
      <c r="B15" s="7" t="s">
        <v>158</v>
      </c>
      <c r="C15" s="18">
        <f>SUM(D15:K15)</f>
        <v>139694</v>
      </c>
      <c r="D15" s="19">
        <v>30850</v>
      </c>
      <c r="E15" s="19">
        <v>36554</v>
      </c>
      <c r="F15" s="19">
        <v>28048</v>
      </c>
      <c r="G15" s="19">
        <v>28536</v>
      </c>
      <c r="H15" s="19">
        <v>10062</v>
      </c>
      <c r="I15" s="19">
        <v>4092</v>
      </c>
      <c r="J15" s="19">
        <v>1278</v>
      </c>
      <c r="K15" s="19">
        <v>274</v>
      </c>
    </row>
    <row r="16" spans="1:11" x14ac:dyDescent="0.2">
      <c r="B16" s="7" t="s">
        <v>157</v>
      </c>
      <c r="C16" s="18">
        <f>SUM(D16:K16)</f>
        <v>15829</v>
      </c>
      <c r="D16" s="19">
        <v>2764</v>
      </c>
      <c r="E16" s="19">
        <v>4479</v>
      </c>
      <c r="F16" s="19">
        <v>3099</v>
      </c>
      <c r="G16" s="19">
        <v>3094</v>
      </c>
      <c r="H16" s="19">
        <v>1349</v>
      </c>
      <c r="I16" s="19">
        <v>732</v>
      </c>
      <c r="J16" s="19">
        <v>264</v>
      </c>
      <c r="K16" s="19">
        <v>48</v>
      </c>
    </row>
    <row r="17" spans="2:11" x14ac:dyDescent="0.2">
      <c r="B17" s="7" t="s">
        <v>156</v>
      </c>
      <c r="C17" s="18">
        <f>SUM(D17:K17)</f>
        <v>15516</v>
      </c>
      <c r="D17" s="19">
        <v>1839</v>
      </c>
      <c r="E17" s="19">
        <v>3185</v>
      </c>
      <c r="F17" s="19">
        <v>2950</v>
      </c>
      <c r="G17" s="19">
        <v>4068</v>
      </c>
      <c r="H17" s="19">
        <v>1996</v>
      </c>
      <c r="I17" s="19">
        <v>1012</v>
      </c>
      <c r="J17" s="19">
        <v>380</v>
      </c>
      <c r="K17" s="19">
        <v>86</v>
      </c>
    </row>
    <row r="18" spans="2:11" x14ac:dyDescent="0.2">
      <c r="B18" s="7" t="s">
        <v>155</v>
      </c>
      <c r="C18" s="18">
        <f>SUM(D18:K18)</f>
        <v>10175</v>
      </c>
      <c r="D18" s="19">
        <v>1456</v>
      </c>
      <c r="E18" s="19">
        <v>2291</v>
      </c>
      <c r="F18" s="19">
        <v>1961</v>
      </c>
      <c r="G18" s="19">
        <v>2026</v>
      </c>
      <c r="H18" s="19">
        <v>1166</v>
      </c>
      <c r="I18" s="19">
        <v>815</v>
      </c>
      <c r="J18" s="19">
        <v>366</v>
      </c>
      <c r="K18" s="19">
        <v>94</v>
      </c>
    </row>
    <row r="19" spans="2:11" x14ac:dyDescent="0.2">
      <c r="B19" s="7" t="s">
        <v>154</v>
      </c>
      <c r="C19" s="18">
        <f>SUM(D19:K19)</f>
        <v>9268</v>
      </c>
      <c r="D19" s="19">
        <v>1826</v>
      </c>
      <c r="E19" s="19">
        <v>2459</v>
      </c>
      <c r="F19" s="19">
        <v>1761</v>
      </c>
      <c r="G19" s="19">
        <v>1646</v>
      </c>
      <c r="H19" s="19">
        <v>792</v>
      </c>
      <c r="I19" s="19">
        <v>461</v>
      </c>
      <c r="J19" s="19">
        <v>251</v>
      </c>
      <c r="K19" s="19">
        <v>72</v>
      </c>
    </row>
    <row r="20" spans="2:11" x14ac:dyDescent="0.2">
      <c r="B20" s="7" t="s">
        <v>153</v>
      </c>
      <c r="C20" s="18">
        <f>SUM(D20:K20)</f>
        <v>24841</v>
      </c>
      <c r="D20" s="19">
        <v>5448</v>
      </c>
      <c r="E20" s="19">
        <v>6842</v>
      </c>
      <c r="F20" s="19">
        <v>5016</v>
      </c>
      <c r="G20" s="19">
        <v>4401</v>
      </c>
      <c r="H20" s="19">
        <v>1870</v>
      </c>
      <c r="I20" s="19">
        <v>787</v>
      </c>
      <c r="J20" s="19">
        <v>357</v>
      </c>
      <c r="K20" s="19">
        <v>120</v>
      </c>
    </row>
    <row r="21" spans="2:11" x14ac:dyDescent="0.2">
      <c r="B21" s="7" t="s">
        <v>152</v>
      </c>
      <c r="C21" s="18">
        <f>SUM(D21:K21)</f>
        <v>13610</v>
      </c>
      <c r="D21" s="19">
        <v>3727</v>
      </c>
      <c r="E21" s="19">
        <v>4335</v>
      </c>
      <c r="F21" s="19">
        <v>2509</v>
      </c>
      <c r="G21" s="19">
        <v>2024</v>
      </c>
      <c r="H21" s="19">
        <v>771</v>
      </c>
      <c r="I21" s="19">
        <v>185</v>
      </c>
      <c r="J21" s="19">
        <v>46</v>
      </c>
      <c r="K21" s="19">
        <v>13</v>
      </c>
    </row>
    <row r="22" spans="2:11" x14ac:dyDescent="0.2">
      <c r="C22" s="11"/>
    </row>
    <row r="23" spans="2:11" x14ac:dyDescent="0.2">
      <c r="B23" s="7" t="s">
        <v>151</v>
      </c>
      <c r="C23" s="18">
        <f>SUM(D23:K23)</f>
        <v>4415</v>
      </c>
      <c r="D23" s="19">
        <v>546</v>
      </c>
      <c r="E23" s="19">
        <v>1040</v>
      </c>
      <c r="F23" s="19">
        <v>789</v>
      </c>
      <c r="G23" s="19">
        <v>806</v>
      </c>
      <c r="H23" s="19">
        <v>594</v>
      </c>
      <c r="I23" s="19">
        <v>428</v>
      </c>
      <c r="J23" s="19">
        <v>164</v>
      </c>
      <c r="K23" s="19">
        <v>48</v>
      </c>
    </row>
    <row r="24" spans="2:11" x14ac:dyDescent="0.2">
      <c r="B24" s="7" t="s">
        <v>150</v>
      </c>
      <c r="C24" s="18">
        <f>SUM(D24:K24)</f>
        <v>2703</v>
      </c>
      <c r="D24" s="19">
        <v>361</v>
      </c>
      <c r="E24" s="19">
        <v>721</v>
      </c>
      <c r="F24" s="19">
        <v>548</v>
      </c>
      <c r="G24" s="19">
        <v>515</v>
      </c>
      <c r="H24" s="19">
        <v>281</v>
      </c>
      <c r="I24" s="19">
        <v>198</v>
      </c>
      <c r="J24" s="19">
        <v>66</v>
      </c>
      <c r="K24" s="19">
        <v>13</v>
      </c>
    </row>
    <row r="25" spans="2:11" x14ac:dyDescent="0.2">
      <c r="B25" s="7" t="s">
        <v>149</v>
      </c>
      <c r="C25" s="18">
        <f>SUM(D25:K25)</f>
        <v>1575</v>
      </c>
      <c r="D25" s="19">
        <v>341</v>
      </c>
      <c r="E25" s="19">
        <v>560</v>
      </c>
      <c r="F25" s="19">
        <v>233</v>
      </c>
      <c r="G25" s="19">
        <v>180</v>
      </c>
      <c r="H25" s="19">
        <v>129</v>
      </c>
      <c r="I25" s="19">
        <v>89</v>
      </c>
      <c r="J25" s="19">
        <v>35</v>
      </c>
      <c r="K25" s="19">
        <v>8</v>
      </c>
    </row>
    <row r="26" spans="2:11" x14ac:dyDescent="0.2">
      <c r="B26" s="7" t="s">
        <v>148</v>
      </c>
      <c r="C26" s="18">
        <f>SUM(D26:K26)</f>
        <v>4317</v>
      </c>
      <c r="D26" s="19">
        <v>587</v>
      </c>
      <c r="E26" s="19">
        <v>957</v>
      </c>
      <c r="F26" s="19">
        <v>795</v>
      </c>
      <c r="G26" s="19">
        <v>938</v>
      </c>
      <c r="H26" s="19">
        <v>492</v>
      </c>
      <c r="I26" s="19">
        <v>387</v>
      </c>
      <c r="J26" s="19">
        <v>131</v>
      </c>
      <c r="K26" s="19">
        <v>30</v>
      </c>
    </row>
    <row r="27" spans="2:11" x14ac:dyDescent="0.2">
      <c r="B27" s="7" t="s">
        <v>147</v>
      </c>
      <c r="C27" s="18">
        <f>SUM(D27:K27)</f>
        <v>4800</v>
      </c>
      <c r="D27" s="19">
        <v>540</v>
      </c>
      <c r="E27" s="19">
        <v>1114</v>
      </c>
      <c r="F27" s="19">
        <v>894</v>
      </c>
      <c r="G27" s="19">
        <v>958</v>
      </c>
      <c r="H27" s="19">
        <v>583</v>
      </c>
      <c r="I27" s="19">
        <v>487</v>
      </c>
      <c r="J27" s="19">
        <v>177</v>
      </c>
      <c r="K27" s="19">
        <v>47</v>
      </c>
    </row>
    <row r="28" spans="2:11" x14ac:dyDescent="0.2">
      <c r="B28" s="7" t="s">
        <v>146</v>
      </c>
      <c r="C28" s="18">
        <f>SUM(D28:K28)</f>
        <v>2731</v>
      </c>
      <c r="D28" s="19">
        <v>398</v>
      </c>
      <c r="E28" s="19">
        <v>667</v>
      </c>
      <c r="F28" s="19">
        <v>476</v>
      </c>
      <c r="G28" s="19">
        <v>534</v>
      </c>
      <c r="H28" s="19">
        <v>301</v>
      </c>
      <c r="I28" s="19">
        <v>229</v>
      </c>
      <c r="J28" s="19">
        <v>107</v>
      </c>
      <c r="K28" s="19">
        <v>19</v>
      </c>
    </row>
    <row r="29" spans="2:11" x14ac:dyDescent="0.2">
      <c r="B29" s="7" t="s">
        <v>145</v>
      </c>
      <c r="C29" s="18">
        <f>SUM(D29:K29)</f>
        <v>2352</v>
      </c>
      <c r="D29" s="19">
        <v>308</v>
      </c>
      <c r="E29" s="19">
        <v>577</v>
      </c>
      <c r="F29" s="19">
        <v>419</v>
      </c>
      <c r="G29" s="19">
        <v>436</v>
      </c>
      <c r="H29" s="19">
        <v>280</v>
      </c>
      <c r="I29" s="19">
        <v>230</v>
      </c>
      <c r="J29" s="19">
        <v>89</v>
      </c>
      <c r="K29" s="19">
        <v>13</v>
      </c>
    </row>
    <row r="30" spans="2:11" x14ac:dyDescent="0.2">
      <c r="B30" s="7" t="s">
        <v>144</v>
      </c>
      <c r="C30" s="18">
        <f>SUM(D30:K30)</f>
        <v>5928</v>
      </c>
      <c r="D30" s="19">
        <v>561</v>
      </c>
      <c r="E30" s="19">
        <v>1290</v>
      </c>
      <c r="F30" s="19">
        <v>1255</v>
      </c>
      <c r="G30" s="19">
        <v>1648</v>
      </c>
      <c r="H30" s="19">
        <v>712</v>
      </c>
      <c r="I30" s="19">
        <v>343</v>
      </c>
      <c r="J30" s="19">
        <v>101</v>
      </c>
      <c r="K30" s="19">
        <v>18</v>
      </c>
    </row>
    <row r="31" spans="2:11" x14ac:dyDescent="0.2">
      <c r="B31" s="7" t="s">
        <v>143</v>
      </c>
      <c r="C31" s="18">
        <f>SUM(D31:K31)</f>
        <v>12973</v>
      </c>
      <c r="D31" s="19">
        <v>1764</v>
      </c>
      <c r="E31" s="19">
        <v>2918</v>
      </c>
      <c r="F31" s="19">
        <v>2779</v>
      </c>
      <c r="G31" s="19">
        <v>3469</v>
      </c>
      <c r="H31" s="19">
        <v>1304</v>
      </c>
      <c r="I31" s="19">
        <v>535</v>
      </c>
      <c r="J31" s="19">
        <v>172</v>
      </c>
      <c r="K31" s="19">
        <v>32</v>
      </c>
    </row>
    <row r="32" spans="2:11" x14ac:dyDescent="0.2">
      <c r="C32" s="11"/>
    </row>
    <row r="33" spans="2:11" x14ac:dyDescent="0.2">
      <c r="B33" s="7" t="s">
        <v>142</v>
      </c>
      <c r="C33" s="18">
        <f>SUM(D33:K33)</f>
        <v>6302</v>
      </c>
      <c r="D33" s="19">
        <v>902</v>
      </c>
      <c r="E33" s="19">
        <v>1530</v>
      </c>
      <c r="F33" s="19">
        <v>1192</v>
      </c>
      <c r="G33" s="19">
        <v>1069</v>
      </c>
      <c r="H33" s="19">
        <v>722</v>
      </c>
      <c r="I33" s="19">
        <v>544</v>
      </c>
      <c r="J33" s="19">
        <v>272</v>
      </c>
      <c r="K33" s="19">
        <v>71</v>
      </c>
    </row>
    <row r="34" spans="2:11" x14ac:dyDescent="0.2">
      <c r="B34" s="7" t="s">
        <v>141</v>
      </c>
      <c r="C34" s="18">
        <f>SUM(D34:K34)</f>
        <v>5109</v>
      </c>
      <c r="D34" s="19">
        <v>884</v>
      </c>
      <c r="E34" s="19">
        <v>1267</v>
      </c>
      <c r="F34" s="19">
        <v>1025</v>
      </c>
      <c r="G34" s="19">
        <v>961</v>
      </c>
      <c r="H34" s="19">
        <v>521</v>
      </c>
      <c r="I34" s="19">
        <v>289</v>
      </c>
      <c r="J34" s="19">
        <v>139</v>
      </c>
      <c r="K34" s="19">
        <v>23</v>
      </c>
    </row>
    <row r="35" spans="2:11" x14ac:dyDescent="0.2">
      <c r="B35" s="7" t="s">
        <v>140</v>
      </c>
      <c r="C35" s="18">
        <f>SUM(D35:K35)</f>
        <v>1936</v>
      </c>
      <c r="D35" s="19">
        <v>284</v>
      </c>
      <c r="E35" s="19">
        <v>477</v>
      </c>
      <c r="F35" s="19">
        <v>340</v>
      </c>
      <c r="G35" s="19">
        <v>304</v>
      </c>
      <c r="H35" s="19">
        <v>226</v>
      </c>
      <c r="I35" s="19">
        <v>182</v>
      </c>
      <c r="J35" s="19">
        <v>98</v>
      </c>
      <c r="K35" s="19">
        <v>25</v>
      </c>
    </row>
    <row r="36" spans="2:11" x14ac:dyDescent="0.2">
      <c r="B36" s="7" t="s">
        <v>139</v>
      </c>
      <c r="C36" s="18">
        <f>SUM(D36:K36)</f>
        <v>2544</v>
      </c>
      <c r="D36" s="19">
        <v>1205</v>
      </c>
      <c r="E36" s="19">
        <v>552</v>
      </c>
      <c r="F36" s="19">
        <v>275</v>
      </c>
      <c r="G36" s="19">
        <v>237</v>
      </c>
      <c r="H36" s="19">
        <v>130</v>
      </c>
      <c r="I36" s="19">
        <v>80</v>
      </c>
      <c r="J36" s="19">
        <v>32</v>
      </c>
      <c r="K36" s="19">
        <v>33</v>
      </c>
    </row>
    <row r="37" spans="2:11" x14ac:dyDescent="0.2">
      <c r="B37" s="7" t="s">
        <v>138</v>
      </c>
      <c r="C37" s="18">
        <f>SUM(D37:K37)</f>
        <v>258</v>
      </c>
      <c r="D37" s="19">
        <v>64</v>
      </c>
      <c r="E37" s="19">
        <v>106</v>
      </c>
      <c r="F37" s="19">
        <v>34</v>
      </c>
      <c r="G37" s="19">
        <v>25</v>
      </c>
      <c r="H37" s="19">
        <v>16</v>
      </c>
      <c r="I37" s="19">
        <v>9</v>
      </c>
      <c r="J37" s="19">
        <v>1</v>
      </c>
      <c r="K37" s="19">
        <v>3</v>
      </c>
    </row>
    <row r="38" spans="2:11" x14ac:dyDescent="0.2">
      <c r="C38" s="11"/>
    </row>
    <row r="39" spans="2:11" x14ac:dyDescent="0.2">
      <c r="B39" s="7" t="s">
        <v>137</v>
      </c>
      <c r="C39" s="18">
        <f>SUM(D39:K39)</f>
        <v>5105</v>
      </c>
      <c r="D39" s="19">
        <v>962</v>
      </c>
      <c r="E39" s="19">
        <v>1251</v>
      </c>
      <c r="F39" s="19">
        <v>886</v>
      </c>
      <c r="G39" s="19">
        <v>980</v>
      </c>
      <c r="H39" s="19">
        <v>523</v>
      </c>
      <c r="I39" s="19">
        <v>338</v>
      </c>
      <c r="J39" s="19">
        <v>122</v>
      </c>
      <c r="K39" s="19">
        <v>43</v>
      </c>
    </row>
    <row r="40" spans="2:11" x14ac:dyDescent="0.2">
      <c r="B40" s="7" t="s">
        <v>136</v>
      </c>
      <c r="C40" s="18">
        <f>SUM(D40:K40)</f>
        <v>2536</v>
      </c>
      <c r="D40" s="19">
        <v>394</v>
      </c>
      <c r="E40" s="19">
        <v>567</v>
      </c>
      <c r="F40" s="19">
        <v>420</v>
      </c>
      <c r="G40" s="19">
        <v>446</v>
      </c>
      <c r="H40" s="19">
        <v>293</v>
      </c>
      <c r="I40" s="19">
        <v>258</v>
      </c>
      <c r="J40" s="19">
        <v>121</v>
      </c>
      <c r="K40" s="19">
        <v>37</v>
      </c>
    </row>
    <row r="41" spans="2:11" x14ac:dyDescent="0.2">
      <c r="B41" s="7" t="s">
        <v>135</v>
      </c>
      <c r="C41" s="18">
        <f>SUM(D41:K41)</f>
        <v>3751</v>
      </c>
      <c r="D41" s="19">
        <v>421</v>
      </c>
      <c r="E41" s="19">
        <v>781</v>
      </c>
      <c r="F41" s="19">
        <v>640</v>
      </c>
      <c r="G41" s="19">
        <v>761</v>
      </c>
      <c r="H41" s="19">
        <v>478</v>
      </c>
      <c r="I41" s="19">
        <v>432</v>
      </c>
      <c r="J41" s="19">
        <v>183</v>
      </c>
      <c r="K41" s="19">
        <v>55</v>
      </c>
    </row>
    <row r="42" spans="2:11" x14ac:dyDescent="0.2">
      <c r="B42" s="7" t="s">
        <v>134</v>
      </c>
      <c r="C42" s="18">
        <f>SUM(D42:K42)</f>
        <v>2873</v>
      </c>
      <c r="D42" s="19">
        <v>360</v>
      </c>
      <c r="E42" s="19">
        <v>767</v>
      </c>
      <c r="F42" s="19">
        <v>476</v>
      </c>
      <c r="G42" s="19">
        <v>482</v>
      </c>
      <c r="H42" s="19">
        <v>330</v>
      </c>
      <c r="I42" s="19">
        <v>277</v>
      </c>
      <c r="J42" s="19">
        <v>151</v>
      </c>
      <c r="K42" s="19">
        <v>30</v>
      </c>
    </row>
    <row r="43" spans="2:11" x14ac:dyDescent="0.2">
      <c r="B43" s="7" t="s">
        <v>133</v>
      </c>
      <c r="C43" s="18">
        <f>SUM(D43:K43)</f>
        <v>2093</v>
      </c>
      <c r="D43" s="19">
        <v>485</v>
      </c>
      <c r="E43" s="19">
        <v>767</v>
      </c>
      <c r="F43" s="19">
        <v>351</v>
      </c>
      <c r="G43" s="19">
        <v>220</v>
      </c>
      <c r="H43" s="19">
        <v>128</v>
      </c>
      <c r="I43" s="19">
        <v>83</v>
      </c>
      <c r="J43" s="19">
        <v>51</v>
      </c>
      <c r="K43" s="19">
        <v>8</v>
      </c>
    </row>
    <row r="44" spans="2:11" x14ac:dyDescent="0.2">
      <c r="C44" s="11"/>
    </row>
    <row r="45" spans="2:11" x14ac:dyDescent="0.2">
      <c r="B45" s="7" t="s">
        <v>132</v>
      </c>
      <c r="C45" s="18">
        <f>SUM(D45:K45)</f>
        <v>3002</v>
      </c>
      <c r="D45" s="19">
        <v>625</v>
      </c>
      <c r="E45" s="19">
        <v>886</v>
      </c>
      <c r="F45" s="19">
        <v>580</v>
      </c>
      <c r="G45" s="19">
        <v>512</v>
      </c>
      <c r="H45" s="19">
        <v>215</v>
      </c>
      <c r="I45" s="19">
        <v>130</v>
      </c>
      <c r="J45" s="19">
        <v>46</v>
      </c>
      <c r="K45" s="19">
        <v>8</v>
      </c>
    </row>
    <row r="46" spans="2:11" x14ac:dyDescent="0.2">
      <c r="B46" s="7" t="s">
        <v>131</v>
      </c>
      <c r="C46" s="18">
        <f>SUM(D46:K46)</f>
        <v>2182</v>
      </c>
      <c r="D46" s="19">
        <v>361</v>
      </c>
      <c r="E46" s="19">
        <v>556</v>
      </c>
      <c r="F46" s="19">
        <v>417</v>
      </c>
      <c r="G46" s="19">
        <v>384</v>
      </c>
      <c r="H46" s="19">
        <v>219</v>
      </c>
      <c r="I46" s="19">
        <v>161</v>
      </c>
      <c r="J46" s="19">
        <v>69</v>
      </c>
      <c r="K46" s="19">
        <v>15</v>
      </c>
    </row>
    <row r="47" spans="2:11" x14ac:dyDescent="0.2">
      <c r="B47" s="7" t="s">
        <v>130</v>
      </c>
      <c r="C47" s="18">
        <f>SUM(D47:K47)</f>
        <v>2529</v>
      </c>
      <c r="D47" s="19">
        <v>456</v>
      </c>
      <c r="E47" s="19">
        <v>652</v>
      </c>
      <c r="F47" s="19">
        <v>488</v>
      </c>
      <c r="G47" s="19">
        <v>418</v>
      </c>
      <c r="H47" s="19">
        <v>264</v>
      </c>
      <c r="I47" s="19">
        <v>155</v>
      </c>
      <c r="J47" s="19">
        <v>81</v>
      </c>
      <c r="K47" s="19">
        <v>15</v>
      </c>
    </row>
    <row r="48" spans="2:11" x14ac:dyDescent="0.2">
      <c r="B48" s="7" t="s">
        <v>129</v>
      </c>
      <c r="C48" s="18">
        <f>SUM(D48:K48)</f>
        <v>1834</v>
      </c>
      <c r="D48" s="19">
        <v>211</v>
      </c>
      <c r="E48" s="19">
        <v>363</v>
      </c>
      <c r="F48" s="19">
        <v>337</v>
      </c>
      <c r="G48" s="19">
        <v>330</v>
      </c>
      <c r="H48" s="19">
        <v>282</v>
      </c>
      <c r="I48" s="19">
        <v>185</v>
      </c>
      <c r="J48" s="19">
        <v>107</v>
      </c>
      <c r="K48" s="19">
        <v>19</v>
      </c>
    </row>
    <row r="49" spans="2:11" x14ac:dyDescent="0.2">
      <c r="B49" s="7" t="s">
        <v>128</v>
      </c>
      <c r="C49" s="18">
        <f>SUM(D49:K49)</f>
        <v>840</v>
      </c>
      <c r="D49" s="19">
        <v>165</v>
      </c>
      <c r="E49" s="19">
        <v>287</v>
      </c>
      <c r="F49" s="19">
        <v>122</v>
      </c>
      <c r="G49" s="19">
        <v>100</v>
      </c>
      <c r="H49" s="19">
        <v>72</v>
      </c>
      <c r="I49" s="19">
        <v>62</v>
      </c>
      <c r="J49" s="19">
        <v>25</v>
      </c>
      <c r="K49" s="19">
        <v>7</v>
      </c>
    </row>
    <row r="50" spans="2:11" x14ac:dyDescent="0.2">
      <c r="B50" s="7" t="s">
        <v>127</v>
      </c>
      <c r="C50" s="18">
        <f>SUM(D50:K50)</f>
        <v>886</v>
      </c>
      <c r="D50" s="19">
        <v>211</v>
      </c>
      <c r="E50" s="19">
        <v>337</v>
      </c>
      <c r="F50" s="19">
        <v>153</v>
      </c>
      <c r="G50" s="19">
        <v>74</v>
      </c>
      <c r="H50" s="19">
        <v>66</v>
      </c>
      <c r="I50" s="19">
        <v>27</v>
      </c>
      <c r="J50" s="19">
        <v>14</v>
      </c>
      <c r="K50" s="19">
        <v>4</v>
      </c>
    </row>
    <row r="51" spans="2:11" x14ac:dyDescent="0.2">
      <c r="B51" s="7" t="s">
        <v>126</v>
      </c>
      <c r="C51" s="18">
        <f>SUM(D51:K51)</f>
        <v>1668</v>
      </c>
      <c r="D51" s="19">
        <v>345</v>
      </c>
      <c r="E51" s="19">
        <v>586</v>
      </c>
      <c r="F51" s="19">
        <v>280</v>
      </c>
      <c r="G51" s="19">
        <v>209</v>
      </c>
      <c r="H51" s="19">
        <v>118</v>
      </c>
      <c r="I51" s="19">
        <v>70</v>
      </c>
      <c r="J51" s="19">
        <v>52</v>
      </c>
      <c r="K51" s="19">
        <v>8</v>
      </c>
    </row>
    <row r="52" spans="2:11" x14ac:dyDescent="0.2">
      <c r="B52" s="7" t="s">
        <v>125</v>
      </c>
      <c r="C52" s="18">
        <f>SUM(D52:K52)</f>
        <v>1594</v>
      </c>
      <c r="D52" s="19">
        <v>157</v>
      </c>
      <c r="E52" s="19">
        <v>261</v>
      </c>
      <c r="F52" s="19">
        <v>244</v>
      </c>
      <c r="G52" s="19">
        <v>228</v>
      </c>
      <c r="H52" s="19">
        <v>225</v>
      </c>
      <c r="I52" s="19">
        <v>253</v>
      </c>
      <c r="J52" s="19">
        <v>172</v>
      </c>
      <c r="K52" s="19">
        <v>54</v>
      </c>
    </row>
    <row r="53" spans="2:11" x14ac:dyDescent="0.2">
      <c r="B53" s="7" t="s">
        <v>124</v>
      </c>
      <c r="C53" s="18">
        <f>SUM(D53:K53)</f>
        <v>2564</v>
      </c>
      <c r="D53" s="19">
        <v>417</v>
      </c>
      <c r="E53" s="19">
        <v>649</v>
      </c>
      <c r="F53" s="19">
        <v>503</v>
      </c>
      <c r="G53" s="19">
        <v>431</v>
      </c>
      <c r="H53" s="19">
        <v>253</v>
      </c>
      <c r="I53" s="19">
        <v>188</v>
      </c>
      <c r="J53" s="19">
        <v>100</v>
      </c>
      <c r="K53" s="19">
        <v>23</v>
      </c>
    </row>
    <row r="54" spans="2:11" x14ac:dyDescent="0.2">
      <c r="B54" s="7" t="s">
        <v>123</v>
      </c>
      <c r="C54" s="18">
        <f>SUM(D54:K54)</f>
        <v>2866</v>
      </c>
      <c r="D54" s="19">
        <v>400</v>
      </c>
      <c r="E54" s="19">
        <v>682</v>
      </c>
      <c r="F54" s="19">
        <v>480</v>
      </c>
      <c r="G54" s="19">
        <v>471</v>
      </c>
      <c r="H54" s="19">
        <v>331</v>
      </c>
      <c r="I54" s="19">
        <v>312</v>
      </c>
      <c r="J54" s="19">
        <v>154</v>
      </c>
      <c r="K54" s="19">
        <v>36</v>
      </c>
    </row>
    <row r="55" spans="2:11" x14ac:dyDescent="0.2">
      <c r="C55" s="11"/>
    </row>
    <row r="56" spans="2:11" x14ac:dyDescent="0.2">
      <c r="B56" s="7" t="s">
        <v>122</v>
      </c>
      <c r="C56" s="18">
        <f>SUM(D56:K56)</f>
        <v>7801</v>
      </c>
      <c r="D56" s="19">
        <v>2520</v>
      </c>
      <c r="E56" s="19">
        <v>2097</v>
      </c>
      <c r="F56" s="19">
        <v>1289</v>
      </c>
      <c r="G56" s="19">
        <v>1088</v>
      </c>
      <c r="H56" s="19">
        <v>513</v>
      </c>
      <c r="I56" s="19">
        <v>202</v>
      </c>
      <c r="J56" s="19">
        <v>74</v>
      </c>
      <c r="K56" s="19">
        <v>18</v>
      </c>
    </row>
    <row r="57" spans="2:11" x14ac:dyDescent="0.2">
      <c r="B57" s="7" t="s">
        <v>121</v>
      </c>
      <c r="C57" s="18">
        <f>SUM(D57:K57)</f>
        <v>1517</v>
      </c>
      <c r="D57" s="19">
        <v>379</v>
      </c>
      <c r="E57" s="19">
        <v>556</v>
      </c>
      <c r="F57" s="19">
        <v>272</v>
      </c>
      <c r="G57" s="19">
        <v>173</v>
      </c>
      <c r="H57" s="19">
        <v>75</v>
      </c>
      <c r="I57" s="19">
        <v>41</v>
      </c>
      <c r="J57" s="19">
        <v>18</v>
      </c>
      <c r="K57" s="19">
        <v>3</v>
      </c>
    </row>
    <row r="58" spans="2:11" x14ac:dyDescent="0.2">
      <c r="B58" s="7" t="s">
        <v>120</v>
      </c>
      <c r="C58" s="18">
        <f>SUM(D58:K58)</f>
        <v>1211</v>
      </c>
      <c r="D58" s="19">
        <v>253</v>
      </c>
      <c r="E58" s="19">
        <v>449</v>
      </c>
      <c r="F58" s="19">
        <v>207</v>
      </c>
      <c r="G58" s="19">
        <v>171</v>
      </c>
      <c r="H58" s="19">
        <v>82</v>
      </c>
      <c r="I58" s="19">
        <v>33</v>
      </c>
      <c r="J58" s="19">
        <v>12</v>
      </c>
      <c r="K58" s="19">
        <v>4</v>
      </c>
    </row>
    <row r="59" spans="2:11" x14ac:dyDescent="0.2">
      <c r="B59" s="7" t="s">
        <v>119</v>
      </c>
      <c r="C59" s="18">
        <f>SUM(D59:K59)</f>
        <v>4470</v>
      </c>
      <c r="D59" s="19">
        <v>789</v>
      </c>
      <c r="E59" s="19">
        <v>1175</v>
      </c>
      <c r="F59" s="19">
        <v>876</v>
      </c>
      <c r="G59" s="19">
        <v>901</v>
      </c>
      <c r="H59" s="19">
        <v>447</v>
      </c>
      <c r="I59" s="19">
        <v>188</v>
      </c>
      <c r="J59" s="19">
        <v>71</v>
      </c>
      <c r="K59" s="19">
        <v>23</v>
      </c>
    </row>
    <row r="60" spans="2:11" x14ac:dyDescent="0.2">
      <c r="B60" s="7" t="s">
        <v>118</v>
      </c>
      <c r="C60" s="18">
        <f>SUM(D60:K60)</f>
        <v>1921</v>
      </c>
      <c r="D60" s="19">
        <v>413</v>
      </c>
      <c r="E60" s="19">
        <v>692</v>
      </c>
      <c r="F60" s="19">
        <v>331</v>
      </c>
      <c r="G60" s="19">
        <v>221</v>
      </c>
      <c r="H60" s="19">
        <v>154</v>
      </c>
      <c r="I60" s="19">
        <v>84</v>
      </c>
      <c r="J60" s="19">
        <v>20</v>
      </c>
      <c r="K60" s="19">
        <v>6</v>
      </c>
    </row>
    <row r="61" spans="2:11" x14ac:dyDescent="0.2">
      <c r="B61" s="7" t="s">
        <v>117</v>
      </c>
      <c r="C61" s="18">
        <f>SUM(D61:K61)</f>
        <v>2393</v>
      </c>
      <c r="D61" s="19">
        <v>583</v>
      </c>
      <c r="E61" s="19">
        <v>891</v>
      </c>
      <c r="F61" s="19">
        <v>408</v>
      </c>
      <c r="G61" s="19">
        <v>274</v>
      </c>
      <c r="H61" s="19">
        <v>153</v>
      </c>
      <c r="I61" s="19">
        <v>58</v>
      </c>
      <c r="J61" s="19">
        <v>23</v>
      </c>
      <c r="K61" s="19">
        <v>3</v>
      </c>
    </row>
    <row r="62" spans="2:11" x14ac:dyDescent="0.2">
      <c r="B62" s="7" t="s">
        <v>116</v>
      </c>
      <c r="C62" s="18">
        <f>SUM(D62:K62)</f>
        <v>6338</v>
      </c>
      <c r="D62" s="19">
        <v>1568</v>
      </c>
      <c r="E62" s="19">
        <v>2171</v>
      </c>
      <c r="F62" s="19">
        <v>1152</v>
      </c>
      <c r="G62" s="19">
        <v>906</v>
      </c>
      <c r="H62" s="19">
        <v>372</v>
      </c>
      <c r="I62" s="19">
        <v>132</v>
      </c>
      <c r="J62" s="19">
        <v>34</v>
      </c>
      <c r="K62" s="19">
        <v>3</v>
      </c>
    </row>
    <row r="63" spans="2:11" x14ac:dyDescent="0.2">
      <c r="C63" s="11"/>
    </row>
    <row r="64" spans="2:11" x14ac:dyDescent="0.2">
      <c r="B64" s="7" t="s">
        <v>115</v>
      </c>
      <c r="C64" s="18">
        <f>SUM(D64:K64)</f>
        <v>7983</v>
      </c>
      <c r="D64" s="19">
        <v>2027</v>
      </c>
      <c r="E64" s="19">
        <v>2671</v>
      </c>
      <c r="F64" s="19">
        <v>1540</v>
      </c>
      <c r="G64" s="19">
        <v>1156</v>
      </c>
      <c r="H64" s="19">
        <v>406</v>
      </c>
      <c r="I64" s="19">
        <v>132</v>
      </c>
      <c r="J64" s="19">
        <v>40</v>
      </c>
      <c r="K64" s="19">
        <v>11</v>
      </c>
    </row>
    <row r="65" spans="1:11" x14ac:dyDescent="0.2">
      <c r="B65" s="7" t="s">
        <v>114</v>
      </c>
      <c r="C65" s="18">
        <f>SUM(D65:K65)</f>
        <v>1507</v>
      </c>
      <c r="D65" s="19">
        <v>337</v>
      </c>
      <c r="E65" s="19">
        <v>552</v>
      </c>
      <c r="F65" s="19">
        <v>308</v>
      </c>
      <c r="G65" s="19">
        <v>206</v>
      </c>
      <c r="H65" s="19">
        <v>73</v>
      </c>
      <c r="I65" s="19">
        <v>23</v>
      </c>
      <c r="J65" s="19">
        <v>7</v>
      </c>
      <c r="K65" s="19">
        <v>1</v>
      </c>
    </row>
    <row r="66" spans="1:11" x14ac:dyDescent="0.2">
      <c r="B66" s="7" t="s">
        <v>113</v>
      </c>
      <c r="C66" s="18">
        <f>SUM(D66:K66)</f>
        <v>2418</v>
      </c>
      <c r="D66" s="19">
        <v>574</v>
      </c>
      <c r="E66" s="19">
        <v>902</v>
      </c>
      <c r="F66" s="19">
        <v>413</v>
      </c>
      <c r="G66" s="19">
        <v>314</v>
      </c>
      <c r="H66" s="19">
        <v>137</v>
      </c>
      <c r="I66" s="19">
        <v>52</v>
      </c>
      <c r="J66" s="19">
        <v>22</v>
      </c>
      <c r="K66" s="19">
        <v>4</v>
      </c>
    </row>
    <row r="67" spans="1:11" x14ac:dyDescent="0.2">
      <c r="B67" s="7" t="s">
        <v>112</v>
      </c>
      <c r="C67" s="18">
        <f>SUM(D67:K67)</f>
        <v>1671</v>
      </c>
      <c r="D67" s="19">
        <v>452</v>
      </c>
      <c r="E67" s="19">
        <v>684</v>
      </c>
      <c r="F67" s="19">
        <v>270</v>
      </c>
      <c r="G67" s="19">
        <v>168</v>
      </c>
      <c r="H67" s="19">
        <v>72</v>
      </c>
      <c r="I67" s="19">
        <v>17</v>
      </c>
      <c r="J67" s="19">
        <v>7</v>
      </c>
      <c r="K67" s="19">
        <v>1</v>
      </c>
    </row>
    <row r="68" spans="1:11" x14ac:dyDescent="0.2">
      <c r="B68" s="7" t="s">
        <v>111</v>
      </c>
      <c r="C68" s="18">
        <f>SUM(D68:K68)</f>
        <v>887</v>
      </c>
      <c r="D68" s="19">
        <v>216</v>
      </c>
      <c r="E68" s="19">
        <v>372</v>
      </c>
      <c r="F68" s="19">
        <v>145</v>
      </c>
      <c r="G68" s="19">
        <v>99</v>
      </c>
      <c r="H68" s="19">
        <v>41</v>
      </c>
      <c r="I68" s="19">
        <v>10</v>
      </c>
      <c r="J68" s="19">
        <v>4</v>
      </c>
      <c r="K68" s="63" t="s">
        <v>847</v>
      </c>
    </row>
    <row r="69" spans="1:11" x14ac:dyDescent="0.2">
      <c r="B69" s="7" t="s">
        <v>110</v>
      </c>
      <c r="C69" s="18">
        <f>SUM(D69:K69)</f>
        <v>1754</v>
      </c>
      <c r="D69" s="19">
        <v>488</v>
      </c>
      <c r="E69" s="19">
        <v>723</v>
      </c>
      <c r="F69" s="19">
        <v>249</v>
      </c>
      <c r="G69" s="19">
        <v>159</v>
      </c>
      <c r="H69" s="19">
        <v>80</v>
      </c>
      <c r="I69" s="19">
        <v>39</v>
      </c>
      <c r="J69" s="19">
        <v>13</v>
      </c>
      <c r="K69" s="19">
        <v>3</v>
      </c>
    </row>
    <row r="70" spans="1:11" x14ac:dyDescent="0.2">
      <c r="B70" s="7" t="s">
        <v>109</v>
      </c>
      <c r="C70" s="18">
        <f>SUM(D70:K70)</f>
        <v>314</v>
      </c>
      <c r="D70" s="19">
        <v>117</v>
      </c>
      <c r="E70" s="19">
        <v>146</v>
      </c>
      <c r="F70" s="19">
        <v>29</v>
      </c>
      <c r="G70" s="19">
        <v>15</v>
      </c>
      <c r="H70" s="19">
        <v>6</v>
      </c>
      <c r="I70" s="63" t="s">
        <v>847</v>
      </c>
      <c r="J70" s="19">
        <v>1</v>
      </c>
      <c r="K70" s="63" t="s">
        <v>847</v>
      </c>
    </row>
    <row r="71" spans="1:11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</row>
    <row r="72" spans="1:11" x14ac:dyDescent="0.2">
      <c r="C72" s="7" t="s">
        <v>108</v>
      </c>
    </row>
    <row r="73" spans="1:11" x14ac:dyDescent="0.2">
      <c r="A73" s="7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81" sqref="A81"/>
    </sheetView>
  </sheetViews>
  <sheetFormatPr defaultColWidth="10.69921875" defaultRowHeight="17.25" x14ac:dyDescent="0.2"/>
  <cols>
    <col min="1" max="1" width="10.69921875" style="8" customWidth="1"/>
    <col min="2" max="2" width="11.69921875" style="8" customWidth="1"/>
    <col min="3" max="3" width="12.69921875" style="8" customWidth="1"/>
    <col min="4" max="4" width="10.69921875" style="8"/>
    <col min="5" max="5" width="12.69921875" style="8" customWidth="1"/>
    <col min="6" max="7" width="11.69921875" style="8" customWidth="1"/>
    <col min="8" max="8" width="10.69921875" style="8"/>
    <col min="9" max="10" width="11.69921875" style="8" customWidth="1"/>
    <col min="11" max="16384" width="10.69921875" style="8"/>
  </cols>
  <sheetData>
    <row r="1" spans="1:10" x14ac:dyDescent="0.2">
      <c r="A1" s="7"/>
    </row>
    <row r="6" spans="1:10" x14ac:dyDescent="0.2">
      <c r="F6" s="1" t="s">
        <v>846</v>
      </c>
    </row>
    <row r="7" spans="1:10" x14ac:dyDescent="0.2">
      <c r="C7" s="1" t="s">
        <v>876</v>
      </c>
      <c r="F7" s="7" t="s">
        <v>829</v>
      </c>
    </row>
    <row r="8" spans="1:10" ht="18" thickBot="1" x14ac:dyDescent="0.25">
      <c r="B8" s="9"/>
      <c r="C8" s="9"/>
      <c r="D8" s="10" t="s">
        <v>875</v>
      </c>
      <c r="E8" s="9"/>
      <c r="F8" s="9"/>
      <c r="G8" s="9"/>
      <c r="H8" s="9"/>
      <c r="I8" s="9"/>
      <c r="J8" s="10" t="s">
        <v>874</v>
      </c>
    </row>
    <row r="9" spans="1:10" x14ac:dyDescent="0.2">
      <c r="C9" s="11"/>
      <c r="D9" s="13"/>
      <c r="E9" s="13"/>
      <c r="F9" s="13"/>
      <c r="G9" s="13"/>
      <c r="H9" s="13"/>
      <c r="I9" s="13"/>
      <c r="J9" s="13"/>
    </row>
    <row r="10" spans="1:10" x14ac:dyDescent="0.2">
      <c r="C10" s="29" t="s">
        <v>858</v>
      </c>
      <c r="D10" s="33"/>
      <c r="E10" s="38" t="s">
        <v>873</v>
      </c>
      <c r="F10" s="13"/>
      <c r="G10" s="13"/>
      <c r="H10" s="29" t="s">
        <v>872</v>
      </c>
      <c r="I10" s="11"/>
      <c r="J10" s="11"/>
    </row>
    <row r="11" spans="1:10" x14ac:dyDescent="0.2">
      <c r="B11" s="13"/>
      <c r="C11" s="14" t="s">
        <v>871</v>
      </c>
      <c r="D11" s="14" t="s">
        <v>870</v>
      </c>
      <c r="E11" s="14" t="s">
        <v>869</v>
      </c>
      <c r="F11" s="14" t="s">
        <v>868</v>
      </c>
      <c r="G11" s="14" t="s">
        <v>867</v>
      </c>
      <c r="H11" s="14" t="s">
        <v>866</v>
      </c>
      <c r="I11" s="14" t="s">
        <v>865</v>
      </c>
      <c r="J11" s="14" t="s">
        <v>864</v>
      </c>
    </row>
    <row r="12" spans="1:10" x14ac:dyDescent="0.2">
      <c r="C12" s="11"/>
    </row>
    <row r="13" spans="1:10" x14ac:dyDescent="0.2">
      <c r="B13" s="39" t="s">
        <v>730</v>
      </c>
      <c r="C13" s="4">
        <f>SUM(C15:C70)</f>
        <v>358781.265625</v>
      </c>
      <c r="D13" s="2">
        <f>SUM(D15:D70)</f>
        <v>73787.265625</v>
      </c>
      <c r="E13" s="2">
        <f>SUM(E15:E70)</f>
        <v>119694</v>
      </c>
      <c r="F13" s="2">
        <f>SUM(F15:F70)</f>
        <v>4152</v>
      </c>
      <c r="G13" s="2">
        <f>SUM(G15:G70)</f>
        <v>22679</v>
      </c>
      <c r="H13" s="2">
        <f>SUM(H15:H70)</f>
        <v>64971</v>
      </c>
      <c r="I13" s="2">
        <f>SUM(I15:I70)</f>
        <v>718</v>
      </c>
      <c r="J13" s="2">
        <f>SUM(J15:J70)</f>
        <v>72780</v>
      </c>
    </row>
    <row r="14" spans="1:10" x14ac:dyDescent="0.2">
      <c r="C14" s="11"/>
    </row>
    <row r="15" spans="1:10" x14ac:dyDescent="0.2">
      <c r="B15" s="7" t="s">
        <v>158</v>
      </c>
      <c r="C15" s="18">
        <f>SUM(D15:J15)</f>
        <v>139694</v>
      </c>
      <c r="D15" s="19">
        <v>27821</v>
      </c>
      <c r="E15" s="19">
        <v>50790</v>
      </c>
      <c r="F15" s="19">
        <v>1658</v>
      </c>
      <c r="G15" s="19">
        <v>9426</v>
      </c>
      <c r="H15" s="19">
        <v>18825</v>
      </c>
      <c r="I15" s="19">
        <v>324</v>
      </c>
      <c r="J15" s="19">
        <v>30850</v>
      </c>
    </row>
    <row r="16" spans="1:10" x14ac:dyDescent="0.2">
      <c r="B16" s="7" t="s">
        <v>157</v>
      </c>
      <c r="C16" s="18">
        <f>SUM(D16:J16)</f>
        <v>15829</v>
      </c>
      <c r="D16" s="19">
        <v>3529</v>
      </c>
      <c r="E16" s="19">
        <v>5047</v>
      </c>
      <c r="F16" s="19">
        <v>186</v>
      </c>
      <c r="G16" s="19">
        <v>968</v>
      </c>
      <c r="H16" s="19">
        <v>3305</v>
      </c>
      <c r="I16" s="19">
        <v>30</v>
      </c>
      <c r="J16" s="19">
        <v>2764</v>
      </c>
    </row>
    <row r="17" spans="2:10" x14ac:dyDescent="0.2">
      <c r="B17" s="7" t="s">
        <v>156</v>
      </c>
      <c r="C17" s="18">
        <f>SUM(D17:J17)</f>
        <v>15516</v>
      </c>
      <c r="D17" s="19">
        <v>2499</v>
      </c>
      <c r="E17" s="19">
        <v>6750</v>
      </c>
      <c r="F17" s="19">
        <v>158</v>
      </c>
      <c r="G17" s="19">
        <v>767</v>
      </c>
      <c r="H17" s="19">
        <v>3484</v>
      </c>
      <c r="I17" s="19">
        <v>19</v>
      </c>
      <c r="J17" s="19">
        <v>1839</v>
      </c>
    </row>
    <row r="18" spans="2:10" x14ac:dyDescent="0.2">
      <c r="B18" s="7" t="s">
        <v>155</v>
      </c>
      <c r="C18" s="18">
        <f>SUM(D18:J18)</f>
        <v>10175</v>
      </c>
      <c r="D18" s="19">
        <v>1709</v>
      </c>
      <c r="E18" s="19">
        <v>3102</v>
      </c>
      <c r="F18" s="19">
        <v>147</v>
      </c>
      <c r="G18" s="19">
        <v>633</v>
      </c>
      <c r="H18" s="19">
        <v>3118</v>
      </c>
      <c r="I18" s="19">
        <v>10</v>
      </c>
      <c r="J18" s="19">
        <v>1456</v>
      </c>
    </row>
    <row r="19" spans="2:10" x14ac:dyDescent="0.2">
      <c r="B19" s="7" t="s">
        <v>154</v>
      </c>
      <c r="C19" s="18">
        <f>SUM(D19:J19)</f>
        <v>9268</v>
      </c>
      <c r="D19" s="19">
        <v>1850</v>
      </c>
      <c r="E19" s="19">
        <v>2746</v>
      </c>
      <c r="F19" s="19">
        <v>104</v>
      </c>
      <c r="G19" s="19">
        <v>651</v>
      </c>
      <c r="H19" s="19">
        <v>2082</v>
      </c>
      <c r="I19" s="19">
        <v>9</v>
      </c>
      <c r="J19" s="19">
        <v>1826</v>
      </c>
    </row>
    <row r="20" spans="2:10" x14ac:dyDescent="0.2">
      <c r="B20" s="7" t="s">
        <v>153</v>
      </c>
      <c r="C20" s="18">
        <f>SUM(D20:J20)</f>
        <v>24841</v>
      </c>
      <c r="D20" s="19">
        <v>5227</v>
      </c>
      <c r="E20" s="19">
        <v>8452</v>
      </c>
      <c r="F20" s="19">
        <v>319</v>
      </c>
      <c r="G20" s="19">
        <v>1725</v>
      </c>
      <c r="H20" s="19">
        <v>3614</v>
      </c>
      <c r="I20" s="19">
        <v>56</v>
      </c>
      <c r="J20" s="19">
        <v>5448</v>
      </c>
    </row>
    <row r="21" spans="2:10" x14ac:dyDescent="0.2">
      <c r="B21" s="7" t="s">
        <v>152</v>
      </c>
      <c r="C21" s="18">
        <f>SUM(D21:J21)</f>
        <v>13610</v>
      </c>
      <c r="D21" s="19">
        <v>3369</v>
      </c>
      <c r="E21" s="19">
        <v>4256</v>
      </c>
      <c r="F21" s="19">
        <v>167</v>
      </c>
      <c r="G21" s="19">
        <v>932</v>
      </c>
      <c r="H21" s="19">
        <v>1122</v>
      </c>
      <c r="I21" s="19">
        <v>37</v>
      </c>
      <c r="J21" s="19">
        <v>3727</v>
      </c>
    </row>
    <row r="22" spans="2:10" x14ac:dyDescent="0.2">
      <c r="C22" s="11"/>
      <c r="D22" s="19"/>
      <c r="E22" s="19"/>
      <c r="F22" s="19"/>
      <c r="G22" s="19"/>
      <c r="H22" s="19"/>
      <c r="I22" s="19"/>
      <c r="J22" s="19"/>
    </row>
    <row r="23" spans="2:10" x14ac:dyDescent="0.2">
      <c r="B23" s="7" t="s">
        <v>151</v>
      </c>
      <c r="C23" s="18">
        <f>SUM(D23:J23)</f>
        <v>4415</v>
      </c>
      <c r="D23" s="19">
        <v>815</v>
      </c>
      <c r="E23" s="19">
        <v>1235</v>
      </c>
      <c r="F23" s="19">
        <v>51</v>
      </c>
      <c r="G23" s="19">
        <v>226</v>
      </c>
      <c r="H23" s="19">
        <v>1540</v>
      </c>
      <c r="I23" s="19">
        <v>2</v>
      </c>
      <c r="J23" s="19">
        <v>546</v>
      </c>
    </row>
    <row r="24" spans="2:10" x14ac:dyDescent="0.2">
      <c r="B24" s="7" t="s">
        <v>150</v>
      </c>
      <c r="C24" s="18">
        <f>SUM(D24:J24)</f>
        <v>2703</v>
      </c>
      <c r="D24" s="19">
        <v>560</v>
      </c>
      <c r="E24" s="19">
        <v>842</v>
      </c>
      <c r="F24" s="19">
        <v>30</v>
      </c>
      <c r="G24" s="19">
        <v>155</v>
      </c>
      <c r="H24" s="19">
        <v>750</v>
      </c>
      <c r="I24" s="19">
        <v>5</v>
      </c>
      <c r="J24" s="19">
        <v>361</v>
      </c>
    </row>
    <row r="25" spans="2:10" x14ac:dyDescent="0.2">
      <c r="B25" s="7" t="s">
        <v>149</v>
      </c>
      <c r="C25" s="18">
        <f>SUM(D25:J25)</f>
        <v>1575</v>
      </c>
      <c r="D25" s="19">
        <v>465</v>
      </c>
      <c r="E25" s="19">
        <v>274</v>
      </c>
      <c r="F25" s="19">
        <v>14</v>
      </c>
      <c r="G25" s="19">
        <v>83</v>
      </c>
      <c r="H25" s="19">
        <v>398</v>
      </c>
      <c r="I25" s="17" t="s">
        <v>863</v>
      </c>
      <c r="J25" s="19">
        <v>341</v>
      </c>
    </row>
    <row r="26" spans="2:10" x14ac:dyDescent="0.2">
      <c r="B26" s="7" t="s">
        <v>148</v>
      </c>
      <c r="C26" s="18">
        <f>SUM(D26:J26)</f>
        <v>4317</v>
      </c>
      <c r="D26" s="19">
        <v>760</v>
      </c>
      <c r="E26" s="19">
        <v>1398</v>
      </c>
      <c r="F26" s="19">
        <v>37</v>
      </c>
      <c r="G26" s="19">
        <v>227</v>
      </c>
      <c r="H26" s="19">
        <v>1304</v>
      </c>
      <c r="I26" s="19">
        <v>4</v>
      </c>
      <c r="J26" s="19">
        <v>587</v>
      </c>
    </row>
    <row r="27" spans="2:10" x14ac:dyDescent="0.2">
      <c r="B27" s="7" t="s">
        <v>147</v>
      </c>
      <c r="C27" s="18">
        <f>SUM(D27:J27)</f>
        <v>4800</v>
      </c>
      <c r="D27" s="19">
        <v>888</v>
      </c>
      <c r="E27" s="19">
        <v>1383</v>
      </c>
      <c r="F27" s="19">
        <v>57</v>
      </c>
      <c r="G27" s="19">
        <v>231</v>
      </c>
      <c r="H27" s="19">
        <v>1692</v>
      </c>
      <c r="I27" s="19">
        <v>9</v>
      </c>
      <c r="J27" s="19">
        <v>540</v>
      </c>
    </row>
    <row r="28" spans="2:10" x14ac:dyDescent="0.2">
      <c r="B28" s="7" t="s">
        <v>146</v>
      </c>
      <c r="C28" s="18">
        <f>SUM(D28:J28)</f>
        <v>2731</v>
      </c>
      <c r="D28" s="19">
        <v>503</v>
      </c>
      <c r="E28" s="19">
        <v>773</v>
      </c>
      <c r="F28" s="19">
        <v>40</v>
      </c>
      <c r="G28" s="19">
        <v>162</v>
      </c>
      <c r="H28" s="19">
        <v>850</v>
      </c>
      <c r="I28" s="19">
        <v>5</v>
      </c>
      <c r="J28" s="19">
        <v>398</v>
      </c>
    </row>
    <row r="29" spans="2:10" x14ac:dyDescent="0.2">
      <c r="B29" s="7" t="s">
        <v>145</v>
      </c>
      <c r="C29" s="18">
        <f>SUM(D29:J29)</f>
        <v>2352</v>
      </c>
      <c r="D29" s="19">
        <v>469</v>
      </c>
      <c r="E29" s="19">
        <v>666</v>
      </c>
      <c r="F29" s="19">
        <v>23</v>
      </c>
      <c r="G29" s="19">
        <v>115</v>
      </c>
      <c r="H29" s="19">
        <v>767</v>
      </c>
      <c r="I29" s="19">
        <v>4</v>
      </c>
      <c r="J29" s="19">
        <v>308</v>
      </c>
    </row>
    <row r="30" spans="2:10" x14ac:dyDescent="0.2">
      <c r="B30" s="7" t="s">
        <v>144</v>
      </c>
      <c r="C30" s="18">
        <f>SUM(D30:J30)</f>
        <v>0</v>
      </c>
    </row>
    <row r="31" spans="2:10" x14ac:dyDescent="0.2">
      <c r="B31" s="7" t="s">
        <v>143</v>
      </c>
      <c r="C31" s="18">
        <f>SUM(D31:J31)</f>
        <v>12973</v>
      </c>
      <c r="D31" s="19">
        <v>2295</v>
      </c>
      <c r="E31" s="19">
        <v>5976</v>
      </c>
      <c r="F31" s="19">
        <v>128</v>
      </c>
      <c r="G31" s="19">
        <v>716</v>
      </c>
      <c r="H31" s="19">
        <v>2050</v>
      </c>
      <c r="I31" s="19">
        <v>44</v>
      </c>
      <c r="J31" s="19">
        <v>1764</v>
      </c>
    </row>
    <row r="32" spans="2:10" x14ac:dyDescent="0.2">
      <c r="C32" s="11"/>
    </row>
    <row r="33" spans="2:10" x14ac:dyDescent="0.2">
      <c r="B33" s="7" t="s">
        <v>142</v>
      </c>
      <c r="C33" s="18">
        <f>SUM(D33:J33)</f>
        <v>6302</v>
      </c>
      <c r="D33" s="19">
        <v>1167</v>
      </c>
      <c r="E33" s="19">
        <v>1731</v>
      </c>
      <c r="F33" s="19">
        <v>83</v>
      </c>
      <c r="G33" s="19">
        <v>361</v>
      </c>
      <c r="H33" s="19">
        <v>2047</v>
      </c>
      <c r="I33" s="19">
        <v>11</v>
      </c>
      <c r="J33" s="19">
        <v>902</v>
      </c>
    </row>
    <row r="34" spans="2:10" x14ac:dyDescent="0.2">
      <c r="B34" s="7" t="s">
        <v>141</v>
      </c>
      <c r="C34" s="18">
        <f>SUM(D34:J34)</f>
        <v>5109</v>
      </c>
      <c r="D34" s="19">
        <v>974</v>
      </c>
      <c r="E34" s="19">
        <v>1799</v>
      </c>
      <c r="F34" s="19">
        <v>39</v>
      </c>
      <c r="G34" s="19">
        <v>319</v>
      </c>
      <c r="H34" s="19">
        <v>1084</v>
      </c>
      <c r="I34" s="19">
        <v>10</v>
      </c>
      <c r="J34" s="19">
        <v>884</v>
      </c>
    </row>
    <row r="35" spans="2:10" x14ac:dyDescent="0.2">
      <c r="B35" s="7" t="s">
        <v>140</v>
      </c>
      <c r="C35" s="18">
        <f>SUM(D35:J35)</f>
        <v>1936</v>
      </c>
      <c r="D35" s="19">
        <v>348</v>
      </c>
      <c r="E35" s="19">
        <v>496</v>
      </c>
      <c r="F35" s="19">
        <v>19</v>
      </c>
      <c r="G35" s="19">
        <v>148</v>
      </c>
      <c r="H35" s="19">
        <v>641</v>
      </c>
      <c r="I35" s="17" t="s">
        <v>863</v>
      </c>
      <c r="J35" s="19">
        <v>284</v>
      </c>
    </row>
    <row r="36" spans="2:10" x14ac:dyDescent="0.2">
      <c r="B36" s="7" t="s">
        <v>139</v>
      </c>
      <c r="C36" s="18">
        <f>SUM(D36:J36)</f>
        <v>2544</v>
      </c>
      <c r="D36" s="19">
        <v>437</v>
      </c>
      <c r="E36" s="19">
        <v>421</v>
      </c>
      <c r="F36" s="19">
        <v>18</v>
      </c>
      <c r="G36" s="19">
        <v>106</v>
      </c>
      <c r="H36" s="19">
        <v>354</v>
      </c>
      <c r="I36" s="19">
        <v>3</v>
      </c>
      <c r="J36" s="19">
        <v>1205</v>
      </c>
    </row>
    <row r="37" spans="2:10" x14ac:dyDescent="0.2">
      <c r="B37" s="7" t="s">
        <v>138</v>
      </c>
      <c r="C37" s="18">
        <f>SUM(D37:J37)</f>
        <v>258</v>
      </c>
      <c r="D37" s="19">
        <v>89</v>
      </c>
      <c r="E37" s="19">
        <v>47</v>
      </c>
      <c r="F37" s="19">
        <v>3</v>
      </c>
      <c r="G37" s="19">
        <v>15</v>
      </c>
      <c r="H37" s="19">
        <v>39</v>
      </c>
      <c r="I37" s="19">
        <v>1</v>
      </c>
      <c r="J37" s="19">
        <v>64</v>
      </c>
    </row>
    <row r="38" spans="2:10" x14ac:dyDescent="0.2">
      <c r="C38" s="11"/>
    </row>
    <row r="39" spans="2:10" x14ac:dyDescent="0.2">
      <c r="B39" s="7" t="s">
        <v>137</v>
      </c>
      <c r="C39" s="18">
        <f>SUM(D39:J39)</f>
        <v>5105</v>
      </c>
      <c r="D39" s="19">
        <v>897</v>
      </c>
      <c r="E39" s="19">
        <v>1573</v>
      </c>
      <c r="F39" s="19">
        <v>69</v>
      </c>
      <c r="G39" s="19">
        <v>387</v>
      </c>
      <c r="H39" s="19">
        <v>1210</v>
      </c>
      <c r="I39" s="19">
        <v>7</v>
      </c>
      <c r="J39" s="19">
        <v>962</v>
      </c>
    </row>
    <row r="40" spans="2:10" x14ac:dyDescent="0.2">
      <c r="B40" s="7" t="s">
        <v>136</v>
      </c>
      <c r="C40" s="18">
        <f>SUM(D40:J40)</f>
        <v>2536</v>
      </c>
      <c r="D40" s="19">
        <v>416</v>
      </c>
      <c r="E40" s="19">
        <v>720</v>
      </c>
      <c r="F40" s="19">
        <v>39</v>
      </c>
      <c r="G40" s="19">
        <v>145</v>
      </c>
      <c r="H40" s="19">
        <v>822</v>
      </c>
      <c r="I40" s="17" t="s">
        <v>863</v>
      </c>
      <c r="J40" s="19">
        <v>394</v>
      </c>
    </row>
    <row r="41" spans="2:10" x14ac:dyDescent="0.2">
      <c r="B41" s="7" t="s">
        <v>135</v>
      </c>
      <c r="C41" s="18">
        <f>SUM(D41:J41)</f>
        <v>3751</v>
      </c>
      <c r="D41" s="19">
        <v>608</v>
      </c>
      <c r="E41" s="19">
        <v>1096</v>
      </c>
      <c r="F41" s="19">
        <v>37</v>
      </c>
      <c r="G41" s="19">
        <v>177</v>
      </c>
      <c r="H41" s="19">
        <v>1411</v>
      </c>
      <c r="I41" s="19">
        <v>1</v>
      </c>
      <c r="J41" s="19">
        <v>421</v>
      </c>
    </row>
    <row r="42" spans="2:10" x14ac:dyDescent="0.2">
      <c r="B42" s="7" t="s">
        <v>134</v>
      </c>
      <c r="C42" s="18">
        <f>SUM(D42:J42)</f>
        <v>2873</v>
      </c>
      <c r="D42" s="19">
        <v>629</v>
      </c>
      <c r="E42" s="19">
        <v>656</v>
      </c>
      <c r="F42" s="19">
        <v>24</v>
      </c>
      <c r="G42" s="19">
        <v>125</v>
      </c>
      <c r="H42" s="19">
        <v>1075</v>
      </c>
      <c r="I42" s="19">
        <v>4</v>
      </c>
      <c r="J42" s="19">
        <v>360</v>
      </c>
    </row>
    <row r="43" spans="2:10" x14ac:dyDescent="0.2">
      <c r="B43" s="7" t="s">
        <v>133</v>
      </c>
      <c r="C43" s="18">
        <f>SUM(D43:J43)</f>
        <v>2093</v>
      </c>
      <c r="D43" s="19">
        <v>645</v>
      </c>
      <c r="E43" s="19">
        <v>405</v>
      </c>
      <c r="F43" s="19">
        <v>25</v>
      </c>
      <c r="G43" s="19">
        <v>103</v>
      </c>
      <c r="H43" s="19">
        <v>426</v>
      </c>
      <c r="I43" s="19">
        <v>4</v>
      </c>
      <c r="J43" s="19">
        <v>485</v>
      </c>
    </row>
    <row r="44" spans="2:10" x14ac:dyDescent="0.2">
      <c r="C44" s="11"/>
    </row>
    <row r="45" spans="2:10" x14ac:dyDescent="0.2">
      <c r="B45" s="7" t="s">
        <v>132</v>
      </c>
      <c r="C45" s="18">
        <f>SUM(D45:J45)</f>
        <v>2327.265625</v>
      </c>
      <c r="D45" s="19">
        <v>14.265625</v>
      </c>
      <c r="E45" s="19">
        <v>958</v>
      </c>
      <c r="F45" s="19">
        <v>35</v>
      </c>
      <c r="G45" s="19">
        <v>198</v>
      </c>
      <c r="H45" s="19">
        <v>489</v>
      </c>
      <c r="I45" s="19">
        <v>8</v>
      </c>
      <c r="J45" s="19">
        <v>625</v>
      </c>
    </row>
    <row r="46" spans="2:10" x14ac:dyDescent="0.2">
      <c r="B46" s="7" t="s">
        <v>131</v>
      </c>
      <c r="C46" s="18">
        <f>SUM(D46:J46)</f>
        <v>2182</v>
      </c>
      <c r="D46" s="19">
        <v>425</v>
      </c>
      <c r="E46" s="19">
        <v>600</v>
      </c>
      <c r="F46" s="19">
        <v>35</v>
      </c>
      <c r="G46" s="19">
        <v>114</v>
      </c>
      <c r="H46" s="19">
        <v>643</v>
      </c>
      <c r="I46" s="19">
        <v>4</v>
      </c>
      <c r="J46" s="19">
        <v>361</v>
      </c>
    </row>
    <row r="47" spans="2:10" x14ac:dyDescent="0.2">
      <c r="B47" s="7" t="s">
        <v>130</v>
      </c>
      <c r="C47" s="18">
        <f>SUM(D47:J47)</f>
        <v>2529</v>
      </c>
      <c r="D47" s="19">
        <v>502</v>
      </c>
      <c r="E47" s="19">
        <v>716</v>
      </c>
      <c r="F47" s="19">
        <v>32</v>
      </c>
      <c r="G47" s="19">
        <v>150</v>
      </c>
      <c r="H47" s="19">
        <v>669</v>
      </c>
      <c r="I47" s="19">
        <v>4</v>
      </c>
      <c r="J47" s="19">
        <v>456</v>
      </c>
    </row>
    <row r="48" spans="2:10" x14ac:dyDescent="0.2">
      <c r="B48" s="7" t="s">
        <v>129</v>
      </c>
      <c r="C48" s="18">
        <f>SUM(D48:J48)</f>
        <v>1834</v>
      </c>
      <c r="D48" s="19">
        <v>276</v>
      </c>
      <c r="E48" s="19">
        <v>546</v>
      </c>
      <c r="F48" s="19">
        <v>20</v>
      </c>
      <c r="G48" s="19">
        <v>91</v>
      </c>
      <c r="H48" s="19">
        <v>688</v>
      </c>
      <c r="I48" s="19">
        <v>2</v>
      </c>
      <c r="J48" s="19">
        <v>211</v>
      </c>
    </row>
    <row r="49" spans="2:10" x14ac:dyDescent="0.2">
      <c r="B49" s="7" t="s">
        <v>128</v>
      </c>
      <c r="C49" s="18">
        <f>SUM(D49:J49)</f>
        <v>840</v>
      </c>
      <c r="D49" s="19">
        <v>237</v>
      </c>
      <c r="E49" s="19">
        <v>182</v>
      </c>
      <c r="F49" s="19">
        <v>5</v>
      </c>
      <c r="G49" s="19">
        <v>48</v>
      </c>
      <c r="H49" s="19">
        <v>202</v>
      </c>
      <c r="I49" s="19">
        <v>1</v>
      </c>
      <c r="J49" s="19">
        <v>165</v>
      </c>
    </row>
    <row r="50" spans="2:10" x14ac:dyDescent="0.2">
      <c r="B50" s="7" t="s">
        <v>127</v>
      </c>
      <c r="C50" s="18">
        <f>SUM(D50:J50)</f>
        <v>886</v>
      </c>
      <c r="D50" s="19">
        <v>290</v>
      </c>
      <c r="E50" s="19">
        <v>153</v>
      </c>
      <c r="F50" s="19">
        <v>7</v>
      </c>
      <c r="G50" s="19">
        <v>42</v>
      </c>
      <c r="H50" s="19">
        <v>181</v>
      </c>
      <c r="I50" s="19">
        <v>2</v>
      </c>
      <c r="J50" s="19">
        <v>211</v>
      </c>
    </row>
    <row r="51" spans="2:10" x14ac:dyDescent="0.2">
      <c r="B51" s="7" t="s">
        <v>126</v>
      </c>
      <c r="C51" s="18">
        <f>SUM(D51:J51)</f>
        <v>1668</v>
      </c>
      <c r="D51" s="19">
        <v>499</v>
      </c>
      <c r="E51" s="19">
        <v>377</v>
      </c>
      <c r="F51" s="19">
        <v>10</v>
      </c>
      <c r="G51" s="19">
        <v>92</v>
      </c>
      <c r="H51" s="19">
        <v>342</v>
      </c>
      <c r="I51" s="19">
        <v>3</v>
      </c>
      <c r="J51" s="19">
        <v>345</v>
      </c>
    </row>
    <row r="52" spans="2:10" x14ac:dyDescent="0.2">
      <c r="B52" s="7" t="s">
        <v>125</v>
      </c>
      <c r="C52" s="18">
        <f>SUM(D52:J52)</f>
        <v>1594</v>
      </c>
      <c r="D52" s="19">
        <v>181</v>
      </c>
      <c r="E52" s="19">
        <v>342</v>
      </c>
      <c r="F52" s="19">
        <v>16</v>
      </c>
      <c r="G52" s="19">
        <v>78</v>
      </c>
      <c r="H52" s="19">
        <v>819</v>
      </c>
      <c r="I52" s="19">
        <v>1</v>
      </c>
      <c r="J52" s="19">
        <v>157</v>
      </c>
    </row>
    <row r="53" spans="2:10" x14ac:dyDescent="0.2">
      <c r="B53" s="7" t="s">
        <v>124</v>
      </c>
      <c r="C53" s="18">
        <f>SUM(D53:J53)</f>
        <v>2564</v>
      </c>
      <c r="D53" s="19">
        <v>494</v>
      </c>
      <c r="E53" s="19">
        <v>785</v>
      </c>
      <c r="F53" s="19">
        <v>27</v>
      </c>
      <c r="G53" s="19">
        <v>155</v>
      </c>
      <c r="H53" s="19">
        <v>683</v>
      </c>
      <c r="I53" s="19">
        <v>3</v>
      </c>
      <c r="J53" s="19">
        <v>417</v>
      </c>
    </row>
    <row r="54" spans="2:10" x14ac:dyDescent="0.2">
      <c r="B54" s="7" t="s">
        <v>123</v>
      </c>
      <c r="C54" s="18">
        <f>SUM(D54:J54)</f>
        <v>2866</v>
      </c>
      <c r="D54" s="19">
        <v>559</v>
      </c>
      <c r="E54" s="19">
        <v>665</v>
      </c>
      <c r="F54" s="19">
        <v>33</v>
      </c>
      <c r="G54" s="19">
        <v>113</v>
      </c>
      <c r="H54" s="19">
        <v>1094</v>
      </c>
      <c r="I54" s="19">
        <v>2</v>
      </c>
      <c r="J54" s="19">
        <v>400</v>
      </c>
    </row>
    <row r="55" spans="2:10" x14ac:dyDescent="0.2">
      <c r="C55" s="11"/>
    </row>
    <row r="56" spans="2:10" x14ac:dyDescent="0.2">
      <c r="B56" s="7" t="s">
        <v>122</v>
      </c>
      <c r="C56" s="18">
        <f>SUM(D56:J56)</f>
        <v>7801</v>
      </c>
      <c r="D56" s="19">
        <v>1645</v>
      </c>
      <c r="E56" s="19">
        <v>2139</v>
      </c>
      <c r="F56" s="19">
        <v>73</v>
      </c>
      <c r="G56" s="19">
        <v>457</v>
      </c>
      <c r="H56" s="19">
        <v>930</v>
      </c>
      <c r="I56" s="19">
        <v>37</v>
      </c>
      <c r="J56" s="19">
        <v>2520</v>
      </c>
    </row>
    <row r="57" spans="2:10" x14ac:dyDescent="0.2">
      <c r="B57" s="7" t="s">
        <v>121</v>
      </c>
      <c r="C57" s="18">
        <f>SUM(D57:J57)</f>
        <v>1517</v>
      </c>
      <c r="D57" s="19">
        <v>451</v>
      </c>
      <c r="E57" s="19">
        <v>396</v>
      </c>
      <c r="F57" s="19">
        <v>18</v>
      </c>
      <c r="G57" s="19">
        <v>111</v>
      </c>
      <c r="H57" s="19">
        <v>161</v>
      </c>
      <c r="I57" s="19">
        <v>1</v>
      </c>
      <c r="J57" s="19">
        <v>379</v>
      </c>
    </row>
    <row r="58" spans="2:10" x14ac:dyDescent="0.2">
      <c r="B58" s="7" t="s">
        <v>120</v>
      </c>
      <c r="C58" s="18">
        <f>SUM(D58:J58)</f>
        <v>1211</v>
      </c>
      <c r="D58" s="19">
        <v>372</v>
      </c>
      <c r="E58" s="19">
        <v>362</v>
      </c>
      <c r="F58" s="19">
        <v>16</v>
      </c>
      <c r="G58" s="19">
        <v>66</v>
      </c>
      <c r="H58" s="19">
        <v>139</v>
      </c>
      <c r="I58" s="19">
        <v>3</v>
      </c>
      <c r="J58" s="19">
        <v>253</v>
      </c>
    </row>
    <row r="59" spans="2:10" x14ac:dyDescent="0.2">
      <c r="B59" s="7" t="s">
        <v>119</v>
      </c>
      <c r="C59" s="18">
        <f>SUM(D59:J59)</f>
        <v>4470</v>
      </c>
      <c r="D59" s="19">
        <v>933</v>
      </c>
      <c r="E59" s="19">
        <v>1691</v>
      </c>
      <c r="F59" s="19">
        <v>55</v>
      </c>
      <c r="G59" s="19">
        <v>265</v>
      </c>
      <c r="H59" s="19">
        <v>730</v>
      </c>
      <c r="I59" s="19">
        <v>7</v>
      </c>
      <c r="J59" s="19">
        <v>789</v>
      </c>
    </row>
    <row r="60" spans="2:10" x14ac:dyDescent="0.2">
      <c r="B60" s="7" t="s">
        <v>118</v>
      </c>
      <c r="C60" s="18">
        <f>SUM(D60:J60)</f>
        <v>1921</v>
      </c>
      <c r="D60" s="19">
        <v>573</v>
      </c>
      <c r="E60" s="19">
        <v>485</v>
      </c>
      <c r="F60" s="19">
        <v>23</v>
      </c>
      <c r="G60" s="19">
        <v>111</v>
      </c>
      <c r="H60" s="19">
        <v>314</v>
      </c>
      <c r="I60" s="19">
        <v>2</v>
      </c>
      <c r="J60" s="19">
        <v>413</v>
      </c>
    </row>
    <row r="61" spans="2:10" x14ac:dyDescent="0.2">
      <c r="B61" s="7" t="s">
        <v>117</v>
      </c>
      <c r="C61" s="18">
        <f>SUM(D61:J61)</f>
        <v>2393</v>
      </c>
      <c r="D61" s="19">
        <v>728</v>
      </c>
      <c r="E61" s="19">
        <v>569</v>
      </c>
      <c r="F61" s="19">
        <v>27</v>
      </c>
      <c r="G61" s="19">
        <v>159</v>
      </c>
      <c r="H61" s="19">
        <v>326</v>
      </c>
      <c r="I61" s="19">
        <v>1</v>
      </c>
      <c r="J61" s="19">
        <v>583</v>
      </c>
    </row>
    <row r="62" spans="2:10" x14ac:dyDescent="0.2">
      <c r="B62" s="7" t="s">
        <v>116</v>
      </c>
      <c r="C62" s="18">
        <f>SUM(D62:J62)</f>
        <v>6338</v>
      </c>
      <c r="D62" s="19">
        <v>1675</v>
      </c>
      <c r="E62" s="19">
        <v>1806</v>
      </c>
      <c r="F62" s="19">
        <v>71</v>
      </c>
      <c r="G62" s="19">
        <v>469</v>
      </c>
      <c r="H62" s="19">
        <v>742</v>
      </c>
      <c r="I62" s="19">
        <v>7</v>
      </c>
      <c r="J62" s="19">
        <v>1568</v>
      </c>
    </row>
    <row r="63" spans="2:10" x14ac:dyDescent="0.2">
      <c r="C63" s="11"/>
    </row>
    <row r="64" spans="2:10" x14ac:dyDescent="0.2">
      <c r="B64" s="7" t="s">
        <v>115</v>
      </c>
      <c r="C64" s="18">
        <f>SUM(D64:J64)</f>
        <v>7983</v>
      </c>
      <c r="D64" s="19">
        <v>2140</v>
      </c>
      <c r="E64" s="19">
        <v>2290</v>
      </c>
      <c r="F64" s="19">
        <v>89</v>
      </c>
      <c r="G64" s="19">
        <v>520</v>
      </c>
      <c r="H64" s="19">
        <v>903</v>
      </c>
      <c r="I64" s="19">
        <v>14</v>
      </c>
      <c r="J64" s="19">
        <v>2027</v>
      </c>
    </row>
    <row r="65" spans="1:10" x14ac:dyDescent="0.2">
      <c r="B65" s="7" t="s">
        <v>114</v>
      </c>
      <c r="C65" s="18">
        <f>SUM(D65:J65)</f>
        <v>1507</v>
      </c>
      <c r="D65" s="19">
        <v>451</v>
      </c>
      <c r="E65" s="19">
        <v>460</v>
      </c>
      <c r="F65" s="19">
        <v>11</v>
      </c>
      <c r="G65" s="19">
        <v>113</v>
      </c>
      <c r="H65" s="19">
        <v>135</v>
      </c>
      <c r="I65" s="17" t="s">
        <v>863</v>
      </c>
      <c r="J65" s="19">
        <v>337</v>
      </c>
    </row>
    <row r="66" spans="1:10" x14ac:dyDescent="0.2">
      <c r="B66" s="7" t="s">
        <v>113</v>
      </c>
      <c r="C66" s="18">
        <f>SUM(D66:J66)</f>
        <v>2418</v>
      </c>
      <c r="D66" s="19">
        <v>721</v>
      </c>
      <c r="E66" s="19">
        <v>573</v>
      </c>
      <c r="F66" s="19">
        <v>33</v>
      </c>
      <c r="G66" s="19">
        <v>173</v>
      </c>
      <c r="H66" s="19">
        <v>338</v>
      </c>
      <c r="I66" s="19">
        <v>6</v>
      </c>
      <c r="J66" s="19">
        <v>574</v>
      </c>
    </row>
    <row r="67" spans="1:10" x14ac:dyDescent="0.2">
      <c r="B67" s="7" t="s">
        <v>112</v>
      </c>
      <c r="C67" s="18">
        <f>SUM(D67:J67)</f>
        <v>1671</v>
      </c>
      <c r="D67" s="19">
        <v>582</v>
      </c>
      <c r="E67" s="19">
        <v>332</v>
      </c>
      <c r="F67" s="19">
        <v>13</v>
      </c>
      <c r="G67" s="19">
        <v>95</v>
      </c>
      <c r="H67" s="19">
        <v>195</v>
      </c>
      <c r="I67" s="19">
        <v>2</v>
      </c>
      <c r="J67" s="19">
        <v>452</v>
      </c>
    </row>
    <row r="68" spans="1:10" x14ac:dyDescent="0.2">
      <c r="B68" s="7" t="s">
        <v>111</v>
      </c>
      <c r="C68" s="18">
        <f>SUM(D68:J68)</f>
        <v>887</v>
      </c>
      <c r="D68" s="19">
        <v>318</v>
      </c>
      <c r="E68" s="19">
        <v>234</v>
      </c>
      <c r="F68" s="19">
        <v>7</v>
      </c>
      <c r="G68" s="19">
        <v>48</v>
      </c>
      <c r="H68" s="19">
        <v>62</v>
      </c>
      <c r="I68" s="19">
        <v>2</v>
      </c>
      <c r="J68" s="19">
        <v>216</v>
      </c>
    </row>
    <row r="69" spans="1:10" x14ac:dyDescent="0.2">
      <c r="B69" s="7" t="s">
        <v>110</v>
      </c>
      <c r="C69" s="18">
        <f>SUM(D69:J69)</f>
        <v>1754</v>
      </c>
      <c r="D69" s="19">
        <v>622</v>
      </c>
      <c r="E69" s="19">
        <v>357</v>
      </c>
      <c r="F69" s="19">
        <v>17</v>
      </c>
      <c r="G69" s="19">
        <v>96</v>
      </c>
      <c r="H69" s="19">
        <v>167</v>
      </c>
      <c r="I69" s="19">
        <v>7</v>
      </c>
      <c r="J69" s="19">
        <v>488</v>
      </c>
    </row>
    <row r="70" spans="1:10" x14ac:dyDescent="0.2">
      <c r="B70" s="7" t="s">
        <v>109</v>
      </c>
      <c r="C70" s="18">
        <f>SUM(D70:J70)</f>
        <v>314</v>
      </c>
      <c r="D70" s="19">
        <v>130</v>
      </c>
      <c r="E70" s="19">
        <v>42</v>
      </c>
      <c r="F70" s="19">
        <v>4</v>
      </c>
      <c r="G70" s="19">
        <v>12</v>
      </c>
      <c r="H70" s="19">
        <v>9</v>
      </c>
      <c r="I70" s="17" t="s">
        <v>863</v>
      </c>
      <c r="J70" s="19">
        <v>117</v>
      </c>
    </row>
    <row r="71" spans="1:10" ht="18" thickBot="1" x14ac:dyDescent="0.25">
      <c r="B71" s="9"/>
      <c r="C71" s="23"/>
      <c r="D71" s="9"/>
      <c r="E71" s="9"/>
      <c r="F71" s="9"/>
      <c r="G71" s="9"/>
      <c r="H71" s="9"/>
      <c r="I71" s="9"/>
      <c r="J71" s="9"/>
    </row>
    <row r="72" spans="1:10" x14ac:dyDescent="0.2">
      <c r="C72" s="7" t="s">
        <v>108</v>
      </c>
    </row>
    <row r="73" spans="1:10" x14ac:dyDescent="0.2">
      <c r="A73" s="7"/>
    </row>
  </sheetData>
  <phoneticPr fontId="4"/>
  <pageMargins left="0.23000000000000004" right="0.23000000000000004" top="0.55000000000000004" bottom="0.5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tabSelected="1" zoomScale="75" workbookViewId="0"/>
  </sheetViews>
  <sheetFormatPr defaultColWidth="10.69921875" defaultRowHeight="17.25" x14ac:dyDescent="0.2"/>
  <cols>
    <col min="1" max="1" width="10.69921875" style="8" customWidth="1"/>
    <col min="2" max="4" width="10.69921875" style="8"/>
    <col min="5" max="5" width="9.69921875" style="8" customWidth="1"/>
    <col min="6" max="6" width="10.69921875" style="8"/>
    <col min="7" max="11" width="8.69921875" style="8" customWidth="1"/>
    <col min="12" max="16384" width="10.69921875" style="8"/>
  </cols>
  <sheetData>
    <row r="1" spans="1:12" x14ac:dyDescent="0.2">
      <c r="A1" s="7"/>
    </row>
    <row r="6" spans="1:12" x14ac:dyDescent="0.2">
      <c r="F6" s="1" t="s">
        <v>846</v>
      </c>
    </row>
    <row r="7" spans="1:12" ht="18" thickBot="1" x14ac:dyDescent="0.25">
      <c r="B7" s="9"/>
      <c r="C7" s="40" t="s">
        <v>891</v>
      </c>
      <c r="D7" s="9"/>
      <c r="E7" s="9"/>
      <c r="F7" s="9"/>
      <c r="G7" s="10" t="s">
        <v>829</v>
      </c>
      <c r="H7" s="9"/>
      <c r="I7" s="9"/>
      <c r="J7" s="9"/>
      <c r="K7" s="9"/>
      <c r="L7" s="9"/>
    </row>
    <row r="8" spans="1:12" x14ac:dyDescent="0.2">
      <c r="C8" s="12" t="s">
        <v>890</v>
      </c>
      <c r="D8" s="13"/>
      <c r="E8" s="13"/>
      <c r="F8" s="34" t="s">
        <v>889</v>
      </c>
      <c r="G8" s="13"/>
      <c r="H8" s="13"/>
      <c r="I8" s="38" t="s">
        <v>888</v>
      </c>
      <c r="J8" s="13"/>
      <c r="K8" s="13"/>
      <c r="L8" s="29" t="s">
        <v>887</v>
      </c>
    </row>
    <row r="9" spans="1:12" x14ac:dyDescent="0.2">
      <c r="C9" s="11"/>
      <c r="D9" s="11"/>
      <c r="E9" s="29" t="s">
        <v>293</v>
      </c>
      <c r="F9" s="34" t="s">
        <v>878</v>
      </c>
      <c r="G9" s="11"/>
      <c r="H9" s="11"/>
      <c r="I9" s="11"/>
      <c r="J9" s="11"/>
      <c r="K9" s="11"/>
      <c r="L9" s="34" t="s">
        <v>886</v>
      </c>
    </row>
    <row r="10" spans="1:12" x14ac:dyDescent="0.2">
      <c r="B10" s="13"/>
      <c r="C10" s="14" t="s">
        <v>885</v>
      </c>
      <c r="D10" s="14" t="s">
        <v>834</v>
      </c>
      <c r="E10" s="14" t="s">
        <v>884</v>
      </c>
      <c r="F10" s="14" t="s">
        <v>224</v>
      </c>
      <c r="G10" s="14" t="s">
        <v>883</v>
      </c>
      <c r="H10" s="14" t="s">
        <v>882</v>
      </c>
      <c r="I10" s="14" t="s">
        <v>881</v>
      </c>
      <c r="J10" s="14" t="s">
        <v>880</v>
      </c>
      <c r="K10" s="14" t="s">
        <v>879</v>
      </c>
      <c r="L10" s="12" t="s">
        <v>878</v>
      </c>
    </row>
    <row r="11" spans="1:12" x14ac:dyDescent="0.2">
      <c r="B11" s="7" t="s">
        <v>877</v>
      </c>
      <c r="C11" s="15" t="s">
        <v>13</v>
      </c>
      <c r="D11" s="16" t="s">
        <v>12</v>
      </c>
      <c r="E11" s="16" t="s">
        <v>12</v>
      </c>
      <c r="F11" s="16" t="s">
        <v>12</v>
      </c>
      <c r="G11" s="16" t="s">
        <v>12</v>
      </c>
      <c r="H11" s="16" t="s">
        <v>12</v>
      </c>
      <c r="I11" s="16" t="s">
        <v>12</v>
      </c>
      <c r="J11" s="16" t="s">
        <v>12</v>
      </c>
      <c r="K11" s="16" t="s">
        <v>12</v>
      </c>
      <c r="L11" s="16" t="s">
        <v>12</v>
      </c>
    </row>
    <row r="12" spans="1:12" x14ac:dyDescent="0.2">
      <c r="B12" s="39" t="s">
        <v>730</v>
      </c>
      <c r="C12" s="4">
        <f>SUM(C14:C70)</f>
        <v>138617</v>
      </c>
      <c r="D12" s="2">
        <f>SUM(D14:D70)</f>
        <v>415605</v>
      </c>
      <c r="E12" s="2">
        <f>SUM(E14:E70)</f>
        <v>187516</v>
      </c>
      <c r="F12" s="2">
        <f>SUM(F14:F70)</f>
        <v>28782</v>
      </c>
      <c r="G12" s="2">
        <f>SUM(G14:G70)</f>
        <v>7714</v>
      </c>
      <c r="H12" s="2">
        <f>SUM(H14:H70)</f>
        <v>7712</v>
      </c>
      <c r="I12" s="2">
        <f>SUM(I14:I70)</f>
        <v>6476</v>
      </c>
      <c r="J12" s="2">
        <f>SUM(J14:J70)</f>
        <v>4440</v>
      </c>
      <c r="K12" s="2">
        <f>SUM(K14:K70)</f>
        <v>2440</v>
      </c>
      <c r="L12" s="2">
        <f>SUM(L14:L70)</f>
        <v>35519</v>
      </c>
    </row>
    <row r="13" spans="1:12" x14ac:dyDescent="0.2">
      <c r="C13" s="11"/>
      <c r="G13" s="19"/>
      <c r="H13" s="19"/>
      <c r="I13" s="19"/>
      <c r="J13" s="19"/>
      <c r="K13" s="19"/>
      <c r="L13" s="19"/>
    </row>
    <row r="14" spans="1:12" x14ac:dyDescent="0.2">
      <c r="B14" s="7" t="s">
        <v>158</v>
      </c>
      <c r="C14" s="6">
        <v>42955</v>
      </c>
      <c r="D14" s="19">
        <v>120165</v>
      </c>
      <c r="E14" s="19">
        <v>57099</v>
      </c>
      <c r="F14" s="27">
        <f>SUM(G14:K14)</f>
        <v>9755</v>
      </c>
      <c r="G14" s="19">
        <v>2949</v>
      </c>
      <c r="H14" s="19">
        <v>2637</v>
      </c>
      <c r="I14" s="19">
        <v>2109</v>
      </c>
      <c r="J14" s="19">
        <v>1375</v>
      </c>
      <c r="K14" s="19">
        <v>685</v>
      </c>
      <c r="L14" s="19">
        <v>12438</v>
      </c>
    </row>
    <row r="15" spans="1:12" x14ac:dyDescent="0.2">
      <c r="B15" s="7" t="s">
        <v>157</v>
      </c>
      <c r="C15" s="6">
        <v>6989</v>
      </c>
      <c r="D15" s="19">
        <v>20978</v>
      </c>
      <c r="E15" s="19">
        <v>9566</v>
      </c>
      <c r="F15" s="27">
        <f>SUM(G15:K15)</f>
        <v>1341</v>
      </c>
      <c r="G15" s="19">
        <v>328</v>
      </c>
      <c r="H15" s="19">
        <v>353</v>
      </c>
      <c r="I15" s="19">
        <v>282</v>
      </c>
      <c r="J15" s="19">
        <v>246</v>
      </c>
      <c r="K15" s="19">
        <v>132</v>
      </c>
      <c r="L15" s="19">
        <v>1636</v>
      </c>
    </row>
    <row r="16" spans="1:12" x14ac:dyDescent="0.2">
      <c r="B16" s="7" t="s">
        <v>156</v>
      </c>
      <c r="C16" s="6">
        <v>5229</v>
      </c>
      <c r="D16" s="19">
        <v>19144</v>
      </c>
      <c r="E16" s="19">
        <v>7192</v>
      </c>
      <c r="F16" s="27">
        <f>SUM(G16:K16)</f>
        <v>649</v>
      </c>
      <c r="G16" s="19">
        <v>199</v>
      </c>
      <c r="H16" s="19">
        <v>176</v>
      </c>
      <c r="I16" s="19">
        <v>135</v>
      </c>
      <c r="J16" s="19">
        <v>94</v>
      </c>
      <c r="K16" s="19">
        <v>45</v>
      </c>
      <c r="L16" s="19">
        <v>821</v>
      </c>
    </row>
    <row r="17" spans="2:12" x14ac:dyDescent="0.2">
      <c r="B17" s="7" t="s">
        <v>155</v>
      </c>
      <c r="C17" s="6">
        <v>4298</v>
      </c>
      <c r="D17" s="19">
        <v>15919</v>
      </c>
      <c r="E17" s="19">
        <v>5826</v>
      </c>
      <c r="F17" s="27">
        <f>SUM(G17:K17)</f>
        <v>562</v>
      </c>
      <c r="G17" s="19">
        <v>162</v>
      </c>
      <c r="H17" s="19">
        <v>146</v>
      </c>
      <c r="I17" s="19">
        <v>127</v>
      </c>
      <c r="J17" s="19">
        <v>74</v>
      </c>
      <c r="K17" s="19">
        <v>53</v>
      </c>
      <c r="L17" s="19">
        <v>761</v>
      </c>
    </row>
    <row r="18" spans="2:12" x14ac:dyDescent="0.2">
      <c r="B18" s="7" t="s">
        <v>154</v>
      </c>
      <c r="C18" s="6">
        <v>3839</v>
      </c>
      <c r="D18" s="19">
        <v>12134</v>
      </c>
      <c r="E18" s="19">
        <v>5170</v>
      </c>
      <c r="F18" s="27">
        <f>SUM(G18:K18)</f>
        <v>761</v>
      </c>
      <c r="G18" s="19">
        <v>232</v>
      </c>
      <c r="H18" s="19">
        <v>201</v>
      </c>
      <c r="I18" s="19">
        <v>179</v>
      </c>
      <c r="J18" s="19">
        <v>91</v>
      </c>
      <c r="K18" s="19">
        <v>58</v>
      </c>
      <c r="L18" s="19">
        <v>921</v>
      </c>
    </row>
    <row r="19" spans="2:12" x14ac:dyDescent="0.2">
      <c r="B19" s="7" t="s">
        <v>153</v>
      </c>
      <c r="C19" s="6">
        <v>8725</v>
      </c>
      <c r="D19" s="19">
        <v>24831</v>
      </c>
      <c r="E19" s="19">
        <v>11730</v>
      </c>
      <c r="F19" s="27">
        <f>SUM(G19:K19)</f>
        <v>1886</v>
      </c>
      <c r="G19" s="19">
        <v>497</v>
      </c>
      <c r="H19" s="19">
        <v>514</v>
      </c>
      <c r="I19" s="19">
        <v>424</v>
      </c>
      <c r="J19" s="19">
        <v>278</v>
      </c>
      <c r="K19" s="19">
        <v>173</v>
      </c>
      <c r="L19" s="19">
        <v>2369</v>
      </c>
    </row>
    <row r="20" spans="2:12" x14ac:dyDescent="0.2">
      <c r="B20" s="7" t="s">
        <v>152</v>
      </c>
      <c r="C20" s="6">
        <v>5114</v>
      </c>
      <c r="D20" s="19">
        <v>10857</v>
      </c>
      <c r="E20" s="19">
        <v>6742</v>
      </c>
      <c r="F20" s="27">
        <f>SUM(G20:K20)</f>
        <v>1735</v>
      </c>
      <c r="G20" s="19">
        <v>405</v>
      </c>
      <c r="H20" s="19">
        <v>448</v>
      </c>
      <c r="I20" s="19">
        <v>421</v>
      </c>
      <c r="J20" s="19">
        <v>292</v>
      </c>
      <c r="K20" s="19">
        <v>169</v>
      </c>
      <c r="L20" s="19">
        <v>2051</v>
      </c>
    </row>
    <row r="21" spans="2:12" x14ac:dyDescent="0.2">
      <c r="C21" s="6"/>
      <c r="D21" s="19"/>
      <c r="E21" s="19"/>
      <c r="G21" s="19"/>
      <c r="H21" s="19"/>
      <c r="I21" s="19"/>
      <c r="J21" s="19"/>
      <c r="K21" s="19"/>
      <c r="L21" s="19"/>
    </row>
    <row r="22" spans="2:12" x14ac:dyDescent="0.2">
      <c r="B22" s="7" t="s">
        <v>151</v>
      </c>
      <c r="C22" s="6">
        <v>2197</v>
      </c>
      <c r="D22" s="19">
        <v>8388</v>
      </c>
      <c r="E22" s="19">
        <v>2992</v>
      </c>
      <c r="F22" s="27">
        <f>SUM(G22:K22)</f>
        <v>236</v>
      </c>
      <c r="G22" s="19">
        <v>70</v>
      </c>
      <c r="H22" s="19">
        <v>65</v>
      </c>
      <c r="I22" s="19">
        <v>61</v>
      </c>
      <c r="J22" s="19">
        <v>25</v>
      </c>
      <c r="K22" s="19">
        <v>15</v>
      </c>
      <c r="L22" s="19">
        <v>286</v>
      </c>
    </row>
    <row r="23" spans="2:12" x14ac:dyDescent="0.2">
      <c r="B23" s="7" t="s">
        <v>150</v>
      </c>
      <c r="C23" s="6">
        <v>1413</v>
      </c>
      <c r="D23" s="19">
        <v>4598</v>
      </c>
      <c r="E23" s="19">
        <v>1983</v>
      </c>
      <c r="F23" s="27">
        <f>SUM(G23:K23)</f>
        <v>234</v>
      </c>
      <c r="G23" s="19">
        <v>47</v>
      </c>
      <c r="H23" s="19">
        <v>63</v>
      </c>
      <c r="I23" s="19">
        <v>57</v>
      </c>
      <c r="J23" s="19">
        <v>47</v>
      </c>
      <c r="K23" s="19">
        <v>20</v>
      </c>
      <c r="L23" s="19">
        <v>277</v>
      </c>
    </row>
    <row r="24" spans="2:12" x14ac:dyDescent="0.2">
      <c r="B24" s="7" t="s">
        <v>149</v>
      </c>
      <c r="C24" s="6">
        <v>1098</v>
      </c>
      <c r="D24" s="19">
        <v>3015</v>
      </c>
      <c r="E24" s="19">
        <v>1547</v>
      </c>
      <c r="F24" s="27">
        <f>SUM(G24:K24)</f>
        <v>264</v>
      </c>
      <c r="G24" s="19">
        <v>50</v>
      </c>
      <c r="H24" s="19">
        <v>61</v>
      </c>
      <c r="I24" s="19">
        <v>69</v>
      </c>
      <c r="J24" s="19">
        <v>55</v>
      </c>
      <c r="K24" s="19">
        <v>29</v>
      </c>
      <c r="L24" s="19">
        <v>291</v>
      </c>
    </row>
    <row r="25" spans="2:12" x14ac:dyDescent="0.2">
      <c r="C25" s="11"/>
    </row>
    <row r="26" spans="2:12" x14ac:dyDescent="0.2">
      <c r="B26" s="7" t="s">
        <v>148</v>
      </c>
      <c r="C26" s="6">
        <v>1861</v>
      </c>
      <c r="D26" s="19">
        <v>6895</v>
      </c>
      <c r="E26" s="19">
        <v>2582</v>
      </c>
      <c r="F26" s="27">
        <f>SUM(G26:K26)</f>
        <v>226</v>
      </c>
      <c r="G26" s="19">
        <v>55</v>
      </c>
      <c r="H26" s="19">
        <v>58</v>
      </c>
      <c r="I26" s="19">
        <v>56</v>
      </c>
      <c r="J26" s="19">
        <v>38</v>
      </c>
      <c r="K26" s="19">
        <v>19</v>
      </c>
      <c r="L26" s="19">
        <v>272</v>
      </c>
    </row>
    <row r="27" spans="2:12" x14ac:dyDescent="0.2">
      <c r="B27" s="7" t="s">
        <v>147</v>
      </c>
      <c r="C27" s="6">
        <v>2428</v>
      </c>
      <c r="D27" s="19">
        <v>8976</v>
      </c>
      <c r="E27" s="19">
        <v>3362</v>
      </c>
      <c r="F27" s="27">
        <f>SUM(G27:K27)</f>
        <v>320</v>
      </c>
      <c r="G27" s="19">
        <v>78</v>
      </c>
      <c r="H27" s="19">
        <v>89</v>
      </c>
      <c r="I27" s="19">
        <v>75</v>
      </c>
      <c r="J27" s="19">
        <v>49</v>
      </c>
      <c r="K27" s="19">
        <v>29</v>
      </c>
      <c r="L27" s="19">
        <v>380</v>
      </c>
    </row>
    <row r="28" spans="2:12" x14ac:dyDescent="0.2">
      <c r="B28" s="7" t="s">
        <v>146</v>
      </c>
      <c r="C28" s="6">
        <v>1337</v>
      </c>
      <c r="D28" s="19">
        <v>4730</v>
      </c>
      <c r="E28" s="19">
        <v>1821</v>
      </c>
      <c r="F28" s="27">
        <f>SUM(G28:K28)</f>
        <v>204</v>
      </c>
      <c r="G28" s="19">
        <v>47</v>
      </c>
      <c r="H28" s="19">
        <v>63</v>
      </c>
      <c r="I28" s="19">
        <v>45</v>
      </c>
      <c r="J28" s="19">
        <v>37</v>
      </c>
      <c r="K28" s="19">
        <v>12</v>
      </c>
      <c r="L28" s="19">
        <v>243</v>
      </c>
    </row>
    <row r="29" spans="2:12" x14ac:dyDescent="0.2">
      <c r="B29" s="7" t="s">
        <v>145</v>
      </c>
      <c r="C29" s="6">
        <v>1232</v>
      </c>
      <c r="D29" s="19">
        <v>4316</v>
      </c>
      <c r="E29" s="19">
        <v>1709</v>
      </c>
      <c r="F29" s="27">
        <f>SUM(G29:K29)</f>
        <v>183</v>
      </c>
      <c r="G29" s="19">
        <v>33</v>
      </c>
      <c r="H29" s="19">
        <v>51</v>
      </c>
      <c r="I29" s="19">
        <v>37</v>
      </c>
      <c r="J29" s="19">
        <v>40</v>
      </c>
      <c r="K29" s="19">
        <v>22</v>
      </c>
      <c r="L29" s="19">
        <v>220</v>
      </c>
    </row>
    <row r="30" spans="2:12" x14ac:dyDescent="0.2">
      <c r="B30" s="7" t="s">
        <v>144</v>
      </c>
      <c r="C30" s="6">
        <v>1932</v>
      </c>
      <c r="D30" s="19">
        <v>6865</v>
      </c>
      <c r="E30" s="19">
        <v>2687</v>
      </c>
      <c r="F30" s="27">
        <f>SUM(G30:K30)</f>
        <v>218</v>
      </c>
      <c r="G30" s="19">
        <v>56</v>
      </c>
      <c r="H30" s="19">
        <v>65</v>
      </c>
      <c r="I30" s="19">
        <v>50</v>
      </c>
      <c r="J30" s="19">
        <v>31</v>
      </c>
      <c r="K30" s="19">
        <v>16</v>
      </c>
      <c r="L30" s="19">
        <v>276</v>
      </c>
    </row>
    <row r="31" spans="2:12" x14ac:dyDescent="0.2">
      <c r="B31" s="7" t="s">
        <v>143</v>
      </c>
      <c r="C31" s="6">
        <v>2993</v>
      </c>
      <c r="D31" s="19">
        <v>10432</v>
      </c>
      <c r="E31" s="19">
        <v>4020</v>
      </c>
      <c r="F31" s="27">
        <f>SUM(G31:K31)</f>
        <v>357</v>
      </c>
      <c r="G31" s="19">
        <v>116</v>
      </c>
      <c r="H31" s="19">
        <v>110</v>
      </c>
      <c r="I31" s="19">
        <v>59</v>
      </c>
      <c r="J31" s="19">
        <v>48</v>
      </c>
      <c r="K31" s="19">
        <v>24</v>
      </c>
      <c r="L31" s="19">
        <v>461</v>
      </c>
    </row>
    <row r="32" spans="2:12" x14ac:dyDescent="0.2">
      <c r="C32" s="11"/>
    </row>
    <row r="33" spans="2:12" x14ac:dyDescent="0.2">
      <c r="B33" s="7" t="s">
        <v>142</v>
      </c>
      <c r="C33" s="6">
        <v>3185</v>
      </c>
      <c r="D33" s="19">
        <v>11421</v>
      </c>
      <c r="E33" s="19">
        <v>4393</v>
      </c>
      <c r="F33" s="27">
        <f>SUM(G33:K33)</f>
        <v>474</v>
      </c>
      <c r="G33" s="19">
        <v>121</v>
      </c>
      <c r="H33" s="19">
        <v>143</v>
      </c>
      <c r="I33" s="19">
        <v>101</v>
      </c>
      <c r="J33" s="19">
        <v>76</v>
      </c>
      <c r="K33" s="19">
        <v>33</v>
      </c>
      <c r="L33" s="19">
        <v>571</v>
      </c>
    </row>
    <row r="34" spans="2:12" x14ac:dyDescent="0.2">
      <c r="B34" s="7" t="s">
        <v>141</v>
      </c>
      <c r="C34" s="6">
        <v>2056</v>
      </c>
      <c r="D34" s="19">
        <v>6516</v>
      </c>
      <c r="E34" s="19">
        <v>2775</v>
      </c>
      <c r="F34" s="27">
        <f>SUM(G34:K34)</f>
        <v>429</v>
      </c>
      <c r="G34" s="19">
        <v>120</v>
      </c>
      <c r="H34" s="19">
        <v>119</v>
      </c>
      <c r="I34" s="19">
        <v>95</v>
      </c>
      <c r="J34" s="19">
        <v>66</v>
      </c>
      <c r="K34" s="19">
        <v>29</v>
      </c>
      <c r="L34" s="19">
        <v>538</v>
      </c>
    </row>
    <row r="35" spans="2:12" x14ac:dyDescent="0.2">
      <c r="B35" s="7" t="s">
        <v>140</v>
      </c>
      <c r="C35" s="6">
        <v>1097</v>
      </c>
      <c r="D35" s="19">
        <v>3933</v>
      </c>
      <c r="E35" s="19">
        <v>1542</v>
      </c>
      <c r="F35" s="27">
        <f>SUM(G35:K35)</f>
        <v>174</v>
      </c>
      <c r="G35" s="19">
        <v>44</v>
      </c>
      <c r="H35" s="19">
        <v>44</v>
      </c>
      <c r="I35" s="19">
        <v>47</v>
      </c>
      <c r="J35" s="19">
        <v>27</v>
      </c>
      <c r="K35" s="19">
        <v>12</v>
      </c>
      <c r="L35" s="19">
        <v>201</v>
      </c>
    </row>
    <row r="36" spans="2:12" x14ac:dyDescent="0.2">
      <c r="B36" s="7" t="s">
        <v>139</v>
      </c>
      <c r="C36" s="6">
        <v>925</v>
      </c>
      <c r="D36" s="19">
        <v>2619</v>
      </c>
      <c r="E36" s="19">
        <v>1267</v>
      </c>
      <c r="F36" s="27">
        <f>SUM(G36:K36)</f>
        <v>258</v>
      </c>
      <c r="G36" s="19">
        <v>51</v>
      </c>
      <c r="H36" s="19">
        <v>78</v>
      </c>
      <c r="I36" s="19">
        <v>77</v>
      </c>
      <c r="J36" s="19">
        <v>33</v>
      </c>
      <c r="K36" s="19">
        <v>19</v>
      </c>
      <c r="L36" s="19">
        <v>308</v>
      </c>
    </row>
    <row r="37" spans="2:12" x14ac:dyDescent="0.2">
      <c r="B37" s="7" t="s">
        <v>138</v>
      </c>
      <c r="C37" s="6">
        <v>139</v>
      </c>
      <c r="D37" s="19">
        <v>344</v>
      </c>
      <c r="E37" s="19">
        <v>196</v>
      </c>
      <c r="F37" s="27">
        <f>SUM(G37:K37)</f>
        <v>30</v>
      </c>
      <c r="G37" s="19">
        <v>6</v>
      </c>
      <c r="H37" s="19">
        <v>7</v>
      </c>
      <c r="I37" s="19">
        <v>10</v>
      </c>
      <c r="J37" s="19">
        <v>4</v>
      </c>
      <c r="K37" s="19">
        <v>3</v>
      </c>
      <c r="L37" s="19">
        <v>39</v>
      </c>
    </row>
    <row r="38" spans="2:12" x14ac:dyDescent="0.2">
      <c r="C38" s="11"/>
    </row>
    <row r="39" spans="2:12" x14ac:dyDescent="0.2">
      <c r="B39" s="7" t="s">
        <v>137</v>
      </c>
      <c r="C39" s="6">
        <v>2224</v>
      </c>
      <c r="D39" s="19">
        <v>7122</v>
      </c>
      <c r="E39" s="19">
        <v>2968</v>
      </c>
      <c r="F39" s="27">
        <f>SUM(G39:K39)</f>
        <v>469</v>
      </c>
      <c r="G39" s="19">
        <v>122</v>
      </c>
      <c r="H39" s="19">
        <v>115</v>
      </c>
      <c r="I39" s="19">
        <v>123</v>
      </c>
      <c r="J39" s="19">
        <v>76</v>
      </c>
      <c r="K39" s="19">
        <v>33</v>
      </c>
      <c r="L39" s="19">
        <v>568</v>
      </c>
    </row>
    <row r="40" spans="2:12" x14ac:dyDescent="0.2">
      <c r="B40" s="7" t="s">
        <v>136</v>
      </c>
      <c r="C40" s="6">
        <v>1171</v>
      </c>
      <c r="D40" s="19">
        <v>4433</v>
      </c>
      <c r="E40" s="19">
        <v>1619</v>
      </c>
      <c r="F40" s="27">
        <f>SUM(G40:K40)</f>
        <v>164</v>
      </c>
      <c r="G40" s="19">
        <v>46</v>
      </c>
      <c r="H40" s="19">
        <v>41</v>
      </c>
      <c r="I40" s="19">
        <v>36</v>
      </c>
      <c r="J40" s="19">
        <v>25</v>
      </c>
      <c r="K40" s="19">
        <v>16</v>
      </c>
      <c r="L40" s="19">
        <v>206</v>
      </c>
    </row>
    <row r="41" spans="2:12" x14ac:dyDescent="0.2">
      <c r="B41" s="7" t="s">
        <v>135</v>
      </c>
      <c r="C41" s="6">
        <v>1743</v>
      </c>
      <c r="D41" s="19">
        <v>7154</v>
      </c>
      <c r="E41" s="19">
        <v>2390</v>
      </c>
      <c r="F41" s="27">
        <f>SUM(G41:K41)</f>
        <v>181</v>
      </c>
      <c r="G41" s="19">
        <v>39</v>
      </c>
      <c r="H41" s="19">
        <v>58</v>
      </c>
      <c r="I41" s="19">
        <v>44</v>
      </c>
      <c r="J41" s="19">
        <v>24</v>
      </c>
      <c r="K41" s="19">
        <v>16</v>
      </c>
      <c r="L41" s="19">
        <v>224</v>
      </c>
    </row>
    <row r="42" spans="2:12" x14ac:dyDescent="0.2">
      <c r="B42" s="7" t="s">
        <v>134</v>
      </c>
      <c r="C42" s="6">
        <v>1716</v>
      </c>
      <c r="D42" s="19">
        <v>6261</v>
      </c>
      <c r="E42" s="19">
        <v>2380</v>
      </c>
      <c r="F42" s="27">
        <f>SUM(G42:K42)</f>
        <v>215</v>
      </c>
      <c r="G42" s="19">
        <v>55</v>
      </c>
      <c r="H42" s="19">
        <v>52</v>
      </c>
      <c r="I42" s="19">
        <v>60</v>
      </c>
      <c r="J42" s="19">
        <v>30</v>
      </c>
      <c r="K42" s="19">
        <v>18</v>
      </c>
      <c r="L42" s="19">
        <v>256</v>
      </c>
    </row>
    <row r="43" spans="2:12" x14ac:dyDescent="0.2">
      <c r="B43" s="7" t="s">
        <v>133</v>
      </c>
      <c r="C43" s="6">
        <v>1340</v>
      </c>
      <c r="D43" s="19">
        <v>3364</v>
      </c>
      <c r="E43" s="19">
        <v>1847</v>
      </c>
      <c r="F43" s="27">
        <f>SUM(G43:K43)</f>
        <v>360</v>
      </c>
      <c r="G43" s="19">
        <v>88</v>
      </c>
      <c r="H43" s="19">
        <v>103</v>
      </c>
      <c r="I43" s="19">
        <v>82</v>
      </c>
      <c r="J43" s="19">
        <v>51</v>
      </c>
      <c r="K43" s="19">
        <v>36</v>
      </c>
      <c r="L43" s="19">
        <v>416</v>
      </c>
    </row>
    <row r="44" spans="2:12" x14ac:dyDescent="0.2">
      <c r="C44" s="11"/>
    </row>
    <row r="45" spans="2:12" x14ac:dyDescent="0.2">
      <c r="B45" s="7" t="s">
        <v>132</v>
      </c>
      <c r="C45" s="6">
        <v>1220</v>
      </c>
      <c r="D45" s="19">
        <v>3388</v>
      </c>
      <c r="E45" s="19">
        <v>1653</v>
      </c>
      <c r="F45" s="27">
        <f>SUM(G45:K45)</f>
        <v>264</v>
      </c>
      <c r="G45" s="19">
        <v>64</v>
      </c>
      <c r="H45" s="19">
        <v>74</v>
      </c>
      <c r="I45" s="19">
        <v>60</v>
      </c>
      <c r="J45" s="19">
        <v>37</v>
      </c>
      <c r="K45" s="19">
        <v>29</v>
      </c>
      <c r="L45" s="19">
        <v>330</v>
      </c>
    </row>
    <row r="46" spans="2:12" x14ac:dyDescent="0.2">
      <c r="B46" s="7" t="s">
        <v>131</v>
      </c>
      <c r="C46" s="6">
        <v>1140</v>
      </c>
      <c r="D46" s="19">
        <v>3775</v>
      </c>
      <c r="E46" s="19">
        <v>1583</v>
      </c>
      <c r="F46" s="27">
        <f>SUM(G46:K46)</f>
        <v>184</v>
      </c>
      <c r="G46" s="19">
        <v>46</v>
      </c>
      <c r="H46" s="19">
        <v>48</v>
      </c>
      <c r="I46" s="19">
        <v>43</v>
      </c>
      <c r="J46" s="19">
        <v>34</v>
      </c>
      <c r="K46" s="19">
        <v>13</v>
      </c>
      <c r="L46" s="19">
        <v>224</v>
      </c>
    </row>
    <row r="47" spans="2:12" x14ac:dyDescent="0.2">
      <c r="B47" s="7" t="s">
        <v>130</v>
      </c>
      <c r="C47" s="6">
        <v>1220</v>
      </c>
      <c r="D47" s="19">
        <v>4003</v>
      </c>
      <c r="E47" s="19">
        <v>1642</v>
      </c>
      <c r="F47" s="27">
        <f>SUM(G47:K47)</f>
        <v>223</v>
      </c>
      <c r="G47" s="19">
        <v>57</v>
      </c>
      <c r="H47" s="19">
        <v>51</v>
      </c>
      <c r="I47" s="19">
        <v>56</v>
      </c>
      <c r="J47" s="19">
        <v>34</v>
      </c>
      <c r="K47" s="19">
        <v>25</v>
      </c>
      <c r="L47" s="19">
        <v>260</v>
      </c>
    </row>
    <row r="48" spans="2:12" x14ac:dyDescent="0.2">
      <c r="B48" s="7" t="s">
        <v>129</v>
      </c>
      <c r="C48" s="6">
        <v>963</v>
      </c>
      <c r="D48" s="19">
        <v>3798</v>
      </c>
      <c r="E48" s="19">
        <v>1323</v>
      </c>
      <c r="F48" s="27">
        <f>SUM(G48:K48)</f>
        <v>97</v>
      </c>
      <c r="G48" s="19">
        <v>34</v>
      </c>
      <c r="H48" s="19">
        <v>20</v>
      </c>
      <c r="I48" s="19">
        <v>30</v>
      </c>
      <c r="J48" s="19">
        <v>11</v>
      </c>
      <c r="K48" s="19">
        <v>2</v>
      </c>
      <c r="L48" s="19">
        <v>124</v>
      </c>
    </row>
    <row r="49" spans="2:12" x14ac:dyDescent="0.2">
      <c r="B49" s="7" t="s">
        <v>128</v>
      </c>
      <c r="C49" s="6">
        <v>505</v>
      </c>
      <c r="D49" s="19">
        <v>1509</v>
      </c>
      <c r="E49" s="19">
        <v>719</v>
      </c>
      <c r="F49" s="27">
        <f>SUM(G49:K49)</f>
        <v>113</v>
      </c>
      <c r="G49" s="19">
        <v>19</v>
      </c>
      <c r="H49" s="19">
        <v>33</v>
      </c>
      <c r="I49" s="19">
        <v>27</v>
      </c>
      <c r="J49" s="19">
        <v>22</v>
      </c>
      <c r="K49" s="19">
        <v>12</v>
      </c>
      <c r="L49" s="19">
        <v>132</v>
      </c>
    </row>
    <row r="50" spans="2:12" x14ac:dyDescent="0.2">
      <c r="B50" s="7" t="s">
        <v>127</v>
      </c>
      <c r="C50" s="6">
        <v>567</v>
      </c>
      <c r="D50" s="19">
        <v>1388</v>
      </c>
      <c r="E50" s="19">
        <v>784</v>
      </c>
      <c r="F50" s="27">
        <f>SUM(G50:K50)</f>
        <v>149</v>
      </c>
      <c r="G50" s="19">
        <v>32</v>
      </c>
      <c r="H50" s="19">
        <v>46</v>
      </c>
      <c r="I50" s="19">
        <v>41</v>
      </c>
      <c r="J50" s="19">
        <v>18</v>
      </c>
      <c r="K50" s="19">
        <v>12</v>
      </c>
      <c r="L50" s="19">
        <v>175</v>
      </c>
    </row>
    <row r="51" spans="2:12" x14ac:dyDescent="0.2">
      <c r="B51" s="7" t="s">
        <v>126</v>
      </c>
      <c r="C51" s="6">
        <v>935</v>
      </c>
      <c r="D51" s="19">
        <v>2590</v>
      </c>
      <c r="E51" s="19">
        <v>1324</v>
      </c>
      <c r="F51" s="27">
        <f>SUM(G51:K51)</f>
        <v>191</v>
      </c>
      <c r="G51" s="19">
        <v>38</v>
      </c>
      <c r="H51" s="19">
        <v>49</v>
      </c>
      <c r="I51" s="19">
        <v>48</v>
      </c>
      <c r="J51" s="19">
        <v>37</v>
      </c>
      <c r="K51" s="19">
        <v>19</v>
      </c>
      <c r="L51" s="19">
        <v>225</v>
      </c>
    </row>
    <row r="52" spans="2:12" x14ac:dyDescent="0.2">
      <c r="B52" s="7" t="s">
        <v>125</v>
      </c>
      <c r="C52" s="6">
        <v>1024</v>
      </c>
      <c r="D52" s="19">
        <v>4493</v>
      </c>
      <c r="E52" s="19">
        <v>1393</v>
      </c>
      <c r="F52" s="27">
        <f>SUM(G52:K52)</f>
        <v>104</v>
      </c>
      <c r="G52" s="19">
        <v>25</v>
      </c>
      <c r="H52" s="19">
        <v>25</v>
      </c>
      <c r="I52" s="19">
        <v>27</v>
      </c>
      <c r="J52" s="19">
        <v>17</v>
      </c>
      <c r="K52" s="19">
        <v>10</v>
      </c>
      <c r="L52" s="19">
        <v>117</v>
      </c>
    </row>
    <row r="53" spans="2:12" x14ac:dyDescent="0.2">
      <c r="B53" s="7" t="s">
        <v>124</v>
      </c>
      <c r="C53" s="6">
        <v>1206</v>
      </c>
      <c r="D53" s="19">
        <v>4133</v>
      </c>
      <c r="E53" s="19">
        <v>1639</v>
      </c>
      <c r="F53" s="27">
        <f>SUM(G53:K53)</f>
        <v>199</v>
      </c>
      <c r="G53" s="19">
        <v>52</v>
      </c>
      <c r="H53" s="19">
        <v>53</v>
      </c>
      <c r="I53" s="19">
        <v>57</v>
      </c>
      <c r="J53" s="19">
        <v>30</v>
      </c>
      <c r="K53" s="19">
        <v>7</v>
      </c>
      <c r="L53" s="19">
        <v>251</v>
      </c>
    </row>
    <row r="54" spans="2:12" x14ac:dyDescent="0.2">
      <c r="B54" s="7" t="s">
        <v>123</v>
      </c>
      <c r="C54" s="6">
        <v>1678</v>
      </c>
      <c r="D54" s="19">
        <v>6237</v>
      </c>
      <c r="E54" s="19">
        <v>2320</v>
      </c>
      <c r="F54" s="27">
        <f>SUM(G54:K54)</f>
        <v>233</v>
      </c>
      <c r="G54" s="19">
        <v>53</v>
      </c>
      <c r="H54" s="19">
        <v>68</v>
      </c>
      <c r="I54" s="19">
        <v>58</v>
      </c>
      <c r="J54" s="19">
        <v>38</v>
      </c>
      <c r="K54" s="19">
        <v>16</v>
      </c>
      <c r="L54" s="19">
        <v>284</v>
      </c>
    </row>
    <row r="55" spans="2:12" x14ac:dyDescent="0.2">
      <c r="C55" s="11"/>
    </row>
    <row r="56" spans="2:12" x14ac:dyDescent="0.2">
      <c r="B56" s="7" t="s">
        <v>122</v>
      </c>
      <c r="C56" s="6">
        <v>2688</v>
      </c>
      <c r="D56" s="19">
        <v>6980</v>
      </c>
      <c r="E56" s="19">
        <v>3612</v>
      </c>
      <c r="F56" s="27">
        <f>SUM(G56:K56)</f>
        <v>724</v>
      </c>
      <c r="G56" s="19">
        <v>228</v>
      </c>
      <c r="H56" s="19">
        <v>202</v>
      </c>
      <c r="I56" s="19">
        <v>136</v>
      </c>
      <c r="J56" s="19">
        <v>93</v>
      </c>
      <c r="K56" s="19">
        <v>65</v>
      </c>
      <c r="L56" s="19">
        <v>937</v>
      </c>
    </row>
    <row r="57" spans="2:12" x14ac:dyDescent="0.2">
      <c r="B57" s="7" t="s">
        <v>121</v>
      </c>
      <c r="C57" s="6">
        <v>839</v>
      </c>
      <c r="D57" s="19">
        <v>1873</v>
      </c>
      <c r="E57" s="19">
        <v>1145</v>
      </c>
      <c r="F57" s="27">
        <f>SUM(G57:K57)</f>
        <v>255</v>
      </c>
      <c r="G57" s="19">
        <v>51</v>
      </c>
      <c r="H57" s="19">
        <v>68</v>
      </c>
      <c r="I57" s="19">
        <v>70</v>
      </c>
      <c r="J57" s="19">
        <v>34</v>
      </c>
      <c r="K57" s="19">
        <v>32</v>
      </c>
      <c r="L57" s="19">
        <v>301</v>
      </c>
    </row>
    <row r="58" spans="2:12" x14ac:dyDescent="0.2">
      <c r="B58" s="7" t="s">
        <v>120</v>
      </c>
      <c r="C58" s="6">
        <v>599</v>
      </c>
      <c r="D58" s="19">
        <v>1413</v>
      </c>
      <c r="E58" s="19">
        <v>857</v>
      </c>
      <c r="F58" s="27">
        <f>SUM(G58:K58)</f>
        <v>149</v>
      </c>
      <c r="G58" s="19">
        <v>36</v>
      </c>
      <c r="H58" s="19">
        <v>35</v>
      </c>
      <c r="I58" s="19">
        <v>38</v>
      </c>
      <c r="J58" s="19">
        <v>19</v>
      </c>
      <c r="K58" s="19">
        <v>21</v>
      </c>
      <c r="L58" s="19">
        <v>184</v>
      </c>
    </row>
    <row r="59" spans="2:12" x14ac:dyDescent="0.2">
      <c r="B59" s="7" t="s">
        <v>119</v>
      </c>
      <c r="C59" s="6">
        <v>1535</v>
      </c>
      <c r="D59" s="19">
        <v>4735</v>
      </c>
      <c r="E59" s="19">
        <v>2070</v>
      </c>
      <c r="F59" s="27">
        <f>SUM(G59:K59)</f>
        <v>278</v>
      </c>
      <c r="G59" s="19">
        <v>80</v>
      </c>
      <c r="H59" s="19">
        <v>67</v>
      </c>
      <c r="I59" s="19">
        <v>59</v>
      </c>
      <c r="J59" s="19">
        <v>40</v>
      </c>
      <c r="K59" s="19">
        <v>32</v>
      </c>
      <c r="L59" s="19">
        <v>358</v>
      </c>
    </row>
    <row r="60" spans="2:12" x14ac:dyDescent="0.2">
      <c r="B60" s="7" t="s">
        <v>118</v>
      </c>
      <c r="C60" s="6">
        <v>1052</v>
      </c>
      <c r="D60" s="19">
        <v>2653</v>
      </c>
      <c r="E60" s="19">
        <v>1446</v>
      </c>
      <c r="F60" s="27">
        <f>SUM(G60:K60)</f>
        <v>259</v>
      </c>
      <c r="G60" s="19">
        <v>56</v>
      </c>
      <c r="H60" s="19">
        <v>78</v>
      </c>
      <c r="I60" s="19">
        <v>60</v>
      </c>
      <c r="J60" s="19">
        <v>43</v>
      </c>
      <c r="K60" s="19">
        <v>22</v>
      </c>
      <c r="L60" s="19">
        <v>301</v>
      </c>
    </row>
    <row r="61" spans="2:12" x14ac:dyDescent="0.2">
      <c r="B61" s="7" t="s">
        <v>117</v>
      </c>
      <c r="C61" s="6">
        <v>1313</v>
      </c>
      <c r="D61" s="19">
        <v>3045</v>
      </c>
      <c r="E61" s="19">
        <v>1802</v>
      </c>
      <c r="F61" s="27">
        <f>SUM(G61:K61)</f>
        <v>383</v>
      </c>
      <c r="G61" s="19">
        <v>82</v>
      </c>
      <c r="H61" s="19">
        <v>87</v>
      </c>
      <c r="I61" s="19">
        <v>78</v>
      </c>
      <c r="J61" s="19">
        <v>77</v>
      </c>
      <c r="K61" s="19">
        <v>59</v>
      </c>
      <c r="L61" s="19">
        <v>423</v>
      </c>
    </row>
    <row r="62" spans="2:12" x14ac:dyDescent="0.2">
      <c r="B62" s="7" t="s">
        <v>116</v>
      </c>
      <c r="C62" s="6">
        <v>2960</v>
      </c>
      <c r="D62" s="19">
        <v>6740</v>
      </c>
      <c r="E62" s="19">
        <v>4004</v>
      </c>
      <c r="F62" s="27">
        <f>SUM(G62:K62)</f>
        <v>871</v>
      </c>
      <c r="G62" s="19">
        <v>188</v>
      </c>
      <c r="H62" s="19">
        <v>233</v>
      </c>
      <c r="I62" s="19">
        <v>213</v>
      </c>
      <c r="J62" s="19">
        <v>146</v>
      </c>
      <c r="K62" s="19">
        <v>91</v>
      </c>
      <c r="L62" s="19">
        <v>1006</v>
      </c>
    </row>
    <row r="63" spans="2:12" x14ac:dyDescent="0.2">
      <c r="C63" s="11"/>
    </row>
    <row r="64" spans="2:12" x14ac:dyDescent="0.2">
      <c r="B64" s="7" t="s">
        <v>115</v>
      </c>
      <c r="C64" s="6">
        <v>3387</v>
      </c>
      <c r="D64" s="19">
        <v>7676</v>
      </c>
      <c r="E64" s="19">
        <v>4571</v>
      </c>
      <c r="F64" s="27">
        <f>SUM(G64:K64)</f>
        <v>1011</v>
      </c>
      <c r="G64" s="19">
        <v>253</v>
      </c>
      <c r="H64" s="19">
        <v>273</v>
      </c>
      <c r="I64" s="19">
        <v>214</v>
      </c>
      <c r="J64" s="19">
        <v>184</v>
      </c>
      <c r="K64" s="19">
        <v>87</v>
      </c>
      <c r="L64" s="19">
        <v>1232</v>
      </c>
    </row>
    <row r="65" spans="1:12" x14ac:dyDescent="0.2">
      <c r="B65" s="7" t="s">
        <v>114</v>
      </c>
      <c r="C65" s="6">
        <v>628</v>
      </c>
      <c r="D65" s="19">
        <v>1364</v>
      </c>
      <c r="E65" s="19">
        <v>846</v>
      </c>
      <c r="F65" s="27">
        <f>SUM(G65:K65)</f>
        <v>190</v>
      </c>
      <c r="G65" s="19">
        <v>39</v>
      </c>
      <c r="H65" s="19">
        <v>47</v>
      </c>
      <c r="I65" s="19">
        <v>42</v>
      </c>
      <c r="J65" s="19">
        <v>42</v>
      </c>
      <c r="K65" s="19">
        <v>20</v>
      </c>
      <c r="L65" s="19">
        <v>232</v>
      </c>
    </row>
    <row r="66" spans="1:12" x14ac:dyDescent="0.2">
      <c r="B66" s="7" t="s">
        <v>113</v>
      </c>
      <c r="C66" s="6">
        <v>1263</v>
      </c>
      <c r="D66" s="19">
        <v>2900</v>
      </c>
      <c r="E66" s="19">
        <v>1722</v>
      </c>
      <c r="F66" s="27">
        <f>SUM(G66:K66)</f>
        <v>370</v>
      </c>
      <c r="G66" s="19">
        <v>94</v>
      </c>
      <c r="H66" s="19">
        <v>91</v>
      </c>
      <c r="I66" s="19">
        <v>79</v>
      </c>
      <c r="J66" s="19">
        <v>78</v>
      </c>
      <c r="K66" s="19">
        <v>28</v>
      </c>
      <c r="L66" s="19">
        <v>433</v>
      </c>
    </row>
    <row r="67" spans="1:12" x14ac:dyDescent="0.2">
      <c r="B67" s="7" t="s">
        <v>112</v>
      </c>
      <c r="C67" s="6">
        <v>1017</v>
      </c>
      <c r="D67" s="19">
        <v>2141</v>
      </c>
      <c r="E67" s="19">
        <v>1382</v>
      </c>
      <c r="F67" s="27">
        <f>SUM(G67:K67)</f>
        <v>330</v>
      </c>
      <c r="G67" s="19">
        <v>71</v>
      </c>
      <c r="H67" s="19">
        <v>74</v>
      </c>
      <c r="I67" s="19">
        <v>67</v>
      </c>
      <c r="J67" s="19">
        <v>71</v>
      </c>
      <c r="K67" s="19">
        <v>47</v>
      </c>
      <c r="L67" s="19">
        <v>364</v>
      </c>
    </row>
    <row r="68" spans="1:12" x14ac:dyDescent="0.2">
      <c r="B68" s="7" t="s">
        <v>111</v>
      </c>
      <c r="C68" s="6">
        <v>518</v>
      </c>
      <c r="D68" s="19">
        <v>1034</v>
      </c>
      <c r="E68" s="19">
        <v>732</v>
      </c>
      <c r="F68" s="27">
        <f>SUM(G68:K68)</f>
        <v>155</v>
      </c>
      <c r="G68" s="19">
        <v>33</v>
      </c>
      <c r="H68" s="19">
        <v>44</v>
      </c>
      <c r="I68" s="19">
        <v>37</v>
      </c>
      <c r="J68" s="19">
        <v>28</v>
      </c>
      <c r="K68" s="19">
        <v>13</v>
      </c>
      <c r="L68" s="19">
        <v>170</v>
      </c>
    </row>
    <row r="69" spans="1:12" x14ac:dyDescent="0.2">
      <c r="B69" s="7" t="s">
        <v>110</v>
      </c>
      <c r="C69" s="6">
        <v>960</v>
      </c>
      <c r="D69" s="19">
        <v>2053</v>
      </c>
      <c r="E69" s="19">
        <v>1328</v>
      </c>
      <c r="F69" s="27">
        <f>SUM(G69:K69)</f>
        <v>296</v>
      </c>
      <c r="G69" s="19">
        <v>59</v>
      </c>
      <c r="H69" s="19">
        <v>71</v>
      </c>
      <c r="I69" s="19">
        <v>61</v>
      </c>
      <c r="J69" s="19">
        <v>56</v>
      </c>
      <c r="K69" s="19">
        <v>49</v>
      </c>
      <c r="L69" s="19">
        <v>350</v>
      </c>
    </row>
    <row r="70" spans="1:12" x14ac:dyDescent="0.2">
      <c r="B70" s="7" t="s">
        <v>109</v>
      </c>
      <c r="C70" s="6">
        <v>164</v>
      </c>
      <c r="D70" s="19">
        <v>274</v>
      </c>
      <c r="E70" s="19">
        <v>214</v>
      </c>
      <c r="F70" s="27">
        <f>SUM(G70:K70)</f>
        <v>69</v>
      </c>
      <c r="G70" s="19">
        <v>8</v>
      </c>
      <c r="H70" s="19">
        <v>15</v>
      </c>
      <c r="I70" s="19">
        <v>14</v>
      </c>
      <c r="J70" s="19">
        <v>19</v>
      </c>
      <c r="K70" s="19">
        <v>13</v>
      </c>
      <c r="L70" s="19">
        <v>76</v>
      </c>
    </row>
    <row r="71" spans="1:12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">
      <c r="C72" s="7" t="s">
        <v>108</v>
      </c>
    </row>
    <row r="73" spans="1:12" x14ac:dyDescent="0.2">
      <c r="A73" s="7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9.69921875" defaultRowHeight="17.25" x14ac:dyDescent="0.2"/>
  <cols>
    <col min="1" max="1" width="10.69921875" style="8" customWidth="1"/>
    <col min="2" max="2" width="11.69921875" style="8" customWidth="1"/>
    <col min="3" max="10" width="9.69921875" style="8"/>
    <col min="11" max="12" width="8.69921875" style="8" customWidth="1"/>
    <col min="13" max="16384" width="9.69921875" style="8"/>
  </cols>
  <sheetData>
    <row r="1" spans="1:12" x14ac:dyDescent="0.2">
      <c r="A1" s="7"/>
    </row>
    <row r="6" spans="1:12" x14ac:dyDescent="0.2">
      <c r="E6" s="1" t="s">
        <v>175</v>
      </c>
    </row>
    <row r="7" spans="1:12" x14ac:dyDescent="0.2">
      <c r="C7" s="1" t="s">
        <v>202</v>
      </c>
    </row>
    <row r="8" spans="1:12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10" t="s">
        <v>201</v>
      </c>
      <c r="L8" s="9"/>
    </row>
    <row r="9" spans="1:12" x14ac:dyDescent="0.2">
      <c r="C9" s="11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">
      <c r="C10" s="34" t="s">
        <v>195</v>
      </c>
      <c r="D10" s="11"/>
      <c r="E10" s="11"/>
      <c r="F10" s="11"/>
      <c r="G10" s="11"/>
      <c r="H10" s="34" t="s">
        <v>200</v>
      </c>
      <c r="I10" s="13"/>
      <c r="J10" s="13"/>
      <c r="K10" s="13"/>
      <c r="L10" s="11"/>
    </row>
    <row r="11" spans="1:12" x14ac:dyDescent="0.2">
      <c r="B11" s="13"/>
      <c r="C11" s="33"/>
      <c r="D11" s="12" t="s">
        <v>199</v>
      </c>
      <c r="E11" s="12" t="s">
        <v>198</v>
      </c>
      <c r="F11" s="12" t="s">
        <v>197</v>
      </c>
      <c r="G11" s="12" t="s">
        <v>196</v>
      </c>
      <c r="H11" s="12" t="s">
        <v>195</v>
      </c>
      <c r="I11" s="14" t="s">
        <v>194</v>
      </c>
      <c r="J11" s="14" t="s">
        <v>193</v>
      </c>
      <c r="K11" s="12" t="s">
        <v>192</v>
      </c>
      <c r="L11" s="12" t="s">
        <v>192</v>
      </c>
    </row>
    <row r="12" spans="1:12" x14ac:dyDescent="0.2">
      <c r="C12" s="11"/>
    </row>
    <row r="13" spans="1:12" x14ac:dyDescent="0.2">
      <c r="B13" s="1" t="s">
        <v>159</v>
      </c>
      <c r="C13" s="4">
        <f>SUM(C15:C70)</f>
        <v>4661</v>
      </c>
      <c r="D13" s="2">
        <f>SUM(D15:D70)</f>
        <v>3211</v>
      </c>
      <c r="E13" s="2">
        <f>SUM(E15:E70)</f>
        <v>402</v>
      </c>
      <c r="F13" s="2">
        <f>SUM(F15:F70)</f>
        <v>248</v>
      </c>
      <c r="G13" s="2">
        <f>SUM(G15:G70)</f>
        <v>153</v>
      </c>
      <c r="H13" s="2">
        <f>SUM(H15:H70)</f>
        <v>450</v>
      </c>
      <c r="I13" s="2">
        <f>SUM(I15:I70)</f>
        <v>248</v>
      </c>
      <c r="J13" s="2">
        <f>SUM(J15:J70)</f>
        <v>109</v>
      </c>
      <c r="K13" s="2">
        <f>SUM(K15:K70)</f>
        <v>93</v>
      </c>
      <c r="L13" s="2">
        <f>SUM(L15:L70)</f>
        <v>197</v>
      </c>
    </row>
    <row r="14" spans="1:12" x14ac:dyDescent="0.2">
      <c r="C14" s="11"/>
    </row>
    <row r="15" spans="1:12" x14ac:dyDescent="0.2">
      <c r="B15" s="7" t="s">
        <v>158</v>
      </c>
      <c r="C15" s="6">
        <v>2616</v>
      </c>
      <c r="D15" s="19">
        <v>1952</v>
      </c>
      <c r="E15" s="19">
        <v>236</v>
      </c>
      <c r="F15" s="19">
        <v>79</v>
      </c>
      <c r="G15" s="19">
        <v>66</v>
      </c>
      <c r="H15" s="27">
        <f>I15+J15+K15</f>
        <v>194</v>
      </c>
      <c r="I15" s="19">
        <v>78</v>
      </c>
      <c r="J15" s="19">
        <v>68</v>
      </c>
      <c r="K15" s="19">
        <v>48</v>
      </c>
      <c r="L15" s="27">
        <f>C15-SUM(D15:H15)</f>
        <v>89</v>
      </c>
    </row>
    <row r="16" spans="1:12" x14ac:dyDescent="0.2">
      <c r="B16" s="7" t="s">
        <v>157</v>
      </c>
      <c r="C16" s="6">
        <v>153</v>
      </c>
      <c r="D16" s="19">
        <v>80</v>
      </c>
      <c r="E16" s="19">
        <v>40</v>
      </c>
      <c r="F16" s="19">
        <v>6</v>
      </c>
      <c r="G16" s="19">
        <v>13</v>
      </c>
      <c r="H16" s="27">
        <f>I16+J16+K16</f>
        <v>9</v>
      </c>
      <c r="I16" s="19">
        <v>1</v>
      </c>
      <c r="J16" s="19">
        <v>4</v>
      </c>
      <c r="K16" s="19">
        <v>4</v>
      </c>
      <c r="L16" s="27">
        <f>C16-SUM(D16:H16)</f>
        <v>5</v>
      </c>
    </row>
    <row r="17" spans="2:12" x14ac:dyDescent="0.2">
      <c r="B17" s="7" t="s">
        <v>156</v>
      </c>
      <c r="C17" s="6">
        <v>107</v>
      </c>
      <c r="D17" s="19">
        <v>48</v>
      </c>
      <c r="E17" s="19">
        <v>7</v>
      </c>
      <c r="F17" s="19">
        <v>3</v>
      </c>
      <c r="G17" s="19">
        <v>7</v>
      </c>
      <c r="H17" s="27">
        <f>I17+J17+K17</f>
        <v>35</v>
      </c>
      <c r="I17" s="19">
        <v>26</v>
      </c>
      <c r="J17" s="19">
        <v>7</v>
      </c>
      <c r="K17" s="19">
        <v>2</v>
      </c>
      <c r="L17" s="27">
        <f>C17-SUM(D17:H17)</f>
        <v>7</v>
      </c>
    </row>
    <row r="18" spans="2:12" x14ac:dyDescent="0.2">
      <c r="B18" s="7" t="s">
        <v>155</v>
      </c>
      <c r="C18" s="6">
        <v>173</v>
      </c>
      <c r="D18" s="19">
        <v>152</v>
      </c>
      <c r="E18" s="19">
        <v>1</v>
      </c>
      <c r="F18" s="19">
        <v>10</v>
      </c>
      <c r="G18" s="19">
        <v>4</v>
      </c>
      <c r="H18" s="27">
        <f>I18+J18+K18</f>
        <v>1</v>
      </c>
      <c r="I18" s="19">
        <v>1</v>
      </c>
      <c r="J18" s="17" t="s">
        <v>191</v>
      </c>
      <c r="K18" s="17" t="s">
        <v>191</v>
      </c>
      <c r="L18" s="27">
        <f>C18-SUM(D18:H18)</f>
        <v>5</v>
      </c>
    </row>
    <row r="19" spans="2:12" x14ac:dyDescent="0.2">
      <c r="B19" s="7" t="s">
        <v>154</v>
      </c>
      <c r="C19" s="6">
        <v>207</v>
      </c>
      <c r="D19" s="19">
        <v>115</v>
      </c>
      <c r="E19" s="19">
        <v>13</v>
      </c>
      <c r="F19" s="19">
        <v>54</v>
      </c>
      <c r="G19" s="19">
        <v>6</v>
      </c>
      <c r="H19" s="27">
        <f>I19+J19+K19</f>
        <v>13</v>
      </c>
      <c r="I19" s="19">
        <v>9</v>
      </c>
      <c r="J19" s="17" t="s">
        <v>191</v>
      </c>
      <c r="K19" s="19">
        <v>4</v>
      </c>
      <c r="L19" s="27">
        <f>C19-SUM(D19:H19)</f>
        <v>6</v>
      </c>
    </row>
    <row r="20" spans="2:12" x14ac:dyDescent="0.2">
      <c r="B20" s="7" t="s">
        <v>153</v>
      </c>
      <c r="C20" s="6">
        <v>153</v>
      </c>
      <c r="D20" s="19">
        <v>89</v>
      </c>
      <c r="E20" s="19">
        <v>10</v>
      </c>
      <c r="F20" s="19">
        <v>5</v>
      </c>
      <c r="G20" s="19">
        <v>8</v>
      </c>
      <c r="H20" s="27">
        <f>I20+J20+K20</f>
        <v>29</v>
      </c>
      <c r="I20" s="19">
        <v>19</v>
      </c>
      <c r="J20" s="19">
        <v>2</v>
      </c>
      <c r="K20" s="19">
        <v>8</v>
      </c>
      <c r="L20" s="27">
        <f>C20-SUM(D20:H20)</f>
        <v>12</v>
      </c>
    </row>
    <row r="21" spans="2:12" x14ac:dyDescent="0.2">
      <c r="B21" s="7" t="s">
        <v>152</v>
      </c>
      <c r="C21" s="6">
        <v>121</v>
      </c>
      <c r="D21" s="19">
        <v>77</v>
      </c>
      <c r="E21" s="19">
        <v>3</v>
      </c>
      <c r="F21" s="17" t="s">
        <v>191</v>
      </c>
      <c r="G21" s="19">
        <v>8</v>
      </c>
      <c r="H21" s="27">
        <f>I21+J21+K21</f>
        <v>23</v>
      </c>
      <c r="I21" s="19">
        <v>15</v>
      </c>
      <c r="J21" s="19">
        <v>8</v>
      </c>
      <c r="K21" s="17" t="s">
        <v>191</v>
      </c>
      <c r="L21" s="27">
        <f>C21-SUM(D21:H21)</f>
        <v>10</v>
      </c>
    </row>
    <row r="22" spans="2:12" x14ac:dyDescent="0.2">
      <c r="C22" s="6"/>
      <c r="D22" s="19"/>
      <c r="E22" s="19"/>
      <c r="F22" s="19"/>
      <c r="G22" s="19"/>
      <c r="I22" s="19"/>
      <c r="J22" s="19"/>
      <c r="K22" s="19"/>
    </row>
    <row r="23" spans="2:12" x14ac:dyDescent="0.2">
      <c r="B23" s="7" t="s">
        <v>151</v>
      </c>
      <c r="C23" s="6">
        <v>74</v>
      </c>
      <c r="D23" s="19">
        <v>67</v>
      </c>
      <c r="E23" s="19">
        <v>4</v>
      </c>
      <c r="F23" s="17" t="s">
        <v>191</v>
      </c>
      <c r="G23" s="17" t="s">
        <v>191</v>
      </c>
      <c r="H23" s="27">
        <f>I23+J23+K23</f>
        <v>1</v>
      </c>
      <c r="I23" s="19">
        <v>1</v>
      </c>
      <c r="J23" s="17" t="s">
        <v>191</v>
      </c>
      <c r="K23" s="17" t="s">
        <v>191</v>
      </c>
      <c r="L23" s="27">
        <f>C23-SUM(D23:H23)</f>
        <v>2</v>
      </c>
    </row>
    <row r="24" spans="2:12" x14ac:dyDescent="0.2">
      <c r="B24" s="7" t="s">
        <v>150</v>
      </c>
      <c r="C24" s="6">
        <v>7</v>
      </c>
      <c r="D24" s="19">
        <v>6</v>
      </c>
      <c r="E24" s="17" t="s">
        <v>191</v>
      </c>
      <c r="F24" s="17" t="s">
        <v>191</v>
      </c>
      <c r="G24" s="17" t="s">
        <v>191</v>
      </c>
      <c r="H24" s="27">
        <f>I24+J24+K24</f>
        <v>1</v>
      </c>
      <c r="I24" s="19">
        <v>1</v>
      </c>
      <c r="J24" s="17" t="s">
        <v>191</v>
      </c>
      <c r="K24" s="17" t="s">
        <v>191</v>
      </c>
      <c r="L24" s="16" t="s">
        <v>191</v>
      </c>
    </row>
    <row r="25" spans="2:12" x14ac:dyDescent="0.2">
      <c r="B25" s="7" t="s">
        <v>149</v>
      </c>
      <c r="C25" s="32" t="s">
        <v>191</v>
      </c>
      <c r="D25" s="17" t="s">
        <v>191</v>
      </c>
      <c r="E25" s="17" t="s">
        <v>191</v>
      </c>
      <c r="F25" s="17" t="s">
        <v>191</v>
      </c>
      <c r="G25" s="17" t="s">
        <v>191</v>
      </c>
      <c r="H25" s="16" t="s">
        <v>191</v>
      </c>
      <c r="I25" s="17" t="s">
        <v>191</v>
      </c>
      <c r="J25" s="17" t="s">
        <v>191</v>
      </c>
      <c r="K25" s="17" t="s">
        <v>191</v>
      </c>
      <c r="L25" s="16" t="s">
        <v>191</v>
      </c>
    </row>
    <row r="26" spans="2:12" x14ac:dyDescent="0.2">
      <c r="B26" s="7" t="s">
        <v>148</v>
      </c>
      <c r="C26" s="6">
        <v>34</v>
      </c>
      <c r="D26" s="19">
        <v>13</v>
      </c>
      <c r="E26" s="19">
        <v>14</v>
      </c>
      <c r="F26" s="17" t="s">
        <v>191</v>
      </c>
      <c r="G26" s="19">
        <v>1</v>
      </c>
      <c r="H26" s="27">
        <f>I26+J26+K26</f>
        <v>5</v>
      </c>
      <c r="I26" s="19">
        <v>4</v>
      </c>
      <c r="J26" s="19">
        <v>1</v>
      </c>
      <c r="K26" s="17" t="s">
        <v>191</v>
      </c>
      <c r="L26" s="27">
        <f>C26-SUM(D26:H26)</f>
        <v>1</v>
      </c>
    </row>
    <row r="27" spans="2:12" x14ac:dyDescent="0.2">
      <c r="B27" s="7" t="s">
        <v>147</v>
      </c>
      <c r="C27" s="6">
        <v>27</v>
      </c>
      <c r="D27" s="19">
        <v>23</v>
      </c>
      <c r="E27" s="19">
        <v>2</v>
      </c>
      <c r="F27" s="17" t="s">
        <v>191</v>
      </c>
      <c r="G27" s="17" t="s">
        <v>191</v>
      </c>
      <c r="H27" s="27">
        <f>I27+J27+K27</f>
        <v>1</v>
      </c>
      <c r="I27" s="19">
        <v>1</v>
      </c>
      <c r="J27" s="17" t="s">
        <v>191</v>
      </c>
      <c r="K27" s="17" t="s">
        <v>191</v>
      </c>
      <c r="L27" s="27">
        <f>C27-SUM(D27:H27)</f>
        <v>1</v>
      </c>
    </row>
    <row r="28" spans="2:12" x14ac:dyDescent="0.2">
      <c r="B28" s="7" t="s">
        <v>146</v>
      </c>
      <c r="C28" s="6">
        <v>56</v>
      </c>
      <c r="D28" s="19">
        <v>54</v>
      </c>
      <c r="E28" s="17" t="s">
        <v>191</v>
      </c>
      <c r="F28" s="17" t="s">
        <v>191</v>
      </c>
      <c r="G28" s="17" t="s">
        <v>191</v>
      </c>
      <c r="H28" s="16" t="s">
        <v>191</v>
      </c>
      <c r="I28" s="17" t="s">
        <v>191</v>
      </c>
      <c r="J28" s="17" t="s">
        <v>191</v>
      </c>
      <c r="K28" s="17" t="s">
        <v>191</v>
      </c>
      <c r="L28" s="27">
        <f>C28-SUM(D28:H28)</f>
        <v>2</v>
      </c>
    </row>
    <row r="29" spans="2:12" x14ac:dyDescent="0.2">
      <c r="B29" s="7" t="s">
        <v>145</v>
      </c>
      <c r="C29" s="6">
        <v>9</v>
      </c>
      <c r="D29" s="19">
        <v>4</v>
      </c>
      <c r="E29" s="17" t="s">
        <v>191</v>
      </c>
      <c r="F29" s="17" t="s">
        <v>191</v>
      </c>
      <c r="G29" s="17" t="s">
        <v>191</v>
      </c>
      <c r="H29" s="27">
        <f>I29+J29+K29</f>
        <v>3</v>
      </c>
      <c r="I29" s="19">
        <v>2</v>
      </c>
      <c r="J29" s="19">
        <v>1</v>
      </c>
      <c r="K29" s="17" t="s">
        <v>191</v>
      </c>
      <c r="L29" s="27">
        <f>C29-SUM(D29:H29)</f>
        <v>2</v>
      </c>
    </row>
    <row r="30" spans="2:12" x14ac:dyDescent="0.2">
      <c r="B30" s="7" t="s">
        <v>144</v>
      </c>
      <c r="C30" s="6">
        <v>29</v>
      </c>
      <c r="D30" s="19">
        <v>17</v>
      </c>
      <c r="E30" s="19">
        <v>1</v>
      </c>
      <c r="F30" s="19">
        <v>3</v>
      </c>
      <c r="G30" s="19">
        <v>1</v>
      </c>
      <c r="H30" s="27">
        <f>I30+J30+K30</f>
        <v>6</v>
      </c>
      <c r="I30" s="19">
        <v>5</v>
      </c>
      <c r="J30" s="19">
        <v>1</v>
      </c>
      <c r="K30" s="17" t="s">
        <v>191</v>
      </c>
      <c r="L30" s="27">
        <f>C30-SUM(D30:H30)</f>
        <v>1</v>
      </c>
    </row>
    <row r="31" spans="2:12" x14ac:dyDescent="0.2">
      <c r="B31" s="7" t="s">
        <v>143</v>
      </c>
      <c r="C31" s="6">
        <v>153</v>
      </c>
      <c r="D31" s="19">
        <v>108</v>
      </c>
      <c r="E31" s="19">
        <v>6</v>
      </c>
      <c r="F31" s="19">
        <v>10</v>
      </c>
      <c r="G31" s="19">
        <v>6</v>
      </c>
      <c r="H31" s="27">
        <f>I31+J31+K31</f>
        <v>13</v>
      </c>
      <c r="I31" s="19">
        <v>10</v>
      </c>
      <c r="J31" s="19">
        <v>3</v>
      </c>
      <c r="K31" s="17" t="s">
        <v>191</v>
      </c>
      <c r="L31" s="27">
        <f>C31-SUM(D31:H31)</f>
        <v>10</v>
      </c>
    </row>
    <row r="32" spans="2:12" x14ac:dyDescent="0.2">
      <c r="C32" s="11"/>
    </row>
    <row r="33" spans="2:12" x14ac:dyDescent="0.2">
      <c r="B33" s="7" t="s">
        <v>142</v>
      </c>
      <c r="C33" s="6">
        <v>52</v>
      </c>
      <c r="D33" s="19">
        <v>46</v>
      </c>
      <c r="E33" s="17" t="s">
        <v>191</v>
      </c>
      <c r="F33" s="17" t="s">
        <v>191</v>
      </c>
      <c r="G33" s="17" t="s">
        <v>191</v>
      </c>
      <c r="H33" s="27">
        <f>I33+J33+K33</f>
        <v>4</v>
      </c>
      <c r="I33" s="19">
        <v>2</v>
      </c>
      <c r="J33" s="19">
        <v>2</v>
      </c>
      <c r="K33" s="17" t="s">
        <v>191</v>
      </c>
      <c r="L33" s="27">
        <f>C33-SUM(D33:H33)</f>
        <v>2</v>
      </c>
    </row>
    <row r="34" spans="2:12" x14ac:dyDescent="0.2">
      <c r="B34" s="7" t="s">
        <v>141</v>
      </c>
      <c r="C34" s="6">
        <v>133</v>
      </c>
      <c r="D34" s="19">
        <v>109</v>
      </c>
      <c r="E34" s="19">
        <v>3</v>
      </c>
      <c r="F34" s="19">
        <v>6</v>
      </c>
      <c r="G34" s="19">
        <v>4</v>
      </c>
      <c r="H34" s="27">
        <f>I34+J34+K34</f>
        <v>6</v>
      </c>
      <c r="I34" s="19">
        <v>6</v>
      </c>
      <c r="J34" s="17" t="s">
        <v>191</v>
      </c>
      <c r="K34" s="17" t="s">
        <v>191</v>
      </c>
      <c r="L34" s="27">
        <f>C34-SUM(D34:H34)</f>
        <v>5</v>
      </c>
    </row>
    <row r="35" spans="2:12" x14ac:dyDescent="0.2">
      <c r="B35" s="7" t="s">
        <v>140</v>
      </c>
      <c r="C35" s="6">
        <v>2</v>
      </c>
      <c r="D35" s="17" t="s">
        <v>191</v>
      </c>
      <c r="E35" s="19">
        <v>1</v>
      </c>
      <c r="F35" s="17" t="s">
        <v>191</v>
      </c>
      <c r="G35" s="17" t="s">
        <v>191</v>
      </c>
      <c r="H35" s="27">
        <f>I35+J35+K35</f>
        <v>1</v>
      </c>
      <c r="I35" s="19">
        <v>1</v>
      </c>
      <c r="J35" s="17" t="s">
        <v>191</v>
      </c>
      <c r="K35" s="17" t="s">
        <v>191</v>
      </c>
      <c r="L35" s="16" t="s">
        <v>191</v>
      </c>
    </row>
    <row r="36" spans="2:12" x14ac:dyDescent="0.2">
      <c r="B36" s="7" t="s">
        <v>139</v>
      </c>
      <c r="C36" s="6">
        <v>11</v>
      </c>
      <c r="D36" s="19">
        <v>3</v>
      </c>
      <c r="E36" s="19">
        <v>2</v>
      </c>
      <c r="F36" s="17" t="s">
        <v>191</v>
      </c>
      <c r="G36" s="19">
        <v>3</v>
      </c>
      <c r="H36" s="27">
        <f>I36+J36+K36</f>
        <v>2</v>
      </c>
      <c r="I36" s="17" t="s">
        <v>191</v>
      </c>
      <c r="J36" s="17" t="s">
        <v>191</v>
      </c>
      <c r="K36" s="19">
        <v>2</v>
      </c>
      <c r="L36" s="27">
        <f>C36-SUM(D36:H36)</f>
        <v>1</v>
      </c>
    </row>
    <row r="37" spans="2:12" x14ac:dyDescent="0.2">
      <c r="B37" s="7" t="s">
        <v>138</v>
      </c>
      <c r="C37" s="6">
        <v>7</v>
      </c>
      <c r="D37" s="19">
        <v>7</v>
      </c>
      <c r="E37" s="17" t="s">
        <v>191</v>
      </c>
      <c r="F37" s="17" t="s">
        <v>191</v>
      </c>
      <c r="G37" s="17" t="s">
        <v>191</v>
      </c>
      <c r="H37" s="16" t="s">
        <v>191</v>
      </c>
      <c r="I37" s="17" t="s">
        <v>191</v>
      </c>
      <c r="J37" s="17" t="s">
        <v>191</v>
      </c>
      <c r="K37" s="17" t="s">
        <v>191</v>
      </c>
      <c r="L37" s="16" t="s">
        <v>191</v>
      </c>
    </row>
    <row r="38" spans="2:12" x14ac:dyDescent="0.2">
      <c r="C38" s="11"/>
    </row>
    <row r="39" spans="2:12" x14ac:dyDescent="0.2">
      <c r="B39" s="7" t="s">
        <v>137</v>
      </c>
      <c r="C39" s="6">
        <v>39</v>
      </c>
      <c r="D39" s="19">
        <v>16</v>
      </c>
      <c r="E39" s="19">
        <v>7</v>
      </c>
      <c r="F39" s="19">
        <v>7</v>
      </c>
      <c r="G39" s="19">
        <v>2</v>
      </c>
      <c r="H39" s="27">
        <f>I39+J39+K39</f>
        <v>4</v>
      </c>
      <c r="I39" s="19">
        <v>1</v>
      </c>
      <c r="J39" s="17" t="s">
        <v>191</v>
      </c>
      <c r="K39" s="19">
        <v>3</v>
      </c>
      <c r="L39" s="27">
        <f>C39-SUM(D39:H39)</f>
        <v>3</v>
      </c>
    </row>
    <row r="40" spans="2:12" x14ac:dyDescent="0.2">
      <c r="B40" s="7" t="s">
        <v>136</v>
      </c>
      <c r="C40" s="6">
        <v>14</v>
      </c>
      <c r="D40" s="19">
        <v>3</v>
      </c>
      <c r="E40" s="19">
        <v>1</v>
      </c>
      <c r="F40" s="19">
        <v>8</v>
      </c>
      <c r="G40" s="19">
        <v>1</v>
      </c>
      <c r="H40" s="27">
        <f>I40+J40+K40</f>
        <v>1</v>
      </c>
      <c r="I40" s="19">
        <v>1</v>
      </c>
      <c r="J40" s="17" t="s">
        <v>191</v>
      </c>
      <c r="K40" s="17" t="s">
        <v>191</v>
      </c>
      <c r="L40" s="16" t="s">
        <v>191</v>
      </c>
    </row>
    <row r="41" spans="2:12" x14ac:dyDescent="0.2">
      <c r="B41" s="7" t="s">
        <v>135</v>
      </c>
      <c r="C41" s="6">
        <v>13</v>
      </c>
      <c r="D41" s="19">
        <v>5</v>
      </c>
      <c r="E41" s="19">
        <v>6</v>
      </c>
      <c r="F41" s="17" t="s">
        <v>191</v>
      </c>
      <c r="G41" s="19">
        <v>1</v>
      </c>
      <c r="H41" s="27">
        <f>I41+J41+K41</f>
        <v>1</v>
      </c>
      <c r="I41" s="19">
        <v>1</v>
      </c>
      <c r="J41" s="17" t="s">
        <v>191</v>
      </c>
      <c r="K41" s="17" t="s">
        <v>191</v>
      </c>
      <c r="L41" s="16" t="s">
        <v>191</v>
      </c>
    </row>
    <row r="42" spans="2:12" x14ac:dyDescent="0.2">
      <c r="B42" s="7" t="s">
        <v>134</v>
      </c>
      <c r="C42" s="6">
        <v>5</v>
      </c>
      <c r="D42" s="19">
        <v>3</v>
      </c>
      <c r="E42" s="19">
        <v>2</v>
      </c>
      <c r="F42" s="17" t="s">
        <v>191</v>
      </c>
      <c r="G42" s="17" t="s">
        <v>191</v>
      </c>
      <c r="H42" s="16" t="s">
        <v>191</v>
      </c>
      <c r="I42" s="17" t="s">
        <v>191</v>
      </c>
      <c r="J42" s="17" t="s">
        <v>191</v>
      </c>
      <c r="K42" s="17" t="s">
        <v>191</v>
      </c>
      <c r="L42" s="16" t="s">
        <v>191</v>
      </c>
    </row>
    <row r="43" spans="2:12" x14ac:dyDescent="0.2">
      <c r="B43" s="7" t="s">
        <v>133</v>
      </c>
      <c r="C43" s="6">
        <v>6</v>
      </c>
      <c r="D43" s="19">
        <v>2</v>
      </c>
      <c r="E43" s="19">
        <v>1</v>
      </c>
      <c r="F43" s="17" t="s">
        <v>191</v>
      </c>
      <c r="G43" s="17" t="s">
        <v>191</v>
      </c>
      <c r="H43" s="27">
        <f>I43+J43+K43</f>
        <v>2</v>
      </c>
      <c r="I43" s="19">
        <v>2</v>
      </c>
      <c r="J43" s="17" t="s">
        <v>191</v>
      </c>
      <c r="K43" s="17" t="s">
        <v>191</v>
      </c>
      <c r="L43" s="27">
        <f>C43-SUM(D43:H43)</f>
        <v>1</v>
      </c>
    </row>
    <row r="44" spans="2:12" x14ac:dyDescent="0.2">
      <c r="C44" s="11"/>
    </row>
    <row r="45" spans="2:12" x14ac:dyDescent="0.2">
      <c r="B45" s="7" t="s">
        <v>132</v>
      </c>
      <c r="C45" s="6">
        <v>38</v>
      </c>
      <c r="D45" s="19">
        <v>29</v>
      </c>
      <c r="E45" s="19">
        <v>2</v>
      </c>
      <c r="F45" s="19">
        <v>2</v>
      </c>
      <c r="G45" s="19">
        <v>1</v>
      </c>
      <c r="H45" s="16" t="s">
        <v>191</v>
      </c>
      <c r="I45" s="17" t="s">
        <v>191</v>
      </c>
      <c r="J45" s="17" t="s">
        <v>191</v>
      </c>
      <c r="K45" s="17" t="s">
        <v>191</v>
      </c>
      <c r="L45" s="27">
        <f>C45-SUM(D45:H45)</f>
        <v>4</v>
      </c>
    </row>
    <row r="46" spans="2:12" x14ac:dyDescent="0.2">
      <c r="B46" s="7" t="s">
        <v>131</v>
      </c>
      <c r="C46" s="6">
        <v>5</v>
      </c>
      <c r="D46" s="19">
        <v>3</v>
      </c>
      <c r="E46" s="17" t="s">
        <v>191</v>
      </c>
      <c r="F46" s="17" t="s">
        <v>191</v>
      </c>
      <c r="G46" s="19">
        <v>1</v>
      </c>
      <c r="H46" s="16" t="s">
        <v>191</v>
      </c>
      <c r="I46" s="17" t="s">
        <v>191</v>
      </c>
      <c r="J46" s="17" t="s">
        <v>191</v>
      </c>
      <c r="K46" s="17" t="s">
        <v>191</v>
      </c>
      <c r="L46" s="27">
        <f>C46-SUM(D46:H46)</f>
        <v>1</v>
      </c>
    </row>
    <row r="47" spans="2:12" x14ac:dyDescent="0.2">
      <c r="B47" s="7" t="s">
        <v>130</v>
      </c>
      <c r="C47" s="6">
        <v>10</v>
      </c>
      <c r="D47" s="19">
        <v>3</v>
      </c>
      <c r="E47" s="17" t="s">
        <v>191</v>
      </c>
      <c r="F47" s="19">
        <v>4</v>
      </c>
      <c r="G47" s="19">
        <v>1</v>
      </c>
      <c r="H47" s="27">
        <f>I47+J47+K47</f>
        <v>2</v>
      </c>
      <c r="I47" s="19">
        <v>1</v>
      </c>
      <c r="J47" s="19">
        <v>1</v>
      </c>
      <c r="K47" s="17" t="s">
        <v>191</v>
      </c>
      <c r="L47" s="16" t="s">
        <v>191</v>
      </c>
    </row>
    <row r="48" spans="2:12" x14ac:dyDescent="0.2">
      <c r="B48" s="7" t="s">
        <v>129</v>
      </c>
      <c r="C48" s="6">
        <v>7</v>
      </c>
      <c r="D48" s="19">
        <v>2</v>
      </c>
      <c r="E48" s="17" t="s">
        <v>191</v>
      </c>
      <c r="F48" s="17" t="s">
        <v>191</v>
      </c>
      <c r="G48" s="19">
        <v>1</v>
      </c>
      <c r="H48" s="27">
        <f>I48+J48+K48</f>
        <v>3</v>
      </c>
      <c r="I48" s="17" t="s">
        <v>191</v>
      </c>
      <c r="J48" s="17" t="s">
        <v>191</v>
      </c>
      <c r="K48" s="19">
        <v>3</v>
      </c>
      <c r="L48" s="27">
        <f>C48-SUM(D48:H48)</f>
        <v>1</v>
      </c>
    </row>
    <row r="49" spans="2:12" x14ac:dyDescent="0.2">
      <c r="B49" s="7" t="s">
        <v>128</v>
      </c>
      <c r="C49" s="6">
        <v>6</v>
      </c>
      <c r="D49" s="17" t="s">
        <v>191</v>
      </c>
      <c r="E49" s="17" t="s">
        <v>191</v>
      </c>
      <c r="F49" s="17" t="s">
        <v>191</v>
      </c>
      <c r="G49" s="17" t="s">
        <v>191</v>
      </c>
      <c r="H49" s="27">
        <f>I49+J49+K49</f>
        <v>2</v>
      </c>
      <c r="I49" s="17" t="s">
        <v>191</v>
      </c>
      <c r="J49" s="17" t="s">
        <v>191</v>
      </c>
      <c r="K49" s="19">
        <v>2</v>
      </c>
      <c r="L49" s="27">
        <f>C49-SUM(D49:H49)</f>
        <v>4</v>
      </c>
    </row>
    <row r="50" spans="2:12" x14ac:dyDescent="0.2">
      <c r="B50" s="7" t="s">
        <v>127</v>
      </c>
      <c r="C50" s="6">
        <v>2</v>
      </c>
      <c r="D50" s="19">
        <v>2</v>
      </c>
      <c r="E50" s="17" t="s">
        <v>191</v>
      </c>
      <c r="F50" s="17" t="s">
        <v>191</v>
      </c>
      <c r="G50" s="17" t="s">
        <v>191</v>
      </c>
      <c r="H50" s="16" t="s">
        <v>191</v>
      </c>
      <c r="I50" s="17" t="s">
        <v>191</v>
      </c>
      <c r="J50" s="17" t="s">
        <v>191</v>
      </c>
      <c r="K50" s="17" t="s">
        <v>191</v>
      </c>
      <c r="L50" s="16" t="s">
        <v>191</v>
      </c>
    </row>
    <row r="51" spans="2:12" x14ac:dyDescent="0.2">
      <c r="B51" s="7" t="s">
        <v>126</v>
      </c>
      <c r="C51" s="6">
        <v>2</v>
      </c>
      <c r="D51" s="19">
        <v>1</v>
      </c>
      <c r="E51" s="17" t="s">
        <v>191</v>
      </c>
      <c r="F51" s="17" t="s">
        <v>191</v>
      </c>
      <c r="G51" s="19">
        <v>1</v>
      </c>
      <c r="H51" s="16" t="s">
        <v>191</v>
      </c>
      <c r="I51" s="17" t="s">
        <v>191</v>
      </c>
      <c r="J51" s="17" t="s">
        <v>191</v>
      </c>
      <c r="K51" s="17" t="s">
        <v>191</v>
      </c>
      <c r="L51" s="16" t="s">
        <v>191</v>
      </c>
    </row>
    <row r="52" spans="2:12" x14ac:dyDescent="0.2">
      <c r="B52" s="7" t="s">
        <v>125</v>
      </c>
      <c r="C52" s="32" t="s">
        <v>191</v>
      </c>
      <c r="D52" s="17" t="s">
        <v>191</v>
      </c>
      <c r="E52" s="17" t="s">
        <v>191</v>
      </c>
      <c r="F52" s="17" t="s">
        <v>191</v>
      </c>
      <c r="G52" s="17" t="s">
        <v>191</v>
      </c>
      <c r="H52" s="16" t="s">
        <v>191</v>
      </c>
      <c r="I52" s="17" t="s">
        <v>191</v>
      </c>
      <c r="J52" s="17" t="s">
        <v>191</v>
      </c>
      <c r="K52" s="17" t="s">
        <v>191</v>
      </c>
      <c r="L52" s="16" t="s">
        <v>191</v>
      </c>
    </row>
    <row r="53" spans="2:12" x14ac:dyDescent="0.2">
      <c r="B53" s="7" t="s">
        <v>124</v>
      </c>
      <c r="C53" s="6">
        <v>36</v>
      </c>
      <c r="D53" s="19">
        <v>26</v>
      </c>
      <c r="E53" s="19">
        <v>3</v>
      </c>
      <c r="F53" s="19">
        <v>3</v>
      </c>
      <c r="G53" s="19">
        <v>2</v>
      </c>
      <c r="H53" s="27">
        <f>I53+J53+K53</f>
        <v>1</v>
      </c>
      <c r="I53" s="19">
        <v>1</v>
      </c>
      <c r="J53" s="17" t="s">
        <v>191</v>
      </c>
      <c r="K53" s="17" t="s">
        <v>191</v>
      </c>
      <c r="L53" s="27">
        <f>C53-SUM(D53:H53)</f>
        <v>1</v>
      </c>
    </row>
    <row r="54" spans="2:12" x14ac:dyDescent="0.2">
      <c r="B54" s="7" t="s">
        <v>123</v>
      </c>
      <c r="C54" s="6">
        <v>14</v>
      </c>
      <c r="D54" s="19">
        <v>2</v>
      </c>
      <c r="E54" s="19">
        <v>3</v>
      </c>
      <c r="F54" s="19">
        <v>6</v>
      </c>
      <c r="G54" s="19">
        <v>1</v>
      </c>
      <c r="H54" s="27">
        <f>I54+J54+K54</f>
        <v>1</v>
      </c>
      <c r="I54" s="19">
        <v>1</v>
      </c>
      <c r="J54" s="17" t="s">
        <v>191</v>
      </c>
      <c r="K54" s="17" t="s">
        <v>191</v>
      </c>
      <c r="L54" s="27">
        <f>C54-SUM(D54:H54)</f>
        <v>1</v>
      </c>
    </row>
    <row r="55" spans="2:12" x14ac:dyDescent="0.2">
      <c r="C55" s="11"/>
    </row>
    <row r="56" spans="2:12" x14ac:dyDescent="0.2">
      <c r="B56" s="7" t="s">
        <v>122</v>
      </c>
      <c r="C56" s="6">
        <v>110</v>
      </c>
      <c r="D56" s="19">
        <v>16</v>
      </c>
      <c r="E56" s="19">
        <v>21</v>
      </c>
      <c r="F56" s="19">
        <v>17</v>
      </c>
      <c r="G56" s="19">
        <v>1</v>
      </c>
      <c r="H56" s="27">
        <f>I56+J56+K56</f>
        <v>42</v>
      </c>
      <c r="I56" s="19">
        <v>40</v>
      </c>
      <c r="J56" s="19">
        <v>1</v>
      </c>
      <c r="K56" s="19">
        <v>1</v>
      </c>
      <c r="L56" s="27">
        <f>C56-SUM(D56:H56)</f>
        <v>13</v>
      </c>
    </row>
    <row r="57" spans="2:12" x14ac:dyDescent="0.2">
      <c r="B57" s="7" t="s">
        <v>121</v>
      </c>
      <c r="C57" s="6">
        <v>2</v>
      </c>
      <c r="D57" s="17" t="s">
        <v>191</v>
      </c>
      <c r="E57" s="17" t="s">
        <v>191</v>
      </c>
      <c r="F57" s="17" t="s">
        <v>191</v>
      </c>
      <c r="G57" s="19">
        <v>1</v>
      </c>
      <c r="H57" s="27">
        <f>I57+J57+K57</f>
        <v>1</v>
      </c>
      <c r="I57" s="19">
        <v>1</v>
      </c>
      <c r="J57" s="17" t="s">
        <v>191</v>
      </c>
      <c r="K57" s="17" t="s">
        <v>191</v>
      </c>
      <c r="L57" s="16" t="s">
        <v>191</v>
      </c>
    </row>
    <row r="58" spans="2:12" x14ac:dyDescent="0.2">
      <c r="B58" s="7" t="s">
        <v>120</v>
      </c>
      <c r="C58" s="6">
        <v>1</v>
      </c>
      <c r="D58" s="17" t="s">
        <v>191</v>
      </c>
      <c r="E58" s="19">
        <v>1</v>
      </c>
      <c r="F58" s="17" t="s">
        <v>191</v>
      </c>
      <c r="G58" s="17" t="s">
        <v>191</v>
      </c>
      <c r="H58" s="16" t="s">
        <v>191</v>
      </c>
      <c r="I58" s="17" t="s">
        <v>191</v>
      </c>
      <c r="J58" s="17" t="s">
        <v>191</v>
      </c>
      <c r="K58" s="17" t="s">
        <v>191</v>
      </c>
      <c r="L58" s="16" t="s">
        <v>191</v>
      </c>
    </row>
    <row r="59" spans="2:12" x14ac:dyDescent="0.2">
      <c r="B59" s="7" t="s">
        <v>119</v>
      </c>
      <c r="C59" s="6">
        <v>30</v>
      </c>
      <c r="D59" s="19">
        <v>20</v>
      </c>
      <c r="E59" s="17" t="s">
        <v>191</v>
      </c>
      <c r="F59" s="17" t="s">
        <v>191</v>
      </c>
      <c r="G59" s="19">
        <v>2</v>
      </c>
      <c r="H59" s="27">
        <f>I59+J59+K59</f>
        <v>7</v>
      </c>
      <c r="I59" s="19">
        <v>1</v>
      </c>
      <c r="J59" s="17" t="s">
        <v>191</v>
      </c>
      <c r="K59" s="19">
        <v>6</v>
      </c>
      <c r="L59" s="27">
        <f>C59-SUM(D59:H59)</f>
        <v>1</v>
      </c>
    </row>
    <row r="60" spans="2:12" x14ac:dyDescent="0.2">
      <c r="B60" s="7" t="s">
        <v>118</v>
      </c>
      <c r="C60" s="6">
        <v>3</v>
      </c>
      <c r="D60" s="19">
        <v>2</v>
      </c>
      <c r="E60" s="17" t="s">
        <v>191</v>
      </c>
      <c r="F60" s="17" t="s">
        <v>191</v>
      </c>
      <c r="G60" s="17" t="s">
        <v>191</v>
      </c>
      <c r="H60" s="16" t="s">
        <v>191</v>
      </c>
      <c r="I60" s="17" t="s">
        <v>191</v>
      </c>
      <c r="J60" s="17" t="s">
        <v>191</v>
      </c>
      <c r="K60" s="17" t="s">
        <v>191</v>
      </c>
      <c r="L60" s="27">
        <f>C60-SUM(D60:H60)</f>
        <v>1</v>
      </c>
    </row>
    <row r="61" spans="2:12" x14ac:dyDescent="0.2">
      <c r="B61" s="7" t="s">
        <v>117</v>
      </c>
      <c r="C61" s="6">
        <v>13</v>
      </c>
      <c r="D61" s="17" t="s">
        <v>191</v>
      </c>
      <c r="E61" s="17" t="s">
        <v>191</v>
      </c>
      <c r="F61" s="17" t="s">
        <v>191</v>
      </c>
      <c r="G61" s="17" t="s">
        <v>191</v>
      </c>
      <c r="H61" s="27">
        <f>I61+J61+K61</f>
        <v>13</v>
      </c>
      <c r="I61" s="19">
        <v>3</v>
      </c>
      <c r="J61" s="17" t="s">
        <v>191</v>
      </c>
      <c r="K61" s="19">
        <v>10</v>
      </c>
      <c r="L61" s="16" t="s">
        <v>191</v>
      </c>
    </row>
    <row r="62" spans="2:12" x14ac:dyDescent="0.2">
      <c r="B62" s="7" t="s">
        <v>116</v>
      </c>
      <c r="C62" s="6">
        <v>39</v>
      </c>
      <c r="D62" s="19">
        <v>24</v>
      </c>
      <c r="E62" s="19">
        <v>2</v>
      </c>
      <c r="F62" s="19">
        <v>2</v>
      </c>
      <c r="G62" s="19">
        <v>4</v>
      </c>
      <c r="H62" s="27">
        <f>I62+J62+K62</f>
        <v>5</v>
      </c>
      <c r="I62" s="19">
        <v>3</v>
      </c>
      <c r="J62" s="19">
        <v>2</v>
      </c>
      <c r="K62" s="17" t="s">
        <v>191</v>
      </c>
      <c r="L62" s="27">
        <f>C62-SUM(D62:H62)</f>
        <v>2</v>
      </c>
    </row>
    <row r="63" spans="2:12" x14ac:dyDescent="0.2">
      <c r="C63" s="11"/>
    </row>
    <row r="64" spans="2:12" x14ac:dyDescent="0.2">
      <c r="B64" s="7" t="s">
        <v>115</v>
      </c>
      <c r="C64" s="6">
        <v>114</v>
      </c>
      <c r="D64" s="19">
        <v>67</v>
      </c>
      <c r="E64" s="19">
        <v>8</v>
      </c>
      <c r="F64" s="19">
        <v>21</v>
      </c>
      <c r="G64" s="19">
        <v>1</v>
      </c>
      <c r="H64" s="27">
        <f>I64+J64+K64</f>
        <v>15</v>
      </c>
      <c r="I64" s="19">
        <v>8</v>
      </c>
      <c r="J64" s="19">
        <v>7</v>
      </c>
      <c r="K64" s="17" t="s">
        <v>191</v>
      </c>
      <c r="L64" s="27">
        <f>C64-SUM(D64:H64)</f>
        <v>2</v>
      </c>
    </row>
    <row r="65" spans="1:12" x14ac:dyDescent="0.2">
      <c r="B65" s="7" t="s">
        <v>114</v>
      </c>
      <c r="C65" s="6">
        <v>8</v>
      </c>
      <c r="D65" s="17" t="s">
        <v>191</v>
      </c>
      <c r="E65" s="19">
        <v>1</v>
      </c>
      <c r="F65" s="19">
        <v>2</v>
      </c>
      <c r="G65" s="19">
        <v>4</v>
      </c>
      <c r="H65" s="27">
        <f>I65+J65+K65</f>
        <v>1</v>
      </c>
      <c r="I65" s="19">
        <v>1</v>
      </c>
      <c r="J65" s="17" t="s">
        <v>191</v>
      </c>
      <c r="K65" s="17" t="s">
        <v>191</v>
      </c>
      <c r="L65" s="16" t="s">
        <v>191</v>
      </c>
    </row>
    <row r="66" spans="1:12" x14ac:dyDescent="0.2">
      <c r="B66" s="7" t="s">
        <v>113</v>
      </c>
      <c r="C66" s="6">
        <v>13</v>
      </c>
      <c r="D66" s="19">
        <v>11</v>
      </c>
      <c r="E66" s="19">
        <v>1</v>
      </c>
      <c r="F66" s="17" t="s">
        <v>191</v>
      </c>
      <c r="G66" s="19">
        <v>1</v>
      </c>
      <c r="H66" s="16" t="s">
        <v>191</v>
      </c>
      <c r="I66" s="17" t="s">
        <v>191</v>
      </c>
      <c r="J66" s="17" t="s">
        <v>191</v>
      </c>
      <c r="K66" s="17" t="s">
        <v>191</v>
      </c>
      <c r="L66" s="16" t="s">
        <v>191</v>
      </c>
    </row>
    <row r="67" spans="1:12" x14ac:dyDescent="0.2">
      <c r="B67" s="7" t="s">
        <v>112</v>
      </c>
      <c r="C67" s="6">
        <v>3</v>
      </c>
      <c r="D67" s="19">
        <v>3</v>
      </c>
      <c r="E67" s="17" t="s">
        <v>191</v>
      </c>
      <c r="F67" s="17" t="s">
        <v>191</v>
      </c>
      <c r="G67" s="17" t="s">
        <v>191</v>
      </c>
      <c r="H67" s="16" t="s">
        <v>191</v>
      </c>
      <c r="I67" s="17" t="s">
        <v>191</v>
      </c>
      <c r="J67" s="17" t="s">
        <v>191</v>
      </c>
      <c r="K67" s="17" t="s">
        <v>191</v>
      </c>
      <c r="L67" s="16" t="s">
        <v>191</v>
      </c>
    </row>
    <row r="68" spans="1:12" x14ac:dyDescent="0.2">
      <c r="B68" s="7" t="s">
        <v>111</v>
      </c>
      <c r="C68" s="32" t="s">
        <v>191</v>
      </c>
      <c r="D68" s="17" t="s">
        <v>191</v>
      </c>
      <c r="E68" s="17" t="s">
        <v>191</v>
      </c>
      <c r="F68" s="17" t="s">
        <v>191</v>
      </c>
      <c r="G68" s="17" t="s">
        <v>191</v>
      </c>
      <c r="H68" s="16" t="s">
        <v>191</v>
      </c>
      <c r="I68" s="17" t="s">
        <v>191</v>
      </c>
      <c r="J68" s="17" t="s">
        <v>191</v>
      </c>
      <c r="K68" s="17" t="s">
        <v>191</v>
      </c>
      <c r="L68" s="16" t="s">
        <v>191</v>
      </c>
    </row>
    <row r="69" spans="1:12" x14ac:dyDescent="0.2">
      <c r="B69" s="7" t="s">
        <v>110</v>
      </c>
      <c r="C69" s="6">
        <v>4</v>
      </c>
      <c r="D69" s="19">
        <v>1</v>
      </c>
      <c r="E69" s="17" t="s">
        <v>191</v>
      </c>
      <c r="F69" s="17" t="s">
        <v>191</v>
      </c>
      <c r="G69" s="17" t="s">
        <v>191</v>
      </c>
      <c r="H69" s="27">
        <f>I69+J69+K69</f>
        <v>2</v>
      </c>
      <c r="I69" s="19">
        <v>1</v>
      </c>
      <c r="J69" s="19">
        <v>1</v>
      </c>
      <c r="K69" s="17" t="s">
        <v>191</v>
      </c>
      <c r="L69" s="27">
        <f>C69-SUM(D69:H69)</f>
        <v>1</v>
      </c>
    </row>
    <row r="70" spans="1:12" x14ac:dyDescent="0.2">
      <c r="B70" s="7" t="s">
        <v>109</v>
      </c>
      <c r="C70" s="32" t="s">
        <v>191</v>
      </c>
      <c r="D70" s="17" t="s">
        <v>191</v>
      </c>
      <c r="E70" s="17" t="s">
        <v>191</v>
      </c>
      <c r="F70" s="17" t="s">
        <v>191</v>
      </c>
      <c r="G70" s="17" t="s">
        <v>191</v>
      </c>
      <c r="H70" s="16" t="s">
        <v>191</v>
      </c>
      <c r="I70" s="17" t="s">
        <v>191</v>
      </c>
      <c r="J70" s="17" t="s">
        <v>191</v>
      </c>
      <c r="K70" s="17" t="s">
        <v>191</v>
      </c>
      <c r="L70" s="16" t="s">
        <v>191</v>
      </c>
    </row>
    <row r="71" spans="1:12" ht="18" thickBot="1" x14ac:dyDescent="0.25">
      <c r="B71" s="9"/>
      <c r="C71" s="31"/>
      <c r="D71" s="28"/>
      <c r="E71" s="28"/>
      <c r="F71" s="28"/>
      <c r="G71" s="28"/>
      <c r="H71" s="28"/>
      <c r="I71" s="28"/>
      <c r="J71" s="28"/>
      <c r="K71" s="28"/>
      <c r="L71" s="28"/>
    </row>
    <row r="72" spans="1:12" x14ac:dyDescent="0.2">
      <c r="C72" s="7" t="s">
        <v>108</v>
      </c>
    </row>
    <row r="73" spans="1:12" x14ac:dyDescent="0.2">
      <c r="A73" s="7"/>
    </row>
  </sheetData>
  <phoneticPr fontId="4"/>
  <pageMargins left="0.23000000000000004" right="0.23000000000000004" top="0.53" bottom="0.46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69921875" defaultRowHeight="17.25" x14ac:dyDescent="0.2"/>
  <cols>
    <col min="1" max="1" width="10.69921875" style="8" customWidth="1"/>
    <col min="2" max="2" width="2.69921875" style="8" customWidth="1"/>
    <col min="3" max="9" width="11.69921875" style="8" customWidth="1"/>
    <col min="10" max="16384" width="10.69921875" style="8"/>
  </cols>
  <sheetData>
    <row r="1" spans="1:11" x14ac:dyDescent="0.2">
      <c r="A1" s="7"/>
    </row>
    <row r="6" spans="1:11" x14ac:dyDescent="0.2">
      <c r="E6" s="1" t="s">
        <v>209</v>
      </c>
    </row>
    <row r="7" spans="1:11" ht="18" thickBot="1" x14ac:dyDescent="0.25">
      <c r="B7" s="9"/>
      <c r="C7" s="9"/>
      <c r="D7" s="9"/>
      <c r="E7" s="9"/>
      <c r="F7" s="10" t="s">
        <v>208</v>
      </c>
      <c r="G7" s="9"/>
      <c r="H7" s="9"/>
      <c r="I7" s="9"/>
      <c r="J7" s="9"/>
      <c r="K7" s="9"/>
    </row>
    <row r="8" spans="1:11" x14ac:dyDescent="0.2">
      <c r="D8" s="11"/>
      <c r="F8" s="11"/>
      <c r="H8" s="11"/>
    </row>
    <row r="9" spans="1:11" x14ac:dyDescent="0.2">
      <c r="D9" s="12" t="s">
        <v>207</v>
      </c>
      <c r="E9" s="13"/>
      <c r="F9" s="12" t="s">
        <v>206</v>
      </c>
      <c r="G9" s="13"/>
      <c r="H9" s="33"/>
      <c r="I9" s="38" t="s">
        <v>205</v>
      </c>
      <c r="J9" s="13"/>
      <c r="K9" s="13"/>
    </row>
    <row r="10" spans="1:11" x14ac:dyDescent="0.2">
      <c r="D10" s="11"/>
      <c r="E10" s="11"/>
      <c r="F10" s="11"/>
      <c r="G10" s="11"/>
      <c r="H10" s="11"/>
      <c r="I10" s="11"/>
      <c r="J10" s="13"/>
      <c r="K10" s="13"/>
    </row>
    <row r="11" spans="1:11" x14ac:dyDescent="0.2">
      <c r="B11" s="13"/>
      <c r="C11" s="13"/>
      <c r="D11" s="14" t="s">
        <v>11</v>
      </c>
      <c r="E11" s="14" t="s">
        <v>204</v>
      </c>
      <c r="F11" s="14" t="s">
        <v>11</v>
      </c>
      <c r="G11" s="14" t="s">
        <v>204</v>
      </c>
      <c r="H11" s="14" t="s">
        <v>11</v>
      </c>
      <c r="I11" s="14" t="s">
        <v>204</v>
      </c>
      <c r="J11" s="14" t="s">
        <v>9</v>
      </c>
      <c r="K11" s="14" t="s">
        <v>10</v>
      </c>
    </row>
    <row r="12" spans="1:11" x14ac:dyDescent="0.2">
      <c r="D12" s="15" t="s">
        <v>13</v>
      </c>
      <c r="E12" s="16" t="s">
        <v>12</v>
      </c>
      <c r="F12" s="37" t="s">
        <v>13</v>
      </c>
      <c r="G12" s="16" t="s">
        <v>12</v>
      </c>
      <c r="H12" s="16" t="s">
        <v>13</v>
      </c>
      <c r="I12" s="16" t="s">
        <v>12</v>
      </c>
      <c r="J12" s="16" t="s">
        <v>12</v>
      </c>
      <c r="K12" s="16" t="s">
        <v>12</v>
      </c>
    </row>
    <row r="13" spans="1:11" x14ac:dyDescent="0.2">
      <c r="C13" s="1" t="s">
        <v>159</v>
      </c>
      <c r="D13" s="4">
        <f>SUM(D15:D70)</f>
        <v>387195</v>
      </c>
      <c r="E13" s="2">
        <f>SUM(E15:E70)</f>
        <v>1098200</v>
      </c>
      <c r="F13" s="36">
        <f>SUM(F15:F70)</f>
        <v>391093</v>
      </c>
      <c r="G13" s="2">
        <f>SUM(G15:G70)</f>
        <v>1095626</v>
      </c>
      <c r="H13" s="2">
        <f>SUM(H15:H70)</f>
        <v>395154</v>
      </c>
      <c r="I13" s="2">
        <f>SUM(I15:I70)</f>
        <v>1094120</v>
      </c>
      <c r="J13" s="2">
        <f>SUM(J15:J70)</f>
        <v>524020</v>
      </c>
      <c r="K13" s="2">
        <f>SUM(K15:K70)</f>
        <v>570100</v>
      </c>
    </row>
    <row r="14" spans="1:11" x14ac:dyDescent="0.2">
      <c r="D14" s="11"/>
      <c r="F14" s="25"/>
    </row>
    <row r="15" spans="1:11" x14ac:dyDescent="0.2">
      <c r="C15" s="7" t="s">
        <v>158</v>
      </c>
      <c r="D15" s="6">
        <v>148397</v>
      </c>
      <c r="E15" s="19">
        <v>397452</v>
      </c>
      <c r="F15" s="35">
        <v>149735</v>
      </c>
      <c r="G15" s="19">
        <v>396217</v>
      </c>
      <c r="H15" s="19">
        <v>151175</v>
      </c>
      <c r="I15" s="27">
        <f>J15+K15</f>
        <v>395268</v>
      </c>
      <c r="J15" s="19">
        <v>189535</v>
      </c>
      <c r="K15" s="19">
        <v>205733</v>
      </c>
    </row>
    <row r="16" spans="1:11" x14ac:dyDescent="0.2">
      <c r="C16" s="7" t="s">
        <v>157</v>
      </c>
      <c r="D16" s="6">
        <v>16719</v>
      </c>
      <c r="E16" s="19">
        <v>48139</v>
      </c>
      <c r="F16" s="35">
        <v>16802</v>
      </c>
      <c r="G16" s="19">
        <v>47801</v>
      </c>
      <c r="H16" s="19">
        <v>16931</v>
      </c>
      <c r="I16" s="27">
        <f>J16+K16</f>
        <v>47628</v>
      </c>
      <c r="J16" s="19">
        <v>22497</v>
      </c>
      <c r="K16" s="19">
        <v>25131</v>
      </c>
    </row>
    <row r="17" spans="3:11" x14ac:dyDescent="0.2">
      <c r="C17" s="7" t="s">
        <v>156</v>
      </c>
      <c r="D17" s="6">
        <v>16926</v>
      </c>
      <c r="E17" s="19">
        <v>54766</v>
      </c>
      <c r="F17" s="35">
        <v>17319</v>
      </c>
      <c r="G17" s="19">
        <v>55256</v>
      </c>
      <c r="H17" s="19">
        <v>17681</v>
      </c>
      <c r="I17" s="27">
        <f>J17+K17</f>
        <v>55560</v>
      </c>
      <c r="J17" s="19">
        <v>26753</v>
      </c>
      <c r="K17" s="19">
        <v>28807</v>
      </c>
    </row>
    <row r="18" spans="3:11" x14ac:dyDescent="0.2">
      <c r="C18" s="7" t="s">
        <v>155</v>
      </c>
      <c r="D18" s="6">
        <v>10715</v>
      </c>
      <c r="E18" s="19">
        <v>35211</v>
      </c>
      <c r="F18" s="35">
        <v>10816</v>
      </c>
      <c r="G18" s="19">
        <v>35026</v>
      </c>
      <c r="H18" s="19">
        <v>10874</v>
      </c>
      <c r="I18" s="27">
        <f>J18+K18</f>
        <v>34856</v>
      </c>
      <c r="J18" s="19">
        <v>18318</v>
      </c>
      <c r="K18" s="19">
        <v>16538</v>
      </c>
    </row>
    <row r="19" spans="3:11" x14ac:dyDescent="0.2">
      <c r="C19" s="7" t="s">
        <v>154</v>
      </c>
      <c r="D19" s="6">
        <v>9532</v>
      </c>
      <c r="E19" s="19">
        <v>28319</v>
      </c>
      <c r="F19" s="35">
        <v>9588</v>
      </c>
      <c r="G19" s="19">
        <v>28266</v>
      </c>
      <c r="H19" s="19">
        <v>9707</v>
      </c>
      <c r="I19" s="27">
        <f>J19+K19</f>
        <v>28284</v>
      </c>
      <c r="J19" s="19">
        <v>13695</v>
      </c>
      <c r="K19" s="19">
        <v>14589</v>
      </c>
    </row>
    <row r="20" spans="3:11" x14ac:dyDescent="0.2">
      <c r="C20" s="7" t="s">
        <v>153</v>
      </c>
      <c r="D20" s="6">
        <v>25904</v>
      </c>
      <c r="E20" s="19">
        <v>71916</v>
      </c>
      <c r="F20" s="35">
        <v>26298</v>
      </c>
      <c r="G20" s="19">
        <v>71923</v>
      </c>
      <c r="H20" s="19">
        <v>26509</v>
      </c>
      <c r="I20" s="27">
        <f>J20+K20</f>
        <v>71749</v>
      </c>
      <c r="J20" s="19">
        <v>34157</v>
      </c>
      <c r="K20" s="19">
        <v>37592</v>
      </c>
    </row>
    <row r="21" spans="3:11" x14ac:dyDescent="0.2">
      <c r="C21" s="7" t="s">
        <v>152</v>
      </c>
      <c r="D21" s="6">
        <v>14507</v>
      </c>
      <c r="E21" s="19">
        <v>34209</v>
      </c>
      <c r="F21" s="35">
        <v>14489</v>
      </c>
      <c r="G21" s="19">
        <v>33824</v>
      </c>
      <c r="H21" s="19">
        <v>14604</v>
      </c>
      <c r="I21" s="27">
        <f>J21+K21</f>
        <v>33669</v>
      </c>
      <c r="J21" s="19">
        <v>15637</v>
      </c>
      <c r="K21" s="19">
        <v>18032</v>
      </c>
    </row>
    <row r="22" spans="3:11" x14ac:dyDescent="0.2">
      <c r="D22" s="6"/>
      <c r="E22" s="19"/>
      <c r="F22" s="35"/>
      <c r="G22" s="19"/>
      <c r="H22" s="19"/>
      <c r="J22" s="19"/>
      <c r="K22" s="19"/>
    </row>
    <row r="23" spans="3:11" x14ac:dyDescent="0.2">
      <c r="C23" s="7" t="s">
        <v>151</v>
      </c>
      <c r="D23" s="6">
        <v>4601</v>
      </c>
      <c r="E23" s="19">
        <v>15589</v>
      </c>
      <c r="F23" s="35">
        <v>4612</v>
      </c>
      <c r="G23" s="19">
        <v>15499</v>
      </c>
      <c r="H23" s="19">
        <v>4650</v>
      </c>
      <c r="I23" s="27">
        <f>J23+K23</f>
        <v>15425</v>
      </c>
      <c r="J23" s="19">
        <v>7326</v>
      </c>
      <c r="K23" s="19">
        <v>8099</v>
      </c>
    </row>
    <row r="24" spans="3:11" x14ac:dyDescent="0.2">
      <c r="C24" s="7" t="s">
        <v>150</v>
      </c>
      <c r="D24" s="6">
        <v>2894</v>
      </c>
      <c r="E24" s="19">
        <v>9019</v>
      </c>
      <c r="F24" s="35">
        <v>2893</v>
      </c>
      <c r="G24" s="19">
        <v>8869</v>
      </c>
      <c r="H24" s="19">
        <v>2898</v>
      </c>
      <c r="I24" s="27">
        <f>J24+K24</f>
        <v>8734</v>
      </c>
      <c r="J24" s="19">
        <v>4129</v>
      </c>
      <c r="K24" s="19">
        <v>4605</v>
      </c>
    </row>
    <row r="25" spans="3:11" x14ac:dyDescent="0.2">
      <c r="C25" s="7" t="s">
        <v>149</v>
      </c>
      <c r="D25" s="6">
        <v>1713</v>
      </c>
      <c r="E25" s="19">
        <v>4573</v>
      </c>
      <c r="F25" s="35">
        <v>1705</v>
      </c>
      <c r="G25" s="19">
        <v>4484</v>
      </c>
      <c r="H25" s="19">
        <v>1699</v>
      </c>
      <c r="I25" s="27">
        <f>J25+K25</f>
        <v>4419</v>
      </c>
      <c r="J25" s="19">
        <v>2054</v>
      </c>
      <c r="K25" s="19">
        <v>2365</v>
      </c>
    </row>
    <row r="26" spans="3:11" x14ac:dyDescent="0.2">
      <c r="C26" s="7" t="s">
        <v>148</v>
      </c>
      <c r="D26" s="6">
        <v>4579</v>
      </c>
      <c r="E26" s="19">
        <v>15077</v>
      </c>
      <c r="F26" s="35">
        <v>4649</v>
      </c>
      <c r="G26" s="19">
        <v>15099</v>
      </c>
      <c r="H26" s="19">
        <v>4748</v>
      </c>
      <c r="I26" s="27">
        <f>J26+K26</f>
        <v>15222</v>
      </c>
      <c r="J26" s="19">
        <v>7283</v>
      </c>
      <c r="K26" s="19">
        <v>7939</v>
      </c>
    </row>
    <row r="27" spans="3:11" x14ac:dyDescent="0.2">
      <c r="C27" s="7" t="s">
        <v>147</v>
      </c>
      <c r="D27" s="6">
        <v>5365</v>
      </c>
      <c r="E27" s="19">
        <v>17582</v>
      </c>
      <c r="F27" s="35">
        <v>5378</v>
      </c>
      <c r="G27" s="19">
        <v>17504</v>
      </c>
      <c r="H27" s="19">
        <v>5403</v>
      </c>
      <c r="I27" s="27">
        <f>J27+K27</f>
        <v>17478</v>
      </c>
      <c r="J27" s="19">
        <v>8352</v>
      </c>
      <c r="K27" s="19">
        <v>9126</v>
      </c>
    </row>
    <row r="28" spans="3:11" x14ac:dyDescent="0.2">
      <c r="C28" s="7" t="s">
        <v>146</v>
      </c>
      <c r="D28" s="6">
        <v>2911</v>
      </c>
      <c r="E28" s="19">
        <v>9321</v>
      </c>
      <c r="F28" s="35">
        <v>2913</v>
      </c>
      <c r="G28" s="19">
        <v>9262</v>
      </c>
      <c r="H28" s="19">
        <v>2902</v>
      </c>
      <c r="I28" s="27">
        <f>J28+K28</f>
        <v>9139</v>
      </c>
      <c r="J28" s="19">
        <v>4356</v>
      </c>
      <c r="K28" s="19">
        <v>4783</v>
      </c>
    </row>
    <row r="29" spans="3:11" x14ac:dyDescent="0.2">
      <c r="C29" s="7" t="s">
        <v>145</v>
      </c>
      <c r="D29" s="6">
        <v>2489</v>
      </c>
      <c r="E29" s="19">
        <v>8141</v>
      </c>
      <c r="F29" s="35">
        <v>2603</v>
      </c>
      <c r="G29" s="19">
        <v>8184</v>
      </c>
      <c r="H29" s="19">
        <v>2641</v>
      </c>
      <c r="I29" s="27">
        <f>J29+K29</f>
        <v>8208</v>
      </c>
      <c r="J29" s="19">
        <v>3888</v>
      </c>
      <c r="K29" s="19">
        <v>4320</v>
      </c>
    </row>
    <row r="30" spans="3:11" x14ac:dyDescent="0.2">
      <c r="C30" s="7" t="s">
        <v>144</v>
      </c>
      <c r="D30" s="6">
        <v>6360</v>
      </c>
      <c r="E30" s="19">
        <v>21016</v>
      </c>
      <c r="F30" s="35">
        <v>6516</v>
      </c>
      <c r="G30" s="19">
        <v>21268</v>
      </c>
      <c r="H30" s="19">
        <v>6707</v>
      </c>
      <c r="I30" s="27">
        <f>J30+K30</f>
        <v>21607</v>
      </c>
      <c r="J30" s="19">
        <v>10493</v>
      </c>
      <c r="K30" s="19">
        <v>11114</v>
      </c>
    </row>
    <row r="31" spans="3:11" x14ac:dyDescent="0.2">
      <c r="C31" s="7" t="s">
        <v>143</v>
      </c>
      <c r="D31" s="6">
        <v>14634</v>
      </c>
      <c r="E31" s="19">
        <v>44404</v>
      </c>
      <c r="F31" s="35">
        <v>15185</v>
      </c>
      <c r="G31" s="19">
        <v>45473</v>
      </c>
      <c r="H31" s="19">
        <v>15837</v>
      </c>
      <c r="I31" s="27">
        <f>J31+K31</f>
        <v>46626</v>
      </c>
      <c r="J31" s="19">
        <v>22724</v>
      </c>
      <c r="K31" s="19">
        <v>23902</v>
      </c>
    </row>
    <row r="32" spans="3:11" x14ac:dyDescent="0.2">
      <c r="D32" s="6"/>
      <c r="E32" s="19"/>
      <c r="F32" s="35"/>
      <c r="G32" s="19"/>
      <c r="H32" s="19"/>
    </row>
    <row r="33" spans="3:11" x14ac:dyDescent="0.2">
      <c r="C33" s="7" t="s">
        <v>142</v>
      </c>
      <c r="D33" s="6">
        <v>6687</v>
      </c>
      <c r="E33" s="19">
        <v>21553</v>
      </c>
      <c r="F33" s="35">
        <v>6720</v>
      </c>
      <c r="G33" s="19">
        <v>21348</v>
      </c>
      <c r="H33" s="19">
        <v>6736</v>
      </c>
      <c r="I33" s="27">
        <f>J33+K33</f>
        <v>21136</v>
      </c>
      <c r="J33" s="19">
        <v>10066</v>
      </c>
      <c r="K33" s="19">
        <v>11070</v>
      </c>
    </row>
    <row r="34" spans="3:11" x14ac:dyDescent="0.2">
      <c r="C34" s="7" t="s">
        <v>141</v>
      </c>
      <c r="D34" s="6">
        <v>5282</v>
      </c>
      <c r="E34" s="19">
        <v>16128</v>
      </c>
      <c r="F34" s="35">
        <v>5334</v>
      </c>
      <c r="G34" s="19">
        <v>16112</v>
      </c>
      <c r="H34" s="19">
        <v>5342</v>
      </c>
      <c r="I34" s="27">
        <f>J34+K34</f>
        <v>16022</v>
      </c>
      <c r="J34" s="19">
        <v>7631</v>
      </c>
      <c r="K34" s="19">
        <v>8391</v>
      </c>
    </row>
    <row r="35" spans="3:11" x14ac:dyDescent="0.2">
      <c r="C35" s="7" t="s">
        <v>140</v>
      </c>
      <c r="D35" s="6">
        <v>1995</v>
      </c>
      <c r="E35" s="19">
        <v>6677</v>
      </c>
      <c r="F35" s="35">
        <v>1990</v>
      </c>
      <c r="G35" s="19">
        <v>6540</v>
      </c>
      <c r="H35" s="19">
        <v>1984</v>
      </c>
      <c r="I35" s="27">
        <f>J35+K35</f>
        <v>6432</v>
      </c>
      <c r="J35" s="19">
        <v>3027</v>
      </c>
      <c r="K35" s="19">
        <v>3405</v>
      </c>
    </row>
    <row r="36" spans="3:11" x14ac:dyDescent="0.2">
      <c r="C36" s="7" t="s">
        <v>139</v>
      </c>
      <c r="D36" s="6">
        <v>2237</v>
      </c>
      <c r="E36" s="19">
        <v>5373</v>
      </c>
      <c r="F36" s="35">
        <v>2192</v>
      </c>
      <c r="G36" s="19">
        <v>5225</v>
      </c>
      <c r="H36" s="19">
        <v>2136</v>
      </c>
      <c r="I36" s="27">
        <f>J36+K36</f>
        <v>5081</v>
      </c>
      <c r="J36" s="19">
        <v>2495</v>
      </c>
      <c r="K36" s="19">
        <v>2586</v>
      </c>
    </row>
    <row r="37" spans="3:11" x14ac:dyDescent="0.2">
      <c r="C37" s="7" t="s">
        <v>138</v>
      </c>
      <c r="D37" s="6">
        <v>259</v>
      </c>
      <c r="E37" s="19">
        <v>647</v>
      </c>
      <c r="F37" s="35">
        <v>258</v>
      </c>
      <c r="G37" s="19">
        <v>633</v>
      </c>
      <c r="H37" s="19">
        <v>252</v>
      </c>
      <c r="I37" s="27">
        <f>J37+K37</f>
        <v>621</v>
      </c>
      <c r="J37" s="19">
        <v>298</v>
      </c>
      <c r="K37" s="19">
        <v>323</v>
      </c>
    </row>
    <row r="38" spans="3:11" x14ac:dyDescent="0.2">
      <c r="D38" s="6"/>
      <c r="E38" s="19"/>
      <c r="F38" s="35"/>
      <c r="G38" s="19"/>
      <c r="H38" s="19"/>
    </row>
    <row r="39" spans="3:11" x14ac:dyDescent="0.2">
      <c r="C39" s="7" t="s">
        <v>137</v>
      </c>
      <c r="D39" s="6">
        <v>5516</v>
      </c>
      <c r="E39" s="19">
        <v>15794</v>
      </c>
      <c r="F39" s="35">
        <v>5557</v>
      </c>
      <c r="G39" s="19">
        <v>15588</v>
      </c>
      <c r="H39" s="19">
        <v>5565</v>
      </c>
      <c r="I39" s="27">
        <f>J39+K39</f>
        <v>15480</v>
      </c>
      <c r="J39" s="19">
        <v>7308</v>
      </c>
      <c r="K39" s="19">
        <v>8172</v>
      </c>
    </row>
    <row r="40" spans="3:11" x14ac:dyDescent="0.2">
      <c r="C40" s="7" t="s">
        <v>136</v>
      </c>
      <c r="D40" s="6">
        <v>2535</v>
      </c>
      <c r="E40" s="19">
        <v>8567</v>
      </c>
      <c r="F40" s="35">
        <v>2531</v>
      </c>
      <c r="G40" s="19">
        <v>8477</v>
      </c>
      <c r="H40" s="19">
        <v>2546</v>
      </c>
      <c r="I40" s="27">
        <f>J40+K40</f>
        <v>8464</v>
      </c>
      <c r="J40" s="19">
        <v>4063</v>
      </c>
      <c r="K40" s="19">
        <v>4401</v>
      </c>
    </row>
    <row r="41" spans="3:11" x14ac:dyDescent="0.2">
      <c r="C41" s="7" t="s">
        <v>135</v>
      </c>
      <c r="D41" s="6">
        <v>4019</v>
      </c>
      <c r="E41" s="19">
        <v>14379</v>
      </c>
      <c r="F41" s="35">
        <v>4089</v>
      </c>
      <c r="G41" s="19">
        <v>14519</v>
      </c>
      <c r="H41" s="19">
        <v>4145</v>
      </c>
      <c r="I41" s="27">
        <f>J41+K41</f>
        <v>14634</v>
      </c>
      <c r="J41" s="19">
        <v>7077</v>
      </c>
      <c r="K41" s="19">
        <v>7557</v>
      </c>
    </row>
    <row r="42" spans="3:11" x14ac:dyDescent="0.2">
      <c r="C42" s="7" t="s">
        <v>134</v>
      </c>
      <c r="D42" s="6">
        <v>3014</v>
      </c>
      <c r="E42" s="19">
        <v>10348</v>
      </c>
      <c r="F42" s="35">
        <v>3010</v>
      </c>
      <c r="G42" s="19">
        <v>10283</v>
      </c>
      <c r="H42" s="19">
        <v>3016</v>
      </c>
      <c r="I42" s="27">
        <f>J42+K42</f>
        <v>10134</v>
      </c>
      <c r="J42" s="19">
        <v>4791</v>
      </c>
      <c r="K42" s="19">
        <v>5343</v>
      </c>
    </row>
    <row r="43" spans="3:11" x14ac:dyDescent="0.2">
      <c r="C43" s="7" t="s">
        <v>133</v>
      </c>
      <c r="D43" s="6">
        <v>2113</v>
      </c>
      <c r="E43" s="19">
        <v>5502</v>
      </c>
      <c r="F43" s="35">
        <v>2102</v>
      </c>
      <c r="G43" s="19">
        <v>5395</v>
      </c>
      <c r="H43" s="19">
        <v>2106</v>
      </c>
      <c r="I43" s="27">
        <f>J43+K43</f>
        <v>5332</v>
      </c>
      <c r="J43" s="19">
        <v>2504</v>
      </c>
      <c r="K43" s="19">
        <v>2828</v>
      </c>
    </row>
    <row r="44" spans="3:11" x14ac:dyDescent="0.2">
      <c r="D44" s="6"/>
      <c r="E44" s="19"/>
      <c r="F44" s="35"/>
      <c r="G44" s="19"/>
      <c r="H44" s="19"/>
    </row>
    <row r="45" spans="3:11" x14ac:dyDescent="0.2">
      <c r="C45" s="7" t="s">
        <v>132</v>
      </c>
      <c r="D45" s="6">
        <v>2996</v>
      </c>
      <c r="E45" s="19">
        <v>8907</v>
      </c>
      <c r="F45" s="35">
        <v>3059</v>
      </c>
      <c r="G45" s="19">
        <v>8898</v>
      </c>
      <c r="H45" s="19">
        <v>3065</v>
      </c>
      <c r="I45" s="27">
        <f>J45+K45</f>
        <v>8874</v>
      </c>
      <c r="J45" s="19">
        <v>4113</v>
      </c>
      <c r="K45" s="19">
        <v>4761</v>
      </c>
    </row>
    <row r="46" spans="3:11" x14ac:dyDescent="0.2">
      <c r="C46" s="7" t="s">
        <v>131</v>
      </c>
      <c r="D46" s="6">
        <v>2198</v>
      </c>
      <c r="E46" s="19">
        <v>7274</v>
      </c>
      <c r="F46" s="35">
        <v>2242</v>
      </c>
      <c r="G46" s="19">
        <v>7349</v>
      </c>
      <c r="H46" s="19">
        <v>2297</v>
      </c>
      <c r="I46" s="27">
        <f>J46+K46</f>
        <v>7400</v>
      </c>
      <c r="J46" s="19">
        <v>3516</v>
      </c>
      <c r="K46" s="19">
        <v>3884</v>
      </c>
    </row>
    <row r="47" spans="3:11" x14ac:dyDescent="0.2">
      <c r="C47" s="7" t="s">
        <v>130</v>
      </c>
      <c r="D47" s="6">
        <v>2590</v>
      </c>
      <c r="E47" s="19">
        <v>8303</v>
      </c>
      <c r="F47" s="35">
        <v>2581</v>
      </c>
      <c r="G47" s="19">
        <v>8154</v>
      </c>
      <c r="H47" s="19">
        <v>2600</v>
      </c>
      <c r="I47" s="27">
        <f>J47+K47</f>
        <v>8041</v>
      </c>
      <c r="J47" s="19">
        <v>3886</v>
      </c>
      <c r="K47" s="19">
        <v>4155</v>
      </c>
    </row>
    <row r="48" spans="3:11" x14ac:dyDescent="0.2">
      <c r="C48" s="7" t="s">
        <v>129</v>
      </c>
      <c r="D48" s="6">
        <v>2037</v>
      </c>
      <c r="E48" s="19">
        <v>7017</v>
      </c>
      <c r="F48" s="35">
        <v>2063</v>
      </c>
      <c r="G48" s="19">
        <v>7008</v>
      </c>
      <c r="H48" s="19">
        <v>2084</v>
      </c>
      <c r="I48" s="27">
        <f>J48+K48</f>
        <v>7005</v>
      </c>
      <c r="J48" s="19">
        <v>3329</v>
      </c>
      <c r="K48" s="19">
        <v>3676</v>
      </c>
    </row>
    <row r="49" spans="3:11" x14ac:dyDescent="0.2">
      <c r="C49" s="7" t="s">
        <v>128</v>
      </c>
      <c r="D49" s="6">
        <v>889</v>
      </c>
      <c r="E49" s="19">
        <v>2640</v>
      </c>
      <c r="F49" s="35">
        <v>907</v>
      </c>
      <c r="G49" s="19">
        <v>2621</v>
      </c>
      <c r="H49" s="19">
        <v>911</v>
      </c>
      <c r="I49" s="27">
        <f>J49+K49</f>
        <v>2590</v>
      </c>
      <c r="J49" s="19">
        <v>1219</v>
      </c>
      <c r="K49" s="19">
        <v>1371</v>
      </c>
    </row>
    <row r="50" spans="3:11" x14ac:dyDescent="0.2">
      <c r="C50" s="7" t="s">
        <v>127</v>
      </c>
      <c r="D50" s="6">
        <v>901</v>
      </c>
      <c r="E50" s="19">
        <v>2358</v>
      </c>
      <c r="F50" s="35">
        <v>910</v>
      </c>
      <c r="G50" s="19">
        <v>2335</v>
      </c>
      <c r="H50" s="19">
        <v>917</v>
      </c>
      <c r="I50" s="27">
        <f>J50+K50</f>
        <v>2317</v>
      </c>
      <c r="J50" s="19">
        <v>1118</v>
      </c>
      <c r="K50" s="19">
        <v>1199</v>
      </c>
    </row>
    <row r="51" spans="3:11" x14ac:dyDescent="0.2">
      <c r="C51" s="7" t="s">
        <v>126</v>
      </c>
      <c r="D51" s="6">
        <v>1667</v>
      </c>
      <c r="E51" s="19">
        <v>4781</v>
      </c>
      <c r="F51" s="35">
        <v>1663</v>
      </c>
      <c r="G51" s="19">
        <v>4730</v>
      </c>
      <c r="H51" s="19">
        <v>1681</v>
      </c>
      <c r="I51" s="27">
        <f>J51+K51</f>
        <v>4719</v>
      </c>
      <c r="J51" s="19">
        <v>2288</v>
      </c>
      <c r="K51" s="19">
        <v>2431</v>
      </c>
    </row>
    <row r="52" spans="3:11" x14ac:dyDescent="0.2">
      <c r="C52" s="7" t="s">
        <v>125</v>
      </c>
      <c r="D52" s="6">
        <v>1703</v>
      </c>
      <c r="E52" s="19">
        <v>6900</v>
      </c>
      <c r="F52" s="35">
        <v>1709</v>
      </c>
      <c r="G52" s="19">
        <v>6886</v>
      </c>
      <c r="H52" s="19">
        <v>1714</v>
      </c>
      <c r="I52" s="27">
        <f>J52+K52</f>
        <v>6853</v>
      </c>
      <c r="J52" s="19">
        <v>3277</v>
      </c>
      <c r="K52" s="19">
        <v>3576</v>
      </c>
    </row>
    <row r="53" spans="3:11" x14ac:dyDescent="0.2">
      <c r="C53" s="7" t="s">
        <v>124</v>
      </c>
      <c r="D53" s="6">
        <v>2622</v>
      </c>
      <c r="E53" s="19">
        <v>8363</v>
      </c>
      <c r="F53" s="35">
        <v>2622</v>
      </c>
      <c r="G53" s="19">
        <v>8304</v>
      </c>
      <c r="H53" s="19">
        <v>2639</v>
      </c>
      <c r="I53" s="27">
        <f>J53+K53</f>
        <v>8265</v>
      </c>
      <c r="J53" s="19">
        <v>3962</v>
      </c>
      <c r="K53" s="19">
        <v>4303</v>
      </c>
    </row>
    <row r="54" spans="3:11" x14ac:dyDescent="0.2">
      <c r="C54" s="7" t="s">
        <v>123</v>
      </c>
      <c r="D54" s="6">
        <v>2969</v>
      </c>
      <c r="E54" s="19">
        <v>10362</v>
      </c>
      <c r="F54" s="35">
        <v>2984</v>
      </c>
      <c r="G54" s="19">
        <v>10267</v>
      </c>
      <c r="H54" s="19">
        <v>3008</v>
      </c>
      <c r="I54" s="27">
        <f>J54+K54</f>
        <v>10187</v>
      </c>
      <c r="J54" s="19">
        <v>4878</v>
      </c>
      <c r="K54" s="19">
        <v>5309</v>
      </c>
    </row>
    <row r="55" spans="3:11" x14ac:dyDescent="0.2">
      <c r="D55" s="6"/>
      <c r="E55" s="19"/>
      <c r="F55" s="35"/>
      <c r="G55" s="19"/>
      <c r="H55" s="19"/>
    </row>
    <row r="56" spans="3:11" x14ac:dyDescent="0.2">
      <c r="C56" s="7" t="s">
        <v>122</v>
      </c>
      <c r="D56" s="6">
        <v>8182</v>
      </c>
      <c r="E56" s="19">
        <v>20024</v>
      </c>
      <c r="F56" s="35">
        <v>8288</v>
      </c>
      <c r="G56" s="19">
        <v>20069</v>
      </c>
      <c r="H56" s="19">
        <v>8395</v>
      </c>
      <c r="I56" s="27">
        <f>J56+K56</f>
        <v>20089</v>
      </c>
      <c r="J56" s="19">
        <v>9391</v>
      </c>
      <c r="K56" s="19">
        <v>10698</v>
      </c>
    </row>
    <row r="57" spans="3:11" x14ac:dyDescent="0.2">
      <c r="C57" s="7" t="s">
        <v>121</v>
      </c>
      <c r="D57" s="6">
        <v>1613</v>
      </c>
      <c r="E57" s="19">
        <v>4059</v>
      </c>
      <c r="F57" s="35">
        <v>1628</v>
      </c>
      <c r="G57" s="19">
        <v>4050</v>
      </c>
      <c r="H57" s="19">
        <v>1634</v>
      </c>
      <c r="I57" s="27">
        <f>J57+K57</f>
        <v>3992</v>
      </c>
      <c r="J57" s="19">
        <v>1948</v>
      </c>
      <c r="K57" s="19">
        <v>2044</v>
      </c>
    </row>
    <row r="58" spans="3:11" x14ac:dyDescent="0.2">
      <c r="C58" s="7" t="s">
        <v>120</v>
      </c>
      <c r="D58" s="6">
        <v>1317</v>
      </c>
      <c r="E58" s="19">
        <v>3366</v>
      </c>
      <c r="F58" s="35">
        <v>1330</v>
      </c>
      <c r="G58" s="19">
        <v>3330</v>
      </c>
      <c r="H58" s="19">
        <v>1343</v>
      </c>
      <c r="I58" s="27">
        <f>J58+K58</f>
        <v>3320</v>
      </c>
      <c r="J58" s="19">
        <v>1619</v>
      </c>
      <c r="K58" s="19">
        <v>1701</v>
      </c>
    </row>
    <row r="59" spans="3:11" x14ac:dyDescent="0.2">
      <c r="C59" s="7" t="s">
        <v>119</v>
      </c>
      <c r="D59" s="6">
        <v>4929</v>
      </c>
      <c r="E59" s="19">
        <v>14308</v>
      </c>
      <c r="F59" s="35">
        <v>5055</v>
      </c>
      <c r="G59" s="19">
        <v>14461</v>
      </c>
      <c r="H59" s="19">
        <v>5223</v>
      </c>
      <c r="I59" s="27">
        <f>J59+K59</f>
        <v>14774</v>
      </c>
      <c r="J59" s="19">
        <v>7138</v>
      </c>
      <c r="K59" s="19">
        <v>7636</v>
      </c>
    </row>
    <row r="60" spans="3:11" x14ac:dyDescent="0.2">
      <c r="C60" s="7" t="s">
        <v>118</v>
      </c>
      <c r="D60" s="6">
        <v>2062</v>
      </c>
      <c r="E60" s="19">
        <v>5388</v>
      </c>
      <c r="F60" s="35">
        <v>2055</v>
      </c>
      <c r="G60" s="19">
        <v>5290</v>
      </c>
      <c r="H60" s="19">
        <v>2056</v>
      </c>
      <c r="I60" s="27">
        <f>J60+K60</f>
        <v>5212</v>
      </c>
      <c r="J60" s="19">
        <v>2471</v>
      </c>
      <c r="K60" s="19">
        <v>2741</v>
      </c>
    </row>
    <row r="61" spans="3:11" x14ac:dyDescent="0.2">
      <c r="C61" s="7" t="s">
        <v>117</v>
      </c>
      <c r="D61" s="6">
        <v>2506</v>
      </c>
      <c r="E61" s="19">
        <v>6261</v>
      </c>
      <c r="F61" s="35">
        <v>2504</v>
      </c>
      <c r="G61" s="19">
        <v>6153</v>
      </c>
      <c r="H61" s="19">
        <v>2492</v>
      </c>
      <c r="I61" s="27">
        <f>J61+K61</f>
        <v>6040</v>
      </c>
      <c r="J61" s="19">
        <v>2828</v>
      </c>
      <c r="K61" s="19">
        <v>3212</v>
      </c>
    </row>
    <row r="62" spans="3:11" x14ac:dyDescent="0.2">
      <c r="C62" s="7" t="s">
        <v>116</v>
      </c>
      <c r="D62" s="6">
        <v>6701</v>
      </c>
      <c r="E62" s="19">
        <v>16511</v>
      </c>
      <c r="F62" s="35">
        <v>6748</v>
      </c>
      <c r="G62" s="19">
        <v>16321</v>
      </c>
      <c r="H62" s="19">
        <v>6756</v>
      </c>
      <c r="I62" s="27">
        <f>J62+K62</f>
        <v>16203</v>
      </c>
      <c r="J62" s="19">
        <v>7564</v>
      </c>
      <c r="K62" s="19">
        <v>8639</v>
      </c>
    </row>
    <row r="63" spans="3:11" x14ac:dyDescent="0.2">
      <c r="D63" s="6"/>
      <c r="E63" s="19"/>
      <c r="F63" s="35"/>
      <c r="G63" s="19"/>
      <c r="H63" s="19"/>
    </row>
    <row r="64" spans="3:11" x14ac:dyDescent="0.2">
      <c r="C64" s="7" t="s">
        <v>115</v>
      </c>
      <c r="D64" s="6">
        <v>8352</v>
      </c>
      <c r="E64" s="19">
        <v>20305</v>
      </c>
      <c r="F64" s="35">
        <v>8407</v>
      </c>
      <c r="G64" s="19">
        <v>20204</v>
      </c>
      <c r="H64" s="19">
        <v>8470</v>
      </c>
      <c r="I64" s="27">
        <f>J64+K64</f>
        <v>20106</v>
      </c>
      <c r="J64" s="19">
        <v>9393</v>
      </c>
      <c r="K64" s="19">
        <v>10713</v>
      </c>
    </row>
    <row r="65" spans="1:11" x14ac:dyDescent="0.2">
      <c r="C65" s="7" t="s">
        <v>114</v>
      </c>
      <c r="D65" s="6">
        <v>1692</v>
      </c>
      <c r="E65" s="19">
        <v>4066</v>
      </c>
      <c r="F65" s="35">
        <v>1690</v>
      </c>
      <c r="G65" s="19">
        <v>4033</v>
      </c>
      <c r="H65" s="19">
        <v>1690</v>
      </c>
      <c r="I65" s="27">
        <f>J65+K65</f>
        <v>3990</v>
      </c>
      <c r="J65" s="19">
        <v>1786</v>
      </c>
      <c r="K65" s="19">
        <v>2204</v>
      </c>
    </row>
    <row r="66" spans="1:11" x14ac:dyDescent="0.2">
      <c r="C66" s="7" t="s">
        <v>113</v>
      </c>
      <c r="D66" s="6">
        <v>2498</v>
      </c>
      <c r="E66" s="19">
        <v>6271</v>
      </c>
      <c r="F66" s="35">
        <v>2496</v>
      </c>
      <c r="G66" s="19">
        <v>6136</v>
      </c>
      <c r="H66" s="19">
        <v>2507</v>
      </c>
      <c r="I66" s="27">
        <f>J66+K66</f>
        <v>6084</v>
      </c>
      <c r="J66" s="19">
        <v>2764</v>
      </c>
      <c r="K66" s="19">
        <v>3320</v>
      </c>
    </row>
    <row r="67" spans="1:11" x14ac:dyDescent="0.2">
      <c r="C67" s="7" t="s">
        <v>112</v>
      </c>
      <c r="D67" s="6">
        <v>1763</v>
      </c>
      <c r="E67" s="19">
        <v>4017</v>
      </c>
      <c r="F67" s="35">
        <v>1768</v>
      </c>
      <c r="G67" s="19">
        <v>3987</v>
      </c>
      <c r="H67" s="19">
        <v>1768</v>
      </c>
      <c r="I67" s="27">
        <f>J67+K67</f>
        <v>3969</v>
      </c>
      <c r="J67" s="19">
        <v>1813</v>
      </c>
      <c r="K67" s="19">
        <v>2156</v>
      </c>
    </row>
    <row r="68" spans="1:11" x14ac:dyDescent="0.2">
      <c r="C68" s="7" t="s">
        <v>111</v>
      </c>
      <c r="D68" s="6">
        <v>979</v>
      </c>
      <c r="E68" s="19">
        <v>2199</v>
      </c>
      <c r="F68" s="35">
        <v>981</v>
      </c>
      <c r="G68" s="19">
        <v>2169</v>
      </c>
      <c r="H68" s="19">
        <v>1005</v>
      </c>
      <c r="I68" s="27">
        <f>J68+K68</f>
        <v>2167</v>
      </c>
      <c r="J68" s="19">
        <v>1038</v>
      </c>
      <c r="K68" s="19">
        <v>1129</v>
      </c>
    </row>
    <row r="69" spans="1:11" x14ac:dyDescent="0.2">
      <c r="C69" s="7" t="s">
        <v>110</v>
      </c>
      <c r="D69" s="6">
        <v>1830</v>
      </c>
      <c r="E69" s="19">
        <v>4216</v>
      </c>
      <c r="F69" s="35">
        <v>1817</v>
      </c>
      <c r="G69" s="19">
        <v>4188</v>
      </c>
      <c r="H69" s="19">
        <v>1808</v>
      </c>
      <c r="I69" s="27">
        <f>J69+K69</f>
        <v>4122</v>
      </c>
      <c r="J69" s="19">
        <v>1950</v>
      </c>
      <c r="K69" s="19">
        <v>2172</v>
      </c>
    </row>
    <row r="70" spans="1:11" x14ac:dyDescent="0.2">
      <c r="C70" s="7" t="s">
        <v>109</v>
      </c>
      <c r="D70" s="6">
        <v>296</v>
      </c>
      <c r="E70" s="19">
        <v>602</v>
      </c>
      <c r="F70" s="35">
        <v>302</v>
      </c>
      <c r="G70" s="19">
        <v>608</v>
      </c>
      <c r="H70" s="19">
        <v>297</v>
      </c>
      <c r="I70" s="27">
        <f>J70+K70</f>
        <v>593</v>
      </c>
      <c r="J70" s="19">
        <v>274</v>
      </c>
      <c r="K70" s="19">
        <v>319</v>
      </c>
    </row>
    <row r="71" spans="1:11" ht="18" thickBot="1" x14ac:dyDescent="0.25">
      <c r="B71" s="9"/>
      <c r="C71" s="9"/>
      <c r="D71" s="31"/>
      <c r="E71" s="28"/>
      <c r="F71" s="9"/>
      <c r="G71" s="9"/>
      <c r="H71" s="9"/>
      <c r="I71" s="9"/>
      <c r="J71" s="9"/>
      <c r="K71" s="9"/>
    </row>
    <row r="72" spans="1:11" x14ac:dyDescent="0.2">
      <c r="D72" s="7" t="s">
        <v>203</v>
      </c>
    </row>
    <row r="73" spans="1:11" x14ac:dyDescent="0.2">
      <c r="A73" s="7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/>
  </sheetViews>
  <sheetFormatPr defaultColWidth="8.69921875" defaultRowHeight="17.25" x14ac:dyDescent="0.2"/>
  <cols>
    <col min="1" max="1" width="10.69921875" style="8" customWidth="1"/>
    <col min="2" max="2" width="3.69921875" style="8" customWidth="1"/>
    <col min="3" max="3" width="11.69921875" style="8" customWidth="1"/>
    <col min="4" max="10" width="8.69921875" style="8"/>
    <col min="11" max="13" width="7.69921875" style="8" customWidth="1"/>
    <col min="14" max="16384" width="8.69921875" style="8"/>
  </cols>
  <sheetData>
    <row r="1" spans="1:14" x14ac:dyDescent="0.2">
      <c r="A1" s="7"/>
    </row>
    <row r="6" spans="1:14" x14ac:dyDescent="0.2">
      <c r="F6" s="1" t="s">
        <v>228</v>
      </c>
    </row>
    <row r="7" spans="1:14" ht="18" thickBot="1" x14ac:dyDescent="0.25">
      <c r="B7" s="9"/>
      <c r="C7" s="9"/>
      <c r="D7" s="9"/>
      <c r="E7" s="9"/>
      <c r="F7" s="9"/>
      <c r="G7" s="30" t="s">
        <v>227</v>
      </c>
      <c r="H7" s="9"/>
      <c r="I7" s="9"/>
      <c r="J7" s="9"/>
      <c r="K7" s="9"/>
      <c r="L7" s="9"/>
      <c r="M7" s="10" t="s">
        <v>226</v>
      </c>
      <c r="N7" s="9"/>
    </row>
    <row r="8" spans="1:14" x14ac:dyDescent="0.2">
      <c r="D8" s="11"/>
      <c r="E8" s="29" t="s">
        <v>225</v>
      </c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B9" s="13"/>
      <c r="C9" s="13"/>
      <c r="D9" s="14" t="s">
        <v>224</v>
      </c>
      <c r="E9" s="14" t="s">
        <v>223</v>
      </c>
      <c r="F9" s="14" t="s">
        <v>222</v>
      </c>
      <c r="G9" s="14" t="s">
        <v>221</v>
      </c>
      <c r="H9" s="14" t="s">
        <v>220</v>
      </c>
      <c r="I9" s="14" t="s">
        <v>219</v>
      </c>
      <c r="J9" s="14" t="s">
        <v>218</v>
      </c>
      <c r="K9" s="14" t="s">
        <v>217</v>
      </c>
      <c r="L9" s="14" t="s">
        <v>216</v>
      </c>
      <c r="M9" s="14" t="s">
        <v>215</v>
      </c>
      <c r="N9" s="14" t="s">
        <v>214</v>
      </c>
    </row>
    <row r="10" spans="1:14" x14ac:dyDescent="0.2">
      <c r="D10" s="11"/>
    </row>
    <row r="11" spans="1:14" x14ac:dyDescent="0.2">
      <c r="B11" s="7" t="s">
        <v>213</v>
      </c>
      <c r="D11" s="6">
        <v>6235</v>
      </c>
      <c r="E11" s="19">
        <v>3975</v>
      </c>
      <c r="F11" s="19">
        <v>616</v>
      </c>
      <c r="G11" s="19">
        <v>382</v>
      </c>
      <c r="H11" s="19">
        <v>407</v>
      </c>
      <c r="I11" s="19">
        <v>207</v>
      </c>
      <c r="J11" s="19">
        <v>179</v>
      </c>
      <c r="K11" s="19">
        <v>87</v>
      </c>
      <c r="L11" s="19">
        <v>52</v>
      </c>
      <c r="M11" s="19">
        <v>27</v>
      </c>
      <c r="N11" s="19">
        <v>303</v>
      </c>
    </row>
    <row r="12" spans="1:14" x14ac:dyDescent="0.2">
      <c r="B12" s="1" t="s">
        <v>212</v>
      </c>
      <c r="C12" s="2"/>
      <c r="D12" s="4">
        <f>SUM(D14:D70)</f>
        <v>6411</v>
      </c>
      <c r="E12" s="2">
        <f>SUM(E14:E70)</f>
        <v>3946</v>
      </c>
      <c r="F12" s="2">
        <f>SUM(F14:F70)</f>
        <v>696</v>
      </c>
      <c r="G12" s="2">
        <f>SUM(G14:G70)</f>
        <v>335</v>
      </c>
      <c r="H12" s="2">
        <f>SUM(H14:H70)</f>
        <v>485</v>
      </c>
      <c r="I12" s="2">
        <f>SUM(I14:I70)</f>
        <v>205</v>
      </c>
      <c r="J12" s="2">
        <f>SUM(J14:J70)</f>
        <v>218</v>
      </c>
      <c r="K12" s="2">
        <f>SUM(K14:K70)</f>
        <v>107</v>
      </c>
      <c r="L12" s="2">
        <f>SUM(L14:L70)</f>
        <v>53</v>
      </c>
      <c r="M12" s="2">
        <f>SUM(M14:M70)</f>
        <v>34</v>
      </c>
      <c r="N12" s="2">
        <f>SUM(N14:N70)</f>
        <v>332</v>
      </c>
    </row>
    <row r="13" spans="1:14" x14ac:dyDescent="0.2">
      <c r="D13" s="11"/>
    </row>
    <row r="14" spans="1:14" x14ac:dyDescent="0.2">
      <c r="C14" s="7" t="s">
        <v>158</v>
      </c>
      <c r="D14" s="18">
        <f>SUM(E14:N14)</f>
        <v>3640</v>
      </c>
      <c r="E14" s="19">
        <v>2500</v>
      </c>
      <c r="F14" s="19">
        <v>379</v>
      </c>
      <c r="G14" s="19">
        <v>113</v>
      </c>
      <c r="H14" s="19">
        <v>170</v>
      </c>
      <c r="I14" s="19">
        <v>79</v>
      </c>
      <c r="J14" s="19">
        <v>154</v>
      </c>
      <c r="K14" s="19">
        <v>15</v>
      </c>
      <c r="L14" s="19">
        <v>33</v>
      </c>
      <c r="M14" s="19">
        <v>12</v>
      </c>
      <c r="N14" s="27">
        <f>3640-3455</f>
        <v>185</v>
      </c>
    </row>
    <row r="15" spans="1:14" x14ac:dyDescent="0.2">
      <c r="C15" s="7" t="s">
        <v>157</v>
      </c>
      <c r="D15" s="18">
        <f>SUM(E15:N15)</f>
        <v>201</v>
      </c>
      <c r="E15" s="19">
        <v>100</v>
      </c>
      <c r="F15" s="19">
        <v>41</v>
      </c>
      <c r="G15" s="19">
        <v>11</v>
      </c>
      <c r="H15" s="19">
        <v>2</v>
      </c>
      <c r="I15" s="19">
        <v>16</v>
      </c>
      <c r="J15" s="19">
        <v>5</v>
      </c>
      <c r="K15" s="19">
        <v>4</v>
      </c>
      <c r="L15" s="19">
        <v>2</v>
      </c>
      <c r="M15" s="17" t="s">
        <v>211</v>
      </c>
      <c r="N15" s="27">
        <f>201-181</f>
        <v>20</v>
      </c>
    </row>
    <row r="16" spans="1:14" x14ac:dyDescent="0.2">
      <c r="C16" s="7" t="s">
        <v>156</v>
      </c>
      <c r="D16" s="18">
        <f>SUM(E16:N16)</f>
        <v>134</v>
      </c>
      <c r="E16" s="19">
        <v>64</v>
      </c>
      <c r="F16" s="19">
        <v>10</v>
      </c>
      <c r="G16" s="17" t="s">
        <v>211</v>
      </c>
      <c r="H16" s="19">
        <v>28</v>
      </c>
      <c r="I16" s="19">
        <v>11</v>
      </c>
      <c r="J16" s="19">
        <v>3</v>
      </c>
      <c r="K16" s="19">
        <v>1</v>
      </c>
      <c r="L16" s="19">
        <v>1</v>
      </c>
      <c r="M16" s="19">
        <v>3</v>
      </c>
      <c r="N16" s="27">
        <f>134-121</f>
        <v>13</v>
      </c>
    </row>
    <row r="17" spans="3:14" x14ac:dyDescent="0.2">
      <c r="C17" s="7" t="s">
        <v>155</v>
      </c>
      <c r="D17" s="18">
        <f>SUM(E17:N17)</f>
        <v>224</v>
      </c>
      <c r="E17" s="19">
        <v>153</v>
      </c>
      <c r="F17" s="19">
        <v>16</v>
      </c>
      <c r="G17" s="19">
        <v>13</v>
      </c>
      <c r="H17" s="19">
        <v>3</v>
      </c>
      <c r="I17" s="19">
        <v>8</v>
      </c>
      <c r="J17" s="17" t="s">
        <v>211</v>
      </c>
      <c r="K17" s="19">
        <v>27</v>
      </c>
      <c r="L17" s="19">
        <v>3</v>
      </c>
      <c r="M17" s="19">
        <v>1</v>
      </c>
      <c r="N17" s="16" t="s">
        <v>211</v>
      </c>
    </row>
    <row r="18" spans="3:14" x14ac:dyDescent="0.2">
      <c r="C18" s="7" t="s">
        <v>154</v>
      </c>
      <c r="D18" s="18">
        <f>SUM(E18:N18)</f>
        <v>243</v>
      </c>
      <c r="E18" s="19">
        <v>118</v>
      </c>
      <c r="F18" s="19">
        <v>23</v>
      </c>
      <c r="G18" s="19">
        <v>48</v>
      </c>
      <c r="H18" s="19">
        <v>13</v>
      </c>
      <c r="I18" s="19">
        <v>9</v>
      </c>
      <c r="J18" s="19">
        <v>5</v>
      </c>
      <c r="K18" s="19">
        <v>12</v>
      </c>
      <c r="L18" s="19">
        <v>2</v>
      </c>
      <c r="M18" s="19">
        <v>1</v>
      </c>
      <c r="N18" s="27">
        <f>243-231</f>
        <v>12</v>
      </c>
    </row>
    <row r="19" spans="3:14" x14ac:dyDescent="0.2">
      <c r="C19" s="7" t="s">
        <v>153</v>
      </c>
      <c r="D19" s="18">
        <f>SUM(E19:N19)</f>
        <v>283</v>
      </c>
      <c r="E19" s="19">
        <v>113</v>
      </c>
      <c r="F19" s="19">
        <v>30</v>
      </c>
      <c r="G19" s="19">
        <v>3</v>
      </c>
      <c r="H19" s="19">
        <v>82</v>
      </c>
      <c r="I19" s="19">
        <v>24</v>
      </c>
      <c r="J19" s="19">
        <v>1</v>
      </c>
      <c r="K19" s="19">
        <v>4</v>
      </c>
      <c r="L19" s="19">
        <v>5</v>
      </c>
      <c r="M19" s="19">
        <v>3</v>
      </c>
      <c r="N19" s="27">
        <f>283-265</f>
        <v>18</v>
      </c>
    </row>
    <row r="20" spans="3:14" x14ac:dyDescent="0.2">
      <c r="C20" s="7" t="s">
        <v>152</v>
      </c>
      <c r="D20" s="18">
        <f>SUM(E20:N20)</f>
        <v>199</v>
      </c>
      <c r="E20" s="19">
        <v>90</v>
      </c>
      <c r="F20" s="19">
        <v>7</v>
      </c>
      <c r="G20" s="19">
        <v>12</v>
      </c>
      <c r="H20" s="19">
        <v>51</v>
      </c>
      <c r="I20" s="19">
        <v>13</v>
      </c>
      <c r="J20" s="19">
        <v>9</v>
      </c>
      <c r="K20" s="19">
        <v>2</v>
      </c>
      <c r="L20" s="17" t="s">
        <v>211</v>
      </c>
      <c r="M20" s="17" t="s">
        <v>211</v>
      </c>
      <c r="N20" s="27">
        <f>199-184</f>
        <v>15</v>
      </c>
    </row>
    <row r="21" spans="3:14" x14ac:dyDescent="0.2">
      <c r="D21" s="11"/>
      <c r="H21" s="19"/>
      <c r="I21" s="19"/>
      <c r="J21" s="19"/>
      <c r="K21" s="19"/>
      <c r="L21" s="19"/>
      <c r="M21" s="19"/>
    </row>
    <row r="22" spans="3:14" x14ac:dyDescent="0.2">
      <c r="C22" s="7" t="s">
        <v>151</v>
      </c>
      <c r="D22" s="18">
        <f>SUM(E22:N22)</f>
        <v>68</v>
      </c>
      <c r="E22" s="19">
        <v>54</v>
      </c>
      <c r="F22" s="19">
        <v>10</v>
      </c>
      <c r="G22" s="19">
        <v>1</v>
      </c>
      <c r="H22" s="17" t="s">
        <v>211</v>
      </c>
      <c r="I22" s="19">
        <v>1</v>
      </c>
      <c r="J22" s="17" t="s">
        <v>211</v>
      </c>
      <c r="K22" s="17" t="s">
        <v>211</v>
      </c>
      <c r="L22" s="17" t="s">
        <v>211</v>
      </c>
      <c r="M22" s="17" t="s">
        <v>211</v>
      </c>
      <c r="N22" s="27">
        <f>68-66</f>
        <v>2</v>
      </c>
    </row>
    <row r="23" spans="3:14" x14ac:dyDescent="0.2">
      <c r="C23" s="7" t="s">
        <v>150</v>
      </c>
      <c r="D23" s="18">
        <f>SUM(E23:N23)</f>
        <v>17</v>
      </c>
      <c r="E23" s="19">
        <v>4</v>
      </c>
      <c r="F23" s="19">
        <v>1</v>
      </c>
      <c r="G23" s="19">
        <v>2</v>
      </c>
      <c r="H23" s="19">
        <v>1</v>
      </c>
      <c r="I23" s="19">
        <v>1</v>
      </c>
      <c r="J23" s="17" t="s">
        <v>211</v>
      </c>
      <c r="K23" s="17" t="s">
        <v>211</v>
      </c>
      <c r="L23" s="17" t="s">
        <v>211</v>
      </c>
      <c r="M23" s="19">
        <v>6</v>
      </c>
      <c r="N23" s="27">
        <f>17-15</f>
        <v>2</v>
      </c>
    </row>
    <row r="24" spans="3:14" x14ac:dyDescent="0.2">
      <c r="C24" s="7" t="s">
        <v>149</v>
      </c>
      <c r="D24" s="15" t="s">
        <v>211</v>
      </c>
      <c r="E24" s="17" t="s">
        <v>211</v>
      </c>
      <c r="F24" s="17" t="s">
        <v>211</v>
      </c>
      <c r="G24" s="17" t="s">
        <v>211</v>
      </c>
      <c r="H24" s="17" t="s">
        <v>211</v>
      </c>
      <c r="I24" s="17" t="s">
        <v>211</v>
      </c>
      <c r="J24" s="17" t="s">
        <v>211</v>
      </c>
      <c r="K24" s="17" t="s">
        <v>211</v>
      </c>
      <c r="L24" s="17" t="s">
        <v>211</v>
      </c>
      <c r="M24" s="17" t="s">
        <v>211</v>
      </c>
      <c r="N24" s="16" t="s">
        <v>211</v>
      </c>
    </row>
    <row r="25" spans="3:14" x14ac:dyDescent="0.2">
      <c r="D25" s="11"/>
    </row>
    <row r="26" spans="3:14" x14ac:dyDescent="0.2">
      <c r="C26" s="7" t="s">
        <v>148</v>
      </c>
      <c r="D26" s="18">
        <f>SUM(E26:N26)</f>
        <v>48</v>
      </c>
      <c r="E26" s="19">
        <v>19</v>
      </c>
      <c r="F26" s="19">
        <v>14</v>
      </c>
      <c r="G26" s="19">
        <v>2</v>
      </c>
      <c r="H26" s="19">
        <v>3</v>
      </c>
      <c r="I26" s="19">
        <v>1</v>
      </c>
      <c r="J26" s="19">
        <v>7</v>
      </c>
      <c r="K26" s="19">
        <v>1</v>
      </c>
      <c r="L26" s="17" t="s">
        <v>211</v>
      </c>
      <c r="M26" s="17" t="s">
        <v>211</v>
      </c>
      <c r="N26" s="27">
        <f>48-47</f>
        <v>1</v>
      </c>
    </row>
    <row r="27" spans="3:14" x14ac:dyDescent="0.2">
      <c r="C27" s="7" t="s">
        <v>147</v>
      </c>
      <c r="D27" s="18">
        <f>SUM(E27:N27)</f>
        <v>40</v>
      </c>
      <c r="E27" s="19">
        <v>26</v>
      </c>
      <c r="F27" s="19">
        <v>7</v>
      </c>
      <c r="G27" s="17" t="s">
        <v>211</v>
      </c>
      <c r="H27" s="19">
        <v>1</v>
      </c>
      <c r="I27" s="17" t="s">
        <v>211</v>
      </c>
      <c r="J27" s="19">
        <v>3</v>
      </c>
      <c r="K27" s="17" t="s">
        <v>211</v>
      </c>
      <c r="L27" s="17" t="s">
        <v>211</v>
      </c>
      <c r="M27" s="17" t="s">
        <v>211</v>
      </c>
      <c r="N27" s="27">
        <f>40-37</f>
        <v>3</v>
      </c>
    </row>
    <row r="28" spans="3:14" x14ac:dyDescent="0.2">
      <c r="C28" s="7" t="s">
        <v>146</v>
      </c>
      <c r="D28" s="18">
        <f>SUM(E28:N28)</f>
        <v>48</v>
      </c>
      <c r="E28" s="19">
        <v>48</v>
      </c>
      <c r="F28" s="17" t="s">
        <v>211</v>
      </c>
      <c r="G28" s="17" t="s">
        <v>211</v>
      </c>
      <c r="H28" s="17" t="s">
        <v>211</v>
      </c>
      <c r="I28" s="17" t="s">
        <v>211</v>
      </c>
      <c r="J28" s="17" t="s">
        <v>211</v>
      </c>
      <c r="K28" s="17" t="s">
        <v>211</v>
      </c>
      <c r="L28" s="17" t="s">
        <v>211</v>
      </c>
      <c r="M28" s="17" t="s">
        <v>211</v>
      </c>
      <c r="N28" s="16" t="s">
        <v>211</v>
      </c>
    </row>
    <row r="29" spans="3:14" x14ac:dyDescent="0.2">
      <c r="C29" s="7" t="s">
        <v>145</v>
      </c>
      <c r="D29" s="18">
        <f>SUM(E29:N29)</f>
        <v>17</v>
      </c>
      <c r="E29" s="19">
        <v>5</v>
      </c>
      <c r="F29" s="19">
        <v>6</v>
      </c>
      <c r="G29" s="17" t="s">
        <v>211</v>
      </c>
      <c r="H29" s="19">
        <v>2</v>
      </c>
      <c r="I29" s="17" t="s">
        <v>211</v>
      </c>
      <c r="J29" s="17" t="s">
        <v>211</v>
      </c>
      <c r="K29" s="17" t="s">
        <v>211</v>
      </c>
      <c r="L29" s="17" t="s">
        <v>211</v>
      </c>
      <c r="M29" s="17" t="s">
        <v>211</v>
      </c>
      <c r="N29" s="27">
        <f>17-13</f>
        <v>4</v>
      </c>
    </row>
    <row r="30" spans="3:14" x14ac:dyDescent="0.2">
      <c r="C30" s="7" t="s">
        <v>144</v>
      </c>
      <c r="D30" s="18">
        <f>SUM(E30:N30)</f>
        <v>53</v>
      </c>
      <c r="E30" s="19">
        <v>32</v>
      </c>
      <c r="F30" s="19">
        <v>5</v>
      </c>
      <c r="G30" s="19">
        <v>6</v>
      </c>
      <c r="H30" s="19">
        <v>4</v>
      </c>
      <c r="I30" s="19">
        <v>1</v>
      </c>
      <c r="J30" s="19">
        <v>2</v>
      </c>
      <c r="K30" s="17" t="s">
        <v>211</v>
      </c>
      <c r="L30" s="17" t="s">
        <v>211</v>
      </c>
      <c r="M30" s="19">
        <v>1</v>
      </c>
      <c r="N30" s="27">
        <f>53-51</f>
        <v>2</v>
      </c>
    </row>
    <row r="31" spans="3:14" x14ac:dyDescent="0.2">
      <c r="C31" s="7" t="s">
        <v>143</v>
      </c>
      <c r="D31" s="18">
        <f>SUM(E31:N31)</f>
        <v>265</v>
      </c>
      <c r="E31" s="19">
        <v>182</v>
      </c>
      <c r="F31" s="19">
        <v>13</v>
      </c>
      <c r="G31" s="19">
        <v>22</v>
      </c>
      <c r="H31" s="19">
        <v>18</v>
      </c>
      <c r="I31" s="19">
        <v>4</v>
      </c>
      <c r="J31" s="19">
        <v>5</v>
      </c>
      <c r="K31" s="19">
        <v>5</v>
      </c>
      <c r="L31" s="19">
        <v>1</v>
      </c>
      <c r="M31" s="17" t="s">
        <v>211</v>
      </c>
      <c r="N31" s="27">
        <f>265-250</f>
        <v>15</v>
      </c>
    </row>
    <row r="32" spans="3:14" x14ac:dyDescent="0.2">
      <c r="D32" s="11"/>
      <c r="H32" s="19"/>
      <c r="I32" s="19"/>
      <c r="J32" s="19"/>
      <c r="K32" s="19"/>
      <c r="L32" s="19"/>
      <c r="M32" s="19"/>
    </row>
    <row r="33" spans="3:14" x14ac:dyDescent="0.2">
      <c r="C33" s="7" t="s">
        <v>142</v>
      </c>
      <c r="D33" s="18">
        <f>SUM(E33:N33)</f>
        <v>75</v>
      </c>
      <c r="E33" s="19">
        <v>56</v>
      </c>
      <c r="F33" s="19">
        <v>1</v>
      </c>
      <c r="G33" s="19">
        <v>8</v>
      </c>
      <c r="H33" s="19">
        <v>6</v>
      </c>
      <c r="I33" s="17" t="s">
        <v>211</v>
      </c>
      <c r="J33" s="19">
        <v>2</v>
      </c>
      <c r="K33" s="17" t="s">
        <v>211</v>
      </c>
      <c r="L33" s="19">
        <v>1</v>
      </c>
      <c r="M33" s="17" t="s">
        <v>211</v>
      </c>
      <c r="N33" s="27">
        <f>75-74</f>
        <v>1</v>
      </c>
    </row>
    <row r="34" spans="3:14" x14ac:dyDescent="0.2">
      <c r="C34" s="7" t="s">
        <v>141</v>
      </c>
      <c r="D34" s="18">
        <f>SUM(E34:N34)</f>
        <v>141</v>
      </c>
      <c r="E34" s="19">
        <v>107</v>
      </c>
      <c r="F34" s="19">
        <v>3</v>
      </c>
      <c r="G34" s="19">
        <v>12</v>
      </c>
      <c r="H34" s="19">
        <v>12</v>
      </c>
      <c r="I34" s="19">
        <v>2</v>
      </c>
      <c r="J34" s="19">
        <v>1</v>
      </c>
      <c r="K34" s="17" t="s">
        <v>211</v>
      </c>
      <c r="L34" s="19">
        <v>1</v>
      </c>
      <c r="M34" s="19">
        <v>1</v>
      </c>
      <c r="N34" s="27">
        <f>141-139</f>
        <v>2</v>
      </c>
    </row>
    <row r="35" spans="3:14" x14ac:dyDescent="0.2">
      <c r="C35" s="7" t="s">
        <v>140</v>
      </c>
      <c r="D35" s="18">
        <f>SUM(E35:N35)</f>
        <v>2</v>
      </c>
      <c r="E35" s="17" t="s">
        <v>211</v>
      </c>
      <c r="F35" s="19">
        <v>1</v>
      </c>
      <c r="G35" s="17" t="s">
        <v>211</v>
      </c>
      <c r="H35" s="19">
        <v>1</v>
      </c>
      <c r="I35" s="17" t="s">
        <v>211</v>
      </c>
      <c r="J35" s="17" t="s">
        <v>211</v>
      </c>
      <c r="K35" s="17" t="s">
        <v>211</v>
      </c>
      <c r="L35" s="17" t="s">
        <v>211</v>
      </c>
      <c r="M35" s="17" t="s">
        <v>211</v>
      </c>
      <c r="N35" s="16" t="s">
        <v>211</v>
      </c>
    </row>
    <row r="36" spans="3:14" x14ac:dyDescent="0.2">
      <c r="C36" s="7" t="s">
        <v>139</v>
      </c>
      <c r="D36" s="18">
        <f>SUM(E36:N36)</f>
        <v>10</v>
      </c>
      <c r="E36" s="19">
        <v>2</v>
      </c>
      <c r="F36" s="17" t="s">
        <v>211</v>
      </c>
      <c r="G36" s="17" t="s">
        <v>211</v>
      </c>
      <c r="H36" s="17" t="s">
        <v>211</v>
      </c>
      <c r="I36" s="19">
        <v>2</v>
      </c>
      <c r="J36" s="17" t="s">
        <v>211</v>
      </c>
      <c r="K36" s="17" t="s">
        <v>211</v>
      </c>
      <c r="L36" s="17" t="s">
        <v>211</v>
      </c>
      <c r="M36" s="17" t="s">
        <v>211</v>
      </c>
      <c r="N36" s="27">
        <f>10-4</f>
        <v>6</v>
      </c>
    </row>
    <row r="37" spans="3:14" x14ac:dyDescent="0.2">
      <c r="C37" s="7" t="s">
        <v>138</v>
      </c>
      <c r="D37" s="18">
        <f>SUM(E37:N37)</f>
        <v>3</v>
      </c>
      <c r="E37" s="19">
        <v>3</v>
      </c>
      <c r="F37" s="17" t="s">
        <v>211</v>
      </c>
      <c r="G37" s="17" t="s">
        <v>211</v>
      </c>
      <c r="H37" s="17" t="s">
        <v>211</v>
      </c>
      <c r="I37" s="17" t="s">
        <v>211</v>
      </c>
      <c r="J37" s="17" t="s">
        <v>211</v>
      </c>
      <c r="K37" s="17" t="s">
        <v>211</v>
      </c>
      <c r="L37" s="17" t="s">
        <v>211</v>
      </c>
      <c r="M37" s="17" t="s">
        <v>211</v>
      </c>
      <c r="N37" s="16" t="s">
        <v>211</v>
      </c>
    </row>
    <row r="38" spans="3:14" x14ac:dyDescent="0.2">
      <c r="D38" s="11"/>
      <c r="H38" s="19"/>
      <c r="I38" s="19"/>
      <c r="J38" s="19"/>
      <c r="K38" s="19"/>
      <c r="L38" s="19"/>
      <c r="M38" s="19"/>
    </row>
    <row r="39" spans="3:14" x14ac:dyDescent="0.2">
      <c r="C39" s="7" t="s">
        <v>137</v>
      </c>
      <c r="D39" s="18">
        <f>SUM(E39:N39)</f>
        <v>76</v>
      </c>
      <c r="E39" s="19">
        <v>31</v>
      </c>
      <c r="F39" s="19">
        <v>10</v>
      </c>
      <c r="G39" s="19">
        <v>22</v>
      </c>
      <c r="H39" s="19">
        <v>1</v>
      </c>
      <c r="I39" s="19">
        <v>3</v>
      </c>
      <c r="J39" s="17" t="s">
        <v>211</v>
      </c>
      <c r="K39" s="19">
        <v>5</v>
      </c>
      <c r="L39" s="17" t="s">
        <v>211</v>
      </c>
      <c r="M39" s="17" t="s">
        <v>211</v>
      </c>
      <c r="N39" s="27">
        <f>76-72</f>
        <v>4</v>
      </c>
    </row>
    <row r="40" spans="3:14" x14ac:dyDescent="0.2">
      <c r="C40" s="7" t="s">
        <v>136</v>
      </c>
      <c r="D40" s="18">
        <f>SUM(E40:N40)</f>
        <v>13</v>
      </c>
      <c r="E40" s="19">
        <v>4</v>
      </c>
      <c r="F40" s="19">
        <v>1</v>
      </c>
      <c r="G40" s="19">
        <v>1</v>
      </c>
      <c r="H40" s="17" t="s">
        <v>211</v>
      </c>
      <c r="I40" s="19">
        <v>1</v>
      </c>
      <c r="J40" s="17" t="s">
        <v>211</v>
      </c>
      <c r="K40" s="17" t="s">
        <v>211</v>
      </c>
      <c r="L40" s="19">
        <v>1</v>
      </c>
      <c r="M40" s="19">
        <v>1</v>
      </c>
      <c r="N40" s="27">
        <f>13-9</f>
        <v>4</v>
      </c>
    </row>
    <row r="41" spans="3:14" x14ac:dyDescent="0.2">
      <c r="C41" s="7" t="s">
        <v>135</v>
      </c>
      <c r="D41" s="18">
        <f>SUM(E41:N41)</f>
        <v>35</v>
      </c>
      <c r="E41" s="19">
        <v>7</v>
      </c>
      <c r="F41" s="19">
        <v>9</v>
      </c>
      <c r="G41" s="19">
        <v>9</v>
      </c>
      <c r="H41" s="17" t="s">
        <v>211</v>
      </c>
      <c r="I41" s="19">
        <v>3</v>
      </c>
      <c r="J41" s="17" t="s">
        <v>211</v>
      </c>
      <c r="K41" s="19">
        <v>6</v>
      </c>
      <c r="L41" s="17" t="s">
        <v>211</v>
      </c>
      <c r="M41" s="17" t="s">
        <v>211</v>
      </c>
      <c r="N41" s="27">
        <f>35-34</f>
        <v>1</v>
      </c>
    </row>
    <row r="42" spans="3:14" x14ac:dyDescent="0.2">
      <c r="C42" s="7" t="s">
        <v>134</v>
      </c>
      <c r="D42" s="18">
        <f>SUM(E42:N42)</f>
        <v>12</v>
      </c>
      <c r="E42" s="19">
        <v>3</v>
      </c>
      <c r="F42" s="19">
        <v>7</v>
      </c>
      <c r="G42" s="17" t="s">
        <v>211</v>
      </c>
      <c r="H42" s="19">
        <v>1</v>
      </c>
      <c r="I42" s="19">
        <v>1</v>
      </c>
      <c r="J42" s="17" t="s">
        <v>211</v>
      </c>
      <c r="K42" s="17" t="s">
        <v>211</v>
      </c>
      <c r="L42" s="17" t="s">
        <v>211</v>
      </c>
      <c r="M42" s="17" t="s">
        <v>211</v>
      </c>
      <c r="N42" s="16" t="s">
        <v>211</v>
      </c>
    </row>
    <row r="43" spans="3:14" x14ac:dyDescent="0.2">
      <c r="C43" s="7" t="s">
        <v>133</v>
      </c>
      <c r="D43" s="18">
        <f>SUM(E43:N43)</f>
        <v>15</v>
      </c>
      <c r="E43" s="19">
        <v>2</v>
      </c>
      <c r="F43" s="19">
        <v>8</v>
      </c>
      <c r="G43" s="17" t="s">
        <v>211</v>
      </c>
      <c r="H43" s="19">
        <v>3</v>
      </c>
      <c r="I43" s="19">
        <v>1</v>
      </c>
      <c r="J43" s="17" t="s">
        <v>211</v>
      </c>
      <c r="K43" s="17" t="s">
        <v>211</v>
      </c>
      <c r="L43" s="17" t="s">
        <v>211</v>
      </c>
      <c r="M43" s="17" t="s">
        <v>211</v>
      </c>
      <c r="N43" s="27">
        <f>15-14</f>
        <v>1</v>
      </c>
    </row>
    <row r="44" spans="3:14" x14ac:dyDescent="0.2">
      <c r="D44" s="11"/>
      <c r="H44" s="19"/>
      <c r="I44" s="19"/>
      <c r="J44" s="19"/>
      <c r="K44" s="19"/>
      <c r="L44" s="19"/>
      <c r="M44" s="19"/>
    </row>
    <row r="45" spans="3:14" x14ac:dyDescent="0.2">
      <c r="C45" s="7" t="s">
        <v>132</v>
      </c>
      <c r="D45" s="18">
        <f>SUM(E45:N45)</f>
        <v>35</v>
      </c>
      <c r="E45" s="19">
        <v>19</v>
      </c>
      <c r="F45" s="19">
        <v>2</v>
      </c>
      <c r="G45" s="19">
        <v>4</v>
      </c>
      <c r="H45" s="19">
        <v>1</v>
      </c>
      <c r="I45" s="19">
        <v>6</v>
      </c>
      <c r="J45" s="17" t="s">
        <v>211</v>
      </c>
      <c r="K45" s="17" t="s">
        <v>211</v>
      </c>
      <c r="L45" s="19">
        <v>2</v>
      </c>
      <c r="M45" s="17" t="s">
        <v>211</v>
      </c>
      <c r="N45" s="27">
        <f>35-34</f>
        <v>1</v>
      </c>
    </row>
    <row r="46" spans="3:14" x14ac:dyDescent="0.2">
      <c r="C46" s="7" t="s">
        <v>131</v>
      </c>
      <c r="D46" s="18">
        <f>SUM(E46:N46)</f>
        <v>10</v>
      </c>
      <c r="E46" s="19">
        <v>8</v>
      </c>
      <c r="F46" s="19">
        <v>1</v>
      </c>
      <c r="G46" s="17" t="s">
        <v>211</v>
      </c>
      <c r="H46" s="19">
        <v>1</v>
      </c>
      <c r="I46" s="17" t="s">
        <v>211</v>
      </c>
      <c r="J46" s="17" t="s">
        <v>211</v>
      </c>
      <c r="K46" s="17" t="s">
        <v>211</v>
      </c>
      <c r="L46" s="17" t="s">
        <v>211</v>
      </c>
      <c r="M46" s="17" t="s">
        <v>211</v>
      </c>
      <c r="N46" s="16" t="s">
        <v>211</v>
      </c>
    </row>
    <row r="47" spans="3:14" x14ac:dyDescent="0.2">
      <c r="C47" s="7" t="s">
        <v>130</v>
      </c>
      <c r="D47" s="18">
        <f>SUM(E47:N47)</f>
        <v>22</v>
      </c>
      <c r="E47" s="19">
        <v>4</v>
      </c>
      <c r="F47" s="19">
        <v>12</v>
      </c>
      <c r="G47" s="19">
        <v>3</v>
      </c>
      <c r="H47" s="19">
        <v>1</v>
      </c>
      <c r="I47" s="17" t="s">
        <v>211</v>
      </c>
      <c r="J47" s="19">
        <v>1</v>
      </c>
      <c r="K47" s="17" t="s">
        <v>211</v>
      </c>
      <c r="L47" s="17" t="s">
        <v>211</v>
      </c>
      <c r="M47" s="17" t="s">
        <v>211</v>
      </c>
      <c r="N47" s="27">
        <f>22-21</f>
        <v>1</v>
      </c>
    </row>
    <row r="48" spans="3:14" x14ac:dyDescent="0.2">
      <c r="C48" s="7" t="s">
        <v>129</v>
      </c>
      <c r="D48" s="18">
        <f>SUM(E48:N48)</f>
        <v>2</v>
      </c>
      <c r="E48" s="19">
        <v>2</v>
      </c>
      <c r="F48" s="17" t="s">
        <v>211</v>
      </c>
      <c r="G48" s="17" t="s">
        <v>211</v>
      </c>
      <c r="H48" s="17" t="s">
        <v>211</v>
      </c>
      <c r="I48" s="17" t="s">
        <v>211</v>
      </c>
      <c r="J48" s="17" t="s">
        <v>211</v>
      </c>
      <c r="K48" s="17" t="s">
        <v>211</v>
      </c>
      <c r="L48" s="17" t="s">
        <v>211</v>
      </c>
      <c r="M48" s="17" t="s">
        <v>211</v>
      </c>
      <c r="N48" s="17" t="s">
        <v>211</v>
      </c>
    </row>
    <row r="49" spans="3:14" x14ac:dyDescent="0.2">
      <c r="C49" s="7" t="s">
        <v>128</v>
      </c>
      <c r="D49" s="18">
        <f>SUM(E49:N49)</f>
        <v>8</v>
      </c>
      <c r="E49" s="17" t="s">
        <v>211</v>
      </c>
      <c r="F49" s="17" t="s">
        <v>211</v>
      </c>
      <c r="G49" s="19">
        <v>3</v>
      </c>
      <c r="H49" s="17" t="s">
        <v>211</v>
      </c>
      <c r="I49" s="17" t="s">
        <v>211</v>
      </c>
      <c r="J49" s="17" t="s">
        <v>211</v>
      </c>
      <c r="K49" s="19">
        <v>3</v>
      </c>
      <c r="L49" s="17" t="s">
        <v>211</v>
      </c>
      <c r="M49" s="17" t="s">
        <v>211</v>
      </c>
      <c r="N49" s="27">
        <f>8-6</f>
        <v>2</v>
      </c>
    </row>
    <row r="50" spans="3:14" x14ac:dyDescent="0.2">
      <c r="C50" s="7" t="s">
        <v>127</v>
      </c>
      <c r="D50" s="18">
        <f>SUM(E50:N50)</f>
        <v>28</v>
      </c>
      <c r="E50" s="19">
        <v>6</v>
      </c>
      <c r="F50" s="17" t="s">
        <v>211</v>
      </c>
      <c r="G50" s="19">
        <v>4</v>
      </c>
      <c r="H50" s="17" t="s">
        <v>211</v>
      </c>
      <c r="I50" s="17" t="s">
        <v>211</v>
      </c>
      <c r="J50" s="17" t="s">
        <v>211</v>
      </c>
      <c r="K50" s="19">
        <v>18</v>
      </c>
      <c r="L50" s="17" t="s">
        <v>211</v>
      </c>
      <c r="M50" s="17" t="s">
        <v>211</v>
      </c>
      <c r="N50" s="16" t="s">
        <v>211</v>
      </c>
    </row>
    <row r="51" spans="3:14" x14ac:dyDescent="0.2">
      <c r="C51" s="7" t="s">
        <v>126</v>
      </c>
      <c r="D51" s="18">
        <f>SUM(E51:N51)</f>
        <v>2</v>
      </c>
      <c r="E51" s="19">
        <v>1</v>
      </c>
      <c r="F51" s="17" t="s">
        <v>211</v>
      </c>
      <c r="G51" s="17" t="s">
        <v>211</v>
      </c>
      <c r="H51" s="17" t="s">
        <v>211</v>
      </c>
      <c r="I51" s="19">
        <v>1</v>
      </c>
      <c r="J51" s="17" t="s">
        <v>211</v>
      </c>
      <c r="K51" s="17" t="s">
        <v>211</v>
      </c>
      <c r="L51" s="17" t="s">
        <v>211</v>
      </c>
      <c r="M51" s="17" t="s">
        <v>211</v>
      </c>
      <c r="N51" s="16" t="s">
        <v>211</v>
      </c>
    </row>
    <row r="52" spans="3:14" x14ac:dyDescent="0.2">
      <c r="C52" s="7" t="s">
        <v>125</v>
      </c>
      <c r="D52" s="18">
        <f>SUM(E52:N52)</f>
        <v>7</v>
      </c>
      <c r="E52" s="19">
        <v>1</v>
      </c>
      <c r="F52" s="17" t="s">
        <v>211</v>
      </c>
      <c r="G52" s="19">
        <v>5</v>
      </c>
      <c r="H52" s="17" t="s">
        <v>211</v>
      </c>
      <c r="I52" s="17" t="s">
        <v>211</v>
      </c>
      <c r="J52" s="17" t="s">
        <v>211</v>
      </c>
      <c r="K52" s="17" t="s">
        <v>211</v>
      </c>
      <c r="L52" s="19">
        <v>1</v>
      </c>
      <c r="M52" s="17" t="s">
        <v>211</v>
      </c>
      <c r="N52" s="16" t="s">
        <v>211</v>
      </c>
    </row>
    <row r="53" spans="3:14" x14ac:dyDescent="0.2">
      <c r="C53" s="7" t="s">
        <v>124</v>
      </c>
      <c r="D53" s="18">
        <f>SUM(E53:N53)</f>
        <v>35</v>
      </c>
      <c r="E53" s="19">
        <v>26</v>
      </c>
      <c r="F53" s="19">
        <v>3</v>
      </c>
      <c r="G53" s="17" t="s">
        <v>211</v>
      </c>
      <c r="H53" s="19">
        <v>2</v>
      </c>
      <c r="I53" s="19">
        <v>3</v>
      </c>
      <c r="J53" s="17" t="s">
        <v>211</v>
      </c>
      <c r="K53" s="17" t="s">
        <v>211</v>
      </c>
      <c r="L53" s="17" t="s">
        <v>211</v>
      </c>
      <c r="M53" s="17" t="s">
        <v>211</v>
      </c>
      <c r="N53" s="27">
        <f>35-34</f>
        <v>1</v>
      </c>
    </row>
    <row r="54" spans="3:14" x14ac:dyDescent="0.2">
      <c r="C54" s="7" t="s">
        <v>123</v>
      </c>
      <c r="D54" s="18">
        <f>SUM(E54:N54)</f>
        <v>11</v>
      </c>
      <c r="E54" s="19">
        <v>3</v>
      </c>
      <c r="F54" s="19">
        <v>6</v>
      </c>
      <c r="G54" s="17" t="s">
        <v>211</v>
      </c>
      <c r="H54" s="19">
        <v>2</v>
      </c>
      <c r="I54" s="17" t="s">
        <v>211</v>
      </c>
      <c r="J54" s="17" t="s">
        <v>211</v>
      </c>
      <c r="K54" s="17" t="s">
        <v>211</v>
      </c>
      <c r="L54" s="17" t="s">
        <v>211</v>
      </c>
      <c r="M54" s="17" t="s">
        <v>211</v>
      </c>
      <c r="N54" s="16" t="s">
        <v>211</v>
      </c>
    </row>
    <row r="55" spans="3:14" x14ac:dyDescent="0.2">
      <c r="D55" s="11"/>
      <c r="H55" s="19"/>
      <c r="I55" s="19"/>
      <c r="J55" s="19"/>
      <c r="K55" s="19"/>
      <c r="L55" s="19"/>
      <c r="M55" s="19"/>
    </row>
    <row r="56" spans="3:14" x14ac:dyDescent="0.2">
      <c r="C56" s="7" t="s">
        <v>122</v>
      </c>
      <c r="D56" s="18">
        <f>SUM(E56:N56)</f>
        <v>88</v>
      </c>
      <c r="E56" s="19">
        <v>22</v>
      </c>
      <c r="F56" s="19">
        <v>33</v>
      </c>
      <c r="G56" s="19">
        <v>7</v>
      </c>
      <c r="H56" s="19">
        <v>17</v>
      </c>
      <c r="I56" s="17" t="s">
        <v>211</v>
      </c>
      <c r="J56" s="19">
        <v>3</v>
      </c>
      <c r="K56" s="17" t="s">
        <v>211</v>
      </c>
      <c r="L56" s="17" t="s">
        <v>211</v>
      </c>
      <c r="M56" s="19">
        <v>3</v>
      </c>
      <c r="N56" s="27">
        <f>88-85</f>
        <v>3</v>
      </c>
    </row>
    <row r="57" spans="3:14" x14ac:dyDescent="0.2">
      <c r="C57" s="7" t="s">
        <v>121</v>
      </c>
      <c r="D57" s="18">
        <f>SUM(E57:N57)</f>
        <v>12</v>
      </c>
      <c r="E57" s="19">
        <v>2</v>
      </c>
      <c r="F57" s="17" t="s">
        <v>211</v>
      </c>
      <c r="G57" s="17" t="s">
        <v>211</v>
      </c>
      <c r="H57" s="19">
        <v>2</v>
      </c>
      <c r="I57" s="19">
        <v>1</v>
      </c>
      <c r="J57" s="17" t="s">
        <v>211</v>
      </c>
      <c r="K57" s="19">
        <v>4</v>
      </c>
      <c r="L57" s="17" t="s">
        <v>211</v>
      </c>
      <c r="M57" s="17" t="s">
        <v>211</v>
      </c>
      <c r="N57" s="27">
        <f>12-9</f>
        <v>3</v>
      </c>
    </row>
    <row r="58" spans="3:14" x14ac:dyDescent="0.2">
      <c r="C58" s="7" t="s">
        <v>120</v>
      </c>
      <c r="D58" s="18">
        <f>SUM(E58:N58)</f>
        <v>1</v>
      </c>
      <c r="E58" s="17" t="s">
        <v>211</v>
      </c>
      <c r="F58" s="19">
        <v>1</v>
      </c>
      <c r="G58" s="17" t="s">
        <v>211</v>
      </c>
      <c r="H58" s="17" t="s">
        <v>211</v>
      </c>
      <c r="I58" s="17" t="s">
        <v>211</v>
      </c>
      <c r="J58" s="17" t="s">
        <v>211</v>
      </c>
      <c r="K58" s="17" t="s">
        <v>211</v>
      </c>
      <c r="L58" s="17" t="s">
        <v>211</v>
      </c>
      <c r="M58" s="17" t="s">
        <v>211</v>
      </c>
      <c r="N58" s="16" t="s">
        <v>211</v>
      </c>
    </row>
    <row r="59" spans="3:14" x14ac:dyDescent="0.2">
      <c r="C59" s="7" t="s">
        <v>119</v>
      </c>
      <c r="D59" s="18">
        <f>SUM(E59:N59)</f>
        <v>37</v>
      </c>
      <c r="E59" s="19">
        <v>26</v>
      </c>
      <c r="F59" s="19">
        <v>1</v>
      </c>
      <c r="G59" s="19">
        <v>4</v>
      </c>
      <c r="H59" s="19">
        <v>3</v>
      </c>
      <c r="I59" s="19">
        <v>2</v>
      </c>
      <c r="J59" s="17" t="s">
        <v>211</v>
      </c>
      <c r="K59" s="17" t="s">
        <v>211</v>
      </c>
      <c r="L59" s="17" t="s">
        <v>211</v>
      </c>
      <c r="M59" s="17" t="s">
        <v>211</v>
      </c>
      <c r="N59" s="27">
        <f>37-36</f>
        <v>1</v>
      </c>
    </row>
    <row r="60" spans="3:14" x14ac:dyDescent="0.2">
      <c r="C60" s="7" t="s">
        <v>118</v>
      </c>
      <c r="D60" s="18">
        <f>SUM(E60:N60)</f>
        <v>8</v>
      </c>
      <c r="E60" s="19">
        <v>2</v>
      </c>
      <c r="F60" s="19">
        <v>6</v>
      </c>
      <c r="G60" s="17" t="s">
        <v>211</v>
      </c>
      <c r="H60" s="17" t="s">
        <v>211</v>
      </c>
      <c r="I60" s="17" t="s">
        <v>211</v>
      </c>
      <c r="J60" s="17" t="s">
        <v>211</v>
      </c>
      <c r="K60" s="17" t="s">
        <v>211</v>
      </c>
      <c r="L60" s="17" t="s">
        <v>211</v>
      </c>
      <c r="M60" s="17" t="s">
        <v>211</v>
      </c>
      <c r="N60" s="16" t="s">
        <v>211</v>
      </c>
    </row>
    <row r="61" spans="3:14" x14ac:dyDescent="0.2">
      <c r="C61" s="7" t="s">
        <v>117</v>
      </c>
      <c r="D61" s="18">
        <f>SUM(E61:N61)</f>
        <v>10</v>
      </c>
      <c r="E61" s="19">
        <v>2</v>
      </c>
      <c r="F61" s="17" t="s">
        <v>211</v>
      </c>
      <c r="G61" s="17" t="s">
        <v>211</v>
      </c>
      <c r="H61" s="19">
        <v>5</v>
      </c>
      <c r="I61" s="19">
        <v>1</v>
      </c>
      <c r="J61" s="17" t="s">
        <v>211</v>
      </c>
      <c r="K61" s="17" t="s">
        <v>211</v>
      </c>
      <c r="L61" s="17" t="s">
        <v>211</v>
      </c>
      <c r="M61" s="17" t="s">
        <v>211</v>
      </c>
      <c r="N61" s="27">
        <f>10-8</f>
        <v>2</v>
      </c>
    </row>
    <row r="62" spans="3:14" x14ac:dyDescent="0.2">
      <c r="C62" s="7" t="s">
        <v>116</v>
      </c>
      <c r="D62" s="18">
        <f>SUM(E62:N62)</f>
        <v>50</v>
      </c>
      <c r="E62" s="19">
        <v>23</v>
      </c>
      <c r="F62" s="19">
        <v>12</v>
      </c>
      <c r="G62" s="19">
        <v>2</v>
      </c>
      <c r="H62" s="19">
        <v>3</v>
      </c>
      <c r="I62" s="19">
        <v>3</v>
      </c>
      <c r="J62" s="19">
        <v>4</v>
      </c>
      <c r="K62" s="17" t="s">
        <v>211</v>
      </c>
      <c r="L62" s="17" t="s">
        <v>211</v>
      </c>
      <c r="M62" s="17" t="s">
        <v>211</v>
      </c>
      <c r="N62" s="27">
        <f>50-47</f>
        <v>3</v>
      </c>
    </row>
    <row r="63" spans="3:14" x14ac:dyDescent="0.2">
      <c r="D63" s="11"/>
      <c r="H63" s="19"/>
      <c r="I63" s="19"/>
      <c r="J63" s="19"/>
      <c r="K63" s="19"/>
      <c r="L63" s="19"/>
      <c r="M63" s="19"/>
    </row>
    <row r="64" spans="3:14" x14ac:dyDescent="0.2">
      <c r="C64" s="7" t="s">
        <v>115</v>
      </c>
      <c r="D64" s="18">
        <f>SUM(E64:N64)</f>
        <v>137</v>
      </c>
      <c r="E64" s="19">
        <v>58</v>
      </c>
      <c r="F64" s="19">
        <v>4</v>
      </c>
      <c r="G64" s="19">
        <v>18</v>
      </c>
      <c r="H64" s="19">
        <v>42</v>
      </c>
      <c r="I64" s="19">
        <v>2</v>
      </c>
      <c r="J64" s="19">
        <v>8</v>
      </c>
      <c r="K64" s="17" t="s">
        <v>211</v>
      </c>
      <c r="L64" s="17" t="s">
        <v>211</v>
      </c>
      <c r="M64" s="19">
        <v>2</v>
      </c>
      <c r="N64" s="27">
        <f>137-134</f>
        <v>3</v>
      </c>
    </row>
    <row r="65" spans="1:14" x14ac:dyDescent="0.2">
      <c r="C65" s="7" t="s">
        <v>114</v>
      </c>
      <c r="D65" s="18">
        <f>SUM(E65:N65)</f>
        <v>8</v>
      </c>
      <c r="E65" s="19">
        <v>2</v>
      </c>
      <c r="F65" s="19">
        <v>1</v>
      </c>
      <c r="G65" s="17" t="s">
        <v>211</v>
      </c>
      <c r="H65" s="19">
        <v>2</v>
      </c>
      <c r="I65" s="19">
        <v>1</v>
      </c>
      <c r="J65" s="19">
        <v>2</v>
      </c>
      <c r="K65" s="17" t="s">
        <v>211</v>
      </c>
      <c r="L65" s="17" t="s">
        <v>211</v>
      </c>
      <c r="M65" s="17" t="s">
        <v>211</v>
      </c>
      <c r="N65" s="16" t="s">
        <v>211</v>
      </c>
    </row>
    <row r="66" spans="1:14" x14ac:dyDescent="0.2">
      <c r="C66" s="7" t="s">
        <v>113</v>
      </c>
      <c r="D66" s="18">
        <f>SUM(E66:N66)</f>
        <v>12</v>
      </c>
      <c r="E66" s="19">
        <v>8</v>
      </c>
      <c r="F66" s="19">
        <v>1</v>
      </c>
      <c r="G66" s="17" t="s">
        <v>211</v>
      </c>
      <c r="H66" s="17" t="s">
        <v>211</v>
      </c>
      <c r="I66" s="19">
        <v>3</v>
      </c>
      <c r="J66" s="17" t="s">
        <v>211</v>
      </c>
      <c r="K66" s="17" t="s">
        <v>211</v>
      </c>
      <c r="L66" s="17" t="s">
        <v>211</v>
      </c>
      <c r="M66" s="17" t="s">
        <v>211</v>
      </c>
      <c r="N66" s="16" t="s">
        <v>211</v>
      </c>
    </row>
    <row r="67" spans="1:14" x14ac:dyDescent="0.2">
      <c r="C67" s="7" t="s">
        <v>112</v>
      </c>
      <c r="D67" s="18">
        <f>SUM(E67:N67)</f>
        <v>9</v>
      </c>
      <c r="E67" s="19">
        <v>7</v>
      </c>
      <c r="F67" s="17" t="s">
        <v>211</v>
      </c>
      <c r="G67" s="17" t="s">
        <v>211</v>
      </c>
      <c r="H67" s="17" t="s">
        <v>211</v>
      </c>
      <c r="I67" s="17" t="s">
        <v>211</v>
      </c>
      <c r="J67" s="19">
        <v>2</v>
      </c>
      <c r="K67" s="17" t="s">
        <v>211</v>
      </c>
      <c r="L67" s="17" t="s">
        <v>211</v>
      </c>
      <c r="M67" s="17" t="s">
        <v>211</v>
      </c>
      <c r="N67" s="16" t="s">
        <v>211</v>
      </c>
    </row>
    <row r="68" spans="1:14" x14ac:dyDescent="0.2">
      <c r="C68" s="7" t="s">
        <v>111</v>
      </c>
      <c r="D68" s="15" t="s">
        <v>211</v>
      </c>
      <c r="E68" s="17" t="s">
        <v>211</v>
      </c>
      <c r="F68" s="17" t="s">
        <v>211</v>
      </c>
      <c r="G68" s="17" t="s">
        <v>211</v>
      </c>
      <c r="H68" s="17" t="s">
        <v>211</v>
      </c>
      <c r="I68" s="17" t="s">
        <v>211</v>
      </c>
      <c r="J68" s="17" t="s">
        <v>211</v>
      </c>
      <c r="K68" s="17" t="s">
        <v>211</v>
      </c>
      <c r="L68" s="17" t="s">
        <v>211</v>
      </c>
      <c r="M68" s="17" t="s">
        <v>211</v>
      </c>
      <c r="N68" s="16" t="s">
        <v>211</v>
      </c>
    </row>
    <row r="69" spans="1:14" x14ac:dyDescent="0.2">
      <c r="C69" s="7" t="s">
        <v>110</v>
      </c>
      <c r="D69" s="18">
        <f>SUM(E69:N69)</f>
        <v>17</v>
      </c>
      <c r="E69" s="19">
        <v>1</v>
      </c>
      <c r="F69" s="19">
        <v>11</v>
      </c>
      <c r="G69" s="17" t="s">
        <v>211</v>
      </c>
      <c r="H69" s="19">
        <v>2</v>
      </c>
      <c r="I69" s="19">
        <v>1</v>
      </c>
      <c r="J69" s="19">
        <v>1</v>
      </c>
      <c r="K69" s="17" t="s">
        <v>211</v>
      </c>
      <c r="L69" s="17" t="s">
        <v>211</v>
      </c>
      <c r="M69" s="17" t="s">
        <v>211</v>
      </c>
      <c r="N69" s="27">
        <f>17-16</f>
        <v>1</v>
      </c>
    </row>
    <row r="70" spans="1:14" x14ac:dyDescent="0.2">
      <c r="C70" s="7" t="s">
        <v>109</v>
      </c>
      <c r="D70" s="15" t="s">
        <v>211</v>
      </c>
      <c r="E70" s="17" t="s">
        <v>211</v>
      </c>
      <c r="F70" s="17" t="s">
        <v>211</v>
      </c>
      <c r="G70" s="17" t="s">
        <v>211</v>
      </c>
      <c r="H70" s="17" t="s">
        <v>211</v>
      </c>
      <c r="I70" s="17" t="s">
        <v>211</v>
      </c>
      <c r="J70" s="17" t="s">
        <v>211</v>
      </c>
      <c r="K70" s="17" t="s">
        <v>211</v>
      </c>
      <c r="L70" s="17" t="s">
        <v>211</v>
      </c>
      <c r="M70" s="17" t="s">
        <v>211</v>
      </c>
      <c r="N70" s="16" t="s">
        <v>211</v>
      </c>
    </row>
    <row r="71" spans="1:14" ht="18" thickBot="1" x14ac:dyDescent="0.25">
      <c r="B71" s="9"/>
      <c r="C71" s="9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D72" s="7" t="s">
        <v>210</v>
      </c>
    </row>
    <row r="73" spans="1:14" x14ac:dyDescent="0.2">
      <c r="A73" s="7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I15" sqref="I15"/>
    </sheetView>
  </sheetViews>
  <sheetFormatPr defaultColWidth="10.69921875" defaultRowHeight="17.25" x14ac:dyDescent="0.2"/>
  <cols>
    <col min="1" max="1" width="10.69921875" style="8" customWidth="1"/>
    <col min="2" max="2" width="1.69921875" style="8" customWidth="1"/>
    <col min="3" max="4" width="11.69921875" style="8" customWidth="1"/>
    <col min="5" max="16384" width="10.69921875" style="8"/>
  </cols>
  <sheetData>
    <row r="1" spans="1:11" x14ac:dyDescent="0.2">
      <c r="A1" s="7"/>
    </row>
    <row r="6" spans="1:11" x14ac:dyDescent="0.2">
      <c r="F6" s="1" t="s">
        <v>262</v>
      </c>
    </row>
    <row r="7" spans="1:11" ht="18" thickBot="1" x14ac:dyDescent="0.25">
      <c r="B7" s="9"/>
      <c r="C7" s="9"/>
      <c r="D7" s="40" t="s">
        <v>261</v>
      </c>
      <c r="E7" s="9"/>
      <c r="F7" s="9"/>
      <c r="G7" s="9"/>
      <c r="H7" s="9"/>
      <c r="I7" s="9"/>
      <c r="J7" s="9"/>
      <c r="K7" s="30" t="s">
        <v>172</v>
      </c>
    </row>
    <row r="8" spans="1:11" x14ac:dyDescent="0.2">
      <c r="D8" s="34" t="s">
        <v>260</v>
      </c>
      <c r="E8" s="29" t="s">
        <v>188</v>
      </c>
      <c r="F8" s="29" t="s">
        <v>187</v>
      </c>
      <c r="G8" s="29" t="s">
        <v>186</v>
      </c>
      <c r="H8" s="29" t="s">
        <v>185</v>
      </c>
      <c r="I8" s="29" t="s">
        <v>184</v>
      </c>
      <c r="J8" s="29" t="s">
        <v>183</v>
      </c>
      <c r="K8" s="29" t="s">
        <v>171</v>
      </c>
    </row>
    <row r="9" spans="1:11" x14ac:dyDescent="0.2">
      <c r="B9" s="13"/>
      <c r="C9" s="13"/>
      <c r="D9" s="14" t="s">
        <v>259</v>
      </c>
      <c r="E9" s="12" t="s">
        <v>258</v>
      </c>
      <c r="F9" s="12" t="s">
        <v>257</v>
      </c>
      <c r="G9" s="12" t="s">
        <v>256</v>
      </c>
      <c r="H9" s="12" t="s">
        <v>255</v>
      </c>
      <c r="I9" s="12" t="s">
        <v>254</v>
      </c>
      <c r="J9" s="12" t="s">
        <v>253</v>
      </c>
      <c r="K9" s="12" t="s">
        <v>252</v>
      </c>
    </row>
    <row r="10" spans="1:11" x14ac:dyDescent="0.2">
      <c r="D10" s="11"/>
    </row>
    <row r="11" spans="1:11" x14ac:dyDescent="0.2">
      <c r="C11" s="39" t="s">
        <v>224</v>
      </c>
      <c r="D11" s="4">
        <f>D13+D43</f>
        <v>1002191</v>
      </c>
      <c r="E11" s="2">
        <f>E13+E43</f>
        <v>1026975</v>
      </c>
      <c r="F11" s="2">
        <f>F13+F43</f>
        <v>1042736</v>
      </c>
      <c r="G11" s="2">
        <f>G13+G43</f>
        <v>1072118</v>
      </c>
      <c r="H11" s="2">
        <f>H13+H43</f>
        <v>1087012</v>
      </c>
      <c r="I11" s="2">
        <f>I13+I43</f>
        <v>1087206</v>
      </c>
      <c r="J11" s="2">
        <f>J13+J43</f>
        <v>1074325</v>
      </c>
      <c r="K11" s="2">
        <f>K13+K43</f>
        <v>1080435</v>
      </c>
    </row>
    <row r="12" spans="1:11" x14ac:dyDescent="0.2">
      <c r="C12" s="2"/>
      <c r="D12" s="4"/>
      <c r="E12" s="2"/>
      <c r="F12" s="2"/>
      <c r="G12" s="2"/>
      <c r="H12" s="2"/>
      <c r="I12" s="2"/>
      <c r="J12" s="2"/>
      <c r="K12" s="2"/>
    </row>
    <row r="13" spans="1:11" x14ac:dyDescent="0.2">
      <c r="C13" s="39" t="s">
        <v>9</v>
      </c>
      <c r="D13" s="4">
        <f>SUM(D15:D40)</f>
        <v>484994</v>
      </c>
      <c r="E13" s="2">
        <f>SUM(E15:E40)</f>
        <v>497256</v>
      </c>
      <c r="F13" s="2">
        <f>SUM(F15:F40)</f>
        <v>503202</v>
      </c>
      <c r="G13" s="2">
        <f>SUM(G15:G40)</f>
        <v>517868</v>
      </c>
      <c r="H13" s="2">
        <f>SUM(H15:H40)</f>
        <v>523467</v>
      </c>
      <c r="I13" s="2">
        <f>SUM(I15:I40)</f>
        <v>520172</v>
      </c>
      <c r="J13" s="2">
        <f>SUM(J15:J40)</f>
        <v>510777</v>
      </c>
      <c r="K13" s="2">
        <f>SUM(K15:K40)</f>
        <v>513450</v>
      </c>
    </row>
    <row r="14" spans="1:11" x14ac:dyDescent="0.2">
      <c r="D14" s="11"/>
    </row>
    <row r="15" spans="1:11" x14ac:dyDescent="0.2">
      <c r="C15" s="7" t="s">
        <v>251</v>
      </c>
      <c r="D15" s="6">
        <v>40895</v>
      </c>
      <c r="E15" s="19">
        <v>41585</v>
      </c>
      <c r="F15" s="19">
        <v>42791</v>
      </c>
      <c r="G15" s="19">
        <v>45876</v>
      </c>
      <c r="H15" s="19">
        <v>37639</v>
      </c>
      <c r="I15" s="19">
        <v>32519</v>
      </c>
      <c r="J15" s="19">
        <v>28532</v>
      </c>
      <c r="K15" s="19">
        <v>26165</v>
      </c>
    </row>
    <row r="16" spans="1:11" x14ac:dyDescent="0.2">
      <c r="C16" s="7" t="s">
        <v>250</v>
      </c>
      <c r="D16" s="6">
        <v>46655</v>
      </c>
      <c r="E16" s="19">
        <v>40710</v>
      </c>
      <c r="F16" s="19">
        <v>41594</v>
      </c>
      <c r="G16" s="19">
        <v>42268</v>
      </c>
      <c r="H16" s="19">
        <v>46026</v>
      </c>
      <c r="I16" s="19">
        <v>37450</v>
      </c>
      <c r="J16" s="19">
        <v>32977</v>
      </c>
      <c r="K16" s="19">
        <v>30216</v>
      </c>
    </row>
    <row r="17" spans="3:11" x14ac:dyDescent="0.2">
      <c r="C17" s="7" t="s">
        <v>249</v>
      </c>
      <c r="D17" s="6">
        <v>58126</v>
      </c>
      <c r="E17" s="19">
        <v>46264</v>
      </c>
      <c r="F17" s="19">
        <v>40580</v>
      </c>
      <c r="G17" s="19">
        <v>41428</v>
      </c>
      <c r="H17" s="19">
        <v>42149</v>
      </c>
      <c r="I17" s="19">
        <v>45855</v>
      </c>
      <c r="J17" s="19">
        <v>37414</v>
      </c>
      <c r="K17" s="19">
        <v>33839</v>
      </c>
    </row>
    <row r="18" spans="3:11" x14ac:dyDescent="0.2">
      <c r="C18" s="7" t="s">
        <v>248</v>
      </c>
      <c r="D18" s="6">
        <v>42313</v>
      </c>
      <c r="E18" s="19">
        <v>49538</v>
      </c>
      <c r="F18" s="19">
        <v>39248</v>
      </c>
      <c r="G18" s="19">
        <v>35150</v>
      </c>
      <c r="H18" s="19">
        <v>36868</v>
      </c>
      <c r="I18" s="19">
        <v>38284</v>
      </c>
      <c r="J18" s="19">
        <v>40817</v>
      </c>
      <c r="K18" s="19">
        <v>34628</v>
      </c>
    </row>
    <row r="19" spans="3:11" x14ac:dyDescent="0.2">
      <c r="C19" s="7" t="s">
        <v>247</v>
      </c>
      <c r="D19" s="6">
        <v>36297</v>
      </c>
      <c r="E19" s="19">
        <v>38544</v>
      </c>
      <c r="F19" s="19">
        <v>42421</v>
      </c>
      <c r="G19" s="19">
        <v>32650</v>
      </c>
      <c r="H19" s="19">
        <v>27808</v>
      </c>
      <c r="I19" s="19">
        <v>27289</v>
      </c>
      <c r="J19" s="19">
        <v>26892</v>
      </c>
      <c r="K19" s="19">
        <v>32771</v>
      </c>
    </row>
    <row r="20" spans="3:11" x14ac:dyDescent="0.2">
      <c r="D20" s="11"/>
    </row>
    <row r="21" spans="3:11" x14ac:dyDescent="0.2">
      <c r="C21" s="7" t="s">
        <v>246</v>
      </c>
      <c r="D21" s="6">
        <v>41491</v>
      </c>
      <c r="E21" s="19">
        <v>38531</v>
      </c>
      <c r="F21" s="19">
        <v>39502</v>
      </c>
      <c r="G21" s="19">
        <v>44431</v>
      </c>
      <c r="H21" s="19">
        <v>35324</v>
      </c>
      <c r="I21" s="19">
        <v>29899</v>
      </c>
      <c r="J21" s="19">
        <v>28492</v>
      </c>
      <c r="K21" s="19">
        <v>29806</v>
      </c>
    </row>
    <row r="22" spans="3:11" x14ac:dyDescent="0.2">
      <c r="C22" s="7" t="s">
        <v>245</v>
      </c>
      <c r="D22" s="6">
        <v>40791</v>
      </c>
      <c r="E22" s="19">
        <v>41827</v>
      </c>
      <c r="F22" s="19">
        <v>38195</v>
      </c>
      <c r="G22" s="19">
        <v>39752</v>
      </c>
      <c r="H22" s="19">
        <v>44576</v>
      </c>
      <c r="I22" s="19">
        <v>35379</v>
      </c>
      <c r="J22" s="19">
        <v>30131</v>
      </c>
      <c r="K22" s="19">
        <v>30351</v>
      </c>
    </row>
    <row r="23" spans="3:11" x14ac:dyDescent="0.2">
      <c r="C23" s="7" t="s">
        <v>244</v>
      </c>
      <c r="D23" s="6">
        <v>29948</v>
      </c>
      <c r="E23" s="19">
        <v>40774</v>
      </c>
      <c r="F23" s="19">
        <v>41116</v>
      </c>
      <c r="G23" s="19">
        <v>37526</v>
      </c>
      <c r="H23" s="19">
        <v>39359</v>
      </c>
      <c r="I23" s="19">
        <v>44194</v>
      </c>
      <c r="J23" s="19">
        <v>35463</v>
      </c>
      <c r="K23" s="19">
        <v>31645</v>
      </c>
    </row>
    <row r="24" spans="3:11" x14ac:dyDescent="0.2">
      <c r="C24" s="7" t="s">
        <v>243</v>
      </c>
      <c r="D24" s="6">
        <v>25204</v>
      </c>
      <c r="E24" s="19">
        <v>29831</v>
      </c>
      <c r="F24" s="19">
        <v>39200</v>
      </c>
      <c r="G24" s="19">
        <v>40538</v>
      </c>
      <c r="H24" s="19">
        <v>36869</v>
      </c>
      <c r="I24" s="19">
        <v>38614</v>
      </c>
      <c r="J24" s="19">
        <v>43840</v>
      </c>
      <c r="K24" s="19">
        <v>36426</v>
      </c>
    </row>
    <row r="25" spans="3:11" x14ac:dyDescent="0.2">
      <c r="C25" s="7" t="s">
        <v>242</v>
      </c>
      <c r="D25" s="6">
        <v>25343</v>
      </c>
      <c r="E25" s="19">
        <v>24812</v>
      </c>
      <c r="F25" s="19">
        <v>28736</v>
      </c>
      <c r="G25" s="19">
        <v>38762</v>
      </c>
      <c r="H25" s="19">
        <v>39180</v>
      </c>
      <c r="I25" s="19">
        <v>35691</v>
      </c>
      <c r="J25" s="19">
        <v>37674</v>
      </c>
      <c r="K25" s="19">
        <v>43977</v>
      </c>
    </row>
    <row r="26" spans="3:11" x14ac:dyDescent="0.2">
      <c r="D26" s="11"/>
    </row>
    <row r="27" spans="3:11" x14ac:dyDescent="0.2">
      <c r="C27" s="7" t="s">
        <v>241</v>
      </c>
      <c r="D27" s="6">
        <v>24458</v>
      </c>
      <c r="E27" s="19">
        <v>24379</v>
      </c>
      <c r="F27" s="19">
        <v>23799</v>
      </c>
      <c r="G27" s="19">
        <v>27683</v>
      </c>
      <c r="H27" s="19">
        <v>37159</v>
      </c>
      <c r="I27" s="19">
        <v>37511</v>
      </c>
      <c r="J27" s="19">
        <v>34526</v>
      </c>
      <c r="K27" s="19">
        <v>37206</v>
      </c>
    </row>
    <row r="28" spans="3:11" x14ac:dyDescent="0.2">
      <c r="C28" s="7" t="s">
        <v>240</v>
      </c>
      <c r="D28" s="6">
        <v>22728</v>
      </c>
      <c r="E28" s="19">
        <v>23283</v>
      </c>
      <c r="F28" s="19">
        <v>22660</v>
      </c>
      <c r="G28" s="19">
        <v>22629</v>
      </c>
      <c r="H28" s="19">
        <v>26373</v>
      </c>
      <c r="I28" s="19">
        <v>35377</v>
      </c>
      <c r="J28" s="19">
        <v>35796</v>
      </c>
      <c r="K28" s="19">
        <v>33644</v>
      </c>
    </row>
    <row r="29" spans="3:11" x14ac:dyDescent="0.2">
      <c r="C29" s="7" t="s">
        <v>239</v>
      </c>
      <c r="D29" s="6">
        <v>18858</v>
      </c>
      <c r="E29" s="19">
        <v>20581</v>
      </c>
      <c r="F29" s="19">
        <v>21020</v>
      </c>
      <c r="G29" s="19">
        <v>21242</v>
      </c>
      <c r="H29" s="19">
        <v>21094</v>
      </c>
      <c r="I29" s="19">
        <v>24825</v>
      </c>
      <c r="J29" s="19">
        <v>33438</v>
      </c>
      <c r="K29" s="19">
        <v>34025</v>
      </c>
    </row>
    <row r="30" spans="3:11" x14ac:dyDescent="0.2">
      <c r="C30" s="7" t="s">
        <v>238</v>
      </c>
      <c r="D30" s="6">
        <v>13571</v>
      </c>
      <c r="E30" s="19">
        <v>16049</v>
      </c>
      <c r="F30" s="19">
        <v>17808</v>
      </c>
      <c r="G30" s="19">
        <v>18598</v>
      </c>
      <c r="H30" s="19">
        <v>19038</v>
      </c>
      <c r="I30" s="19">
        <v>19228</v>
      </c>
      <c r="J30" s="19">
        <v>22837</v>
      </c>
      <c r="K30" s="19">
        <v>30992</v>
      </c>
    </row>
    <row r="31" spans="3:11" x14ac:dyDescent="0.2">
      <c r="C31" s="7" t="s">
        <v>237</v>
      </c>
      <c r="D31" s="6">
        <v>8990</v>
      </c>
      <c r="E31" s="19">
        <v>10555</v>
      </c>
      <c r="F31" s="19">
        <v>12892</v>
      </c>
      <c r="G31" s="19">
        <v>14472</v>
      </c>
      <c r="H31" s="19">
        <v>15576</v>
      </c>
      <c r="I31" s="19">
        <v>16338</v>
      </c>
      <c r="J31" s="19">
        <v>16820</v>
      </c>
      <c r="K31" s="19">
        <v>20304</v>
      </c>
    </row>
    <row r="32" spans="3:11" x14ac:dyDescent="0.2">
      <c r="D32" s="11"/>
    </row>
    <row r="33" spans="2:11" x14ac:dyDescent="0.2">
      <c r="C33" s="7" t="s">
        <v>236</v>
      </c>
      <c r="D33" s="6">
        <v>5621</v>
      </c>
      <c r="E33" s="19">
        <v>5955</v>
      </c>
      <c r="F33" s="19">
        <v>7158</v>
      </c>
      <c r="G33" s="19">
        <v>9141</v>
      </c>
      <c r="H33" s="19">
        <v>10576</v>
      </c>
      <c r="I33" s="19">
        <v>11870</v>
      </c>
      <c r="J33" s="19">
        <v>12857</v>
      </c>
      <c r="K33" s="19">
        <v>13551</v>
      </c>
    </row>
    <row r="34" spans="2:11" x14ac:dyDescent="0.2">
      <c r="C34" s="7" t="s">
        <v>235</v>
      </c>
      <c r="D34" s="6">
        <v>2745</v>
      </c>
      <c r="E34" s="19">
        <v>2862</v>
      </c>
      <c r="F34" s="19">
        <v>3140</v>
      </c>
      <c r="G34" s="19">
        <v>3972</v>
      </c>
      <c r="H34" s="19">
        <v>5434</v>
      </c>
      <c r="I34" s="19">
        <v>6581</v>
      </c>
      <c r="J34" s="19">
        <v>7752</v>
      </c>
      <c r="K34" s="19">
        <v>8632</v>
      </c>
    </row>
    <row r="35" spans="2:11" x14ac:dyDescent="0.2">
      <c r="C35" s="7" t="s">
        <v>234</v>
      </c>
      <c r="D35" s="6">
        <v>841</v>
      </c>
      <c r="E35" s="19">
        <v>961</v>
      </c>
      <c r="F35" s="19">
        <v>1074</v>
      </c>
      <c r="G35" s="19">
        <v>1313</v>
      </c>
      <c r="H35" s="19">
        <v>1743</v>
      </c>
      <c r="I35" s="19">
        <v>2579</v>
      </c>
      <c r="J35" s="19">
        <v>3127</v>
      </c>
      <c r="K35" s="19">
        <v>3964</v>
      </c>
    </row>
    <row r="36" spans="2:11" x14ac:dyDescent="0.2">
      <c r="C36" s="7" t="s">
        <v>233</v>
      </c>
      <c r="D36" s="6">
        <v>113</v>
      </c>
      <c r="E36" s="19">
        <v>206</v>
      </c>
      <c r="F36" s="19">
        <v>251</v>
      </c>
      <c r="G36" s="19">
        <v>289</v>
      </c>
      <c r="H36" s="19">
        <v>381</v>
      </c>
      <c r="I36" s="19">
        <v>574</v>
      </c>
      <c r="J36" s="19">
        <v>815</v>
      </c>
      <c r="K36" s="19">
        <v>1042</v>
      </c>
    </row>
    <row r="37" spans="2:11" x14ac:dyDescent="0.2">
      <c r="C37" s="7" t="s">
        <v>232</v>
      </c>
      <c r="D37" s="6">
        <v>6</v>
      </c>
      <c r="E37" s="19">
        <v>9</v>
      </c>
      <c r="F37" s="19">
        <v>17</v>
      </c>
      <c r="G37" s="19">
        <v>34</v>
      </c>
      <c r="H37" s="19">
        <v>42</v>
      </c>
      <c r="I37" s="19">
        <v>61</v>
      </c>
      <c r="J37" s="19">
        <v>108</v>
      </c>
      <c r="K37" s="19">
        <v>180</v>
      </c>
    </row>
    <row r="38" spans="2:11" x14ac:dyDescent="0.2">
      <c r="C38" s="7" t="s">
        <v>231</v>
      </c>
      <c r="D38" s="32" t="s">
        <v>229</v>
      </c>
      <c r="E38" s="17" t="s">
        <v>229</v>
      </c>
      <c r="F38" s="17" t="s">
        <v>229</v>
      </c>
      <c r="G38" s="19">
        <v>1</v>
      </c>
      <c r="H38" s="19">
        <v>3</v>
      </c>
      <c r="I38" s="19">
        <v>9</v>
      </c>
      <c r="J38" s="19">
        <v>8</v>
      </c>
      <c r="K38" s="19">
        <v>18</v>
      </c>
    </row>
    <row r="39" spans="2:11" x14ac:dyDescent="0.2">
      <c r="D39" s="6"/>
      <c r="E39" s="19"/>
      <c r="F39" s="19"/>
      <c r="G39" s="19"/>
      <c r="H39" s="19"/>
      <c r="I39" s="19"/>
      <c r="J39" s="19"/>
      <c r="K39" s="19"/>
    </row>
    <row r="40" spans="2:11" x14ac:dyDescent="0.2">
      <c r="C40" s="7" t="s">
        <v>230</v>
      </c>
      <c r="D40" s="32" t="s">
        <v>229</v>
      </c>
      <c r="E40" s="17" t="s">
        <v>229</v>
      </c>
      <c r="F40" s="17" t="s">
        <v>229</v>
      </c>
      <c r="G40" s="19">
        <v>113</v>
      </c>
      <c r="H40" s="19">
        <v>250</v>
      </c>
      <c r="I40" s="19">
        <v>45</v>
      </c>
      <c r="J40" s="19">
        <v>461</v>
      </c>
      <c r="K40" s="19">
        <v>68</v>
      </c>
    </row>
    <row r="41" spans="2:11" x14ac:dyDescent="0.2">
      <c r="B41" s="13"/>
      <c r="C41" s="13"/>
      <c r="D41" s="33"/>
      <c r="E41" s="13"/>
      <c r="F41" s="13"/>
      <c r="G41" s="13"/>
      <c r="H41" s="13"/>
      <c r="I41" s="13"/>
      <c r="J41" s="13"/>
      <c r="K41" s="13"/>
    </row>
    <row r="42" spans="2:11" x14ac:dyDescent="0.2">
      <c r="D42" s="11"/>
    </row>
    <row r="43" spans="2:11" x14ac:dyDescent="0.2">
      <c r="C43" s="39" t="s">
        <v>10</v>
      </c>
      <c r="D43" s="4">
        <f>SUM(D45:D70)</f>
        <v>517197</v>
      </c>
      <c r="E43" s="2">
        <f>SUM(E45:E70)</f>
        <v>529719</v>
      </c>
      <c r="F43" s="2">
        <f>SUM(F45:F70)</f>
        <v>539534</v>
      </c>
      <c r="G43" s="2">
        <f>SUM(G45:G70)</f>
        <v>554250</v>
      </c>
      <c r="H43" s="2">
        <f>SUM(H45:H70)</f>
        <v>563545</v>
      </c>
      <c r="I43" s="2">
        <f>SUM(I45:I70)</f>
        <v>567034</v>
      </c>
      <c r="J43" s="2">
        <f>SUM(J45:J70)</f>
        <v>563548</v>
      </c>
      <c r="K43" s="2">
        <f>SUM(K45:K70)</f>
        <v>566985</v>
      </c>
    </row>
    <row r="44" spans="2:11" x14ac:dyDescent="0.2">
      <c r="D44" s="11"/>
    </row>
    <row r="45" spans="2:11" x14ac:dyDescent="0.2">
      <c r="C45" s="7" t="s">
        <v>251</v>
      </c>
      <c r="D45" s="6">
        <v>38504</v>
      </c>
      <c r="E45" s="19">
        <v>39992</v>
      </c>
      <c r="F45" s="19">
        <v>40080</v>
      </c>
      <c r="G45" s="19">
        <v>42850</v>
      </c>
      <c r="H45" s="19">
        <v>35421</v>
      </c>
      <c r="I45" s="19">
        <v>30925</v>
      </c>
      <c r="J45" s="19">
        <v>27042</v>
      </c>
      <c r="K45" s="19">
        <v>24650</v>
      </c>
    </row>
    <row r="46" spans="2:11" x14ac:dyDescent="0.2">
      <c r="C46" s="7" t="s">
        <v>250</v>
      </c>
      <c r="D46" s="6">
        <v>44590</v>
      </c>
      <c r="E46" s="19">
        <v>38865</v>
      </c>
      <c r="F46" s="19">
        <v>39845</v>
      </c>
      <c r="G46" s="19">
        <v>39700</v>
      </c>
      <c r="H46" s="19">
        <v>43086</v>
      </c>
      <c r="I46" s="19">
        <v>35520</v>
      </c>
      <c r="J46" s="19">
        <v>31488</v>
      </c>
      <c r="K46" s="19">
        <v>28545</v>
      </c>
    </row>
    <row r="47" spans="2:11" x14ac:dyDescent="0.2">
      <c r="C47" s="7" t="s">
        <v>249</v>
      </c>
      <c r="D47" s="6">
        <v>55624</v>
      </c>
      <c r="E47" s="19">
        <v>44749</v>
      </c>
      <c r="F47" s="19">
        <v>38595</v>
      </c>
      <c r="G47" s="19">
        <v>39496</v>
      </c>
      <c r="H47" s="19">
        <v>39656</v>
      </c>
      <c r="I47" s="19">
        <v>42939</v>
      </c>
      <c r="J47" s="19">
        <v>35386</v>
      </c>
      <c r="K47" s="19">
        <v>32245</v>
      </c>
    </row>
    <row r="48" spans="2:11" x14ac:dyDescent="0.2">
      <c r="C48" s="7" t="s">
        <v>248</v>
      </c>
      <c r="D48" s="6">
        <v>45216</v>
      </c>
      <c r="E48" s="19">
        <v>51105</v>
      </c>
      <c r="F48" s="19">
        <v>39951</v>
      </c>
      <c r="G48" s="19">
        <v>34740</v>
      </c>
      <c r="H48" s="19">
        <v>36260</v>
      </c>
      <c r="I48" s="19">
        <v>36836</v>
      </c>
      <c r="J48" s="19">
        <v>39093</v>
      </c>
      <c r="K48" s="19">
        <v>32697</v>
      </c>
    </row>
    <row r="49" spans="3:11" x14ac:dyDescent="0.2">
      <c r="C49" s="7" t="s">
        <v>247</v>
      </c>
      <c r="D49" s="6">
        <v>40330</v>
      </c>
      <c r="E49" s="19">
        <v>42955</v>
      </c>
      <c r="F49" s="19">
        <v>47770</v>
      </c>
      <c r="G49" s="19">
        <v>37136</v>
      </c>
      <c r="H49" s="19">
        <v>31690</v>
      </c>
      <c r="I49" s="19">
        <v>32427</v>
      </c>
      <c r="J49" s="19">
        <v>31811</v>
      </c>
      <c r="K49" s="19">
        <v>34755</v>
      </c>
    </row>
    <row r="50" spans="3:11" x14ac:dyDescent="0.2">
      <c r="D50" s="11"/>
    </row>
    <row r="51" spans="3:11" x14ac:dyDescent="0.2">
      <c r="C51" s="7" t="s">
        <v>246</v>
      </c>
      <c r="D51" s="6">
        <v>41874</v>
      </c>
      <c r="E51" s="19">
        <v>39390</v>
      </c>
      <c r="F51" s="19">
        <v>41930</v>
      </c>
      <c r="G51" s="19">
        <v>46471</v>
      </c>
      <c r="H51" s="19">
        <v>37692</v>
      </c>
      <c r="I51" s="19">
        <v>32267</v>
      </c>
      <c r="J51" s="19">
        <v>32737</v>
      </c>
      <c r="K51" s="19">
        <v>33361</v>
      </c>
    </row>
    <row r="52" spans="3:11" x14ac:dyDescent="0.2">
      <c r="C52" s="7" t="s">
        <v>245</v>
      </c>
      <c r="D52" s="6">
        <v>40784</v>
      </c>
      <c r="E52" s="19">
        <v>41689</v>
      </c>
      <c r="F52" s="19">
        <v>38766</v>
      </c>
      <c r="G52" s="19">
        <v>41195</v>
      </c>
      <c r="H52" s="19">
        <v>46058</v>
      </c>
      <c r="I52" s="19">
        <v>37223</v>
      </c>
      <c r="J52" s="19">
        <v>32117</v>
      </c>
      <c r="K52" s="19">
        <v>33880</v>
      </c>
    </row>
    <row r="53" spans="3:11" x14ac:dyDescent="0.2">
      <c r="C53" s="7" t="s">
        <v>244</v>
      </c>
      <c r="D53" s="6">
        <v>36554</v>
      </c>
      <c r="E53" s="19">
        <v>40308</v>
      </c>
      <c r="F53" s="19">
        <v>41115</v>
      </c>
      <c r="G53" s="19">
        <v>38303</v>
      </c>
      <c r="H53" s="19">
        <v>41084</v>
      </c>
      <c r="I53" s="19">
        <v>45812</v>
      </c>
      <c r="J53" s="19">
        <v>37100</v>
      </c>
      <c r="K53" s="19">
        <v>33136</v>
      </c>
    </row>
    <row r="54" spans="3:11" x14ac:dyDescent="0.2">
      <c r="C54" s="7" t="s">
        <v>243</v>
      </c>
      <c r="D54" s="6">
        <v>31542</v>
      </c>
      <c r="E54" s="19">
        <v>36234</v>
      </c>
      <c r="F54" s="19">
        <v>38650</v>
      </c>
      <c r="G54" s="19">
        <v>40521</v>
      </c>
      <c r="H54" s="19">
        <v>37702</v>
      </c>
      <c r="I54" s="19">
        <v>40652</v>
      </c>
      <c r="J54" s="19">
        <v>45240</v>
      </c>
      <c r="K54" s="19">
        <v>37618</v>
      </c>
    </row>
    <row r="55" spans="3:11" x14ac:dyDescent="0.2">
      <c r="C55" s="7" t="s">
        <v>242</v>
      </c>
      <c r="D55" s="6">
        <v>31061</v>
      </c>
      <c r="E55" s="19">
        <v>30697</v>
      </c>
      <c r="F55" s="19">
        <v>35795</v>
      </c>
      <c r="G55" s="19">
        <v>38765</v>
      </c>
      <c r="H55" s="19">
        <v>39803</v>
      </c>
      <c r="I55" s="19">
        <v>36943</v>
      </c>
      <c r="J55" s="19">
        <v>39884</v>
      </c>
      <c r="K55" s="19">
        <v>45337</v>
      </c>
    </row>
    <row r="56" spans="3:11" x14ac:dyDescent="0.2">
      <c r="D56" s="11"/>
    </row>
    <row r="57" spans="3:11" x14ac:dyDescent="0.2">
      <c r="C57" s="7" t="s">
        <v>241</v>
      </c>
      <c r="D57" s="6">
        <v>27515</v>
      </c>
      <c r="E57" s="19">
        <v>29852</v>
      </c>
      <c r="F57" s="19">
        <v>29917</v>
      </c>
      <c r="G57" s="19">
        <v>34571</v>
      </c>
      <c r="H57" s="19">
        <v>37984</v>
      </c>
      <c r="I57" s="19">
        <v>39097</v>
      </c>
      <c r="J57" s="19">
        <v>36281</v>
      </c>
      <c r="K57" s="19">
        <v>39695</v>
      </c>
    </row>
    <row r="58" spans="3:11" x14ac:dyDescent="0.2">
      <c r="C58" s="7" t="s">
        <v>240</v>
      </c>
      <c r="D58" s="6">
        <v>23361</v>
      </c>
      <c r="E58" s="19">
        <v>26180</v>
      </c>
      <c r="F58" s="19">
        <v>28187</v>
      </c>
      <c r="G58" s="19">
        <v>29051</v>
      </c>
      <c r="H58" s="19">
        <v>33760</v>
      </c>
      <c r="I58" s="19">
        <v>37296</v>
      </c>
      <c r="J58" s="19">
        <v>38426</v>
      </c>
      <c r="K58" s="19">
        <v>36194</v>
      </c>
    </row>
    <row r="59" spans="3:11" x14ac:dyDescent="0.2">
      <c r="C59" s="7" t="s">
        <v>239</v>
      </c>
      <c r="D59" s="6">
        <v>19335</v>
      </c>
      <c r="E59" s="19">
        <v>21807</v>
      </c>
      <c r="F59" s="19">
        <v>24989</v>
      </c>
      <c r="G59" s="19">
        <v>27701</v>
      </c>
      <c r="H59" s="19">
        <v>28037</v>
      </c>
      <c r="I59" s="19">
        <v>32764</v>
      </c>
      <c r="J59" s="19">
        <v>36403</v>
      </c>
      <c r="K59" s="19">
        <v>37940</v>
      </c>
    </row>
    <row r="60" spans="3:11" x14ac:dyDescent="0.2">
      <c r="C60" s="7" t="s">
        <v>238</v>
      </c>
      <c r="D60" s="6">
        <v>14562</v>
      </c>
      <c r="E60" s="19">
        <v>17420</v>
      </c>
      <c r="F60" s="19">
        <v>20251</v>
      </c>
      <c r="G60" s="19">
        <v>23483</v>
      </c>
      <c r="H60" s="19">
        <v>26092</v>
      </c>
      <c r="I60" s="19">
        <v>26774</v>
      </c>
      <c r="J60" s="19">
        <v>31514</v>
      </c>
      <c r="K60" s="19">
        <v>35424</v>
      </c>
    </row>
    <row r="61" spans="3:11" x14ac:dyDescent="0.2">
      <c r="C61" s="7" t="s">
        <v>237</v>
      </c>
      <c r="D61" s="6">
        <v>10945</v>
      </c>
      <c r="E61" s="19">
        <v>12396</v>
      </c>
      <c r="F61" s="19">
        <v>15565</v>
      </c>
      <c r="G61" s="19">
        <v>17912</v>
      </c>
      <c r="H61" s="19">
        <v>21233</v>
      </c>
      <c r="I61" s="19">
        <v>24028</v>
      </c>
      <c r="J61" s="19">
        <v>24874</v>
      </c>
      <c r="K61" s="19">
        <v>29719</v>
      </c>
    </row>
    <row r="62" spans="3:11" x14ac:dyDescent="0.2">
      <c r="D62" s="11"/>
    </row>
    <row r="63" spans="3:11" x14ac:dyDescent="0.2">
      <c r="C63" s="7" t="s">
        <v>236</v>
      </c>
      <c r="D63" s="6">
        <v>8262</v>
      </c>
      <c r="E63" s="19">
        <v>8319</v>
      </c>
      <c r="F63" s="19">
        <v>9672</v>
      </c>
      <c r="G63" s="19">
        <v>12359</v>
      </c>
      <c r="H63" s="19">
        <v>14773</v>
      </c>
      <c r="I63" s="19">
        <v>18262</v>
      </c>
      <c r="J63" s="19">
        <v>20997</v>
      </c>
      <c r="K63" s="19">
        <v>22168</v>
      </c>
    </row>
    <row r="64" spans="3:11" x14ac:dyDescent="0.2">
      <c r="C64" s="7" t="s">
        <v>235</v>
      </c>
      <c r="D64" s="6">
        <v>5041</v>
      </c>
      <c r="E64" s="19">
        <v>4986</v>
      </c>
      <c r="F64" s="19">
        <v>5393</v>
      </c>
      <c r="G64" s="19">
        <v>6420</v>
      </c>
      <c r="H64" s="19">
        <v>8606</v>
      </c>
      <c r="I64" s="19">
        <v>10821</v>
      </c>
      <c r="J64" s="19">
        <v>13885</v>
      </c>
      <c r="K64" s="19">
        <v>16880</v>
      </c>
    </row>
    <row r="65" spans="1:11" x14ac:dyDescent="0.2">
      <c r="C65" s="7" t="s">
        <v>234</v>
      </c>
      <c r="D65" s="6">
        <v>1748</v>
      </c>
      <c r="E65" s="19">
        <v>2214</v>
      </c>
      <c r="F65" s="19">
        <v>2319</v>
      </c>
      <c r="G65" s="19">
        <v>2659</v>
      </c>
      <c r="H65" s="19">
        <v>3389</v>
      </c>
      <c r="I65" s="19">
        <v>4888</v>
      </c>
      <c r="J65" s="19">
        <v>6541</v>
      </c>
      <c r="K65" s="19">
        <v>9079</v>
      </c>
    </row>
    <row r="66" spans="1:11" x14ac:dyDescent="0.2">
      <c r="C66" s="7" t="s">
        <v>233</v>
      </c>
      <c r="D66" s="6">
        <v>307</v>
      </c>
      <c r="E66" s="19">
        <v>522</v>
      </c>
      <c r="F66" s="19">
        <v>674</v>
      </c>
      <c r="G66" s="19">
        <v>748</v>
      </c>
      <c r="H66" s="19">
        <v>914</v>
      </c>
      <c r="I66" s="19">
        <v>1324</v>
      </c>
      <c r="J66" s="19">
        <v>2062</v>
      </c>
      <c r="K66" s="19">
        <v>3006</v>
      </c>
    </row>
    <row r="67" spans="1:11" x14ac:dyDescent="0.2">
      <c r="C67" s="7" t="s">
        <v>232</v>
      </c>
      <c r="D67" s="6">
        <v>40</v>
      </c>
      <c r="E67" s="19">
        <v>35</v>
      </c>
      <c r="F67" s="19">
        <v>68</v>
      </c>
      <c r="G67" s="19">
        <v>110</v>
      </c>
      <c r="H67" s="19">
        <v>138</v>
      </c>
      <c r="I67" s="19">
        <v>182</v>
      </c>
      <c r="J67" s="19">
        <v>327</v>
      </c>
      <c r="K67" s="19">
        <v>564</v>
      </c>
    </row>
    <row r="68" spans="1:11" x14ac:dyDescent="0.2">
      <c r="C68" s="7" t="s">
        <v>231</v>
      </c>
      <c r="D68" s="6">
        <v>2</v>
      </c>
      <c r="E68" s="19">
        <v>4</v>
      </c>
      <c r="F68" s="19">
        <v>2</v>
      </c>
      <c r="G68" s="19">
        <v>7</v>
      </c>
      <c r="H68" s="19">
        <v>12</v>
      </c>
      <c r="I68" s="19">
        <v>14</v>
      </c>
      <c r="J68" s="19">
        <v>28</v>
      </c>
      <c r="K68" s="19">
        <v>52</v>
      </c>
    </row>
    <row r="69" spans="1:11" x14ac:dyDescent="0.2">
      <c r="D69" s="6"/>
      <c r="E69" s="19"/>
      <c r="F69" s="19"/>
      <c r="G69" s="19"/>
      <c r="H69" s="19"/>
      <c r="I69" s="19"/>
      <c r="J69" s="19"/>
      <c r="K69" s="19"/>
    </row>
    <row r="70" spans="1:11" x14ac:dyDescent="0.2">
      <c r="C70" s="7" t="s">
        <v>230</v>
      </c>
      <c r="D70" s="32" t="s">
        <v>229</v>
      </c>
      <c r="E70" s="17" t="s">
        <v>229</v>
      </c>
      <c r="F70" s="17" t="s">
        <v>229</v>
      </c>
      <c r="G70" s="19">
        <v>52</v>
      </c>
      <c r="H70" s="19">
        <v>155</v>
      </c>
      <c r="I70" s="19">
        <v>40</v>
      </c>
      <c r="J70" s="19">
        <v>312</v>
      </c>
      <c r="K70" s="19">
        <v>40</v>
      </c>
    </row>
    <row r="71" spans="1:11" ht="18" thickBot="1" x14ac:dyDescent="0.25">
      <c r="B71" s="9"/>
      <c r="C71" s="9"/>
      <c r="D71" s="31"/>
      <c r="E71" s="28"/>
      <c r="F71" s="28"/>
      <c r="G71" s="28"/>
      <c r="H71" s="28"/>
      <c r="I71" s="28"/>
      <c r="J71" s="28"/>
      <c r="K71" s="28"/>
    </row>
    <row r="72" spans="1:11" x14ac:dyDescent="0.2">
      <c r="D72" s="7" t="s">
        <v>108</v>
      </c>
    </row>
    <row r="73" spans="1:11" x14ac:dyDescent="0.2">
      <c r="A73" s="7"/>
    </row>
  </sheetData>
  <phoneticPr fontId="4"/>
  <pageMargins left="0.23000000000000004" right="0.23000000000000004" top="0.53" bottom="0.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I28" sqref="I28"/>
    </sheetView>
  </sheetViews>
  <sheetFormatPr defaultColWidth="11.69921875" defaultRowHeight="17.25" x14ac:dyDescent="0.2"/>
  <cols>
    <col min="1" max="1" width="10.69921875" style="8" customWidth="1"/>
    <col min="2" max="2" width="13.69921875" style="8" customWidth="1"/>
    <col min="3" max="3" width="4.69921875" style="8" customWidth="1"/>
    <col min="4" max="6" width="11.69921875" style="8"/>
    <col min="7" max="7" width="12.69921875" style="8" customWidth="1"/>
    <col min="8" max="8" width="4.69921875" style="8" customWidth="1"/>
    <col min="9" max="16384" width="11.69921875" style="8"/>
  </cols>
  <sheetData>
    <row r="1" spans="1:12" x14ac:dyDescent="0.2">
      <c r="A1" s="7"/>
    </row>
    <row r="5" spans="1:12" x14ac:dyDescent="0.2">
      <c r="E5" s="2"/>
      <c r="F5" s="2"/>
    </row>
    <row r="6" spans="1:12" x14ac:dyDescent="0.2">
      <c r="E6" s="1" t="s">
        <v>262</v>
      </c>
      <c r="F6" s="2"/>
      <c r="L6" s="19"/>
    </row>
    <row r="7" spans="1:12" x14ac:dyDescent="0.2">
      <c r="F7" s="2"/>
      <c r="L7" s="19"/>
    </row>
    <row r="8" spans="1:12" x14ac:dyDescent="0.2">
      <c r="D8" s="1" t="s">
        <v>267</v>
      </c>
      <c r="F8" s="2"/>
      <c r="K8" s="2"/>
      <c r="L8" s="19"/>
    </row>
    <row r="9" spans="1:12" ht="18" thickBot="1" x14ac:dyDescent="0.25">
      <c r="B9" s="41"/>
      <c r="C9" s="41"/>
      <c r="D9" s="9"/>
      <c r="E9" s="41"/>
      <c r="F9" s="41"/>
      <c r="G9" s="41"/>
      <c r="H9" s="41"/>
      <c r="I9" s="41"/>
      <c r="J9" s="41"/>
      <c r="K9" s="30" t="s">
        <v>172</v>
      </c>
      <c r="L9" s="19"/>
    </row>
    <row r="10" spans="1:12" x14ac:dyDescent="0.2">
      <c r="B10" s="2"/>
      <c r="C10" s="2"/>
      <c r="D10" s="11"/>
      <c r="E10" s="48"/>
      <c r="F10" s="48"/>
      <c r="G10" s="50"/>
      <c r="H10" s="36"/>
      <c r="I10" s="4"/>
      <c r="J10" s="48"/>
      <c r="K10" s="13"/>
      <c r="L10" s="19"/>
    </row>
    <row r="11" spans="1:12" x14ac:dyDescent="0.2">
      <c r="B11" s="38" t="s">
        <v>266</v>
      </c>
      <c r="C11" s="48"/>
      <c r="D11" s="14" t="s">
        <v>224</v>
      </c>
      <c r="E11" s="14" t="s">
        <v>9</v>
      </c>
      <c r="F11" s="14" t="s">
        <v>10</v>
      </c>
      <c r="G11" s="49" t="s">
        <v>266</v>
      </c>
      <c r="H11" s="48"/>
      <c r="I11" s="14" t="s">
        <v>224</v>
      </c>
      <c r="J11" s="14" t="s">
        <v>9</v>
      </c>
      <c r="K11" s="14" t="s">
        <v>10</v>
      </c>
      <c r="L11" s="19"/>
    </row>
    <row r="12" spans="1:12" x14ac:dyDescent="0.2">
      <c r="C12" s="2"/>
      <c r="D12" s="11"/>
      <c r="G12" s="45"/>
      <c r="H12" s="2"/>
      <c r="I12" s="11"/>
      <c r="L12" s="19"/>
    </row>
    <row r="13" spans="1:12" x14ac:dyDescent="0.2">
      <c r="B13" s="47" t="s">
        <v>224</v>
      </c>
      <c r="C13" s="2"/>
      <c r="D13" s="4">
        <f>E13+F13</f>
        <v>1067439</v>
      </c>
      <c r="E13" s="2">
        <f>SUM(E15:E69,J15:J70)</f>
        <v>507178</v>
      </c>
      <c r="F13" s="2">
        <f>SUM(F15:F69,K15:K70)</f>
        <v>560261</v>
      </c>
      <c r="G13" s="45"/>
      <c r="H13" s="2"/>
      <c r="I13" s="11"/>
      <c r="L13" s="19"/>
    </row>
    <row r="14" spans="1:12" x14ac:dyDescent="0.2">
      <c r="D14" s="11"/>
      <c r="G14" s="45"/>
      <c r="I14" s="11"/>
      <c r="L14" s="19"/>
    </row>
    <row r="15" spans="1:12" x14ac:dyDescent="0.2">
      <c r="B15" s="27">
        <v>0.01</v>
      </c>
      <c r="C15" s="7" t="s">
        <v>265</v>
      </c>
      <c r="D15" s="18">
        <f>E15+F15</f>
        <v>9787</v>
      </c>
      <c r="E15" s="19">
        <v>5021</v>
      </c>
      <c r="F15" s="19">
        <v>4766</v>
      </c>
      <c r="G15" s="46">
        <v>0.510009765625</v>
      </c>
      <c r="H15" s="7" t="s">
        <v>265</v>
      </c>
      <c r="I15" s="18">
        <f>J15+K15</f>
        <v>16122</v>
      </c>
      <c r="J15" s="19">
        <v>7767</v>
      </c>
      <c r="K15" s="19">
        <v>8355</v>
      </c>
      <c r="L15" s="19"/>
    </row>
    <row r="16" spans="1:12" x14ac:dyDescent="0.2">
      <c r="B16" s="27">
        <v>1</v>
      </c>
      <c r="C16" s="2"/>
      <c r="D16" s="18">
        <f>E16+F16</f>
        <v>9946</v>
      </c>
      <c r="E16" s="19">
        <v>5118</v>
      </c>
      <c r="F16" s="19">
        <v>4828</v>
      </c>
      <c r="G16" s="46">
        <v>52</v>
      </c>
      <c r="H16" s="19"/>
      <c r="I16" s="18">
        <f>J16+K16</f>
        <v>15486</v>
      </c>
      <c r="J16" s="19">
        <v>7483</v>
      </c>
      <c r="K16" s="19">
        <v>8003</v>
      </c>
      <c r="L16" s="19"/>
    </row>
    <row r="17" spans="2:12" x14ac:dyDescent="0.2">
      <c r="B17" s="27">
        <v>2</v>
      </c>
      <c r="C17" s="2"/>
      <c r="D17" s="18">
        <f>E17+F17</f>
        <v>10001</v>
      </c>
      <c r="E17" s="19">
        <v>5099</v>
      </c>
      <c r="F17" s="19">
        <v>4902</v>
      </c>
      <c r="G17" s="46">
        <v>53</v>
      </c>
      <c r="H17" s="19"/>
      <c r="I17" s="18">
        <f>J17+K17</f>
        <v>16758</v>
      </c>
      <c r="J17" s="19">
        <v>8171</v>
      </c>
      <c r="K17" s="19">
        <v>8587</v>
      </c>
      <c r="L17" s="19"/>
    </row>
    <row r="18" spans="2:12" x14ac:dyDescent="0.2">
      <c r="B18" s="27">
        <v>3</v>
      </c>
      <c r="C18" s="2"/>
      <c r="D18" s="18">
        <f>E18+F18</f>
        <v>10421</v>
      </c>
      <c r="E18" s="19">
        <v>5460</v>
      </c>
      <c r="F18" s="19">
        <v>4961</v>
      </c>
      <c r="G18" s="46">
        <v>54</v>
      </c>
      <c r="H18" s="19"/>
      <c r="I18" s="18">
        <f>J18+K18</f>
        <v>16101</v>
      </c>
      <c r="J18" s="19">
        <v>7801</v>
      </c>
      <c r="K18" s="19">
        <v>8300</v>
      </c>
      <c r="L18" s="19"/>
    </row>
    <row r="19" spans="2:12" x14ac:dyDescent="0.2">
      <c r="B19" s="27">
        <v>4</v>
      </c>
      <c r="C19" s="2"/>
      <c r="D19" s="18">
        <f>E19+F19</f>
        <v>10660</v>
      </c>
      <c r="E19" s="19">
        <v>5467</v>
      </c>
      <c r="F19" s="19">
        <v>5193</v>
      </c>
      <c r="G19" s="46">
        <v>55</v>
      </c>
      <c r="H19" s="19"/>
      <c r="I19" s="18">
        <f>J19+K19</f>
        <v>13974</v>
      </c>
      <c r="J19" s="19">
        <v>6798</v>
      </c>
      <c r="K19" s="19">
        <v>7176</v>
      </c>
      <c r="L19" s="19"/>
    </row>
    <row r="20" spans="2:12" x14ac:dyDescent="0.2">
      <c r="B20" s="27">
        <v>5</v>
      </c>
      <c r="C20" s="2"/>
      <c r="D20" s="18">
        <f>E20+F20</f>
        <v>10772</v>
      </c>
      <c r="E20" s="19">
        <v>5450</v>
      </c>
      <c r="F20" s="19">
        <v>5322</v>
      </c>
      <c r="G20" s="46">
        <v>56</v>
      </c>
      <c r="H20" s="19"/>
      <c r="I20" s="18">
        <f>J20+K20</f>
        <v>12584</v>
      </c>
      <c r="J20" s="19">
        <v>6083</v>
      </c>
      <c r="K20" s="19">
        <v>6501</v>
      </c>
      <c r="L20" s="19"/>
    </row>
    <row r="21" spans="2:12" x14ac:dyDescent="0.2">
      <c r="B21" s="27">
        <v>6</v>
      </c>
      <c r="C21" s="2"/>
      <c r="D21" s="18">
        <f>E21+F21</f>
        <v>11343</v>
      </c>
      <c r="E21" s="19">
        <v>5839</v>
      </c>
      <c r="F21" s="19">
        <v>5504</v>
      </c>
      <c r="G21" s="46">
        <v>57</v>
      </c>
      <c r="H21" s="19"/>
      <c r="I21" s="18">
        <f>J21+K21</f>
        <v>13652</v>
      </c>
      <c r="J21" s="19">
        <v>6565</v>
      </c>
      <c r="K21" s="19">
        <v>7087</v>
      </c>
      <c r="L21" s="19"/>
    </row>
    <row r="22" spans="2:12" x14ac:dyDescent="0.2">
      <c r="B22" s="27">
        <v>7</v>
      </c>
      <c r="C22" s="2"/>
      <c r="D22" s="18">
        <f>E22+F22</f>
        <v>11801</v>
      </c>
      <c r="E22" s="19">
        <v>6030</v>
      </c>
      <c r="F22" s="19">
        <v>5771</v>
      </c>
      <c r="G22" s="46">
        <v>58</v>
      </c>
      <c r="H22" s="19"/>
      <c r="I22" s="18">
        <f>J22+K22</f>
        <v>14702</v>
      </c>
      <c r="J22" s="19">
        <v>7084</v>
      </c>
      <c r="K22" s="19">
        <v>7618</v>
      </c>
      <c r="L22" s="19"/>
    </row>
    <row r="23" spans="2:12" x14ac:dyDescent="0.2">
      <c r="B23" s="27">
        <v>8</v>
      </c>
      <c r="C23" s="2"/>
      <c r="D23" s="18">
        <f>E23+F23</f>
        <v>12207</v>
      </c>
      <c r="E23" s="19">
        <v>6352</v>
      </c>
      <c r="F23" s="19">
        <v>5855</v>
      </c>
      <c r="G23" s="46">
        <v>59</v>
      </c>
      <c r="H23" s="19"/>
      <c r="I23" s="18">
        <f>J23+K23</f>
        <v>14926</v>
      </c>
      <c r="J23" s="19">
        <v>7114</v>
      </c>
      <c r="K23" s="19">
        <v>7812</v>
      </c>
      <c r="L23" s="19"/>
    </row>
    <row r="24" spans="2:12" x14ac:dyDescent="0.2">
      <c r="B24" s="27">
        <v>9</v>
      </c>
      <c r="C24" s="2"/>
      <c r="D24" s="18">
        <f>E24+F24</f>
        <v>12638</v>
      </c>
      <c r="E24" s="19">
        <v>6545</v>
      </c>
      <c r="F24" s="19">
        <v>6093</v>
      </c>
      <c r="G24" s="46">
        <v>60</v>
      </c>
      <c r="H24" s="19"/>
      <c r="I24" s="18">
        <f>J24+K24</f>
        <v>14408</v>
      </c>
      <c r="J24" s="19">
        <v>6806</v>
      </c>
      <c r="K24" s="19">
        <v>7602</v>
      </c>
      <c r="L24" s="19"/>
    </row>
    <row r="25" spans="2:12" x14ac:dyDescent="0.2">
      <c r="B25" s="27">
        <v>10</v>
      </c>
      <c r="C25" s="2"/>
      <c r="D25" s="18">
        <f>E25+F25</f>
        <v>12749</v>
      </c>
      <c r="E25" s="19">
        <v>6542</v>
      </c>
      <c r="F25" s="19">
        <v>6207</v>
      </c>
      <c r="G25" s="45"/>
      <c r="I25" s="11"/>
      <c r="J25" s="19"/>
      <c r="K25" s="19"/>
      <c r="L25" s="19"/>
    </row>
    <row r="26" spans="2:12" x14ac:dyDescent="0.2">
      <c r="C26" s="2"/>
      <c r="D26" s="11"/>
      <c r="E26" s="19"/>
      <c r="F26" s="19"/>
      <c r="G26" s="46">
        <v>61</v>
      </c>
      <c r="H26" s="19"/>
      <c r="I26" s="18">
        <f>J26+K26</f>
        <v>13983</v>
      </c>
      <c r="J26" s="19">
        <v>6547</v>
      </c>
      <c r="K26" s="19">
        <v>7436</v>
      </c>
      <c r="L26" s="19"/>
    </row>
    <row r="27" spans="2:12" x14ac:dyDescent="0.2">
      <c r="B27" s="27">
        <v>11</v>
      </c>
      <c r="C27" s="2"/>
      <c r="D27" s="18">
        <f>E27+F27</f>
        <v>13340</v>
      </c>
      <c r="E27" s="19">
        <v>6862</v>
      </c>
      <c r="F27" s="19">
        <v>6478</v>
      </c>
      <c r="G27" s="46">
        <v>62</v>
      </c>
      <c r="H27" s="19"/>
      <c r="I27" s="18">
        <f>J27+K27</f>
        <v>14861</v>
      </c>
      <c r="J27" s="19">
        <v>7008</v>
      </c>
      <c r="K27" s="19">
        <v>7853</v>
      </c>
      <c r="L27" s="19"/>
    </row>
    <row r="28" spans="2:12" x14ac:dyDescent="0.2">
      <c r="B28" s="27">
        <v>12</v>
      </c>
      <c r="C28" s="2"/>
      <c r="D28" s="18">
        <f>E28+F28</f>
        <v>13443</v>
      </c>
      <c r="E28" s="19">
        <v>6939</v>
      </c>
      <c r="F28" s="19">
        <v>6504</v>
      </c>
      <c r="G28" s="46">
        <v>63</v>
      </c>
      <c r="H28" s="19"/>
      <c r="I28" s="18" t="e">
        <f>#REF!</f>
        <v>#REF!</v>
      </c>
      <c r="J28" s="19">
        <v>6882</v>
      </c>
      <c r="K28" s="19">
        <v>7606</v>
      </c>
      <c r="L28" s="19"/>
    </row>
    <row r="29" spans="2:12" x14ac:dyDescent="0.2">
      <c r="B29" s="27">
        <v>13</v>
      </c>
      <c r="C29" s="2"/>
      <c r="D29" s="18">
        <f>E29+F29</f>
        <v>13202</v>
      </c>
      <c r="E29" s="19">
        <v>6810</v>
      </c>
      <c r="F29" s="19">
        <v>6392</v>
      </c>
      <c r="G29" s="46">
        <v>64</v>
      </c>
      <c r="H29" s="19"/>
      <c r="I29" s="18">
        <f>J29+K29</f>
        <v>14225</v>
      </c>
      <c r="J29" s="19">
        <v>6782</v>
      </c>
      <c r="K29" s="19">
        <v>7443</v>
      </c>
      <c r="L29" s="19"/>
    </row>
    <row r="30" spans="2:12" x14ac:dyDescent="0.2">
      <c r="B30" s="27">
        <v>14</v>
      </c>
      <c r="C30" s="2"/>
      <c r="D30" s="18">
        <f>E30+F30</f>
        <v>13350</v>
      </c>
      <c r="E30" s="19">
        <v>6686</v>
      </c>
      <c r="F30" s="19">
        <v>6664</v>
      </c>
      <c r="G30" s="46">
        <v>65</v>
      </c>
      <c r="H30" s="19"/>
      <c r="I30" s="18">
        <f>J30+K30</f>
        <v>13690</v>
      </c>
      <c r="J30" s="19">
        <v>6550</v>
      </c>
      <c r="K30" s="19">
        <v>7140</v>
      </c>
      <c r="L30" s="19"/>
    </row>
    <row r="31" spans="2:12" x14ac:dyDescent="0.2">
      <c r="B31" s="27">
        <v>15</v>
      </c>
      <c r="C31" s="2"/>
      <c r="D31" s="18">
        <f>E31+F31</f>
        <v>13881</v>
      </c>
      <c r="E31" s="19">
        <v>7085</v>
      </c>
      <c r="F31" s="19">
        <v>6796</v>
      </c>
      <c r="G31" s="46">
        <v>66</v>
      </c>
      <c r="H31" s="19"/>
      <c r="I31" s="18">
        <f>J31+K31</f>
        <v>13694</v>
      </c>
      <c r="J31" s="19">
        <v>6499</v>
      </c>
      <c r="K31" s="19">
        <v>7195</v>
      </c>
      <c r="L31" s="19"/>
    </row>
    <row r="32" spans="2:12" x14ac:dyDescent="0.2">
      <c r="B32" s="27">
        <v>16</v>
      </c>
      <c r="C32" s="2"/>
      <c r="D32" s="18">
        <f>E32+F32</f>
        <v>13883</v>
      </c>
      <c r="E32" s="19">
        <v>7105</v>
      </c>
      <c r="F32" s="19">
        <v>6778</v>
      </c>
      <c r="G32" s="46">
        <v>67</v>
      </c>
      <c r="H32" s="19"/>
      <c r="I32" s="18">
        <f>J32+K32</f>
        <v>13323</v>
      </c>
      <c r="J32" s="19">
        <v>6292</v>
      </c>
      <c r="K32" s="19">
        <v>7031</v>
      </c>
      <c r="L32" s="19"/>
    </row>
    <row r="33" spans="2:12" x14ac:dyDescent="0.2">
      <c r="B33" s="27">
        <v>17</v>
      </c>
      <c r="C33" s="2"/>
      <c r="D33" s="18">
        <f>E33+F33</f>
        <v>14803</v>
      </c>
      <c r="E33" s="19">
        <v>7639</v>
      </c>
      <c r="F33" s="19">
        <v>7164</v>
      </c>
      <c r="G33" s="46">
        <v>68</v>
      </c>
      <c r="H33" s="19"/>
      <c r="I33" s="18">
        <f>J33+K33</f>
        <v>12983</v>
      </c>
      <c r="J33" s="19">
        <v>5952</v>
      </c>
      <c r="K33" s="19">
        <v>7031</v>
      </c>
      <c r="L33" s="19"/>
    </row>
    <row r="34" spans="2:12" x14ac:dyDescent="0.2">
      <c r="B34" s="27">
        <v>18</v>
      </c>
      <c r="C34" s="2"/>
      <c r="D34" s="18">
        <f>E34+F34</f>
        <v>13022</v>
      </c>
      <c r="E34" s="19">
        <v>6752</v>
      </c>
      <c r="F34" s="19">
        <v>6270</v>
      </c>
      <c r="G34" s="46">
        <v>69</v>
      </c>
      <c r="H34" s="19"/>
      <c r="I34" s="18">
        <f>J34+K34</f>
        <v>12726</v>
      </c>
      <c r="J34" s="19">
        <v>5699</v>
      </c>
      <c r="K34" s="19">
        <v>7027</v>
      </c>
      <c r="L34" s="19"/>
    </row>
    <row r="35" spans="2:12" x14ac:dyDescent="0.2">
      <c r="B35" s="27">
        <v>19</v>
      </c>
      <c r="C35" s="2"/>
      <c r="D35" s="18">
        <f>E35+F35</f>
        <v>11736</v>
      </c>
      <c r="E35" s="19">
        <v>6047</v>
      </c>
      <c r="F35" s="19">
        <v>5689</v>
      </c>
      <c r="G35" s="46">
        <v>70</v>
      </c>
      <c r="H35" s="19"/>
      <c r="I35" s="18">
        <f>J35+K35</f>
        <v>11477</v>
      </c>
      <c r="J35" s="19">
        <v>5043</v>
      </c>
      <c r="K35" s="19">
        <v>6434</v>
      </c>
      <c r="L35" s="19"/>
    </row>
    <row r="36" spans="2:12" x14ac:dyDescent="0.2">
      <c r="B36" s="27">
        <v>20</v>
      </c>
      <c r="C36" s="2"/>
      <c r="D36" s="18">
        <f>E36+F36</f>
        <v>12437</v>
      </c>
      <c r="E36" s="19">
        <v>6201</v>
      </c>
      <c r="F36" s="19">
        <v>6236</v>
      </c>
      <c r="G36" s="45"/>
      <c r="I36" s="11"/>
      <c r="J36" s="19"/>
      <c r="K36" s="19"/>
      <c r="L36" s="19"/>
    </row>
    <row r="37" spans="2:12" x14ac:dyDescent="0.2">
      <c r="C37" s="2"/>
      <c r="D37" s="11"/>
      <c r="E37" s="19"/>
      <c r="F37" s="19"/>
      <c r="G37" s="46">
        <v>71</v>
      </c>
      <c r="H37" s="19"/>
      <c r="I37" s="18">
        <f>J37+K37</f>
        <v>10499</v>
      </c>
      <c r="J37" s="19">
        <v>4352</v>
      </c>
      <c r="K37" s="19">
        <v>6147</v>
      </c>
      <c r="L37" s="19"/>
    </row>
    <row r="38" spans="2:12" x14ac:dyDescent="0.2">
      <c r="B38" s="27">
        <v>21</v>
      </c>
      <c r="C38" s="2"/>
      <c r="D38" s="18">
        <f>E38+F38</f>
        <v>13522</v>
      </c>
      <c r="E38" s="19">
        <v>6631</v>
      </c>
      <c r="F38" s="19">
        <v>6891</v>
      </c>
      <c r="G38" s="46">
        <v>72</v>
      </c>
      <c r="H38" s="19"/>
      <c r="I38" s="18">
        <f>J38+K38</f>
        <v>10001</v>
      </c>
      <c r="J38" s="19">
        <v>3986</v>
      </c>
      <c r="K38" s="19">
        <v>6015</v>
      </c>
      <c r="L38" s="19"/>
    </row>
    <row r="39" spans="2:12" x14ac:dyDescent="0.2">
      <c r="B39" s="27">
        <v>22</v>
      </c>
      <c r="C39" s="2"/>
      <c r="D39" s="18">
        <f>E39+F39</f>
        <v>13979</v>
      </c>
      <c r="E39" s="19">
        <v>6747</v>
      </c>
      <c r="F39" s="19">
        <v>7232</v>
      </c>
      <c r="G39" s="46">
        <v>73</v>
      </c>
      <c r="H39" s="19"/>
      <c r="I39" s="18">
        <f>J39+K39</f>
        <v>9304</v>
      </c>
      <c r="J39" s="19">
        <v>3513</v>
      </c>
      <c r="K39" s="19">
        <v>5791</v>
      </c>
      <c r="L39" s="19"/>
    </row>
    <row r="40" spans="2:12" x14ac:dyDescent="0.2">
      <c r="B40" s="27">
        <v>23</v>
      </c>
      <c r="C40" s="2"/>
      <c r="D40" s="18">
        <f>E40+F40</f>
        <v>13838</v>
      </c>
      <c r="E40" s="19">
        <v>6580</v>
      </c>
      <c r="F40" s="19">
        <v>7258</v>
      </c>
      <c r="G40" s="46">
        <v>74</v>
      </c>
      <c r="I40" s="18">
        <f>J40+K40</f>
        <v>8594</v>
      </c>
      <c r="J40" s="19">
        <v>3262</v>
      </c>
      <c r="K40" s="19">
        <v>5332</v>
      </c>
      <c r="L40" s="19"/>
    </row>
    <row r="41" spans="2:12" x14ac:dyDescent="0.2">
      <c r="B41" s="27">
        <v>24</v>
      </c>
      <c r="C41" s="2"/>
      <c r="D41" s="18">
        <f>E41+F41</f>
        <v>13750</v>
      </c>
      <c r="E41" s="19">
        <v>6612</v>
      </c>
      <c r="F41" s="19">
        <v>7138</v>
      </c>
      <c r="G41" s="46">
        <v>75</v>
      </c>
      <c r="I41" s="18">
        <f>J41+K41</f>
        <v>8809</v>
      </c>
      <c r="J41" s="19">
        <v>3394</v>
      </c>
      <c r="K41" s="19">
        <v>5415</v>
      </c>
      <c r="L41" s="19"/>
    </row>
    <row r="42" spans="2:12" x14ac:dyDescent="0.2">
      <c r="B42" s="27">
        <v>25</v>
      </c>
      <c r="C42" s="2"/>
      <c r="D42" s="18">
        <f>E42+F42</f>
        <v>13577</v>
      </c>
      <c r="E42" s="19">
        <v>6479</v>
      </c>
      <c r="F42" s="19">
        <v>7098</v>
      </c>
      <c r="G42" s="46">
        <v>76</v>
      </c>
      <c r="I42" s="18">
        <f>J42+K42</f>
        <v>6722</v>
      </c>
      <c r="J42" s="19">
        <v>2600</v>
      </c>
      <c r="K42" s="19">
        <v>4122</v>
      </c>
      <c r="L42" s="19"/>
    </row>
    <row r="43" spans="2:12" x14ac:dyDescent="0.2">
      <c r="B43" s="27">
        <v>26</v>
      </c>
      <c r="C43" s="2"/>
      <c r="D43" s="18">
        <f>E43+F43</f>
        <v>13226</v>
      </c>
      <c r="E43" s="19">
        <v>6197</v>
      </c>
      <c r="F43" s="19">
        <v>7029</v>
      </c>
      <c r="G43" s="46">
        <v>77</v>
      </c>
      <c r="H43" s="19"/>
      <c r="I43" s="18">
        <f>J43+K43</f>
        <v>7165</v>
      </c>
      <c r="J43" s="19">
        <v>2697</v>
      </c>
      <c r="K43" s="19">
        <v>4468</v>
      </c>
      <c r="L43" s="19"/>
    </row>
    <row r="44" spans="2:12" x14ac:dyDescent="0.2">
      <c r="B44" s="27">
        <v>27</v>
      </c>
      <c r="C44" s="2"/>
      <c r="D44" s="18">
        <f>E44+F44</f>
        <v>13185</v>
      </c>
      <c r="E44" s="19">
        <v>6284</v>
      </c>
      <c r="F44" s="19">
        <v>6901</v>
      </c>
      <c r="G44" s="46">
        <v>78</v>
      </c>
      <c r="H44" s="19"/>
      <c r="I44" s="18">
        <f>J44+K44</f>
        <v>6512</v>
      </c>
      <c r="J44" s="19">
        <v>2460</v>
      </c>
      <c r="K44" s="19">
        <v>4052</v>
      </c>
      <c r="L44" s="19"/>
    </row>
    <row r="45" spans="2:12" x14ac:dyDescent="0.2">
      <c r="B45" s="27">
        <v>28</v>
      </c>
      <c r="C45" s="2"/>
      <c r="D45" s="18">
        <f>E45+F45</f>
        <v>13067</v>
      </c>
      <c r="E45" s="19">
        <v>6122</v>
      </c>
      <c r="F45" s="19">
        <v>6945</v>
      </c>
      <c r="G45" s="46">
        <v>79</v>
      </c>
      <c r="H45" s="19"/>
      <c r="I45" s="18">
        <f>J45+K45</f>
        <v>6511</v>
      </c>
      <c r="J45" s="19">
        <v>2400</v>
      </c>
      <c r="K45" s="19">
        <v>4111</v>
      </c>
      <c r="L45" s="19"/>
    </row>
    <row r="46" spans="2:12" x14ac:dyDescent="0.2">
      <c r="B46" s="27">
        <v>29</v>
      </c>
      <c r="C46" s="2"/>
      <c r="D46" s="18">
        <f>E46+F46</f>
        <v>10112</v>
      </c>
      <c r="E46" s="19">
        <v>4724</v>
      </c>
      <c r="F46" s="19">
        <v>5388</v>
      </c>
      <c r="G46" s="46">
        <v>80</v>
      </c>
      <c r="H46" s="19"/>
      <c r="I46" s="18">
        <f>J46+K46</f>
        <v>5773</v>
      </c>
      <c r="J46" s="19">
        <v>2012</v>
      </c>
      <c r="K46" s="19">
        <v>3761</v>
      </c>
      <c r="L46" s="19"/>
    </row>
    <row r="47" spans="2:12" x14ac:dyDescent="0.2">
      <c r="B47" s="27">
        <v>30</v>
      </c>
      <c r="C47" s="2"/>
      <c r="D47" s="18">
        <f>E47+F47</f>
        <v>13750</v>
      </c>
      <c r="E47" s="19">
        <v>6423</v>
      </c>
      <c r="F47" s="19">
        <v>7327</v>
      </c>
      <c r="G47" s="45"/>
      <c r="I47" s="11"/>
      <c r="J47" s="19"/>
      <c r="K47" s="19"/>
      <c r="L47" s="19"/>
    </row>
    <row r="48" spans="2:12" x14ac:dyDescent="0.2">
      <c r="C48" s="2"/>
      <c r="D48" s="11"/>
      <c r="E48" s="19"/>
      <c r="F48" s="19"/>
      <c r="G48" s="46">
        <v>81</v>
      </c>
      <c r="H48" s="19"/>
      <c r="I48" s="18">
        <f>J48+K48</f>
        <v>5704</v>
      </c>
      <c r="J48" s="19">
        <v>1982</v>
      </c>
      <c r="K48" s="19">
        <v>3722</v>
      </c>
      <c r="L48" s="19"/>
    </row>
    <row r="49" spans="2:12" x14ac:dyDescent="0.2">
      <c r="B49" s="27">
        <v>31</v>
      </c>
      <c r="C49" s="2"/>
      <c r="D49" s="18">
        <f>E49+F49</f>
        <v>12826</v>
      </c>
      <c r="E49" s="19">
        <v>5932</v>
      </c>
      <c r="F49" s="19">
        <v>6894</v>
      </c>
      <c r="G49" s="46">
        <v>82</v>
      </c>
      <c r="H49" s="19"/>
      <c r="I49" s="18">
        <f>J49+K49</f>
        <v>5249</v>
      </c>
      <c r="J49" s="19">
        <v>1760</v>
      </c>
      <c r="K49" s="19">
        <v>3489</v>
      </c>
      <c r="L49" s="19"/>
    </row>
    <row r="50" spans="2:12" x14ac:dyDescent="0.2">
      <c r="B50" s="27">
        <v>32</v>
      </c>
      <c r="C50" s="2"/>
      <c r="D50" s="18">
        <f>E50+F50</f>
        <v>12711</v>
      </c>
      <c r="E50" s="19">
        <v>6078</v>
      </c>
      <c r="F50" s="19">
        <v>6633</v>
      </c>
      <c r="G50" s="46">
        <v>83</v>
      </c>
      <c r="H50" s="19"/>
      <c r="I50" s="18">
        <f>J50+K50</f>
        <v>4733</v>
      </c>
      <c r="J50" s="19">
        <v>1570</v>
      </c>
      <c r="K50" s="19">
        <v>3163</v>
      </c>
      <c r="L50" s="19"/>
    </row>
    <row r="51" spans="2:12" x14ac:dyDescent="0.2">
      <c r="B51" s="27">
        <v>33</v>
      </c>
      <c r="C51" s="2"/>
      <c r="D51" s="18">
        <f>E51+F51</f>
        <v>0</v>
      </c>
      <c r="H51" s="19"/>
      <c r="I51" s="18">
        <f>J51+K51</f>
        <v>4053</v>
      </c>
      <c r="J51" s="19">
        <v>1308</v>
      </c>
      <c r="K51" s="19">
        <v>2745</v>
      </c>
      <c r="L51" s="19"/>
    </row>
    <row r="52" spans="2:12" x14ac:dyDescent="0.2">
      <c r="B52" s="27">
        <v>34</v>
      </c>
      <c r="C52" s="2"/>
      <c r="D52" s="18">
        <f>E52+F52</f>
        <v>12265</v>
      </c>
      <c r="E52" s="19">
        <v>5837</v>
      </c>
      <c r="F52" s="19">
        <v>6428</v>
      </c>
      <c r="G52" s="46">
        <v>85</v>
      </c>
      <c r="H52" s="19"/>
      <c r="I52" s="18">
        <f>J52+K52</f>
        <v>3738</v>
      </c>
      <c r="J52" s="19">
        <v>1159</v>
      </c>
      <c r="K52" s="19">
        <v>2579</v>
      </c>
      <c r="L52" s="19"/>
    </row>
    <row r="53" spans="2:12" x14ac:dyDescent="0.2">
      <c r="B53" s="27">
        <v>35</v>
      </c>
      <c r="C53" s="2"/>
      <c r="D53" s="18">
        <f>E53+F53</f>
        <v>12767</v>
      </c>
      <c r="E53" s="19">
        <v>6170</v>
      </c>
      <c r="F53" s="19">
        <v>6597</v>
      </c>
      <c r="G53" s="46">
        <v>86</v>
      </c>
      <c r="H53" s="19"/>
      <c r="I53" s="18">
        <f>J53+K53</f>
        <v>3160</v>
      </c>
      <c r="J53" s="19">
        <v>985</v>
      </c>
      <c r="K53" s="19">
        <v>2175</v>
      </c>
      <c r="L53" s="19"/>
    </row>
    <row r="54" spans="2:12" x14ac:dyDescent="0.2">
      <c r="B54" s="27">
        <v>36</v>
      </c>
      <c r="C54" s="2"/>
      <c r="D54" s="18">
        <f>E54+F54</f>
        <v>13298</v>
      </c>
      <c r="E54" s="19">
        <v>6445</v>
      </c>
      <c r="F54" s="19">
        <v>6853</v>
      </c>
      <c r="G54" s="46">
        <v>87</v>
      </c>
      <c r="H54" s="19"/>
      <c r="I54" s="18">
        <f>J54+K54</f>
        <v>2611</v>
      </c>
      <c r="J54" s="19">
        <v>788</v>
      </c>
      <c r="K54" s="19">
        <v>1823</v>
      </c>
      <c r="L54" s="19"/>
    </row>
    <row r="55" spans="2:12" x14ac:dyDescent="0.2">
      <c r="B55" s="27">
        <v>37</v>
      </c>
      <c r="C55" s="2"/>
      <c r="D55" s="18">
        <f>E55+F55</f>
        <v>12855</v>
      </c>
      <c r="E55" s="19">
        <v>6250</v>
      </c>
      <c r="F55" s="19">
        <v>6605</v>
      </c>
      <c r="G55" s="46">
        <v>88</v>
      </c>
      <c r="H55" s="19"/>
      <c r="I55" s="18">
        <f>J55+K55</f>
        <v>2105</v>
      </c>
      <c r="J55" s="19">
        <v>628</v>
      </c>
      <c r="K55" s="19">
        <v>1477</v>
      </c>
      <c r="L55" s="19"/>
    </row>
    <row r="56" spans="2:12" x14ac:dyDescent="0.2">
      <c r="B56" s="27">
        <v>38</v>
      </c>
      <c r="C56" s="2"/>
      <c r="D56" s="18">
        <f>E56+F56</f>
        <v>12378</v>
      </c>
      <c r="E56" s="19">
        <v>6155</v>
      </c>
      <c r="F56" s="19">
        <v>6223</v>
      </c>
      <c r="G56" s="46">
        <v>89</v>
      </c>
      <c r="H56" s="19"/>
      <c r="I56" s="18">
        <f>J56+K56</f>
        <v>1429</v>
      </c>
      <c r="J56" s="19">
        <v>404</v>
      </c>
      <c r="K56" s="19">
        <v>1025</v>
      </c>
      <c r="L56" s="19"/>
    </row>
    <row r="57" spans="2:12" x14ac:dyDescent="0.2">
      <c r="B57" s="27">
        <v>39</v>
      </c>
      <c r="C57" s="2"/>
      <c r="D57" s="18">
        <f>E57+F57</f>
        <v>13483</v>
      </c>
      <c r="E57" s="19">
        <v>6625</v>
      </c>
      <c r="F57" s="19">
        <v>6858</v>
      </c>
      <c r="G57" s="46">
        <v>90</v>
      </c>
      <c r="H57" s="19"/>
      <c r="I57" s="18">
        <f>J57+K57</f>
        <v>1231</v>
      </c>
      <c r="J57" s="19">
        <v>337</v>
      </c>
      <c r="K57" s="19">
        <v>894</v>
      </c>
      <c r="L57" s="19"/>
    </row>
    <row r="58" spans="2:12" x14ac:dyDescent="0.2">
      <c r="B58" s="27">
        <v>40</v>
      </c>
      <c r="C58" s="2"/>
      <c r="D58" s="18">
        <f>E58+F58</f>
        <v>13653</v>
      </c>
      <c r="E58" s="19">
        <v>6798</v>
      </c>
      <c r="F58" s="19">
        <v>6855</v>
      </c>
      <c r="G58" s="45"/>
      <c r="I58" s="11"/>
      <c r="J58" s="19"/>
      <c r="K58" s="19"/>
      <c r="L58" s="19"/>
    </row>
    <row r="59" spans="2:12" x14ac:dyDescent="0.2">
      <c r="C59" s="2"/>
      <c r="D59" s="11"/>
      <c r="E59" s="19"/>
      <c r="F59" s="19"/>
      <c r="G59" s="46">
        <v>91</v>
      </c>
      <c r="H59" s="19"/>
      <c r="I59" s="18">
        <f>J59+K59</f>
        <v>959</v>
      </c>
      <c r="J59" s="19">
        <v>234</v>
      </c>
      <c r="K59" s="19">
        <v>725</v>
      </c>
      <c r="L59" s="19"/>
    </row>
    <row r="60" spans="2:12" x14ac:dyDescent="0.2">
      <c r="B60" s="27">
        <v>41</v>
      </c>
      <c r="C60" s="2"/>
      <c r="D60" s="18">
        <f>E60+F60</f>
        <v>13630</v>
      </c>
      <c r="E60" s="19">
        <v>6675</v>
      </c>
      <c r="F60" s="19">
        <v>6955</v>
      </c>
      <c r="G60" s="46">
        <v>92</v>
      </c>
      <c r="H60" s="19"/>
      <c r="I60" s="18">
        <f>J60+K60</f>
        <v>830</v>
      </c>
      <c r="J60" s="19">
        <v>227</v>
      </c>
      <c r="K60" s="19">
        <v>603</v>
      </c>
      <c r="L60" s="19"/>
    </row>
    <row r="61" spans="2:12" x14ac:dyDescent="0.2">
      <c r="B61" s="27">
        <v>42</v>
      </c>
      <c r="C61" s="2"/>
      <c r="D61" s="18">
        <f>E61+F61</f>
        <v>14699</v>
      </c>
      <c r="E61" s="19">
        <v>7106</v>
      </c>
      <c r="F61" s="19">
        <v>7593</v>
      </c>
      <c r="G61" s="46">
        <v>93</v>
      </c>
      <c r="H61" s="19"/>
      <c r="I61" s="18">
        <f>J61+K61</f>
        <v>614</v>
      </c>
      <c r="J61" s="19">
        <v>154</v>
      </c>
      <c r="K61" s="19">
        <v>460</v>
      </c>
      <c r="L61" s="19"/>
    </row>
    <row r="62" spans="2:12" x14ac:dyDescent="0.2">
      <c r="B62" s="27">
        <v>43</v>
      </c>
      <c r="C62" s="2"/>
      <c r="D62" s="18">
        <f>E62+F62</f>
        <v>15335</v>
      </c>
      <c r="E62" s="19">
        <v>7610</v>
      </c>
      <c r="F62" s="19">
        <v>7725</v>
      </c>
      <c r="G62" s="46">
        <v>94</v>
      </c>
      <c r="H62" s="19"/>
      <c r="I62" s="18">
        <f>J62+K62</f>
        <v>414</v>
      </c>
      <c r="J62" s="19">
        <v>90</v>
      </c>
      <c r="K62" s="19">
        <v>324</v>
      </c>
      <c r="L62" s="19"/>
    </row>
    <row r="63" spans="2:12" x14ac:dyDescent="0.2">
      <c r="B63" s="27">
        <v>44</v>
      </c>
      <c r="C63" s="2"/>
      <c r="D63" s="18">
        <f>E63+F63</f>
        <v>16727</v>
      </c>
      <c r="E63" s="19">
        <v>8237</v>
      </c>
      <c r="F63" s="19">
        <v>8490</v>
      </c>
      <c r="G63" s="46">
        <v>95</v>
      </c>
      <c r="H63" s="19"/>
      <c r="I63" s="18">
        <f>J63+K63</f>
        <v>312</v>
      </c>
      <c r="J63" s="19">
        <v>70</v>
      </c>
      <c r="K63" s="19">
        <v>242</v>
      </c>
      <c r="L63" s="19"/>
    </row>
    <row r="64" spans="2:12" x14ac:dyDescent="0.2">
      <c r="B64" s="27">
        <v>45</v>
      </c>
      <c r="C64" s="2"/>
      <c r="D64" s="18">
        <f>E64+F64</f>
        <v>17951</v>
      </c>
      <c r="E64" s="19">
        <v>8793</v>
      </c>
      <c r="F64" s="19">
        <v>9158</v>
      </c>
      <c r="G64" s="46">
        <v>96</v>
      </c>
      <c r="H64" s="19"/>
      <c r="I64" s="18">
        <f>J64+K64</f>
        <v>0</v>
      </c>
      <c r="L64" s="19"/>
    </row>
    <row r="65" spans="1:12" x14ac:dyDescent="0.2">
      <c r="B65" s="27">
        <v>46</v>
      </c>
      <c r="C65" s="2"/>
      <c r="D65" s="18">
        <f>E65+F65</f>
        <v>20382</v>
      </c>
      <c r="E65" s="19">
        <v>9965</v>
      </c>
      <c r="F65" s="19">
        <v>10417</v>
      </c>
      <c r="G65" s="46">
        <v>97</v>
      </c>
      <c r="H65" s="19"/>
      <c r="I65" s="18">
        <f>J65+K65</f>
        <v>137</v>
      </c>
      <c r="J65" s="19">
        <v>27</v>
      </c>
      <c r="K65" s="19">
        <v>110</v>
      </c>
      <c r="L65" s="19"/>
    </row>
    <row r="66" spans="1:12" x14ac:dyDescent="0.2">
      <c r="B66" s="27">
        <v>47</v>
      </c>
      <c r="C66" s="2"/>
      <c r="D66" s="18">
        <f>E66+F66</f>
        <v>20444</v>
      </c>
      <c r="E66" s="19">
        <v>10183</v>
      </c>
      <c r="F66" s="19">
        <v>10261</v>
      </c>
      <c r="G66" s="46">
        <v>98</v>
      </c>
      <c r="H66" s="19"/>
      <c r="I66" s="18">
        <f>J66+K66</f>
        <v>74</v>
      </c>
      <c r="J66" s="19">
        <v>21</v>
      </c>
      <c r="K66" s="19">
        <v>53</v>
      </c>
      <c r="L66" s="19"/>
    </row>
    <row r="67" spans="1:12" x14ac:dyDescent="0.2">
      <c r="B67" s="27">
        <v>48</v>
      </c>
      <c r="C67" s="2"/>
      <c r="D67" s="18">
        <f>E67+F67</f>
        <v>19406</v>
      </c>
      <c r="E67" s="19">
        <v>9570</v>
      </c>
      <c r="F67" s="19">
        <v>9836</v>
      </c>
      <c r="G67" s="46">
        <v>99</v>
      </c>
      <c r="H67" s="19"/>
      <c r="I67" s="18">
        <f>J67+K67</f>
        <v>52</v>
      </c>
      <c r="J67" s="19">
        <v>19</v>
      </c>
      <c r="K67" s="19">
        <v>33</v>
      </c>
      <c r="L67" s="19"/>
    </row>
    <row r="68" spans="1:12" x14ac:dyDescent="0.2">
      <c r="B68" s="27">
        <v>49</v>
      </c>
      <c r="C68" s="2"/>
      <c r="D68" s="18">
        <f>E68+F68</f>
        <v>11131</v>
      </c>
      <c r="E68" s="19">
        <v>5466</v>
      </c>
      <c r="F68" s="19">
        <v>5665</v>
      </c>
      <c r="G68" s="44" t="s">
        <v>264</v>
      </c>
      <c r="I68" s="18">
        <f>J68+K68</f>
        <v>70</v>
      </c>
      <c r="J68" s="19">
        <v>18</v>
      </c>
      <c r="K68" s="19">
        <v>52</v>
      </c>
      <c r="L68" s="19"/>
    </row>
    <row r="69" spans="1:12" x14ac:dyDescent="0.2">
      <c r="B69" s="27">
        <v>50</v>
      </c>
      <c r="C69" s="2"/>
      <c r="D69" s="18">
        <f>E69+F69</f>
        <v>12434</v>
      </c>
      <c r="E69" s="19">
        <v>5984</v>
      </c>
      <c r="F69" s="19">
        <v>6450</v>
      </c>
      <c r="G69" s="45"/>
      <c r="I69" s="11"/>
      <c r="L69" s="19"/>
    </row>
    <row r="70" spans="1:12" x14ac:dyDescent="0.2">
      <c r="C70" s="2"/>
      <c r="D70" s="11"/>
      <c r="E70" s="2"/>
      <c r="F70" s="2"/>
      <c r="G70" s="44" t="s">
        <v>263</v>
      </c>
      <c r="H70" s="19"/>
      <c r="I70" s="18">
        <f>J70+K70</f>
        <v>108</v>
      </c>
      <c r="J70" s="19">
        <v>68</v>
      </c>
      <c r="K70" s="19">
        <v>40</v>
      </c>
      <c r="L70" s="19"/>
    </row>
    <row r="71" spans="1:12" ht="18" thickBot="1" x14ac:dyDescent="0.25">
      <c r="B71" s="9"/>
      <c r="C71" s="41"/>
      <c r="D71" s="23"/>
      <c r="E71" s="41"/>
      <c r="F71" s="41"/>
      <c r="G71" s="43"/>
      <c r="H71" s="41"/>
      <c r="I71" s="42"/>
      <c r="J71" s="41"/>
      <c r="K71" s="41"/>
      <c r="L71" s="19"/>
    </row>
    <row r="72" spans="1:12" x14ac:dyDescent="0.2">
      <c r="C72" s="2"/>
      <c r="D72" s="7" t="s">
        <v>108</v>
      </c>
      <c r="E72" s="2"/>
      <c r="F72" s="2"/>
      <c r="G72" s="2"/>
      <c r="H72" s="2"/>
      <c r="I72" s="2"/>
      <c r="J72" s="2"/>
      <c r="K72" s="2"/>
      <c r="L72" s="19"/>
    </row>
    <row r="73" spans="1:12" x14ac:dyDescent="0.2">
      <c r="A73" s="7"/>
      <c r="D73" s="2"/>
      <c r="E73" s="2"/>
      <c r="L73" s="19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/>
  <dimension ref="A1:L292"/>
  <sheetViews>
    <sheetView showGridLines="0" topLeftCell="A34" zoomScale="75" zoomScaleNormal="100" workbookViewId="0"/>
  </sheetViews>
  <sheetFormatPr defaultColWidth="8.69921875" defaultRowHeight="17.25" x14ac:dyDescent="0.2"/>
  <cols>
    <col min="1" max="2" width="10.69921875" style="8" customWidth="1"/>
    <col min="3" max="11" width="9.69921875" style="8" customWidth="1"/>
    <col min="12" max="16384" width="8.69921875" style="8"/>
  </cols>
  <sheetData>
    <row r="1" spans="1:12" x14ac:dyDescent="0.2">
      <c r="A1" s="7"/>
    </row>
    <row r="6" spans="1:12" x14ac:dyDescent="0.2">
      <c r="E6" s="1" t="s">
        <v>262</v>
      </c>
    </row>
    <row r="7" spans="1:12" x14ac:dyDescent="0.2">
      <c r="C7" s="39" t="s">
        <v>275</v>
      </c>
      <c r="D7" s="2"/>
    </row>
    <row r="8" spans="1:12" ht="18" thickBot="1" x14ac:dyDescent="0.25">
      <c r="B8" s="9"/>
      <c r="C8" s="9"/>
      <c r="D8" s="9"/>
      <c r="E8" s="9"/>
      <c r="F8" s="9"/>
      <c r="G8" s="9"/>
      <c r="H8" s="9"/>
      <c r="I8" s="9"/>
      <c r="J8" s="9"/>
      <c r="K8" s="10" t="s">
        <v>274</v>
      </c>
      <c r="L8" s="9"/>
    </row>
    <row r="9" spans="1:12" x14ac:dyDescent="0.2">
      <c r="C9" s="12" t="s">
        <v>291</v>
      </c>
      <c r="D9" s="13"/>
      <c r="E9" s="12" t="s">
        <v>290</v>
      </c>
      <c r="F9" s="48"/>
      <c r="G9" s="12" t="s">
        <v>289</v>
      </c>
      <c r="H9" s="48"/>
      <c r="I9" s="12" t="s">
        <v>288</v>
      </c>
      <c r="J9" s="48"/>
      <c r="K9" s="12" t="s">
        <v>287</v>
      </c>
      <c r="L9" s="13"/>
    </row>
    <row r="10" spans="1:12" x14ac:dyDescent="0.2">
      <c r="B10" s="13"/>
      <c r="C10" s="14" t="s">
        <v>9</v>
      </c>
      <c r="D10" s="14" t="s">
        <v>10</v>
      </c>
      <c r="E10" s="14" t="s">
        <v>9</v>
      </c>
      <c r="F10" s="14" t="s">
        <v>10</v>
      </c>
      <c r="G10" s="14" t="s">
        <v>9</v>
      </c>
      <c r="H10" s="14" t="s">
        <v>10</v>
      </c>
      <c r="I10" s="14" t="s">
        <v>9</v>
      </c>
      <c r="J10" s="14" t="s">
        <v>10</v>
      </c>
      <c r="K10" s="14" t="s">
        <v>9</v>
      </c>
      <c r="L10" s="14" t="s">
        <v>10</v>
      </c>
    </row>
    <row r="11" spans="1:12" x14ac:dyDescent="0.2">
      <c r="C11" s="11"/>
    </row>
    <row r="12" spans="1:12" x14ac:dyDescent="0.2">
      <c r="B12" s="1" t="s">
        <v>159</v>
      </c>
      <c r="C12" s="4">
        <f>SUM(C14:C70)</f>
        <v>513450</v>
      </c>
      <c r="D12" s="2">
        <f>SUM(D14:D70)</f>
        <v>566985</v>
      </c>
      <c r="E12" s="2">
        <f>SUM(E14:E70)</f>
        <v>26165</v>
      </c>
      <c r="F12" s="2">
        <f>SUM(F14:F70)</f>
        <v>24650</v>
      </c>
      <c r="G12" s="2">
        <f>SUM(G14:G70)</f>
        <v>30216</v>
      </c>
      <c r="H12" s="2">
        <f>SUM(H14:H70)</f>
        <v>28545</v>
      </c>
      <c r="I12" s="2">
        <f>SUM(I14:I70)</f>
        <v>33839</v>
      </c>
      <c r="J12" s="2">
        <f>SUM(J14:J70)</f>
        <v>32245</v>
      </c>
      <c r="K12" s="2">
        <f>SUM(K14:K70)</f>
        <v>34628</v>
      </c>
      <c r="L12" s="2">
        <f>SUM(L14:L70)</f>
        <v>32697</v>
      </c>
    </row>
    <row r="13" spans="1:12" x14ac:dyDescent="0.2">
      <c r="C13" s="4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B14" s="7" t="s">
        <v>158</v>
      </c>
      <c r="C14" s="18">
        <f>E14+G14+I14+K14+C87+E87+G87+I87+K87+C160+E160+G160+I160+K160+C233+E233+G233+I233+K233</f>
        <v>187664</v>
      </c>
      <c r="D14" s="27">
        <f>F14+H14+J14+L14+D87+F87+H87+J87+L87+D160+F160+H160+J160+L160+D233+F233+H233+J233+L233</f>
        <v>206221</v>
      </c>
      <c r="E14" s="19">
        <v>9566</v>
      </c>
      <c r="F14" s="19">
        <v>8995</v>
      </c>
      <c r="G14" s="19">
        <v>10552</v>
      </c>
      <c r="H14" s="19">
        <v>9948</v>
      </c>
      <c r="I14" s="19">
        <v>11647</v>
      </c>
      <c r="J14" s="19">
        <v>11162</v>
      </c>
      <c r="K14" s="19">
        <v>12646</v>
      </c>
      <c r="L14" s="19">
        <v>12085</v>
      </c>
    </row>
    <row r="15" spans="1:12" x14ac:dyDescent="0.2">
      <c r="B15" s="7" t="s">
        <v>157</v>
      </c>
      <c r="C15" s="18">
        <f>E15+G15+I15+K15+C88+E88+G88+I88+K88+C161+E161+G161+I161+K161+C234+E234+G234+I234+K234</f>
        <v>22007</v>
      </c>
      <c r="D15" s="27">
        <f>F15+H15+J15+L15+D88+F88+H88+J88+L88+D161+F161+H161+J161+L161+D234+F234+H234+J234+L234</f>
        <v>25188</v>
      </c>
      <c r="E15" s="19">
        <v>1006</v>
      </c>
      <c r="F15" s="19">
        <v>915</v>
      </c>
      <c r="G15" s="19">
        <v>1127</v>
      </c>
      <c r="H15" s="19">
        <v>1105</v>
      </c>
      <c r="I15" s="19">
        <v>1356</v>
      </c>
      <c r="J15" s="19">
        <v>1287</v>
      </c>
      <c r="K15" s="19">
        <v>1357</v>
      </c>
      <c r="L15" s="19">
        <v>1379</v>
      </c>
    </row>
    <row r="16" spans="1:12" x14ac:dyDescent="0.2">
      <c r="B16" s="7" t="s">
        <v>156</v>
      </c>
      <c r="C16" s="18">
        <f>E16+G16+I16+K16+C89+E89+G89+I89+K89+C162+E162+G162+I162+K162+C235+E235+G235+I235+K235</f>
        <v>25664</v>
      </c>
      <c r="D16" s="27">
        <f>F16+H16+J16+L16+D89+F89+H89+J89+L89+D162+F162+H162+J162+L162+D235+F235+H235+J235+L235</f>
        <v>27805</v>
      </c>
      <c r="E16" s="19">
        <v>1388</v>
      </c>
      <c r="F16" s="19">
        <v>1314</v>
      </c>
      <c r="G16" s="19">
        <v>1933</v>
      </c>
      <c r="H16" s="19">
        <v>1792</v>
      </c>
      <c r="I16" s="19">
        <v>2128</v>
      </c>
      <c r="J16" s="19">
        <v>2012</v>
      </c>
      <c r="K16" s="19">
        <v>1954</v>
      </c>
      <c r="L16" s="19">
        <v>1897</v>
      </c>
    </row>
    <row r="17" spans="2:12" x14ac:dyDescent="0.2">
      <c r="B17" s="7" t="s">
        <v>155</v>
      </c>
      <c r="C17" s="18">
        <f>E17+G17+I17+K17+C90+E90+G90+I90+K90+C163+E163+G163+I163+K163+C236+E236+G236+I236+K236</f>
        <v>16208</v>
      </c>
      <c r="D17" s="27">
        <f>F17+H17+J17+L17+D90+F90+H90+J90+L90+D163+F163+H163+J163+L163+D236+F236+H236+J236+L236</f>
        <v>18075</v>
      </c>
      <c r="E17" s="19">
        <v>838</v>
      </c>
      <c r="F17" s="19">
        <v>822</v>
      </c>
      <c r="G17" s="19">
        <v>1015</v>
      </c>
      <c r="H17" s="19">
        <v>941</v>
      </c>
      <c r="I17" s="19">
        <v>1084</v>
      </c>
      <c r="J17" s="19">
        <v>1143</v>
      </c>
      <c r="K17" s="19">
        <v>1089</v>
      </c>
      <c r="L17" s="19">
        <v>1040</v>
      </c>
    </row>
    <row r="18" spans="2:12" x14ac:dyDescent="0.2">
      <c r="B18" s="7" t="s">
        <v>154</v>
      </c>
      <c r="C18" s="18">
        <f>E18+G18+I18+K18+C91+E91+G91+I91+K91+C164+E164+G164+I164+K164+C237+E237+G237+I237+K237</f>
        <v>13797</v>
      </c>
      <c r="D18" s="27">
        <f>F18+H18+J18+L18+D91+F91+H91+J91+L91+D164+F164+H164+J164+L164+D237+F237+H237+J237+L237</f>
        <v>14713</v>
      </c>
      <c r="E18" s="19">
        <v>752</v>
      </c>
      <c r="F18" s="19">
        <v>677</v>
      </c>
      <c r="G18" s="19">
        <v>810</v>
      </c>
      <c r="H18" s="19">
        <v>718</v>
      </c>
      <c r="I18" s="19">
        <v>887</v>
      </c>
      <c r="J18" s="19">
        <v>861</v>
      </c>
      <c r="K18" s="19">
        <v>1254</v>
      </c>
      <c r="L18" s="19">
        <v>854</v>
      </c>
    </row>
    <row r="19" spans="2:12" x14ac:dyDescent="0.2">
      <c r="B19" s="7" t="s">
        <v>153</v>
      </c>
      <c r="C19" s="18">
        <f>E19+G19+I19+K19+C92+E92+G92+I92+K92+C165+E165+G165+I165+K165+C238+E238+G238+I238+K238</f>
        <v>33302</v>
      </c>
      <c r="D19" s="27">
        <f>F19+H19+J19+L19+D92+F92+H92+J92+L92+D165+F165+H165+J165+L165+D238+F238+H238+J238+L238</f>
        <v>36944</v>
      </c>
      <c r="E19" s="19">
        <v>1898</v>
      </c>
      <c r="F19" s="19">
        <v>1774</v>
      </c>
      <c r="G19" s="19">
        <v>2119</v>
      </c>
      <c r="H19" s="19">
        <v>1967</v>
      </c>
      <c r="I19" s="19">
        <v>2347</v>
      </c>
      <c r="J19" s="19">
        <v>2154</v>
      </c>
      <c r="K19" s="19">
        <v>2135</v>
      </c>
      <c r="L19" s="19">
        <v>2136</v>
      </c>
    </row>
    <row r="20" spans="2:12" x14ac:dyDescent="0.2">
      <c r="B20" s="7" t="s">
        <v>152</v>
      </c>
      <c r="C20" s="18">
        <f>E20+G20+I20+K20+C93+E93+G93+I93+K93+C166+E166+G166+I166+K166+C239+E239+G239+I239+K239</f>
        <v>15779</v>
      </c>
      <c r="D20" s="27">
        <f>F20+H20+J20+L20+D93+F93+H93+J93+L93+D166+F166+H166+J166+L166+D239+F239+H239+J239+L239</f>
        <v>18355</v>
      </c>
      <c r="E20" s="19">
        <v>788</v>
      </c>
      <c r="F20" s="19">
        <v>760</v>
      </c>
      <c r="G20" s="19">
        <v>926</v>
      </c>
      <c r="H20" s="19">
        <v>869</v>
      </c>
      <c r="I20" s="19">
        <v>1053</v>
      </c>
      <c r="J20" s="19">
        <v>950</v>
      </c>
      <c r="K20" s="19">
        <v>1029</v>
      </c>
      <c r="L20" s="19">
        <v>1001</v>
      </c>
    </row>
    <row r="21" spans="2:12" x14ac:dyDescent="0.2">
      <c r="C21" s="11"/>
      <c r="E21" s="19"/>
      <c r="F21" s="19"/>
      <c r="G21" s="19"/>
      <c r="H21" s="19"/>
      <c r="I21" s="19"/>
      <c r="J21" s="19"/>
      <c r="K21" s="19"/>
      <c r="L21" s="19"/>
    </row>
    <row r="22" spans="2:12" x14ac:dyDescent="0.2">
      <c r="B22" s="7" t="s">
        <v>151</v>
      </c>
      <c r="C22" s="18">
        <f>E22+G22+I22+K22+C95+E95+G95+I95+K95+C168+E168+G168+I168+K168+C241+E241+G241+I241+K241</f>
        <v>7356</v>
      </c>
      <c r="D22" s="27">
        <f>F22+H22+J22+L22+D95+F95+H95+J95+L95+D168+F168+H168+J168+L168+D241+F241+H241+J241+L241</f>
        <v>8083</v>
      </c>
      <c r="E22" s="19">
        <v>332</v>
      </c>
      <c r="F22" s="19">
        <v>316</v>
      </c>
      <c r="G22" s="19">
        <v>425</v>
      </c>
      <c r="H22" s="19">
        <v>372</v>
      </c>
      <c r="I22" s="19">
        <v>479</v>
      </c>
      <c r="J22" s="19">
        <v>450</v>
      </c>
      <c r="K22" s="19">
        <v>464</v>
      </c>
      <c r="L22" s="19">
        <v>445</v>
      </c>
    </row>
    <row r="23" spans="2:12" x14ac:dyDescent="0.2">
      <c r="B23" s="7" t="s">
        <v>150</v>
      </c>
      <c r="C23" s="18">
        <f>E23+G23+I23+K23+C96+E96+G96+I96+K96+C169+E169+G169+I169+K169+C242+E242+G242+I242+K242</f>
        <v>4194</v>
      </c>
      <c r="D23" s="27">
        <f>F23+H23+J23+L23+D96+F96+H96+J96+L96+D169+F169+H169+J169+L169+D242+F242+H242+J242+L242</f>
        <v>4761</v>
      </c>
      <c r="E23" s="19">
        <v>150</v>
      </c>
      <c r="F23" s="19">
        <v>147</v>
      </c>
      <c r="G23" s="19">
        <v>205</v>
      </c>
      <c r="H23" s="19">
        <v>174</v>
      </c>
      <c r="I23" s="19">
        <v>274</v>
      </c>
      <c r="J23" s="19">
        <v>245</v>
      </c>
      <c r="K23" s="19">
        <v>308</v>
      </c>
      <c r="L23" s="19">
        <v>295</v>
      </c>
    </row>
    <row r="24" spans="2:12" x14ac:dyDescent="0.2">
      <c r="B24" s="7" t="s">
        <v>149</v>
      </c>
      <c r="C24" s="18">
        <f>E24+G24+I24+K24+C97+E97+G97+I97+K97+C170+E170+G170+I170+K170+C243+E243+G243+I243+K243</f>
        <v>2031</v>
      </c>
      <c r="D24" s="27">
        <f>F24+H24+J24+L24+D97+F97+H97+J97+L97+D170+F170+H170+J170+L170+D243+F243+H243+J243+L243</f>
        <v>2392</v>
      </c>
      <c r="E24" s="19">
        <v>60</v>
      </c>
      <c r="F24" s="19">
        <v>52</v>
      </c>
      <c r="G24" s="19">
        <v>87</v>
      </c>
      <c r="H24" s="19">
        <v>97</v>
      </c>
      <c r="I24" s="19">
        <v>113</v>
      </c>
      <c r="J24" s="19">
        <v>100</v>
      </c>
      <c r="K24" s="19">
        <v>90</v>
      </c>
      <c r="L24" s="19">
        <v>102</v>
      </c>
    </row>
    <row r="25" spans="2:12" x14ac:dyDescent="0.2">
      <c r="C25" s="11"/>
    </row>
    <row r="26" spans="2:12" x14ac:dyDescent="0.2">
      <c r="B26" s="7" t="s">
        <v>148</v>
      </c>
      <c r="C26" s="18">
        <f>E26+G26+I26+K26+C99+E99+G99+I99+K99+C172+E172+G172+I172+K172+C245+E245+G245+I245+K245</f>
        <v>6931</v>
      </c>
      <c r="D26" s="27">
        <f>F26+H26+J26+L26+D99+F99+H99+J99+L99+D172+F172+H172+J172+L172+D245+F245+H245+J245+L245</f>
        <v>7704</v>
      </c>
      <c r="E26" s="19">
        <v>363</v>
      </c>
      <c r="F26" s="19">
        <v>339</v>
      </c>
      <c r="G26" s="19">
        <v>405</v>
      </c>
      <c r="H26" s="19">
        <v>446</v>
      </c>
      <c r="I26" s="19">
        <v>478</v>
      </c>
      <c r="J26" s="19">
        <v>457</v>
      </c>
      <c r="K26" s="19">
        <v>498</v>
      </c>
      <c r="L26" s="19">
        <v>506</v>
      </c>
    </row>
    <row r="27" spans="2:12" x14ac:dyDescent="0.2">
      <c r="B27" s="7" t="s">
        <v>147</v>
      </c>
      <c r="C27" s="18">
        <f>E27+G27+I27+K27+C100+E100+G100+I100+K100+C173+E173+G173+I173+K173+C246+E246+G246+I246+K246</f>
        <v>8060</v>
      </c>
      <c r="D27" s="27">
        <f>F27+H27+J27+L27+D100+F100+H100+J100+L100+D173+F173+H173+J173+L173+D246+F246+H246+J246+L246</f>
        <v>8956</v>
      </c>
      <c r="E27" s="19">
        <v>420</v>
      </c>
      <c r="F27" s="19">
        <v>382</v>
      </c>
      <c r="G27" s="19">
        <v>461</v>
      </c>
      <c r="H27" s="19">
        <v>457</v>
      </c>
      <c r="I27" s="19">
        <v>562</v>
      </c>
      <c r="J27" s="19">
        <v>490</v>
      </c>
      <c r="K27" s="19">
        <v>494</v>
      </c>
      <c r="L27" s="19">
        <v>483</v>
      </c>
    </row>
    <row r="28" spans="2:12" x14ac:dyDescent="0.2">
      <c r="B28" s="7" t="s">
        <v>146</v>
      </c>
      <c r="C28" s="18">
        <f>E28+G28+I28+K28+C101+E101+G101+I101+K101+C174+E174+G174+I174+K174+C247+E247+G247+I247+K247</f>
        <v>4290</v>
      </c>
      <c r="D28" s="27">
        <f>F28+H28+J28+L28+D101+F101+H101+J101+L101+D174+F174+H174+J174+L174+D247+F247+H247+J247+L247</f>
        <v>4813</v>
      </c>
      <c r="E28" s="19">
        <v>201</v>
      </c>
      <c r="F28" s="19">
        <v>181</v>
      </c>
      <c r="G28" s="19">
        <v>227</v>
      </c>
      <c r="H28" s="19">
        <v>220</v>
      </c>
      <c r="I28" s="19">
        <v>317</v>
      </c>
      <c r="J28" s="19">
        <v>284</v>
      </c>
      <c r="K28" s="19">
        <v>280</v>
      </c>
      <c r="L28" s="19">
        <v>327</v>
      </c>
    </row>
    <row r="29" spans="2:12" x14ac:dyDescent="0.2">
      <c r="B29" s="7" t="s">
        <v>145</v>
      </c>
      <c r="C29" s="18">
        <f>E29+G29+I29+K29+C102+E102+G102+I102+K102+C175+E175+G175+I175+K175+C248+E248+G248+I248+K248</f>
        <v>3797</v>
      </c>
      <c r="D29" s="27">
        <f>F29+H29+J29+L29+D102+F102+H102+J102+L102+D175+F175+H175+J175+L175+D248+F248+H248+J248+L248</f>
        <v>4229</v>
      </c>
      <c r="E29" s="19">
        <v>169</v>
      </c>
      <c r="F29" s="19">
        <v>164</v>
      </c>
      <c r="G29" s="19">
        <v>218</v>
      </c>
      <c r="H29" s="19">
        <v>194</v>
      </c>
      <c r="I29" s="19">
        <v>236</v>
      </c>
      <c r="J29" s="19">
        <v>231</v>
      </c>
      <c r="K29" s="19">
        <v>248</v>
      </c>
      <c r="L29" s="19">
        <v>226</v>
      </c>
    </row>
    <row r="30" spans="2:12" x14ac:dyDescent="0.2">
      <c r="B30" s="7" t="s">
        <v>144</v>
      </c>
      <c r="C30" s="18">
        <f>E30+G30+I30+K30+C103+E103+G103+I103+K103+C176+E176+G176+I176+K176+C249+E249+G249+I249+K249</f>
        <v>9650</v>
      </c>
      <c r="D30" s="27">
        <f>F30+H30+J30+L30+D103+F103+H103+J103+L103+D176+F176+H176+J176+L176+D249+F249+H249+J249+L249</f>
        <v>10372</v>
      </c>
      <c r="E30" s="19">
        <v>601</v>
      </c>
      <c r="F30" s="19">
        <v>600</v>
      </c>
      <c r="G30" s="19">
        <v>731</v>
      </c>
      <c r="H30" s="19">
        <v>681</v>
      </c>
      <c r="I30" s="19">
        <v>746</v>
      </c>
      <c r="J30" s="19">
        <v>699</v>
      </c>
      <c r="K30" s="19">
        <v>652</v>
      </c>
      <c r="L30" s="19">
        <v>679</v>
      </c>
    </row>
    <row r="31" spans="2:12" x14ac:dyDescent="0.2">
      <c r="B31" s="7" t="s">
        <v>143</v>
      </c>
      <c r="C31" s="18">
        <f>E31+G31+I31+K31+C104+E104+G104+I104+K104+C177+E177+G177+I177+K177+C250+E250+G250+I250+K250</f>
        <v>20250</v>
      </c>
      <c r="D31" s="27">
        <f>F31+H31+J31+L31+D104+F104+H104+J104+L104+D177+F177+H177+J177+L177+D250+F250+H250+J250+L250</f>
        <v>21300</v>
      </c>
      <c r="E31" s="19">
        <v>1481</v>
      </c>
      <c r="F31" s="19">
        <v>1322</v>
      </c>
      <c r="G31" s="19">
        <v>1458</v>
      </c>
      <c r="H31" s="19">
        <v>1386</v>
      </c>
      <c r="I31" s="19">
        <v>1415</v>
      </c>
      <c r="J31" s="19">
        <v>1416</v>
      </c>
      <c r="K31" s="19">
        <v>1452</v>
      </c>
      <c r="L31" s="19">
        <v>1381</v>
      </c>
    </row>
    <row r="32" spans="2:12" x14ac:dyDescent="0.2">
      <c r="C32" s="11"/>
    </row>
    <row r="33" spans="2:12" x14ac:dyDescent="0.2">
      <c r="B33" s="7" t="s">
        <v>142</v>
      </c>
      <c r="C33" s="18">
        <f>E33+G33+I33+K33+C106+E106+G106+I106+K106+C179+E179+G179+I179+K179+C252+E252+G252+I252+K252</f>
        <v>10136</v>
      </c>
      <c r="D33" s="27">
        <f>F33+H33+J33+L33+D106+F106+H106+J106+L106+D179+F179+H179+J179+L179+D252+F252+H252+J252+L252</f>
        <v>11257</v>
      </c>
      <c r="E33" s="19">
        <v>442</v>
      </c>
      <c r="F33" s="19">
        <v>411</v>
      </c>
      <c r="G33" s="19">
        <v>541</v>
      </c>
      <c r="H33" s="19">
        <v>537</v>
      </c>
      <c r="I33" s="19">
        <v>643</v>
      </c>
      <c r="J33" s="19">
        <v>633</v>
      </c>
      <c r="K33" s="19">
        <v>750</v>
      </c>
      <c r="L33" s="19">
        <v>675</v>
      </c>
    </row>
    <row r="34" spans="2:12" x14ac:dyDescent="0.2">
      <c r="B34" s="7" t="s">
        <v>141</v>
      </c>
      <c r="C34" s="18">
        <f>E34+G34+I34+K34+C107+E107+G107+I107+K107+C180+E180+G180+I180+K180+C253+E253+G253+I253+K253</f>
        <v>7516</v>
      </c>
      <c r="D34" s="27">
        <f>F34+H34+J34+L34+D107+F107+H107+J107+L107+D180+F180+H180+J180+L180+D253+F253+H253+J253+L253</f>
        <v>8344</v>
      </c>
      <c r="E34" s="19">
        <v>372</v>
      </c>
      <c r="F34" s="19">
        <v>386</v>
      </c>
      <c r="G34" s="19">
        <v>452</v>
      </c>
      <c r="H34" s="19">
        <v>392</v>
      </c>
      <c r="I34" s="19">
        <v>453</v>
      </c>
      <c r="J34" s="19">
        <v>430</v>
      </c>
      <c r="K34" s="19">
        <v>524</v>
      </c>
      <c r="L34" s="19">
        <v>477</v>
      </c>
    </row>
    <row r="35" spans="2:12" x14ac:dyDescent="0.2">
      <c r="B35" s="7" t="s">
        <v>140</v>
      </c>
      <c r="C35" s="18">
        <f>E35+G35+I35+K35+C108+E108+G108+I108+K108+C181+E181+G181+I181+K181+C254+E254+G254+I254+K254</f>
        <v>3133</v>
      </c>
      <c r="D35" s="27">
        <f>F35+H35+J35+L35+D108+F108+H108+J108+L108+D181+F181+H181+J181+L181+D254+F254+H254+J254+L254</f>
        <v>3528</v>
      </c>
      <c r="E35" s="19">
        <v>129</v>
      </c>
      <c r="F35" s="19">
        <v>114</v>
      </c>
      <c r="G35" s="19">
        <v>130</v>
      </c>
      <c r="H35" s="19">
        <v>171</v>
      </c>
      <c r="I35" s="19">
        <v>185</v>
      </c>
      <c r="J35" s="19">
        <v>184</v>
      </c>
      <c r="K35" s="19">
        <v>222</v>
      </c>
      <c r="L35" s="19">
        <v>225</v>
      </c>
    </row>
    <row r="36" spans="2:12" x14ac:dyDescent="0.2">
      <c r="B36" s="7" t="s">
        <v>139</v>
      </c>
      <c r="C36" s="18">
        <f>E36+G36+I36+K36+C109+E109+G109+I109+K109+C182+E182+G182+I182+K182+C255+E255+G255+I255+K255</f>
        <v>3536</v>
      </c>
      <c r="D36" s="27">
        <f>F36+H36+J36+L36+D109+F109+H109+J109+L109+D182+F182+H182+J182+L182+D255+F255+H255+J255+L255</f>
        <v>2850</v>
      </c>
      <c r="E36" s="19">
        <v>88</v>
      </c>
      <c r="F36" s="19">
        <v>78</v>
      </c>
      <c r="G36" s="19">
        <v>107</v>
      </c>
      <c r="H36" s="19">
        <v>111</v>
      </c>
      <c r="I36" s="19">
        <v>122</v>
      </c>
      <c r="J36" s="19">
        <v>126</v>
      </c>
      <c r="K36" s="19">
        <v>616</v>
      </c>
      <c r="L36" s="19">
        <v>189</v>
      </c>
    </row>
    <row r="37" spans="2:12" x14ac:dyDescent="0.2">
      <c r="B37" s="7" t="s">
        <v>138</v>
      </c>
      <c r="C37" s="18">
        <f>E37+G37+I37+K37+C110+E110+G110+I110+K110+C183+E183+G183+I183+K183+C256+E256+G256+I256+K256</f>
        <v>320</v>
      </c>
      <c r="D37" s="27">
        <f>F37+H37+J37+L37+D110+F110+H110+J110+L110+D183+F183+H183+J183+L183+D256+F256+H256+J256+L256</f>
        <v>339</v>
      </c>
      <c r="E37" s="19">
        <v>13</v>
      </c>
      <c r="F37" s="19">
        <v>10</v>
      </c>
      <c r="G37" s="19">
        <v>16</v>
      </c>
      <c r="H37" s="19">
        <v>19</v>
      </c>
      <c r="I37" s="19">
        <v>16</v>
      </c>
      <c r="J37" s="19">
        <v>9</v>
      </c>
      <c r="K37" s="19">
        <v>10</v>
      </c>
      <c r="L37" s="19">
        <v>6</v>
      </c>
    </row>
    <row r="38" spans="2:12" x14ac:dyDescent="0.2">
      <c r="C38" s="11"/>
    </row>
    <row r="39" spans="2:12" x14ac:dyDescent="0.2">
      <c r="B39" s="7" t="s">
        <v>137</v>
      </c>
      <c r="C39" s="18">
        <f>E39+G39+I39+K39+C112+E112+G112+I112+K112+C185+E185+G185+I185+K185+C258+E258+G258+I258+K258</f>
        <v>7553</v>
      </c>
      <c r="D39" s="27">
        <f>F39+H39+J39+L39+D112+F112+H112+J112+L112+D185+F185+H185+J185+L185+D258+F258+H258+J258+L258</f>
        <v>8514</v>
      </c>
      <c r="E39" s="19">
        <v>362</v>
      </c>
      <c r="F39" s="19">
        <v>355</v>
      </c>
      <c r="G39" s="19">
        <v>420</v>
      </c>
      <c r="H39" s="19">
        <v>411</v>
      </c>
      <c r="I39" s="19">
        <v>539</v>
      </c>
      <c r="J39" s="19">
        <v>476</v>
      </c>
      <c r="K39" s="19">
        <v>572</v>
      </c>
      <c r="L39" s="19">
        <v>550</v>
      </c>
    </row>
    <row r="40" spans="2:12" x14ac:dyDescent="0.2">
      <c r="B40" s="7" t="s">
        <v>136</v>
      </c>
      <c r="C40" s="18">
        <f>E40+G40+I40+K40+C113+E113+G113+I113+K113+C186+E186+G186+I186+K186+C259+E259+G259+I259+K259</f>
        <v>4197</v>
      </c>
      <c r="D40" s="27">
        <f>F40+H40+J40+L40+D113+F113+H113+J113+L113+D186+F186+H186+J186+L186+D259+F259+H259+J259+L259</f>
        <v>4538</v>
      </c>
      <c r="E40" s="19">
        <v>201</v>
      </c>
      <c r="F40" s="19">
        <v>225</v>
      </c>
      <c r="G40" s="19">
        <v>256</v>
      </c>
      <c r="H40" s="19">
        <v>227</v>
      </c>
      <c r="I40" s="19">
        <v>318</v>
      </c>
      <c r="J40" s="19">
        <v>281</v>
      </c>
      <c r="K40" s="19">
        <v>301</v>
      </c>
      <c r="L40" s="19">
        <v>315</v>
      </c>
    </row>
    <row r="41" spans="2:12" x14ac:dyDescent="0.2">
      <c r="B41" s="7" t="s">
        <v>135</v>
      </c>
      <c r="C41" s="18">
        <f>E41+G41+I41+K41+C114+E114+G114+I114+K114+C187+E187+G187+I187+K187+C260+E260+G260+I260+K260</f>
        <v>6799</v>
      </c>
      <c r="D41" s="27">
        <f>F41+H41+J41+L41+D114+F114+H114+J114+L114+D187+F187+H187+J187+L187+D260+F260+H260+J260+L260</f>
        <v>7312</v>
      </c>
      <c r="E41" s="19">
        <v>433</v>
      </c>
      <c r="F41" s="19">
        <v>354</v>
      </c>
      <c r="G41" s="19">
        <v>440</v>
      </c>
      <c r="H41" s="19">
        <v>425</v>
      </c>
      <c r="I41" s="19">
        <v>504</v>
      </c>
      <c r="J41" s="19">
        <v>458</v>
      </c>
      <c r="K41" s="19">
        <v>404</v>
      </c>
      <c r="L41" s="19">
        <v>410</v>
      </c>
    </row>
    <row r="42" spans="2:12" x14ac:dyDescent="0.2">
      <c r="B42" s="7" t="s">
        <v>134</v>
      </c>
      <c r="C42" s="18">
        <f>E42+G42+I42+K42+C115+E115+G115+I115+K115+C188+E188+G188+I188+K188+C261+E261+G261+I261+K261</f>
        <v>4760</v>
      </c>
      <c r="D42" s="27">
        <f>F42+H42+J42+L42+D115+F115+H115+J115+L115+D188+F188+H188+J188+L188+D261+F261+H261+J261+L261</f>
        <v>5321</v>
      </c>
      <c r="E42" s="19">
        <v>198</v>
      </c>
      <c r="F42" s="19">
        <v>206</v>
      </c>
      <c r="G42" s="19">
        <v>287</v>
      </c>
      <c r="H42" s="19">
        <v>288</v>
      </c>
      <c r="I42" s="19">
        <v>357</v>
      </c>
      <c r="J42" s="19">
        <v>334</v>
      </c>
      <c r="K42" s="19">
        <v>264</v>
      </c>
      <c r="L42" s="19">
        <v>265</v>
      </c>
    </row>
    <row r="43" spans="2:12" x14ac:dyDescent="0.2">
      <c r="B43" s="7" t="s">
        <v>133</v>
      </c>
      <c r="C43" s="18">
        <f>E43+G43+I43+K43+C116+E116+G116+I116+K116+C189+E189+G189+I189+K189+C262+E262+G262+I262+K262</f>
        <v>2587</v>
      </c>
      <c r="D43" s="27">
        <f>F43+H43+J43+L43+D116+F116+H116+J116+L116+D189+F189+H189+J189+L189+D262+F262+H262+J262+L262</f>
        <v>2924</v>
      </c>
      <c r="E43" s="19">
        <v>106</v>
      </c>
      <c r="F43" s="19">
        <v>108</v>
      </c>
      <c r="G43" s="19">
        <v>136</v>
      </c>
      <c r="H43" s="19">
        <v>110</v>
      </c>
      <c r="I43" s="19">
        <v>121</v>
      </c>
      <c r="J43" s="19">
        <v>129</v>
      </c>
      <c r="K43" s="19">
        <v>100</v>
      </c>
      <c r="L43" s="19">
        <v>88</v>
      </c>
    </row>
    <row r="44" spans="2:12" x14ac:dyDescent="0.2">
      <c r="C44" s="11"/>
    </row>
    <row r="45" spans="2:12" x14ac:dyDescent="0.2">
      <c r="B45" s="7" t="s">
        <v>132</v>
      </c>
      <c r="C45" s="18">
        <f>E45+G45+I45+K45+C118+E118+G118+I118+K118+C191+E191+G191+I191+K191+C264+E264+G264+I264+K264</f>
        <v>4117</v>
      </c>
      <c r="D45" s="27">
        <f>F45+H45+J45+L45+D118+F118+H118+J118+L118+D191+F191+H191+J191+L191+D264+F264+H264+J264+L264</f>
        <v>4802</v>
      </c>
      <c r="E45" s="19">
        <v>209</v>
      </c>
      <c r="F45" s="19">
        <v>177</v>
      </c>
      <c r="G45" s="19">
        <v>266</v>
      </c>
      <c r="H45" s="19">
        <v>240</v>
      </c>
      <c r="I45" s="19">
        <v>291</v>
      </c>
      <c r="J45" s="19">
        <v>303</v>
      </c>
      <c r="K45" s="19">
        <v>275</v>
      </c>
      <c r="L45" s="19">
        <v>270</v>
      </c>
    </row>
    <row r="46" spans="2:12" x14ac:dyDescent="0.2">
      <c r="B46" s="7" t="s">
        <v>131</v>
      </c>
      <c r="C46" s="18">
        <f>E46+G46+I46+K46+C119+E119+G119+I119+K119+C192+E192+G192+I192+K192+C265+E265+G265+I265+K265</f>
        <v>3296</v>
      </c>
      <c r="D46" s="27">
        <f>F46+H46+J46+L46+D119+F119+H119+J119+L119+D192+F192+H192+J192+L192+D265+F265+H265+J265+L265</f>
        <v>3630</v>
      </c>
      <c r="E46" s="19">
        <v>160</v>
      </c>
      <c r="F46" s="19">
        <v>161</v>
      </c>
      <c r="G46" s="19">
        <v>202</v>
      </c>
      <c r="H46" s="19">
        <v>177</v>
      </c>
      <c r="I46" s="19">
        <v>223</v>
      </c>
      <c r="J46" s="19">
        <v>215</v>
      </c>
      <c r="K46" s="19">
        <v>184</v>
      </c>
      <c r="L46" s="19">
        <v>199</v>
      </c>
    </row>
    <row r="47" spans="2:12" x14ac:dyDescent="0.2">
      <c r="B47" s="7" t="s">
        <v>130</v>
      </c>
      <c r="C47" s="18">
        <f>E47+G47+I47+K47+C120+E120+G120+I120+K120+C193+E193+G193+I193+K193+C266+E266+G266+I266+K266</f>
        <v>3859</v>
      </c>
      <c r="D47" s="27">
        <f>F47+H47+J47+L47+D120+F120+H120+J120+L120+D193+F193+H193+J193+L193+D266+F266+H266+J266+L266</f>
        <v>4197</v>
      </c>
      <c r="E47" s="19">
        <v>189</v>
      </c>
      <c r="F47" s="19">
        <v>177</v>
      </c>
      <c r="G47" s="19">
        <v>232</v>
      </c>
      <c r="H47" s="19">
        <v>211</v>
      </c>
      <c r="I47" s="19">
        <v>275</v>
      </c>
      <c r="J47" s="19">
        <v>256</v>
      </c>
      <c r="K47" s="19">
        <v>253</v>
      </c>
      <c r="L47" s="19">
        <v>238</v>
      </c>
    </row>
    <row r="48" spans="2:12" x14ac:dyDescent="0.2">
      <c r="B48" s="7" t="s">
        <v>129</v>
      </c>
      <c r="C48" s="18">
        <f>E48+G48+I48+K48+C121+E121+G121+I121+K121+C194+E194+G194+I194+K194+C267+E267+G267+I267+K267</f>
        <v>3219</v>
      </c>
      <c r="D48" s="27">
        <f>F48+H48+J48+L48+D121+F121+H121+J121+L121+D194+F194+H194+J194+L194+D267+F267+H267+J267+L267</f>
        <v>3571</v>
      </c>
      <c r="E48" s="19">
        <v>160</v>
      </c>
      <c r="F48" s="19">
        <v>170</v>
      </c>
      <c r="G48" s="19">
        <v>199</v>
      </c>
      <c r="H48" s="19">
        <v>240</v>
      </c>
      <c r="I48" s="19">
        <v>259</v>
      </c>
      <c r="J48" s="19">
        <v>224</v>
      </c>
      <c r="K48" s="19">
        <v>257</v>
      </c>
      <c r="L48" s="19">
        <v>225</v>
      </c>
    </row>
    <row r="49" spans="2:12" x14ac:dyDescent="0.2">
      <c r="B49" s="7" t="s">
        <v>128</v>
      </c>
      <c r="C49" s="18">
        <f>E49+G49+I49+K49+C122+E122+G122+I122+K122+C195+E195+G195+I195+K195+C268+E268+G268+I268+K268</f>
        <v>1207</v>
      </c>
      <c r="D49" s="27">
        <f>F49+H49+J49+L49+D122+F122+H122+J122+L122+D195+F195+H195+J195+L195+D268+F268+H268+J268+L268</f>
        <v>1297</v>
      </c>
      <c r="E49" s="19">
        <v>56</v>
      </c>
      <c r="F49" s="19">
        <v>52</v>
      </c>
      <c r="G49" s="19">
        <v>76</v>
      </c>
      <c r="H49" s="19">
        <v>66</v>
      </c>
      <c r="I49" s="19">
        <v>88</v>
      </c>
      <c r="J49" s="19">
        <v>85</v>
      </c>
      <c r="K49" s="19">
        <v>85</v>
      </c>
      <c r="L49" s="19">
        <v>65</v>
      </c>
    </row>
    <row r="50" spans="2:12" x14ac:dyDescent="0.2">
      <c r="B50" s="7" t="s">
        <v>127</v>
      </c>
      <c r="C50" s="18">
        <f>E50+G50+I50+K50+C123+E123+G123+I123+K123+C196+E196+G196+I196+K196+C269+E269+G269+I269+K269</f>
        <v>1074</v>
      </c>
      <c r="D50" s="27">
        <f>F50+H50+J50+L50+D123+F123+H123+J123+L123+D196+F196+H196+J196+L196+D269+F269+H269+J269+L269</f>
        <v>1188</v>
      </c>
      <c r="E50" s="19">
        <v>38</v>
      </c>
      <c r="F50" s="19">
        <v>48</v>
      </c>
      <c r="G50" s="19">
        <v>52</v>
      </c>
      <c r="H50" s="19">
        <v>33</v>
      </c>
      <c r="I50" s="19">
        <v>66</v>
      </c>
      <c r="J50" s="19">
        <v>50</v>
      </c>
      <c r="K50" s="19">
        <v>25</v>
      </c>
      <c r="L50" s="19">
        <v>31</v>
      </c>
    </row>
    <row r="51" spans="2:12" x14ac:dyDescent="0.2">
      <c r="B51" s="7" t="s">
        <v>126</v>
      </c>
      <c r="C51" s="18">
        <f>E51+G51+I51+K51+C124+E124+G124+I124+K124+C197+E197+G197+I197+K197+C270+E270+G270+I270+K270</f>
        <v>2272</v>
      </c>
      <c r="D51" s="27">
        <f>F51+H51+J51+L51+D124+F124+H124+J124+L124+D197+F197+H197+J197+L197+D270+F270+H270+J270+L270</f>
        <v>2370</v>
      </c>
      <c r="E51" s="19">
        <v>93</v>
      </c>
      <c r="F51" s="19">
        <v>106</v>
      </c>
      <c r="G51" s="19">
        <v>151</v>
      </c>
      <c r="H51" s="19">
        <v>136</v>
      </c>
      <c r="I51" s="19">
        <v>149</v>
      </c>
      <c r="J51" s="19">
        <v>131</v>
      </c>
      <c r="K51" s="19">
        <v>83</v>
      </c>
      <c r="L51" s="19">
        <v>85</v>
      </c>
    </row>
    <row r="52" spans="2:12" x14ac:dyDescent="0.2">
      <c r="B52" s="7" t="s">
        <v>125</v>
      </c>
      <c r="C52" s="18">
        <f>E52+G52+I52+K52+C125+E125+G125+I125+K125+C198+E198+G198+I198+K198+C271+E271+G271+I271+K271</f>
        <v>3184</v>
      </c>
      <c r="D52" s="27">
        <f>F52+H52+J52+L52+D125+F125+H125+J125+L125+D198+F198+H198+J198+L198+D271+F271+H271+J271+L271</f>
        <v>3479</v>
      </c>
      <c r="E52" s="19">
        <v>205</v>
      </c>
      <c r="F52" s="19">
        <v>179</v>
      </c>
      <c r="G52" s="19">
        <v>224</v>
      </c>
      <c r="H52" s="19">
        <v>242</v>
      </c>
      <c r="I52" s="19">
        <v>220</v>
      </c>
      <c r="J52" s="19">
        <v>212</v>
      </c>
      <c r="K52" s="19">
        <v>204</v>
      </c>
      <c r="L52" s="19">
        <v>172</v>
      </c>
    </row>
    <row r="53" spans="2:12" x14ac:dyDescent="0.2">
      <c r="B53" s="7" t="s">
        <v>124</v>
      </c>
      <c r="C53" s="18">
        <f>E53+G53+I53+K53+C126+E126+G126+I126+K126+C199+E199+G199+I199+K199+C272+E272+G272+I272+K272</f>
        <v>3928</v>
      </c>
      <c r="D53" s="27">
        <f>F53+H53+J53+L53+D126+F126+H126+J126+L126+D199+F199+H199+J199+L199+D272+F272+H272+J272+L272</f>
        <v>4316</v>
      </c>
      <c r="E53" s="19">
        <v>221</v>
      </c>
      <c r="F53" s="19">
        <v>209</v>
      </c>
      <c r="G53" s="19">
        <v>252</v>
      </c>
      <c r="H53" s="19">
        <v>234</v>
      </c>
      <c r="I53" s="19">
        <v>269</v>
      </c>
      <c r="J53" s="19">
        <v>295</v>
      </c>
      <c r="K53" s="19">
        <v>279</v>
      </c>
      <c r="L53" s="19">
        <v>250</v>
      </c>
    </row>
    <row r="54" spans="2:12" x14ac:dyDescent="0.2">
      <c r="B54" s="7" t="s">
        <v>123</v>
      </c>
      <c r="C54" s="18">
        <f>E54+G54+I54+K54+C127+E127+G127+I127+K127+C200+E200+G200+I200+K200+C273+E273+G273+I273+K273</f>
        <v>4844</v>
      </c>
      <c r="D54" s="27">
        <f>F54+H54+J54+L54+D127+F127+H127+J127+L127+D200+F200+H200+J200+L200+D273+F273+H273+J273+L273</f>
        <v>5233</v>
      </c>
      <c r="E54" s="19">
        <v>249</v>
      </c>
      <c r="F54" s="19">
        <v>234</v>
      </c>
      <c r="G54" s="19">
        <v>317</v>
      </c>
      <c r="H54" s="19">
        <v>257</v>
      </c>
      <c r="I54" s="19">
        <v>339</v>
      </c>
      <c r="J54" s="19">
        <v>339</v>
      </c>
      <c r="K54" s="19">
        <v>307</v>
      </c>
      <c r="L54" s="19">
        <v>292</v>
      </c>
    </row>
    <row r="55" spans="2:12" x14ac:dyDescent="0.2">
      <c r="C55" s="11"/>
    </row>
    <row r="56" spans="2:12" x14ac:dyDescent="0.2">
      <c r="B56" s="7" t="s">
        <v>122</v>
      </c>
      <c r="C56" s="18">
        <f>E56+G56+I56+K56+C129+E129+G129+I129+K129+C202+E202+G202+I202+K202+C275+E275+G275+I275+K275</f>
        <v>9183</v>
      </c>
      <c r="D56" s="27">
        <f>F56+H56+J56+L56+D129+F129+H129+J129+L129+D202+F202+H202+J202+L202+D275+F275+H275+J275+L275</f>
        <v>10548</v>
      </c>
      <c r="E56" s="19">
        <v>423</v>
      </c>
      <c r="F56" s="19">
        <v>416</v>
      </c>
      <c r="G56" s="19">
        <v>509</v>
      </c>
      <c r="H56" s="19">
        <v>490</v>
      </c>
      <c r="I56" s="19">
        <v>620</v>
      </c>
      <c r="J56" s="19">
        <v>597</v>
      </c>
      <c r="K56" s="19">
        <v>598</v>
      </c>
      <c r="L56" s="19">
        <v>553</v>
      </c>
    </row>
    <row r="57" spans="2:12" x14ac:dyDescent="0.2">
      <c r="B57" s="7" t="s">
        <v>121</v>
      </c>
      <c r="C57" s="18">
        <f>E57+G57+I57+K57+C130+E130+G130+I130+K130+C203+E203+G203+I203+K203+C276+E276+G276+I276+K276</f>
        <v>1876</v>
      </c>
      <c r="D57" s="27">
        <f>F57+H57+J57+L57+D130+F130+H130+J130+L130+D203+F203+H203+J203+L203+D276+F276+H276+J276+L276</f>
        <v>1987</v>
      </c>
      <c r="E57" s="19">
        <v>61</v>
      </c>
      <c r="F57" s="19">
        <v>50</v>
      </c>
      <c r="G57" s="19">
        <v>88</v>
      </c>
      <c r="H57" s="19">
        <v>90</v>
      </c>
      <c r="I57" s="19">
        <v>95</v>
      </c>
      <c r="J57" s="19">
        <v>82</v>
      </c>
      <c r="K57" s="19">
        <v>114</v>
      </c>
      <c r="L57" s="19">
        <v>110</v>
      </c>
    </row>
    <row r="58" spans="2:12" x14ac:dyDescent="0.2">
      <c r="B58" s="7" t="s">
        <v>120</v>
      </c>
      <c r="C58" s="18">
        <f>E58+G58+I58+K58+C131+E131+G131+I131+K131+C204+E204+G204+I204+K204+C277+E277+G277+I277+K277</f>
        <v>1590</v>
      </c>
      <c r="D58" s="27">
        <f>F58+H58+J58+L58+D131+F131+H131+J131+L131+D204+F204+H204+J204+L204+D277+F277+H277+J277+L277</f>
        <v>1695</v>
      </c>
      <c r="E58" s="19">
        <v>72</v>
      </c>
      <c r="F58" s="19">
        <v>95</v>
      </c>
      <c r="G58" s="19">
        <v>93</v>
      </c>
      <c r="H58" s="19">
        <v>78</v>
      </c>
      <c r="I58" s="19">
        <v>79</v>
      </c>
      <c r="J58" s="19">
        <v>79</v>
      </c>
      <c r="K58" s="19">
        <v>87</v>
      </c>
      <c r="L58" s="19">
        <v>71</v>
      </c>
    </row>
    <row r="59" spans="2:12" x14ac:dyDescent="0.2">
      <c r="B59" s="7" t="s">
        <v>119</v>
      </c>
      <c r="C59" s="18">
        <f>E59+G59+I59+K59+C132+E132+G132+I132+K132+C205+E205+G205+I205+K205+C278+E278+G278+I278+K278</f>
        <v>6643</v>
      </c>
      <c r="D59" s="27">
        <f>F59+H59+J59+L59+D132+F132+H132+J132+L132+D205+F205+H205+J205+L205+D278+F278+H278+J278+L278</f>
        <v>7109</v>
      </c>
      <c r="E59" s="19">
        <v>383</v>
      </c>
      <c r="F59" s="19">
        <v>384</v>
      </c>
      <c r="G59" s="19">
        <v>452</v>
      </c>
      <c r="H59" s="19">
        <v>433</v>
      </c>
      <c r="I59" s="19">
        <v>533</v>
      </c>
      <c r="J59" s="19">
        <v>490</v>
      </c>
      <c r="K59" s="19">
        <v>489</v>
      </c>
      <c r="L59" s="19">
        <v>450</v>
      </c>
    </row>
    <row r="60" spans="2:12" x14ac:dyDescent="0.2">
      <c r="B60" s="7" t="s">
        <v>118</v>
      </c>
      <c r="C60" s="18">
        <f>E60+G60+I60+K60+C133+E133+G133+I133+K133+C206+E206+G206+I206+K206+C279+E279+G279+I279+K279</f>
        <v>2464</v>
      </c>
      <c r="D60" s="27">
        <f>F60+H60+J60+L60+D133+F133+H133+J133+L133+D206+F206+H206+J206+L206+D279+F279+H279+J279+L279</f>
        <v>2721</v>
      </c>
      <c r="E60" s="19">
        <v>89</v>
      </c>
      <c r="F60" s="19">
        <v>68</v>
      </c>
      <c r="G60" s="19">
        <v>145</v>
      </c>
      <c r="H60" s="19">
        <v>115</v>
      </c>
      <c r="I60" s="19">
        <v>168</v>
      </c>
      <c r="J60" s="19">
        <v>148</v>
      </c>
      <c r="K60" s="19">
        <v>154</v>
      </c>
      <c r="L60" s="19">
        <v>140</v>
      </c>
    </row>
    <row r="61" spans="2:12" x14ac:dyDescent="0.2">
      <c r="B61" s="7" t="s">
        <v>117</v>
      </c>
      <c r="C61" s="18">
        <f>E61+G61+I61+K61+C134+E134+G134+I134+K134+C207+E207+G207+I207+K207+C280+E280+G280+I280+K280</f>
        <v>2829</v>
      </c>
      <c r="D61" s="27">
        <f>F61+H61+J61+L61+D134+F134+H134+J134+L134+D207+F207+H207+J207+L207+D280+F280+H280+J280+L280</f>
        <v>3237</v>
      </c>
      <c r="E61" s="19">
        <v>116</v>
      </c>
      <c r="F61" s="19">
        <v>98</v>
      </c>
      <c r="G61" s="19">
        <v>134</v>
      </c>
      <c r="H61" s="19">
        <v>145</v>
      </c>
      <c r="I61" s="19">
        <v>180</v>
      </c>
      <c r="J61" s="19">
        <v>136</v>
      </c>
      <c r="K61" s="19">
        <v>129</v>
      </c>
      <c r="L61" s="19">
        <v>128</v>
      </c>
    </row>
    <row r="62" spans="2:12" x14ac:dyDescent="0.2">
      <c r="B62" s="7" t="s">
        <v>116</v>
      </c>
      <c r="C62" s="18">
        <f>E62+G62+I62+K62+C135+E135+G135+I135+K135+C208+E208+G208+I208+K208+C281+E281+G281+I281+K281</f>
        <v>7594</v>
      </c>
      <c r="D62" s="27">
        <f>F62+H62+J62+L62+D135+F135+H135+J135+L135+D208+F208+H208+J208+L208+D281+F281+H281+J281+L281</f>
        <v>8788</v>
      </c>
      <c r="E62" s="19">
        <v>314</v>
      </c>
      <c r="F62" s="19">
        <v>303</v>
      </c>
      <c r="G62" s="19">
        <v>384</v>
      </c>
      <c r="H62" s="19">
        <v>383</v>
      </c>
      <c r="I62" s="19">
        <v>505</v>
      </c>
      <c r="J62" s="19">
        <v>505</v>
      </c>
      <c r="K62" s="19">
        <v>428</v>
      </c>
      <c r="L62" s="19">
        <v>390</v>
      </c>
    </row>
    <row r="63" spans="2:12" x14ac:dyDescent="0.2">
      <c r="C63" s="11"/>
    </row>
    <row r="64" spans="2:12" x14ac:dyDescent="0.2">
      <c r="B64" s="7" t="s">
        <v>115</v>
      </c>
      <c r="C64" s="18">
        <f>E64+G64+I64+K64+C137+E137+G137+I137+K137+C210+E210+G210+I210+K210+C283+E283+G283+I283+K283</f>
        <v>9180</v>
      </c>
      <c r="D64" s="27">
        <f>F64+H64+J64+L64+D137+F137+H137+J137+L137+D210+F210+H210+J210+L210+D283+F283+H283+J283+L283</f>
        <v>10763</v>
      </c>
      <c r="E64" s="19">
        <v>390</v>
      </c>
      <c r="F64" s="19">
        <v>379</v>
      </c>
      <c r="G64" s="19">
        <v>495</v>
      </c>
      <c r="H64" s="19">
        <v>450</v>
      </c>
      <c r="I64" s="19">
        <v>576</v>
      </c>
      <c r="J64" s="19">
        <v>577</v>
      </c>
      <c r="K64" s="19">
        <v>556</v>
      </c>
      <c r="L64" s="19">
        <v>557</v>
      </c>
    </row>
    <row r="65" spans="1:12" x14ac:dyDescent="0.2">
      <c r="B65" s="7" t="s">
        <v>114</v>
      </c>
      <c r="C65" s="18">
        <f>E65+G65+I65+K65+C138+E138+G138+I138+K138+C211+E211+G211+I211+K211+C284+E284+G284+I284+K284</f>
        <v>1734</v>
      </c>
      <c r="D65" s="27">
        <f>F65+H65+J65+L65+D138+F138+H138+J138+L138+D211+F211+H211+J211+L211+D284+F284+H284+J284+L284</f>
        <v>2173</v>
      </c>
      <c r="E65" s="19">
        <v>83</v>
      </c>
      <c r="F65" s="19">
        <v>76</v>
      </c>
      <c r="G65" s="19">
        <v>95</v>
      </c>
      <c r="H65" s="19">
        <v>99</v>
      </c>
      <c r="I65" s="19">
        <v>89</v>
      </c>
      <c r="J65" s="19">
        <v>102</v>
      </c>
      <c r="K65" s="19">
        <v>89</v>
      </c>
      <c r="L65" s="19">
        <v>114</v>
      </c>
    </row>
    <row r="66" spans="1:12" x14ac:dyDescent="0.2">
      <c r="B66" s="7" t="s">
        <v>113</v>
      </c>
      <c r="C66" s="18">
        <f>E66+G66+I66+K66+C139+E139+G139+I139+K139+C212+E212+G212+I212+K212+C285+E285+G285+I285+K285</f>
        <v>2798</v>
      </c>
      <c r="D66" s="27">
        <f>F66+H66+J66+L66+D139+F139+H139+J139+L139+D212+F212+H212+J212+L212+D285+F285+H285+J285+L285</f>
        <v>3341</v>
      </c>
      <c r="E66" s="19">
        <v>89</v>
      </c>
      <c r="F66" s="19">
        <v>93</v>
      </c>
      <c r="G66" s="19">
        <v>151</v>
      </c>
      <c r="H66" s="19">
        <v>140</v>
      </c>
      <c r="I66" s="19">
        <v>179</v>
      </c>
      <c r="J66" s="19">
        <v>177</v>
      </c>
      <c r="K66" s="19">
        <v>157</v>
      </c>
      <c r="L66" s="19">
        <v>150</v>
      </c>
    </row>
    <row r="67" spans="1:12" x14ac:dyDescent="0.2">
      <c r="B67" s="7" t="s">
        <v>112</v>
      </c>
      <c r="C67" s="18">
        <f>E67+G67+I67+K67+C140+E140+G140+I140+K140+C213+E213+G213+I213+K213+C286+E286+G286+I286+K286</f>
        <v>1788</v>
      </c>
      <c r="D67" s="27">
        <f>F67+H67+J67+L67+D140+F140+H140+J140+L140+D213+F213+H213+J213+L213+D286+F286+H286+J286+L286</f>
        <v>2096</v>
      </c>
      <c r="E67" s="19">
        <v>50</v>
      </c>
      <c r="F67" s="19">
        <v>45</v>
      </c>
      <c r="G67" s="19">
        <v>53</v>
      </c>
      <c r="H67" s="19">
        <v>74</v>
      </c>
      <c r="I67" s="19">
        <v>98</v>
      </c>
      <c r="J67" s="19">
        <v>88</v>
      </c>
      <c r="K67" s="19">
        <v>69</v>
      </c>
      <c r="L67" s="19">
        <v>66</v>
      </c>
    </row>
    <row r="68" spans="1:12" x14ac:dyDescent="0.2">
      <c r="B68" s="7" t="s">
        <v>111</v>
      </c>
      <c r="C68" s="18">
        <f>E68+G68+I68+K68+C141+E141+G141+I141+K141+C214+E214+G214+I214+K214+C287+E287+G287+I287+K287</f>
        <v>1032</v>
      </c>
      <c r="D68" s="27">
        <f>F68+H68+J68+L68+D141+F141+H141+J141+L141+D214+F214+H214+J214+L214+D287+F287+H287+J287+L287</f>
        <v>1112</v>
      </c>
      <c r="E68" s="19">
        <v>49</v>
      </c>
      <c r="F68" s="19">
        <v>37</v>
      </c>
      <c r="G68" s="19">
        <v>51</v>
      </c>
      <c r="H68" s="19">
        <v>46</v>
      </c>
      <c r="I68" s="19">
        <v>58</v>
      </c>
      <c r="J68" s="19">
        <v>56</v>
      </c>
      <c r="K68" s="19">
        <v>31</v>
      </c>
      <c r="L68" s="19">
        <v>40</v>
      </c>
    </row>
    <row r="69" spans="1:12" x14ac:dyDescent="0.2">
      <c r="B69" s="7" t="s">
        <v>110</v>
      </c>
      <c r="C69" s="18">
        <f>E69+G69+I69+K69+C142+E142+G142+I142+K142+C215+E215+G215+I215+K215+C288+E288+G288+I288+K288</f>
        <v>1947</v>
      </c>
      <c r="D69" s="27">
        <f>F69+H69+J69+L69+D142+F142+H142+J142+L142+D215+F215+H215+J215+L215+D288+F288+H288+J288+L288</f>
        <v>2176</v>
      </c>
      <c r="E69" s="19">
        <v>96</v>
      </c>
      <c r="F69" s="19">
        <v>75</v>
      </c>
      <c r="G69" s="19">
        <v>103</v>
      </c>
      <c r="H69" s="19">
        <v>99</v>
      </c>
      <c r="I69" s="19">
        <v>92</v>
      </c>
      <c r="J69" s="19">
        <v>92</v>
      </c>
      <c r="K69" s="19">
        <v>61</v>
      </c>
      <c r="L69" s="19">
        <v>63</v>
      </c>
    </row>
    <row r="70" spans="1:12" x14ac:dyDescent="0.2">
      <c r="B70" s="7" t="s">
        <v>109</v>
      </c>
      <c r="C70" s="18">
        <f>E70+G70+I70+K70+C143+E143+G143+I143+K143+C216+E216+G216+I216+K216+C289+E289+G289+I289+K289</f>
        <v>275</v>
      </c>
      <c r="D70" s="27">
        <f>F70+H70+J70+L70+D143+F143+H143+J143+L143+D216+F216+H216+J216+L216+D289+F289+H289+J289+L289</f>
        <v>318</v>
      </c>
      <c r="E70" s="19">
        <v>13</v>
      </c>
      <c r="F70" s="19">
        <v>11</v>
      </c>
      <c r="G70" s="19">
        <v>8</v>
      </c>
      <c r="H70" s="19">
        <v>9</v>
      </c>
      <c r="I70" s="19">
        <v>8</v>
      </c>
      <c r="J70" s="19">
        <v>5</v>
      </c>
      <c r="K70" s="19">
        <v>1</v>
      </c>
      <c r="L70" s="19">
        <v>2</v>
      </c>
    </row>
    <row r="71" spans="1:12" ht="18" thickBot="1" x14ac:dyDescent="0.25">
      <c r="B71" s="9"/>
      <c r="C71" s="23"/>
      <c r="D71" s="9"/>
      <c r="E71" s="9"/>
      <c r="F71" s="9"/>
      <c r="G71" s="9"/>
      <c r="H71" s="9"/>
      <c r="I71" s="9"/>
      <c r="J71" s="9"/>
      <c r="K71" s="9"/>
      <c r="L71" s="28"/>
    </row>
    <row r="72" spans="1:12" x14ac:dyDescent="0.2">
      <c r="C72" s="7" t="s">
        <v>108</v>
      </c>
    </row>
    <row r="73" spans="1:12" x14ac:dyDescent="0.2">
      <c r="A73" s="7"/>
    </row>
    <row r="74" spans="1:12" x14ac:dyDescent="0.2">
      <c r="A74" s="7"/>
    </row>
    <row r="79" spans="1:12" x14ac:dyDescent="0.2">
      <c r="E79" s="1" t="s">
        <v>262</v>
      </c>
    </row>
    <row r="80" spans="1:12" x14ac:dyDescent="0.2">
      <c r="C80" s="39" t="s">
        <v>275</v>
      </c>
      <c r="D80" s="2"/>
    </row>
    <row r="81" spans="2:12" ht="18" thickBot="1" x14ac:dyDescent="0.25">
      <c r="B81" s="9"/>
      <c r="C81" s="9"/>
      <c r="D81" s="9"/>
      <c r="E81" s="9"/>
      <c r="F81" s="9"/>
      <c r="G81" s="9"/>
      <c r="H81" s="9"/>
      <c r="I81" s="9"/>
      <c r="J81" s="9"/>
      <c r="K81" s="10" t="s">
        <v>274</v>
      </c>
      <c r="L81" s="9"/>
    </row>
    <row r="82" spans="2:12" x14ac:dyDescent="0.2">
      <c r="C82" s="12" t="s">
        <v>286</v>
      </c>
      <c r="D82" s="13"/>
      <c r="E82" s="12" t="s">
        <v>285</v>
      </c>
      <c r="F82" s="13"/>
      <c r="G82" s="12" t="s">
        <v>284</v>
      </c>
      <c r="H82" s="13"/>
      <c r="I82" s="12" t="s">
        <v>283</v>
      </c>
      <c r="J82" s="13"/>
      <c r="K82" s="12" t="s">
        <v>282</v>
      </c>
      <c r="L82" s="13"/>
    </row>
    <row r="83" spans="2:12" x14ac:dyDescent="0.2">
      <c r="B83" s="13"/>
      <c r="C83" s="14" t="s">
        <v>9</v>
      </c>
      <c r="D83" s="14" t="s">
        <v>10</v>
      </c>
      <c r="E83" s="14" t="s">
        <v>9</v>
      </c>
      <c r="F83" s="14" t="s">
        <v>10</v>
      </c>
      <c r="G83" s="14" t="s">
        <v>9</v>
      </c>
      <c r="H83" s="14" t="s">
        <v>10</v>
      </c>
      <c r="I83" s="14" t="s">
        <v>9</v>
      </c>
      <c r="J83" s="14" t="s">
        <v>10</v>
      </c>
      <c r="K83" s="14" t="s">
        <v>9</v>
      </c>
      <c r="L83" s="14" t="s">
        <v>10</v>
      </c>
    </row>
    <row r="84" spans="2:12" x14ac:dyDescent="0.2">
      <c r="C84" s="11"/>
    </row>
    <row r="85" spans="2:12" x14ac:dyDescent="0.2">
      <c r="B85" s="1" t="s">
        <v>159</v>
      </c>
      <c r="C85" s="4">
        <f>SUM(C87:C143)</f>
        <v>32771</v>
      </c>
      <c r="D85" s="2">
        <f>SUM(D87:D143)</f>
        <v>34755</v>
      </c>
      <c r="E85" s="2">
        <f>SUM(E87:E143)</f>
        <v>29806</v>
      </c>
      <c r="F85" s="2">
        <f>SUM(F87:F143)</f>
        <v>33361</v>
      </c>
      <c r="G85" s="2">
        <f>SUM(G87:G143)</f>
        <v>30351</v>
      </c>
      <c r="H85" s="2">
        <f>SUM(H87:H143)</f>
        <v>33880</v>
      </c>
      <c r="I85" s="2">
        <f>SUM(I87:I143)</f>
        <v>31645</v>
      </c>
      <c r="J85" s="2">
        <f>SUM(J87:J143)</f>
        <v>33136</v>
      </c>
      <c r="K85" s="2">
        <f>SUM(K87:K143)</f>
        <v>36426</v>
      </c>
      <c r="L85" s="2">
        <f>SUM(L87:L143)</f>
        <v>37618</v>
      </c>
    </row>
    <row r="86" spans="2:12" x14ac:dyDescent="0.2">
      <c r="C86" s="11"/>
    </row>
    <row r="87" spans="2:12" x14ac:dyDescent="0.2">
      <c r="B87" s="7" t="s">
        <v>158</v>
      </c>
      <c r="C87" s="6">
        <v>13973</v>
      </c>
      <c r="D87" s="19">
        <v>14871</v>
      </c>
      <c r="E87" s="19">
        <v>12526</v>
      </c>
      <c r="F87" s="19">
        <v>13900</v>
      </c>
      <c r="G87" s="19">
        <v>11937</v>
      </c>
      <c r="H87" s="19">
        <v>13109</v>
      </c>
      <c r="I87" s="19">
        <v>11591</v>
      </c>
      <c r="J87" s="19">
        <v>11950</v>
      </c>
      <c r="K87" s="19">
        <v>12860</v>
      </c>
      <c r="L87" s="19">
        <v>13764</v>
      </c>
    </row>
    <row r="88" spans="2:12" x14ac:dyDescent="0.2">
      <c r="B88" s="7" t="s">
        <v>157</v>
      </c>
      <c r="C88" s="6">
        <v>1283</v>
      </c>
      <c r="D88" s="19">
        <v>1534</v>
      </c>
      <c r="E88" s="19">
        <v>1184</v>
      </c>
      <c r="F88" s="19">
        <v>1422</v>
      </c>
      <c r="G88" s="19">
        <v>1196</v>
      </c>
      <c r="H88" s="19">
        <v>1327</v>
      </c>
      <c r="I88" s="19">
        <v>1271</v>
      </c>
      <c r="J88" s="19">
        <v>1393</v>
      </c>
      <c r="K88" s="19">
        <v>1512</v>
      </c>
      <c r="L88" s="19">
        <v>1580</v>
      </c>
    </row>
    <row r="89" spans="2:12" x14ac:dyDescent="0.2">
      <c r="B89" s="7" t="s">
        <v>156</v>
      </c>
      <c r="C89" s="6">
        <v>1618</v>
      </c>
      <c r="D89" s="19">
        <v>1889</v>
      </c>
      <c r="E89" s="19">
        <v>1273</v>
      </c>
      <c r="F89" s="19">
        <v>1483</v>
      </c>
      <c r="G89" s="19">
        <v>1408</v>
      </c>
      <c r="H89" s="19">
        <v>1811</v>
      </c>
      <c r="I89" s="19">
        <v>1854</v>
      </c>
      <c r="J89" s="19">
        <v>2083</v>
      </c>
      <c r="K89" s="19">
        <v>2232</v>
      </c>
      <c r="L89" s="19">
        <v>2146</v>
      </c>
    </row>
    <row r="90" spans="2:12" x14ac:dyDescent="0.2">
      <c r="B90" s="7" t="s">
        <v>155</v>
      </c>
      <c r="C90" s="6">
        <v>989</v>
      </c>
      <c r="D90" s="19">
        <v>1089</v>
      </c>
      <c r="E90" s="19">
        <v>959</v>
      </c>
      <c r="F90" s="19">
        <v>1054</v>
      </c>
      <c r="G90" s="19">
        <v>959</v>
      </c>
      <c r="H90" s="19">
        <v>1076</v>
      </c>
      <c r="I90" s="19">
        <v>964</v>
      </c>
      <c r="J90" s="19">
        <v>1019</v>
      </c>
      <c r="K90" s="19">
        <v>1185</v>
      </c>
      <c r="L90" s="19">
        <v>1226</v>
      </c>
    </row>
    <row r="91" spans="2:12" x14ac:dyDescent="0.2">
      <c r="B91" s="7" t="s">
        <v>154</v>
      </c>
      <c r="C91" s="6">
        <v>852</v>
      </c>
      <c r="D91" s="19">
        <v>822</v>
      </c>
      <c r="E91" s="19">
        <v>774</v>
      </c>
      <c r="F91" s="19">
        <v>847</v>
      </c>
      <c r="G91" s="19">
        <v>757</v>
      </c>
      <c r="H91" s="19">
        <v>864</v>
      </c>
      <c r="I91" s="19">
        <v>799</v>
      </c>
      <c r="J91" s="19">
        <v>826</v>
      </c>
      <c r="K91" s="19">
        <v>946</v>
      </c>
      <c r="L91" s="19">
        <v>964</v>
      </c>
    </row>
    <row r="92" spans="2:12" x14ac:dyDescent="0.2">
      <c r="B92" s="7" t="s">
        <v>153</v>
      </c>
      <c r="C92" s="6">
        <v>1813</v>
      </c>
      <c r="D92" s="19">
        <v>2181</v>
      </c>
      <c r="E92" s="19">
        <v>1954</v>
      </c>
      <c r="F92" s="19">
        <v>2244</v>
      </c>
      <c r="G92" s="19">
        <v>2193</v>
      </c>
      <c r="H92" s="19">
        <v>2429</v>
      </c>
      <c r="I92" s="19">
        <v>2181</v>
      </c>
      <c r="J92" s="19">
        <v>2242</v>
      </c>
      <c r="K92" s="19">
        <v>2302</v>
      </c>
      <c r="L92" s="19">
        <v>2463</v>
      </c>
    </row>
    <row r="93" spans="2:12" x14ac:dyDescent="0.2">
      <c r="B93" s="7" t="s">
        <v>152</v>
      </c>
      <c r="C93" s="6">
        <v>720</v>
      </c>
      <c r="D93" s="19">
        <v>848</v>
      </c>
      <c r="E93" s="19">
        <v>819</v>
      </c>
      <c r="F93" s="19">
        <v>899</v>
      </c>
      <c r="G93" s="19">
        <v>818</v>
      </c>
      <c r="H93" s="19">
        <v>1013</v>
      </c>
      <c r="I93" s="19">
        <v>948</v>
      </c>
      <c r="J93" s="19">
        <v>1022</v>
      </c>
      <c r="K93" s="19">
        <v>1160</v>
      </c>
      <c r="L93" s="19">
        <v>1179</v>
      </c>
    </row>
    <row r="94" spans="2:12" x14ac:dyDescent="0.2">
      <c r="C94" s="6"/>
      <c r="D94" s="19"/>
      <c r="E94" s="19"/>
      <c r="F94" s="19"/>
      <c r="G94" s="19"/>
      <c r="H94" s="19"/>
      <c r="I94" s="19"/>
      <c r="J94" s="19"/>
      <c r="K94" s="19"/>
      <c r="L94" s="19"/>
    </row>
    <row r="95" spans="2:12" x14ac:dyDescent="0.2">
      <c r="B95" s="7" t="s">
        <v>151</v>
      </c>
      <c r="C95" s="6">
        <v>435</v>
      </c>
      <c r="D95" s="19">
        <v>458</v>
      </c>
      <c r="E95" s="19">
        <v>397</v>
      </c>
      <c r="F95" s="19">
        <v>460</v>
      </c>
      <c r="G95" s="19">
        <v>389</v>
      </c>
      <c r="H95" s="19">
        <v>435</v>
      </c>
      <c r="I95" s="19">
        <v>407</v>
      </c>
      <c r="J95" s="19">
        <v>482</v>
      </c>
      <c r="K95" s="19">
        <v>503</v>
      </c>
      <c r="L95" s="19">
        <v>486</v>
      </c>
    </row>
    <row r="96" spans="2:12" x14ac:dyDescent="0.2">
      <c r="B96" s="7" t="s">
        <v>150</v>
      </c>
      <c r="C96" s="6">
        <v>243</v>
      </c>
      <c r="D96" s="19">
        <v>272</v>
      </c>
      <c r="E96" s="19">
        <v>201</v>
      </c>
      <c r="F96" s="19">
        <v>198</v>
      </c>
      <c r="G96" s="19">
        <v>175</v>
      </c>
      <c r="H96" s="19">
        <v>182</v>
      </c>
      <c r="I96" s="19">
        <v>210</v>
      </c>
      <c r="J96" s="19">
        <v>255</v>
      </c>
      <c r="K96" s="19">
        <v>290</v>
      </c>
      <c r="L96" s="19">
        <v>340</v>
      </c>
    </row>
    <row r="97" spans="2:12" x14ac:dyDescent="0.2">
      <c r="B97" s="7" t="s">
        <v>149</v>
      </c>
      <c r="C97" s="6">
        <v>100</v>
      </c>
      <c r="D97" s="19">
        <v>74</v>
      </c>
      <c r="E97" s="19">
        <v>61</v>
      </c>
      <c r="F97" s="19">
        <v>78</v>
      </c>
      <c r="G97" s="19">
        <v>82</v>
      </c>
      <c r="H97" s="19">
        <v>76</v>
      </c>
      <c r="I97" s="19">
        <v>93</v>
      </c>
      <c r="J97" s="19">
        <v>107</v>
      </c>
      <c r="K97" s="19">
        <v>134</v>
      </c>
      <c r="L97" s="19">
        <v>128</v>
      </c>
    </row>
    <row r="98" spans="2:12" x14ac:dyDescent="0.2">
      <c r="C98" s="11"/>
    </row>
    <row r="99" spans="2:12" x14ac:dyDescent="0.2">
      <c r="B99" s="7" t="s">
        <v>148</v>
      </c>
      <c r="C99" s="6">
        <v>394</v>
      </c>
      <c r="D99" s="19">
        <v>453</v>
      </c>
      <c r="E99" s="19">
        <v>352</v>
      </c>
      <c r="F99" s="19">
        <v>409</v>
      </c>
      <c r="G99" s="19">
        <v>409</v>
      </c>
      <c r="H99" s="19">
        <v>473</v>
      </c>
      <c r="I99" s="19">
        <v>429</v>
      </c>
      <c r="J99" s="19">
        <v>469</v>
      </c>
      <c r="K99" s="19">
        <v>575</v>
      </c>
      <c r="L99" s="19">
        <v>556</v>
      </c>
    </row>
    <row r="100" spans="2:12" x14ac:dyDescent="0.2">
      <c r="B100" s="7" t="s">
        <v>147</v>
      </c>
      <c r="C100" s="6">
        <v>454</v>
      </c>
      <c r="D100" s="19">
        <v>493</v>
      </c>
      <c r="E100" s="19">
        <v>453</v>
      </c>
      <c r="F100" s="19">
        <v>531</v>
      </c>
      <c r="G100" s="19">
        <v>499</v>
      </c>
      <c r="H100" s="19">
        <v>512</v>
      </c>
      <c r="I100" s="19">
        <v>484</v>
      </c>
      <c r="J100" s="19">
        <v>509</v>
      </c>
      <c r="K100" s="19">
        <v>525</v>
      </c>
      <c r="L100" s="19">
        <v>553</v>
      </c>
    </row>
    <row r="101" spans="2:12" x14ac:dyDescent="0.2">
      <c r="B101" s="7" t="s">
        <v>146</v>
      </c>
      <c r="C101" s="6">
        <v>219</v>
      </c>
      <c r="D101" s="19">
        <v>277</v>
      </c>
      <c r="E101" s="19">
        <v>234</v>
      </c>
      <c r="F101" s="19">
        <v>227</v>
      </c>
      <c r="G101" s="19">
        <v>218</v>
      </c>
      <c r="H101" s="19">
        <v>274</v>
      </c>
      <c r="I101" s="19">
        <v>280</v>
      </c>
      <c r="J101" s="19">
        <v>283</v>
      </c>
      <c r="K101" s="19">
        <v>317</v>
      </c>
      <c r="L101" s="19">
        <v>353</v>
      </c>
    </row>
    <row r="102" spans="2:12" x14ac:dyDescent="0.2">
      <c r="B102" s="7" t="s">
        <v>145</v>
      </c>
      <c r="C102" s="6">
        <v>254</v>
      </c>
      <c r="D102" s="19">
        <v>257</v>
      </c>
      <c r="E102" s="19">
        <v>213</v>
      </c>
      <c r="F102" s="19">
        <v>236</v>
      </c>
      <c r="G102" s="19">
        <v>207</v>
      </c>
      <c r="H102" s="19">
        <v>229</v>
      </c>
      <c r="I102" s="19">
        <v>198</v>
      </c>
      <c r="J102" s="19">
        <v>228</v>
      </c>
      <c r="K102" s="19">
        <v>253</v>
      </c>
      <c r="L102" s="19">
        <v>244</v>
      </c>
    </row>
    <row r="103" spans="2:12" x14ac:dyDescent="0.2">
      <c r="B103" s="7" t="s">
        <v>144</v>
      </c>
      <c r="C103" s="6">
        <v>556</v>
      </c>
      <c r="D103" s="19">
        <v>656</v>
      </c>
      <c r="E103" s="19">
        <v>511</v>
      </c>
      <c r="F103" s="19">
        <v>675</v>
      </c>
      <c r="G103" s="19">
        <v>660</v>
      </c>
      <c r="H103" s="19">
        <v>731</v>
      </c>
      <c r="I103" s="19">
        <v>716</v>
      </c>
      <c r="J103" s="19">
        <v>736</v>
      </c>
      <c r="K103" s="19">
        <v>792</v>
      </c>
      <c r="L103" s="19">
        <v>780</v>
      </c>
    </row>
    <row r="104" spans="2:12" x14ac:dyDescent="0.2">
      <c r="B104" s="7" t="s">
        <v>143</v>
      </c>
      <c r="C104" s="6">
        <v>1457</v>
      </c>
      <c r="D104" s="19">
        <v>1532</v>
      </c>
      <c r="E104" s="19">
        <v>1376</v>
      </c>
      <c r="F104" s="19">
        <v>1650</v>
      </c>
      <c r="G104" s="19">
        <v>1570</v>
      </c>
      <c r="H104" s="19">
        <v>1774</v>
      </c>
      <c r="I104" s="19">
        <v>1512</v>
      </c>
      <c r="J104" s="19">
        <v>1543</v>
      </c>
      <c r="K104" s="19">
        <v>1674</v>
      </c>
      <c r="L104" s="19">
        <v>1649</v>
      </c>
    </row>
    <row r="105" spans="2:12" x14ac:dyDescent="0.2">
      <c r="C105" s="11"/>
    </row>
    <row r="106" spans="2:12" x14ac:dyDescent="0.2">
      <c r="B106" s="7" t="s">
        <v>142</v>
      </c>
      <c r="C106" s="6">
        <v>648</v>
      </c>
      <c r="D106" s="19">
        <v>642</v>
      </c>
      <c r="E106" s="19">
        <v>485</v>
      </c>
      <c r="F106" s="19">
        <v>534</v>
      </c>
      <c r="G106" s="19">
        <v>541</v>
      </c>
      <c r="H106" s="19">
        <v>590</v>
      </c>
      <c r="I106" s="19">
        <v>537</v>
      </c>
      <c r="J106" s="19">
        <v>575</v>
      </c>
      <c r="K106" s="19">
        <v>671</v>
      </c>
      <c r="L106" s="19">
        <v>707</v>
      </c>
    </row>
    <row r="107" spans="2:12" x14ac:dyDescent="0.2">
      <c r="B107" s="7" t="s">
        <v>141</v>
      </c>
      <c r="C107" s="6">
        <v>515</v>
      </c>
      <c r="D107" s="19">
        <v>548</v>
      </c>
      <c r="E107" s="19">
        <v>428</v>
      </c>
      <c r="F107" s="19">
        <v>495</v>
      </c>
      <c r="G107" s="19">
        <v>426</v>
      </c>
      <c r="H107" s="19">
        <v>464</v>
      </c>
      <c r="I107" s="19">
        <v>442</v>
      </c>
      <c r="J107" s="19">
        <v>450</v>
      </c>
      <c r="K107" s="19">
        <v>500</v>
      </c>
      <c r="L107" s="19">
        <v>534</v>
      </c>
    </row>
    <row r="108" spans="2:12" x14ac:dyDescent="0.2">
      <c r="B108" s="7" t="s">
        <v>140</v>
      </c>
      <c r="C108" s="6">
        <v>224</v>
      </c>
      <c r="D108" s="19">
        <v>203</v>
      </c>
      <c r="E108" s="19">
        <v>172</v>
      </c>
      <c r="F108" s="19">
        <v>182</v>
      </c>
      <c r="G108" s="19">
        <v>139</v>
      </c>
      <c r="H108" s="19">
        <v>158</v>
      </c>
      <c r="I108" s="19">
        <v>155</v>
      </c>
      <c r="J108" s="19">
        <v>174</v>
      </c>
      <c r="K108" s="19">
        <v>219</v>
      </c>
      <c r="L108" s="19">
        <v>198</v>
      </c>
    </row>
    <row r="109" spans="2:12" x14ac:dyDescent="0.2">
      <c r="B109" s="7" t="s">
        <v>139</v>
      </c>
      <c r="C109" s="6">
        <v>720</v>
      </c>
      <c r="D109" s="19">
        <v>207</v>
      </c>
      <c r="E109" s="19">
        <v>204</v>
      </c>
      <c r="F109" s="19">
        <v>104</v>
      </c>
      <c r="G109" s="19">
        <v>154</v>
      </c>
      <c r="H109" s="19">
        <v>116</v>
      </c>
      <c r="I109" s="19">
        <v>123</v>
      </c>
      <c r="J109" s="19">
        <v>136</v>
      </c>
      <c r="K109" s="19">
        <v>148</v>
      </c>
      <c r="L109" s="19">
        <v>157</v>
      </c>
    </row>
    <row r="110" spans="2:12" x14ac:dyDescent="0.2">
      <c r="B110" s="7" t="s">
        <v>138</v>
      </c>
      <c r="C110" s="6">
        <v>10</v>
      </c>
      <c r="D110" s="19">
        <v>17</v>
      </c>
      <c r="E110" s="19">
        <v>13</v>
      </c>
      <c r="F110" s="19">
        <v>14</v>
      </c>
      <c r="G110" s="19">
        <v>18</v>
      </c>
      <c r="H110" s="19">
        <v>13</v>
      </c>
      <c r="I110" s="19">
        <v>14</v>
      </c>
      <c r="J110" s="19">
        <v>14</v>
      </c>
      <c r="K110" s="19">
        <v>17</v>
      </c>
      <c r="L110" s="19">
        <v>16</v>
      </c>
    </row>
    <row r="111" spans="2:12" x14ac:dyDescent="0.2">
      <c r="C111" s="11"/>
    </row>
    <row r="112" spans="2:12" x14ac:dyDescent="0.2">
      <c r="B112" s="7" t="s">
        <v>137</v>
      </c>
      <c r="C112" s="6">
        <v>553</v>
      </c>
      <c r="D112" s="19">
        <v>555</v>
      </c>
      <c r="E112" s="19">
        <v>437</v>
      </c>
      <c r="F112" s="19">
        <v>433</v>
      </c>
      <c r="G112" s="19">
        <v>419</v>
      </c>
      <c r="H112" s="19">
        <v>444</v>
      </c>
      <c r="I112" s="19">
        <v>429</v>
      </c>
      <c r="J112" s="19">
        <v>500</v>
      </c>
      <c r="K112" s="19">
        <v>533</v>
      </c>
      <c r="L112" s="19">
        <v>557</v>
      </c>
    </row>
    <row r="113" spans="2:12" x14ac:dyDescent="0.2">
      <c r="B113" s="7" t="s">
        <v>136</v>
      </c>
      <c r="C113" s="6">
        <v>265</v>
      </c>
      <c r="D113" s="19">
        <v>272</v>
      </c>
      <c r="E113" s="19">
        <v>208</v>
      </c>
      <c r="F113" s="19">
        <v>253</v>
      </c>
      <c r="G113" s="19">
        <v>228</v>
      </c>
      <c r="H113" s="19">
        <v>258</v>
      </c>
      <c r="I113" s="19">
        <v>258</v>
      </c>
      <c r="J113" s="19">
        <v>262</v>
      </c>
      <c r="K113" s="19">
        <v>337</v>
      </c>
      <c r="L113" s="19">
        <v>329</v>
      </c>
    </row>
    <row r="114" spans="2:12" x14ac:dyDescent="0.2">
      <c r="B114" s="7" t="s">
        <v>135</v>
      </c>
      <c r="C114" s="6">
        <v>339</v>
      </c>
      <c r="D114" s="19">
        <v>371</v>
      </c>
      <c r="E114" s="19">
        <v>400</v>
      </c>
      <c r="F114" s="19">
        <v>418</v>
      </c>
      <c r="G114" s="19">
        <v>417</v>
      </c>
      <c r="H114" s="19">
        <v>496</v>
      </c>
      <c r="I114" s="19">
        <v>467</v>
      </c>
      <c r="J114" s="19">
        <v>508</v>
      </c>
      <c r="K114" s="19">
        <v>513</v>
      </c>
      <c r="L114" s="19">
        <v>487</v>
      </c>
    </row>
    <row r="115" spans="2:12" x14ac:dyDescent="0.2">
      <c r="B115" s="7" t="s">
        <v>134</v>
      </c>
      <c r="C115" s="6">
        <v>219</v>
      </c>
      <c r="D115" s="19">
        <v>241</v>
      </c>
      <c r="E115" s="19">
        <v>222</v>
      </c>
      <c r="F115" s="19">
        <v>244</v>
      </c>
      <c r="G115" s="19">
        <v>222</v>
      </c>
      <c r="H115" s="19">
        <v>260</v>
      </c>
      <c r="I115" s="19">
        <v>296</v>
      </c>
      <c r="J115" s="19">
        <v>309</v>
      </c>
      <c r="K115" s="19">
        <v>324</v>
      </c>
      <c r="L115" s="19">
        <v>322</v>
      </c>
    </row>
    <row r="116" spans="2:12" x14ac:dyDescent="0.2">
      <c r="B116" s="7" t="s">
        <v>133</v>
      </c>
      <c r="C116" s="6">
        <v>86</v>
      </c>
      <c r="D116" s="19">
        <v>97</v>
      </c>
      <c r="E116" s="19">
        <v>103</v>
      </c>
      <c r="F116" s="19">
        <v>113</v>
      </c>
      <c r="G116" s="19">
        <v>127</v>
      </c>
      <c r="H116" s="19">
        <v>109</v>
      </c>
      <c r="I116" s="19">
        <v>129</v>
      </c>
      <c r="J116" s="19">
        <v>135</v>
      </c>
      <c r="K116" s="19">
        <v>141</v>
      </c>
      <c r="L116" s="19">
        <v>146</v>
      </c>
    </row>
    <row r="117" spans="2:12" x14ac:dyDescent="0.2">
      <c r="C117" s="11"/>
    </row>
    <row r="118" spans="2:12" x14ac:dyDescent="0.2">
      <c r="B118" s="7" t="s">
        <v>132</v>
      </c>
      <c r="C118" s="6">
        <v>184</v>
      </c>
      <c r="D118" s="19">
        <v>243</v>
      </c>
      <c r="E118" s="19">
        <v>196</v>
      </c>
      <c r="F118" s="19">
        <v>265</v>
      </c>
      <c r="G118" s="19">
        <v>263</v>
      </c>
      <c r="H118" s="19">
        <v>308</v>
      </c>
      <c r="I118" s="19">
        <v>284</v>
      </c>
      <c r="J118" s="19">
        <v>272</v>
      </c>
      <c r="K118" s="19">
        <v>304</v>
      </c>
      <c r="L118" s="19">
        <v>325</v>
      </c>
    </row>
    <row r="119" spans="2:12" x14ac:dyDescent="0.2">
      <c r="B119" s="7" t="s">
        <v>131</v>
      </c>
      <c r="C119" s="6">
        <v>145</v>
      </c>
      <c r="D119" s="19">
        <v>166</v>
      </c>
      <c r="E119" s="19">
        <v>160</v>
      </c>
      <c r="F119" s="19">
        <v>196</v>
      </c>
      <c r="G119" s="19">
        <v>165</v>
      </c>
      <c r="H119" s="19">
        <v>179</v>
      </c>
      <c r="I119" s="19">
        <v>191</v>
      </c>
      <c r="J119" s="19">
        <v>211</v>
      </c>
      <c r="K119" s="19">
        <v>252</v>
      </c>
      <c r="L119" s="19">
        <v>242</v>
      </c>
    </row>
    <row r="120" spans="2:12" x14ac:dyDescent="0.2">
      <c r="B120" s="7" t="s">
        <v>130</v>
      </c>
      <c r="C120" s="6">
        <v>200</v>
      </c>
      <c r="D120" s="19">
        <v>176</v>
      </c>
      <c r="E120" s="19">
        <v>180</v>
      </c>
      <c r="F120" s="19">
        <v>223</v>
      </c>
      <c r="G120" s="19">
        <v>213</v>
      </c>
      <c r="H120" s="19">
        <v>243</v>
      </c>
      <c r="I120" s="19">
        <v>252</v>
      </c>
      <c r="J120" s="19">
        <v>253</v>
      </c>
      <c r="K120" s="19">
        <v>292</v>
      </c>
      <c r="L120" s="19">
        <v>305</v>
      </c>
    </row>
    <row r="121" spans="2:12" x14ac:dyDescent="0.2">
      <c r="B121" s="7" t="s">
        <v>129</v>
      </c>
      <c r="C121" s="6">
        <v>170</v>
      </c>
      <c r="D121" s="19">
        <v>188</v>
      </c>
      <c r="E121" s="19">
        <v>153</v>
      </c>
      <c r="F121" s="19">
        <v>192</v>
      </c>
      <c r="G121" s="19">
        <v>151</v>
      </c>
      <c r="H121" s="19">
        <v>190</v>
      </c>
      <c r="I121" s="19">
        <v>231</v>
      </c>
      <c r="J121" s="19">
        <v>216</v>
      </c>
      <c r="K121" s="19">
        <v>234</v>
      </c>
      <c r="L121" s="19">
        <v>221</v>
      </c>
    </row>
    <row r="122" spans="2:12" x14ac:dyDescent="0.2">
      <c r="B122" s="7" t="s">
        <v>128</v>
      </c>
      <c r="C122" s="6">
        <v>49</v>
      </c>
      <c r="D122" s="19">
        <v>40</v>
      </c>
      <c r="E122" s="19">
        <v>54</v>
      </c>
      <c r="F122" s="19">
        <v>43</v>
      </c>
      <c r="G122" s="19">
        <v>57</v>
      </c>
      <c r="H122" s="19">
        <v>54</v>
      </c>
      <c r="I122" s="19">
        <v>62</v>
      </c>
      <c r="J122" s="19">
        <v>74</v>
      </c>
      <c r="K122" s="19">
        <v>92</v>
      </c>
      <c r="L122" s="19">
        <v>79</v>
      </c>
    </row>
    <row r="123" spans="2:12" x14ac:dyDescent="0.2">
      <c r="B123" s="7" t="s">
        <v>127</v>
      </c>
      <c r="C123" s="6">
        <v>36</v>
      </c>
      <c r="D123" s="19">
        <v>29</v>
      </c>
      <c r="E123" s="19">
        <v>33</v>
      </c>
      <c r="F123" s="19">
        <v>29</v>
      </c>
      <c r="G123" s="19">
        <v>44</v>
      </c>
      <c r="H123" s="19">
        <v>45</v>
      </c>
      <c r="I123" s="19">
        <v>59</v>
      </c>
      <c r="J123" s="19">
        <v>49</v>
      </c>
      <c r="K123" s="19">
        <v>56</v>
      </c>
      <c r="L123" s="19">
        <v>60</v>
      </c>
    </row>
    <row r="124" spans="2:12" x14ac:dyDescent="0.2">
      <c r="B124" s="7" t="s">
        <v>126</v>
      </c>
      <c r="C124" s="6">
        <v>85</v>
      </c>
      <c r="D124" s="19">
        <v>56</v>
      </c>
      <c r="E124" s="19">
        <v>95</v>
      </c>
      <c r="F124" s="19">
        <v>91</v>
      </c>
      <c r="G124" s="19">
        <v>114</v>
      </c>
      <c r="H124" s="19">
        <v>122</v>
      </c>
      <c r="I124" s="19">
        <v>162</v>
      </c>
      <c r="J124" s="19">
        <v>141</v>
      </c>
      <c r="K124" s="19">
        <v>154</v>
      </c>
      <c r="L124" s="19">
        <v>113</v>
      </c>
    </row>
    <row r="125" spans="2:12" x14ac:dyDescent="0.2">
      <c r="B125" s="7" t="s">
        <v>125</v>
      </c>
      <c r="C125" s="6">
        <v>174</v>
      </c>
      <c r="D125" s="19">
        <v>170</v>
      </c>
      <c r="E125" s="19">
        <v>157</v>
      </c>
      <c r="F125" s="19">
        <v>167</v>
      </c>
      <c r="G125" s="19">
        <v>181</v>
      </c>
      <c r="H125" s="19">
        <v>216</v>
      </c>
      <c r="I125" s="19">
        <v>195</v>
      </c>
      <c r="J125" s="19">
        <v>192</v>
      </c>
      <c r="K125" s="19">
        <v>231</v>
      </c>
      <c r="L125" s="19">
        <v>213</v>
      </c>
    </row>
    <row r="126" spans="2:12" x14ac:dyDescent="0.2">
      <c r="B126" s="7" t="s">
        <v>124</v>
      </c>
      <c r="C126" s="6">
        <v>215</v>
      </c>
      <c r="D126" s="19">
        <v>182</v>
      </c>
      <c r="E126" s="19">
        <v>201</v>
      </c>
      <c r="F126" s="19">
        <v>238</v>
      </c>
      <c r="G126" s="19">
        <v>211</v>
      </c>
      <c r="H126" s="19">
        <v>224</v>
      </c>
      <c r="I126" s="19">
        <v>232</v>
      </c>
      <c r="J126" s="19">
        <v>274</v>
      </c>
      <c r="K126" s="19">
        <v>292</v>
      </c>
      <c r="L126" s="19">
        <v>297</v>
      </c>
    </row>
    <row r="127" spans="2:12" x14ac:dyDescent="0.2">
      <c r="B127" s="7" t="s">
        <v>123</v>
      </c>
      <c r="C127" s="6">
        <v>227</v>
      </c>
      <c r="D127" s="19">
        <v>249</v>
      </c>
      <c r="E127" s="19">
        <v>203</v>
      </c>
      <c r="F127" s="19">
        <v>223</v>
      </c>
      <c r="G127" s="19">
        <v>230</v>
      </c>
      <c r="H127" s="19">
        <v>251</v>
      </c>
      <c r="I127" s="19">
        <v>288</v>
      </c>
      <c r="J127" s="19">
        <v>304</v>
      </c>
      <c r="K127" s="19">
        <v>349</v>
      </c>
      <c r="L127" s="19">
        <v>347</v>
      </c>
    </row>
    <row r="128" spans="2:12" x14ac:dyDescent="0.2">
      <c r="C128" s="11"/>
    </row>
    <row r="129" spans="2:12" x14ac:dyDescent="0.2">
      <c r="B129" s="7" t="s">
        <v>122</v>
      </c>
      <c r="C129" s="6">
        <v>568</v>
      </c>
      <c r="D129" s="19">
        <v>639</v>
      </c>
      <c r="E129" s="19">
        <v>520</v>
      </c>
      <c r="F129" s="19">
        <v>546</v>
      </c>
      <c r="G129" s="19">
        <v>529</v>
      </c>
      <c r="H129" s="19">
        <v>575</v>
      </c>
      <c r="I129" s="19">
        <v>543</v>
      </c>
      <c r="J129" s="19">
        <v>561</v>
      </c>
      <c r="K129" s="19">
        <v>610</v>
      </c>
      <c r="L129" s="19">
        <v>662</v>
      </c>
    </row>
    <row r="130" spans="2:12" x14ac:dyDescent="0.2">
      <c r="B130" s="7" t="s">
        <v>121</v>
      </c>
      <c r="C130" s="6">
        <v>94</v>
      </c>
      <c r="D130" s="19">
        <v>66</v>
      </c>
      <c r="E130" s="19">
        <v>74</v>
      </c>
      <c r="F130" s="19">
        <v>73</v>
      </c>
      <c r="G130" s="19">
        <v>90</v>
      </c>
      <c r="H130" s="19">
        <v>94</v>
      </c>
      <c r="I130" s="19">
        <v>115</v>
      </c>
      <c r="J130" s="19">
        <v>83</v>
      </c>
      <c r="K130" s="19">
        <v>113</v>
      </c>
      <c r="L130" s="19">
        <v>101</v>
      </c>
    </row>
    <row r="131" spans="2:12" x14ac:dyDescent="0.2">
      <c r="B131" s="7" t="s">
        <v>120</v>
      </c>
      <c r="C131" s="6">
        <v>79</v>
      </c>
      <c r="D131" s="19">
        <v>72</v>
      </c>
      <c r="E131" s="19">
        <v>85</v>
      </c>
      <c r="F131" s="19">
        <v>69</v>
      </c>
      <c r="G131" s="19">
        <v>87</v>
      </c>
      <c r="H131" s="19">
        <v>98</v>
      </c>
      <c r="I131" s="19">
        <v>84</v>
      </c>
      <c r="J131" s="19">
        <v>82</v>
      </c>
      <c r="K131" s="19">
        <v>107</v>
      </c>
      <c r="L131" s="19">
        <v>81</v>
      </c>
    </row>
    <row r="132" spans="2:12" x14ac:dyDescent="0.2">
      <c r="B132" s="7" t="s">
        <v>119</v>
      </c>
      <c r="C132" s="6">
        <v>393</v>
      </c>
      <c r="D132" s="19">
        <v>408</v>
      </c>
      <c r="E132" s="19">
        <v>417</v>
      </c>
      <c r="F132" s="19">
        <v>460</v>
      </c>
      <c r="G132" s="19">
        <v>405</v>
      </c>
      <c r="H132" s="19">
        <v>479</v>
      </c>
      <c r="I132" s="19">
        <v>455</v>
      </c>
      <c r="J132" s="19">
        <v>474</v>
      </c>
      <c r="K132" s="19">
        <v>545</v>
      </c>
      <c r="L132" s="19">
        <v>506</v>
      </c>
    </row>
    <row r="133" spans="2:12" x14ac:dyDescent="0.2">
      <c r="B133" s="7" t="s">
        <v>118</v>
      </c>
      <c r="C133" s="6">
        <v>111</v>
      </c>
      <c r="D133" s="19">
        <v>105</v>
      </c>
      <c r="E133" s="19">
        <v>97</v>
      </c>
      <c r="F133" s="19">
        <v>95</v>
      </c>
      <c r="G133" s="19">
        <v>112</v>
      </c>
      <c r="H133" s="19">
        <v>116</v>
      </c>
      <c r="I133" s="19">
        <v>124</v>
      </c>
      <c r="J133" s="19">
        <v>123</v>
      </c>
      <c r="K133" s="19">
        <v>149</v>
      </c>
      <c r="L133" s="19">
        <v>174</v>
      </c>
    </row>
    <row r="134" spans="2:12" x14ac:dyDescent="0.2">
      <c r="B134" s="7" t="s">
        <v>117</v>
      </c>
      <c r="C134" s="6">
        <v>101</v>
      </c>
      <c r="D134" s="19">
        <v>110</v>
      </c>
      <c r="E134" s="19">
        <v>124</v>
      </c>
      <c r="F134" s="19">
        <v>113</v>
      </c>
      <c r="G134" s="19">
        <v>127</v>
      </c>
      <c r="H134" s="19">
        <v>143</v>
      </c>
      <c r="I134" s="19">
        <v>141</v>
      </c>
      <c r="J134" s="19">
        <v>141</v>
      </c>
      <c r="K134" s="19">
        <v>185</v>
      </c>
      <c r="L134" s="19">
        <v>177</v>
      </c>
    </row>
    <row r="135" spans="2:12" x14ac:dyDescent="0.2">
      <c r="B135" s="7" t="s">
        <v>116</v>
      </c>
      <c r="C135" s="6">
        <v>335</v>
      </c>
      <c r="D135" s="19">
        <v>278</v>
      </c>
      <c r="E135" s="19">
        <v>319</v>
      </c>
      <c r="F135" s="19">
        <v>365</v>
      </c>
      <c r="G135" s="19">
        <v>360</v>
      </c>
      <c r="H135" s="19">
        <v>374</v>
      </c>
      <c r="I135" s="19">
        <v>463</v>
      </c>
      <c r="J135" s="19">
        <v>438</v>
      </c>
      <c r="K135" s="19">
        <v>504</v>
      </c>
      <c r="L135" s="19">
        <v>561</v>
      </c>
    </row>
    <row r="136" spans="2:12" x14ac:dyDescent="0.2">
      <c r="C136" s="11"/>
    </row>
    <row r="137" spans="2:12" x14ac:dyDescent="0.2">
      <c r="B137" s="7" t="s">
        <v>115</v>
      </c>
      <c r="C137" s="6">
        <v>362</v>
      </c>
      <c r="D137" s="19">
        <v>410</v>
      </c>
      <c r="E137" s="19">
        <v>441</v>
      </c>
      <c r="F137" s="19">
        <v>466</v>
      </c>
      <c r="G137" s="19">
        <v>457</v>
      </c>
      <c r="H137" s="19">
        <v>496</v>
      </c>
      <c r="I137" s="19">
        <v>470</v>
      </c>
      <c r="J137" s="19">
        <v>543</v>
      </c>
      <c r="K137" s="19">
        <v>640</v>
      </c>
      <c r="L137" s="19">
        <v>678</v>
      </c>
    </row>
    <row r="138" spans="2:12" x14ac:dyDescent="0.2">
      <c r="B138" s="7" t="s">
        <v>114</v>
      </c>
      <c r="C138" s="6">
        <v>66</v>
      </c>
      <c r="D138" s="19">
        <v>77</v>
      </c>
      <c r="E138" s="19">
        <v>79</v>
      </c>
      <c r="F138" s="19">
        <v>81</v>
      </c>
      <c r="G138" s="19">
        <v>70</v>
      </c>
      <c r="H138" s="19">
        <v>96</v>
      </c>
      <c r="I138" s="19">
        <v>100</v>
      </c>
      <c r="J138" s="19">
        <v>104</v>
      </c>
      <c r="K138" s="19">
        <v>112</v>
      </c>
      <c r="L138" s="19">
        <v>131</v>
      </c>
    </row>
    <row r="139" spans="2:12" x14ac:dyDescent="0.2">
      <c r="B139" s="7" t="s">
        <v>113</v>
      </c>
      <c r="C139" s="6">
        <v>84</v>
      </c>
      <c r="D139" s="19">
        <v>95</v>
      </c>
      <c r="E139" s="19">
        <v>88</v>
      </c>
      <c r="F139" s="19">
        <v>126</v>
      </c>
      <c r="G139" s="19">
        <v>109</v>
      </c>
      <c r="H139" s="19">
        <v>132</v>
      </c>
      <c r="I139" s="19">
        <v>163</v>
      </c>
      <c r="J139" s="19">
        <v>159</v>
      </c>
      <c r="K139" s="19">
        <v>203</v>
      </c>
      <c r="L139" s="19">
        <v>201</v>
      </c>
    </row>
    <row r="140" spans="2:12" x14ac:dyDescent="0.2">
      <c r="B140" s="7" t="s">
        <v>112</v>
      </c>
      <c r="C140" s="6">
        <v>52</v>
      </c>
      <c r="D140" s="19">
        <v>54</v>
      </c>
      <c r="E140" s="19">
        <v>53</v>
      </c>
      <c r="F140" s="19">
        <v>50</v>
      </c>
      <c r="G140" s="19">
        <v>69</v>
      </c>
      <c r="H140" s="19">
        <v>58</v>
      </c>
      <c r="I140" s="19">
        <v>70</v>
      </c>
      <c r="J140" s="19">
        <v>77</v>
      </c>
      <c r="K140" s="19">
        <v>107</v>
      </c>
      <c r="L140" s="19">
        <v>101</v>
      </c>
    </row>
    <row r="141" spans="2:12" x14ac:dyDescent="0.2">
      <c r="B141" s="7" t="s">
        <v>111</v>
      </c>
      <c r="C141" s="6">
        <v>37</v>
      </c>
      <c r="D141" s="19">
        <v>26</v>
      </c>
      <c r="E141" s="19">
        <v>44</v>
      </c>
      <c r="F141" s="19">
        <v>47</v>
      </c>
      <c r="G141" s="19">
        <v>50</v>
      </c>
      <c r="H141" s="19">
        <v>45</v>
      </c>
      <c r="I141" s="19">
        <v>61</v>
      </c>
      <c r="J141" s="19">
        <v>53</v>
      </c>
      <c r="K141" s="19">
        <v>68</v>
      </c>
      <c r="L141" s="19">
        <v>63</v>
      </c>
    </row>
    <row r="142" spans="2:12" x14ac:dyDescent="0.2">
      <c r="B142" s="7" t="s">
        <v>110</v>
      </c>
      <c r="C142" s="6">
        <v>59</v>
      </c>
      <c r="D142" s="19">
        <v>46</v>
      </c>
      <c r="E142" s="19">
        <v>66</v>
      </c>
      <c r="F142" s="19">
        <v>89</v>
      </c>
      <c r="G142" s="19">
        <v>73</v>
      </c>
      <c r="H142" s="19">
        <v>104</v>
      </c>
      <c r="I142" s="19">
        <v>99</v>
      </c>
      <c r="J142" s="19">
        <v>89</v>
      </c>
      <c r="K142" s="19">
        <v>149</v>
      </c>
      <c r="L142" s="19">
        <v>104</v>
      </c>
    </row>
    <row r="143" spans="2:12" x14ac:dyDescent="0.2">
      <c r="B143" s="7" t="s">
        <v>109</v>
      </c>
      <c r="C143" s="6">
        <v>6</v>
      </c>
      <c r="D143" s="19">
        <v>11</v>
      </c>
      <c r="E143" s="19">
        <v>8</v>
      </c>
      <c r="F143" s="19">
        <v>11</v>
      </c>
      <c r="G143" s="19">
        <v>16</v>
      </c>
      <c r="H143" s="19">
        <v>15</v>
      </c>
      <c r="I143" s="19">
        <v>14</v>
      </c>
      <c r="J143" s="19">
        <v>13</v>
      </c>
      <c r="K143" s="19">
        <v>15</v>
      </c>
      <c r="L143" s="19">
        <v>12</v>
      </c>
    </row>
    <row r="144" spans="2:12" ht="18" thickBot="1" x14ac:dyDescent="0.25">
      <c r="B144" s="9"/>
      <c r="C144" s="23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">
      <c r="C145" s="7" t="s">
        <v>108</v>
      </c>
    </row>
    <row r="146" spans="1:12" x14ac:dyDescent="0.2">
      <c r="A146" s="7"/>
    </row>
    <row r="147" spans="1:12" x14ac:dyDescent="0.2">
      <c r="A147" s="7"/>
    </row>
    <row r="152" spans="1:12" x14ac:dyDescent="0.2">
      <c r="E152" s="1" t="s">
        <v>262</v>
      </c>
    </row>
    <row r="153" spans="1:12" x14ac:dyDescent="0.2">
      <c r="C153" s="39" t="s">
        <v>275</v>
      </c>
      <c r="D153" s="2"/>
    </row>
    <row r="154" spans="1:12" ht="18" thickBot="1" x14ac:dyDescent="0.25">
      <c r="B154" s="10" t="s">
        <v>281</v>
      </c>
      <c r="C154" s="9"/>
      <c r="D154" s="9"/>
      <c r="E154" s="9"/>
      <c r="F154" s="9"/>
      <c r="G154" s="9"/>
      <c r="H154" s="9"/>
      <c r="I154" s="9"/>
      <c r="J154" s="9"/>
      <c r="K154" s="10" t="s">
        <v>274</v>
      </c>
      <c r="L154" s="9"/>
    </row>
    <row r="155" spans="1:12" x14ac:dyDescent="0.2">
      <c r="C155" s="12" t="s">
        <v>280</v>
      </c>
      <c r="D155" s="13"/>
      <c r="E155" s="12" t="s">
        <v>279</v>
      </c>
      <c r="F155" s="13"/>
      <c r="G155" s="12" t="s">
        <v>278</v>
      </c>
      <c r="H155" s="13"/>
      <c r="I155" s="12" t="s">
        <v>277</v>
      </c>
      <c r="J155" s="13"/>
      <c r="K155" s="12" t="s">
        <v>276</v>
      </c>
      <c r="L155" s="13"/>
    </row>
    <row r="156" spans="1:12" x14ac:dyDescent="0.2">
      <c r="B156" s="13"/>
      <c r="C156" s="14" t="s">
        <v>9</v>
      </c>
      <c r="D156" s="14" t="s">
        <v>10</v>
      </c>
      <c r="E156" s="14" t="s">
        <v>9</v>
      </c>
      <c r="F156" s="14" t="s">
        <v>10</v>
      </c>
      <c r="G156" s="14" t="s">
        <v>9</v>
      </c>
      <c r="H156" s="14" t="s">
        <v>10</v>
      </c>
      <c r="I156" s="14" t="s">
        <v>9</v>
      </c>
      <c r="J156" s="14" t="s">
        <v>10</v>
      </c>
      <c r="K156" s="14" t="s">
        <v>9</v>
      </c>
      <c r="L156" s="14" t="s">
        <v>10</v>
      </c>
    </row>
    <row r="157" spans="1:12" x14ac:dyDescent="0.2">
      <c r="C157" s="11"/>
    </row>
    <row r="158" spans="1:12" x14ac:dyDescent="0.2">
      <c r="B158" s="1" t="s">
        <v>159</v>
      </c>
      <c r="C158" s="4">
        <f>SUM(C160:C216)</f>
        <v>43977</v>
      </c>
      <c r="D158" s="2">
        <f>SUM(D160:D216)</f>
        <v>45337</v>
      </c>
      <c r="E158" s="2">
        <f>SUM(E160:E216)</f>
        <v>37206</v>
      </c>
      <c r="F158" s="2">
        <f>SUM(F160:F216)</f>
        <v>39695</v>
      </c>
      <c r="G158" s="2">
        <f>SUM(G160:G216)</f>
        <v>33644</v>
      </c>
      <c r="H158" s="2">
        <f>SUM(H160:H216)</f>
        <v>36194</v>
      </c>
      <c r="I158" s="2">
        <f>SUM(I160:I216)</f>
        <v>34025</v>
      </c>
      <c r="J158" s="2">
        <f>SUM(J160:J216)</f>
        <v>37940</v>
      </c>
      <c r="K158" s="2">
        <f>SUM(K160:K216)</f>
        <v>30992</v>
      </c>
      <c r="L158" s="2">
        <f>SUM(L160:L216)</f>
        <v>35424</v>
      </c>
    </row>
    <row r="159" spans="1:12" x14ac:dyDescent="0.2">
      <c r="C159" s="11"/>
    </row>
    <row r="160" spans="1:12" x14ac:dyDescent="0.2">
      <c r="B160" s="7" t="s">
        <v>158</v>
      </c>
      <c r="C160" s="6">
        <v>16609</v>
      </c>
      <c r="D160" s="19">
        <v>17736</v>
      </c>
      <c r="E160" s="19">
        <v>15090</v>
      </c>
      <c r="F160" s="19">
        <v>15819</v>
      </c>
      <c r="G160" s="19">
        <v>13024</v>
      </c>
      <c r="H160" s="19">
        <v>13668</v>
      </c>
      <c r="I160" s="19">
        <v>11664</v>
      </c>
      <c r="J160" s="19">
        <v>13151</v>
      </c>
      <c r="K160" s="19">
        <v>9975</v>
      </c>
      <c r="L160" s="19">
        <v>11370</v>
      </c>
    </row>
    <row r="161" spans="2:12" x14ac:dyDescent="0.2">
      <c r="B161" s="7" t="s">
        <v>157</v>
      </c>
      <c r="C161" s="6">
        <v>1939</v>
      </c>
      <c r="D161" s="19">
        <v>2015</v>
      </c>
      <c r="E161" s="19">
        <v>1639</v>
      </c>
      <c r="F161" s="19">
        <v>1772</v>
      </c>
      <c r="G161" s="19">
        <v>1462</v>
      </c>
      <c r="H161" s="19">
        <v>1656</v>
      </c>
      <c r="I161" s="19">
        <v>1704</v>
      </c>
      <c r="J161" s="19">
        <v>1876</v>
      </c>
      <c r="K161" s="19">
        <v>1544</v>
      </c>
      <c r="L161" s="19">
        <v>1808</v>
      </c>
    </row>
    <row r="162" spans="2:12" x14ac:dyDescent="0.2">
      <c r="B162" s="7" t="s">
        <v>156</v>
      </c>
      <c r="C162" s="6">
        <v>2302</v>
      </c>
      <c r="D162" s="19">
        <v>2263</v>
      </c>
      <c r="E162" s="19">
        <v>1825</v>
      </c>
      <c r="F162" s="19">
        <v>1678</v>
      </c>
      <c r="G162" s="19">
        <v>1424</v>
      </c>
      <c r="H162" s="19">
        <v>1478</v>
      </c>
      <c r="I162" s="19">
        <v>1281</v>
      </c>
      <c r="J162" s="19">
        <v>1477</v>
      </c>
      <c r="K162" s="19">
        <v>1230</v>
      </c>
      <c r="L162" s="19">
        <v>1412</v>
      </c>
    </row>
    <row r="163" spans="2:12" x14ac:dyDescent="0.2">
      <c r="B163" s="7" t="s">
        <v>155</v>
      </c>
      <c r="C163" s="6">
        <v>1450</v>
      </c>
      <c r="D163" s="19">
        <v>1444</v>
      </c>
      <c r="E163" s="19">
        <v>1184</v>
      </c>
      <c r="F163" s="19">
        <v>1219</v>
      </c>
      <c r="G163" s="19">
        <v>1048</v>
      </c>
      <c r="H163" s="19">
        <v>1151</v>
      </c>
      <c r="I163" s="19">
        <v>1066</v>
      </c>
      <c r="J163" s="19">
        <v>1210</v>
      </c>
      <c r="K163" s="19">
        <v>909</v>
      </c>
      <c r="L163" s="19">
        <v>1078</v>
      </c>
    </row>
    <row r="164" spans="2:12" x14ac:dyDescent="0.2">
      <c r="B164" s="7" t="s">
        <v>154</v>
      </c>
      <c r="C164" s="6">
        <v>1072</v>
      </c>
      <c r="D164" s="19">
        <v>1088</v>
      </c>
      <c r="E164" s="19">
        <v>908</v>
      </c>
      <c r="F164" s="19">
        <v>969</v>
      </c>
      <c r="G164" s="19">
        <v>838</v>
      </c>
      <c r="H164" s="19">
        <v>954</v>
      </c>
      <c r="I164" s="19">
        <v>985</v>
      </c>
      <c r="J164" s="19">
        <v>1076</v>
      </c>
      <c r="K164" s="19">
        <v>875</v>
      </c>
      <c r="L164" s="19">
        <v>1036</v>
      </c>
    </row>
    <row r="165" spans="2:12" x14ac:dyDescent="0.2">
      <c r="B165" s="7" t="s">
        <v>153</v>
      </c>
      <c r="C165" s="6">
        <v>2803</v>
      </c>
      <c r="D165" s="19">
        <v>2862</v>
      </c>
      <c r="E165" s="19">
        <v>2357</v>
      </c>
      <c r="F165" s="19">
        <v>2581</v>
      </c>
      <c r="G165" s="19">
        <v>2119</v>
      </c>
      <c r="H165" s="19">
        <v>2274</v>
      </c>
      <c r="I165" s="19">
        <v>2201</v>
      </c>
      <c r="J165" s="19">
        <v>2316</v>
      </c>
      <c r="K165" s="19">
        <v>1904</v>
      </c>
      <c r="L165" s="19">
        <v>2160</v>
      </c>
    </row>
    <row r="166" spans="2:12" x14ac:dyDescent="0.2">
      <c r="B166" s="7" t="s">
        <v>152</v>
      </c>
      <c r="C166" s="6">
        <v>1369</v>
      </c>
      <c r="D166" s="19">
        <v>1538</v>
      </c>
      <c r="E166" s="19">
        <v>1172</v>
      </c>
      <c r="F166" s="19">
        <v>1295</v>
      </c>
      <c r="G166" s="19">
        <v>1104</v>
      </c>
      <c r="H166" s="19">
        <v>1237</v>
      </c>
      <c r="I166" s="19">
        <v>1111</v>
      </c>
      <c r="J166" s="19">
        <v>1346</v>
      </c>
      <c r="K166" s="19">
        <v>1071</v>
      </c>
      <c r="L166" s="19">
        <v>1275</v>
      </c>
    </row>
    <row r="167" spans="2:12" x14ac:dyDescent="0.2">
      <c r="C167" s="6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x14ac:dyDescent="0.2">
      <c r="B168" s="7" t="s">
        <v>151</v>
      </c>
      <c r="C168" s="6">
        <v>634</v>
      </c>
      <c r="D168" s="19">
        <v>627</v>
      </c>
      <c r="E168" s="19">
        <v>559</v>
      </c>
      <c r="F168" s="19">
        <v>596</v>
      </c>
      <c r="G168" s="19">
        <v>484</v>
      </c>
      <c r="H168" s="19">
        <v>565</v>
      </c>
      <c r="I168" s="19">
        <v>548</v>
      </c>
      <c r="J168" s="19">
        <v>560</v>
      </c>
      <c r="K168" s="19">
        <v>529</v>
      </c>
      <c r="L168" s="19">
        <v>528</v>
      </c>
    </row>
    <row r="169" spans="2:12" x14ac:dyDescent="0.2">
      <c r="B169" s="7" t="s">
        <v>150</v>
      </c>
      <c r="C169" s="6">
        <v>411</v>
      </c>
      <c r="D169" s="19">
        <v>388</v>
      </c>
      <c r="E169" s="19">
        <v>306</v>
      </c>
      <c r="F169" s="19">
        <v>318</v>
      </c>
      <c r="G169" s="19">
        <v>255</v>
      </c>
      <c r="H169" s="19">
        <v>282</v>
      </c>
      <c r="I169" s="19">
        <v>293</v>
      </c>
      <c r="J169" s="19">
        <v>353</v>
      </c>
      <c r="K169" s="19">
        <v>322</v>
      </c>
      <c r="L169" s="19">
        <v>335</v>
      </c>
    </row>
    <row r="170" spans="2:12" x14ac:dyDescent="0.2">
      <c r="B170" s="7" t="s">
        <v>149</v>
      </c>
      <c r="C170" s="6">
        <v>130</v>
      </c>
      <c r="D170" s="19">
        <v>121</v>
      </c>
      <c r="E170" s="19">
        <v>102</v>
      </c>
      <c r="F170" s="19">
        <v>117</v>
      </c>
      <c r="G170" s="19">
        <v>112</v>
      </c>
      <c r="H170" s="19">
        <v>174</v>
      </c>
      <c r="I170" s="19">
        <v>197</v>
      </c>
      <c r="J170" s="19">
        <v>237</v>
      </c>
      <c r="K170" s="19">
        <v>247</v>
      </c>
      <c r="L170" s="19">
        <v>264</v>
      </c>
    </row>
    <row r="171" spans="2:12" x14ac:dyDescent="0.2">
      <c r="C171" s="11"/>
    </row>
    <row r="172" spans="2:12" x14ac:dyDescent="0.2">
      <c r="B172" s="7" t="s">
        <v>148</v>
      </c>
      <c r="C172" s="6">
        <v>618</v>
      </c>
      <c r="D172" s="19">
        <v>622</v>
      </c>
      <c r="E172" s="19">
        <v>477</v>
      </c>
      <c r="F172" s="19">
        <v>496</v>
      </c>
      <c r="G172" s="19">
        <v>410</v>
      </c>
      <c r="H172" s="19">
        <v>477</v>
      </c>
      <c r="I172" s="19">
        <v>452</v>
      </c>
      <c r="J172" s="19">
        <v>464</v>
      </c>
      <c r="K172" s="19">
        <v>415</v>
      </c>
      <c r="L172" s="19">
        <v>486</v>
      </c>
    </row>
    <row r="173" spans="2:12" x14ac:dyDescent="0.2">
      <c r="B173" s="7" t="s">
        <v>147</v>
      </c>
      <c r="C173" s="6">
        <v>633</v>
      </c>
      <c r="D173" s="19">
        <v>626</v>
      </c>
      <c r="E173" s="19">
        <v>530</v>
      </c>
      <c r="F173" s="19">
        <v>604</v>
      </c>
      <c r="G173" s="19">
        <v>534</v>
      </c>
      <c r="H173" s="19">
        <v>554</v>
      </c>
      <c r="I173" s="19">
        <v>564</v>
      </c>
      <c r="J173" s="19">
        <v>608</v>
      </c>
      <c r="K173" s="19">
        <v>550</v>
      </c>
      <c r="L173" s="19">
        <v>612</v>
      </c>
    </row>
    <row r="174" spans="2:12" x14ac:dyDescent="0.2">
      <c r="B174" s="7" t="s">
        <v>146</v>
      </c>
      <c r="C174" s="6">
        <v>390</v>
      </c>
      <c r="D174" s="19">
        <v>333</v>
      </c>
      <c r="E174" s="19">
        <v>272</v>
      </c>
      <c r="F174" s="19">
        <v>295</v>
      </c>
      <c r="G174" s="19">
        <v>264</v>
      </c>
      <c r="H174" s="19">
        <v>320</v>
      </c>
      <c r="I174" s="19">
        <v>315</v>
      </c>
      <c r="J174" s="19">
        <v>353</v>
      </c>
      <c r="K174" s="19">
        <v>290</v>
      </c>
      <c r="L174" s="19">
        <v>325</v>
      </c>
    </row>
    <row r="175" spans="2:12" x14ac:dyDescent="0.2">
      <c r="B175" s="7" t="s">
        <v>145</v>
      </c>
      <c r="C175" s="6">
        <v>332</v>
      </c>
      <c r="D175" s="19">
        <v>327</v>
      </c>
      <c r="E175" s="19">
        <v>230</v>
      </c>
      <c r="F175" s="19">
        <v>295</v>
      </c>
      <c r="G175" s="19">
        <v>256</v>
      </c>
      <c r="H175" s="19">
        <v>279</v>
      </c>
      <c r="I175" s="19">
        <v>282</v>
      </c>
      <c r="J175" s="19">
        <v>305</v>
      </c>
      <c r="K175" s="19">
        <v>265</v>
      </c>
      <c r="L175" s="19">
        <v>298</v>
      </c>
    </row>
    <row r="176" spans="2:12" x14ac:dyDescent="0.2">
      <c r="B176" s="7" t="s">
        <v>144</v>
      </c>
      <c r="C176" s="6">
        <v>905</v>
      </c>
      <c r="D176" s="19">
        <v>864</v>
      </c>
      <c r="E176" s="19">
        <v>656</v>
      </c>
      <c r="F176" s="19">
        <v>630</v>
      </c>
      <c r="G176" s="19">
        <v>519</v>
      </c>
      <c r="H176" s="19">
        <v>513</v>
      </c>
      <c r="I176" s="19">
        <v>474</v>
      </c>
      <c r="J176" s="19">
        <v>519</v>
      </c>
      <c r="K176" s="19">
        <v>439</v>
      </c>
      <c r="L176" s="19">
        <v>515</v>
      </c>
    </row>
    <row r="177" spans="2:12" x14ac:dyDescent="0.2">
      <c r="B177" s="7" t="s">
        <v>143</v>
      </c>
      <c r="C177" s="6">
        <v>1827</v>
      </c>
      <c r="D177" s="19">
        <v>1775</v>
      </c>
      <c r="E177" s="19">
        <v>1403</v>
      </c>
      <c r="F177" s="19">
        <v>1366</v>
      </c>
      <c r="G177" s="19">
        <v>1057</v>
      </c>
      <c r="H177" s="19">
        <v>977</v>
      </c>
      <c r="I177" s="19">
        <v>846</v>
      </c>
      <c r="J177" s="19">
        <v>958</v>
      </c>
      <c r="K177" s="19">
        <v>703</v>
      </c>
      <c r="L177" s="19">
        <v>789</v>
      </c>
    </row>
    <row r="178" spans="2:12" x14ac:dyDescent="0.2">
      <c r="C178" s="11"/>
    </row>
    <row r="179" spans="2:12" x14ac:dyDescent="0.2">
      <c r="B179" s="7" t="s">
        <v>142</v>
      </c>
      <c r="C179" s="6">
        <v>875</v>
      </c>
      <c r="D179" s="19">
        <v>895</v>
      </c>
      <c r="E179" s="19">
        <v>744</v>
      </c>
      <c r="F179" s="19">
        <v>765</v>
      </c>
      <c r="G179" s="19">
        <v>677</v>
      </c>
      <c r="H179" s="19">
        <v>754</v>
      </c>
      <c r="I179" s="19">
        <v>762</v>
      </c>
      <c r="J179" s="19">
        <v>854</v>
      </c>
      <c r="K179" s="19">
        <v>712</v>
      </c>
      <c r="L179" s="19">
        <v>774</v>
      </c>
    </row>
    <row r="180" spans="2:12" x14ac:dyDescent="0.2">
      <c r="B180" s="7" t="s">
        <v>141</v>
      </c>
      <c r="C180" s="6">
        <v>656</v>
      </c>
      <c r="D180" s="19">
        <v>701</v>
      </c>
      <c r="E180" s="19">
        <v>581</v>
      </c>
      <c r="F180" s="19">
        <v>611</v>
      </c>
      <c r="G180" s="19">
        <v>533</v>
      </c>
      <c r="H180" s="19">
        <v>569</v>
      </c>
      <c r="I180" s="19">
        <v>523</v>
      </c>
      <c r="J180" s="19">
        <v>602</v>
      </c>
      <c r="K180" s="19">
        <v>417</v>
      </c>
      <c r="L180" s="19">
        <v>517</v>
      </c>
    </row>
    <row r="181" spans="2:12" x14ac:dyDescent="0.2">
      <c r="B181" s="7" t="s">
        <v>140</v>
      </c>
      <c r="C181" s="6">
        <v>256</v>
      </c>
      <c r="D181" s="19">
        <v>266</v>
      </c>
      <c r="E181" s="19">
        <v>225</v>
      </c>
      <c r="F181" s="19">
        <v>250</v>
      </c>
      <c r="G181" s="19">
        <v>222</v>
      </c>
      <c r="H181" s="19">
        <v>231</v>
      </c>
      <c r="I181" s="19">
        <v>225</v>
      </c>
      <c r="J181" s="19">
        <v>238</v>
      </c>
      <c r="K181" s="19">
        <v>243</v>
      </c>
      <c r="L181" s="19">
        <v>273</v>
      </c>
    </row>
    <row r="182" spans="2:12" x14ac:dyDescent="0.2">
      <c r="B182" s="7" t="s">
        <v>139</v>
      </c>
      <c r="C182" s="6">
        <v>175</v>
      </c>
      <c r="D182" s="19">
        <v>158</v>
      </c>
      <c r="E182" s="19">
        <v>129</v>
      </c>
      <c r="F182" s="19">
        <v>189</v>
      </c>
      <c r="G182" s="19">
        <v>168</v>
      </c>
      <c r="H182" s="19">
        <v>200</v>
      </c>
      <c r="I182" s="19">
        <v>250</v>
      </c>
      <c r="J182" s="19">
        <v>249</v>
      </c>
      <c r="K182" s="19">
        <v>195</v>
      </c>
      <c r="L182" s="19">
        <v>253</v>
      </c>
    </row>
    <row r="183" spans="2:12" x14ac:dyDescent="0.2">
      <c r="B183" s="7" t="s">
        <v>138</v>
      </c>
      <c r="C183" s="6">
        <v>21</v>
      </c>
      <c r="D183" s="19">
        <v>19</v>
      </c>
      <c r="E183" s="19">
        <v>17</v>
      </c>
      <c r="F183" s="19">
        <v>24</v>
      </c>
      <c r="G183" s="19">
        <v>30</v>
      </c>
      <c r="H183" s="19">
        <v>28</v>
      </c>
      <c r="I183" s="19">
        <v>33</v>
      </c>
      <c r="J183" s="19">
        <v>39</v>
      </c>
      <c r="K183" s="19">
        <v>30</v>
      </c>
      <c r="L183" s="19">
        <v>39</v>
      </c>
    </row>
    <row r="184" spans="2:12" x14ac:dyDescent="0.2">
      <c r="C184" s="11"/>
    </row>
    <row r="185" spans="2:12" x14ac:dyDescent="0.2">
      <c r="B185" s="7" t="s">
        <v>137</v>
      </c>
      <c r="C185" s="6">
        <v>679</v>
      </c>
      <c r="D185" s="19">
        <v>667</v>
      </c>
      <c r="E185" s="19">
        <v>502</v>
      </c>
      <c r="F185" s="19">
        <v>522</v>
      </c>
      <c r="G185" s="19">
        <v>430</v>
      </c>
      <c r="H185" s="19">
        <v>516</v>
      </c>
      <c r="I185" s="19">
        <v>516</v>
      </c>
      <c r="J185" s="19">
        <v>556</v>
      </c>
      <c r="K185" s="19">
        <v>465</v>
      </c>
      <c r="L185" s="19">
        <v>551</v>
      </c>
    </row>
    <row r="186" spans="2:12" x14ac:dyDescent="0.2">
      <c r="B186" s="7" t="s">
        <v>136</v>
      </c>
      <c r="C186" s="6">
        <v>370</v>
      </c>
      <c r="D186" s="19">
        <v>357</v>
      </c>
      <c r="E186" s="19">
        <v>261</v>
      </c>
      <c r="F186" s="19">
        <v>267</v>
      </c>
      <c r="G186" s="19">
        <v>258</v>
      </c>
      <c r="H186" s="19">
        <v>262</v>
      </c>
      <c r="I186" s="19">
        <v>271</v>
      </c>
      <c r="J186" s="19">
        <v>274</v>
      </c>
      <c r="K186" s="19">
        <v>241</v>
      </c>
      <c r="L186" s="19">
        <v>287</v>
      </c>
    </row>
    <row r="187" spans="2:12" x14ac:dyDescent="0.2">
      <c r="B187" s="7" t="s">
        <v>135</v>
      </c>
      <c r="C187" s="6">
        <v>576</v>
      </c>
      <c r="D187" s="19">
        <v>542</v>
      </c>
      <c r="E187" s="19">
        <v>405</v>
      </c>
      <c r="F187" s="19">
        <v>418</v>
      </c>
      <c r="G187" s="19">
        <v>401</v>
      </c>
      <c r="H187" s="19">
        <v>414</v>
      </c>
      <c r="I187" s="19">
        <v>436</v>
      </c>
      <c r="J187" s="19">
        <v>460</v>
      </c>
      <c r="K187" s="19">
        <v>410</v>
      </c>
      <c r="L187" s="19">
        <v>438</v>
      </c>
    </row>
    <row r="188" spans="2:12" x14ac:dyDescent="0.2">
      <c r="B188" s="7" t="s">
        <v>134</v>
      </c>
      <c r="C188" s="6">
        <v>338</v>
      </c>
      <c r="D188" s="19">
        <v>330</v>
      </c>
      <c r="E188" s="19">
        <v>286</v>
      </c>
      <c r="F188" s="19">
        <v>348</v>
      </c>
      <c r="G188" s="19">
        <v>340</v>
      </c>
      <c r="H188" s="19">
        <v>333</v>
      </c>
      <c r="I188" s="19">
        <v>387</v>
      </c>
      <c r="J188" s="19">
        <v>414</v>
      </c>
      <c r="K188" s="19">
        <v>395</v>
      </c>
      <c r="L188" s="19">
        <v>430</v>
      </c>
    </row>
    <row r="189" spans="2:12" x14ac:dyDescent="0.2">
      <c r="B189" s="7" t="s">
        <v>133</v>
      </c>
      <c r="C189" s="6">
        <v>141</v>
      </c>
      <c r="D189" s="19">
        <v>127</v>
      </c>
      <c r="E189" s="19">
        <v>118</v>
      </c>
      <c r="F189" s="19">
        <v>190</v>
      </c>
      <c r="G189" s="19">
        <v>207</v>
      </c>
      <c r="H189" s="19">
        <v>221</v>
      </c>
      <c r="I189" s="19">
        <v>267</v>
      </c>
      <c r="J189" s="19">
        <v>306</v>
      </c>
      <c r="K189" s="19">
        <v>313</v>
      </c>
      <c r="L189" s="19">
        <v>306</v>
      </c>
    </row>
    <row r="190" spans="2:12" x14ac:dyDescent="0.2">
      <c r="C190" s="11"/>
    </row>
    <row r="191" spans="2:12" x14ac:dyDescent="0.2">
      <c r="B191" s="7" t="s">
        <v>132</v>
      </c>
      <c r="C191" s="6">
        <v>301</v>
      </c>
      <c r="D191" s="19">
        <v>337</v>
      </c>
      <c r="E191" s="19">
        <v>277</v>
      </c>
      <c r="F191" s="19">
        <v>310</v>
      </c>
      <c r="G191" s="19">
        <v>267</v>
      </c>
      <c r="H191" s="19">
        <v>271</v>
      </c>
      <c r="I191" s="19">
        <v>278</v>
      </c>
      <c r="J191" s="19">
        <v>327</v>
      </c>
      <c r="K191" s="19">
        <v>272</v>
      </c>
      <c r="L191" s="19">
        <v>341</v>
      </c>
    </row>
    <row r="192" spans="2:12" x14ac:dyDescent="0.2">
      <c r="B192" s="7" t="s">
        <v>131</v>
      </c>
      <c r="C192" s="6">
        <v>270</v>
      </c>
      <c r="D192" s="19">
        <v>254</v>
      </c>
      <c r="E192" s="19">
        <v>184</v>
      </c>
      <c r="F192" s="19">
        <v>241</v>
      </c>
      <c r="G192" s="19">
        <v>218</v>
      </c>
      <c r="H192" s="19">
        <v>239</v>
      </c>
      <c r="I192" s="19">
        <v>250</v>
      </c>
      <c r="J192" s="19">
        <v>256</v>
      </c>
      <c r="K192" s="19">
        <v>258</v>
      </c>
      <c r="L192" s="19">
        <v>250</v>
      </c>
    </row>
    <row r="193" spans="2:12" x14ac:dyDescent="0.2">
      <c r="B193" s="7" t="s">
        <v>130</v>
      </c>
      <c r="C193" s="6">
        <v>343</v>
      </c>
      <c r="D193" s="19">
        <v>288</v>
      </c>
      <c r="E193" s="19">
        <v>234</v>
      </c>
      <c r="F193" s="19">
        <v>280</v>
      </c>
      <c r="G193" s="19">
        <v>260</v>
      </c>
      <c r="H193" s="19">
        <v>260</v>
      </c>
      <c r="I193" s="19">
        <v>275</v>
      </c>
      <c r="J193" s="19">
        <v>304</v>
      </c>
      <c r="K193" s="19">
        <v>261</v>
      </c>
      <c r="L193" s="19">
        <v>296</v>
      </c>
    </row>
    <row r="194" spans="2:12" x14ac:dyDescent="0.2">
      <c r="B194" s="7" t="s">
        <v>129</v>
      </c>
      <c r="C194" s="6">
        <v>264</v>
      </c>
      <c r="D194" s="19">
        <v>276</v>
      </c>
      <c r="E194" s="19">
        <v>185</v>
      </c>
      <c r="F194" s="19">
        <v>191</v>
      </c>
      <c r="G194" s="19">
        <v>190</v>
      </c>
      <c r="H194" s="19">
        <v>186</v>
      </c>
      <c r="I194" s="19">
        <v>210</v>
      </c>
      <c r="J194" s="19">
        <v>224</v>
      </c>
      <c r="K194" s="19">
        <v>202</v>
      </c>
      <c r="L194" s="19">
        <v>236</v>
      </c>
    </row>
    <row r="195" spans="2:12" x14ac:dyDescent="0.2">
      <c r="B195" s="7" t="s">
        <v>128</v>
      </c>
      <c r="C195" s="6">
        <v>70</v>
      </c>
      <c r="D195" s="19">
        <v>60</v>
      </c>
      <c r="E195" s="19">
        <v>42</v>
      </c>
      <c r="F195" s="19">
        <v>74</v>
      </c>
      <c r="G195" s="19">
        <v>70</v>
      </c>
      <c r="H195" s="19">
        <v>79</v>
      </c>
      <c r="I195" s="19">
        <v>102</v>
      </c>
      <c r="J195" s="19">
        <v>110</v>
      </c>
      <c r="K195" s="19">
        <v>111</v>
      </c>
      <c r="L195" s="19">
        <v>134</v>
      </c>
    </row>
    <row r="196" spans="2:12" x14ac:dyDescent="0.2">
      <c r="B196" s="7" t="s">
        <v>127</v>
      </c>
      <c r="C196" s="6">
        <v>72</v>
      </c>
      <c r="D196" s="19">
        <v>56</v>
      </c>
      <c r="E196" s="19">
        <v>53</v>
      </c>
      <c r="F196" s="19">
        <v>66</v>
      </c>
      <c r="G196" s="19">
        <v>85</v>
      </c>
      <c r="H196" s="19">
        <v>102</v>
      </c>
      <c r="I196" s="19">
        <v>121</v>
      </c>
      <c r="J196" s="19">
        <v>139</v>
      </c>
      <c r="K196" s="19">
        <v>144</v>
      </c>
      <c r="L196" s="19">
        <v>124</v>
      </c>
    </row>
    <row r="197" spans="2:12" x14ac:dyDescent="0.2">
      <c r="B197" s="7" t="s">
        <v>126</v>
      </c>
      <c r="C197" s="6">
        <v>133</v>
      </c>
      <c r="D197" s="19">
        <v>116</v>
      </c>
      <c r="E197" s="19">
        <v>95</v>
      </c>
      <c r="F197" s="19">
        <v>125</v>
      </c>
      <c r="G197" s="19">
        <v>143</v>
      </c>
      <c r="H197" s="19">
        <v>169</v>
      </c>
      <c r="I197" s="19">
        <v>236</v>
      </c>
      <c r="J197" s="19">
        <v>234</v>
      </c>
      <c r="K197" s="19">
        <v>214</v>
      </c>
      <c r="L197" s="19">
        <v>224</v>
      </c>
    </row>
    <row r="198" spans="2:12" x14ac:dyDescent="0.2">
      <c r="B198" s="7" t="s">
        <v>125</v>
      </c>
      <c r="C198" s="6">
        <v>201</v>
      </c>
      <c r="D198" s="19">
        <v>224</v>
      </c>
      <c r="E198" s="19">
        <v>162</v>
      </c>
      <c r="F198" s="19">
        <v>195</v>
      </c>
      <c r="G198" s="19">
        <v>199</v>
      </c>
      <c r="H198" s="19">
        <v>206</v>
      </c>
      <c r="I198" s="19">
        <v>239</v>
      </c>
      <c r="J198" s="19">
        <v>242</v>
      </c>
      <c r="K198" s="19">
        <v>231</v>
      </c>
      <c r="L198" s="19">
        <v>234</v>
      </c>
    </row>
    <row r="199" spans="2:12" x14ac:dyDescent="0.2">
      <c r="B199" s="7" t="s">
        <v>124</v>
      </c>
      <c r="C199" s="6">
        <v>314</v>
      </c>
      <c r="D199" s="19">
        <v>335</v>
      </c>
      <c r="E199" s="19">
        <v>266</v>
      </c>
      <c r="F199" s="19">
        <v>247</v>
      </c>
      <c r="G199" s="19">
        <v>213</v>
      </c>
      <c r="H199" s="19">
        <v>247</v>
      </c>
      <c r="I199" s="19">
        <v>288</v>
      </c>
      <c r="J199" s="19">
        <v>318</v>
      </c>
      <c r="K199" s="19">
        <v>271</v>
      </c>
      <c r="L199" s="19">
        <v>308</v>
      </c>
    </row>
    <row r="200" spans="2:12" x14ac:dyDescent="0.2">
      <c r="B200" s="7" t="s">
        <v>123</v>
      </c>
      <c r="C200" s="6">
        <v>408</v>
      </c>
      <c r="D200" s="19">
        <v>379</v>
      </c>
      <c r="E200" s="19">
        <v>315</v>
      </c>
      <c r="F200" s="19">
        <v>319</v>
      </c>
      <c r="G200" s="19">
        <v>287</v>
      </c>
      <c r="H200" s="19">
        <v>317</v>
      </c>
      <c r="I200" s="19">
        <v>353</v>
      </c>
      <c r="J200" s="19">
        <v>367</v>
      </c>
      <c r="K200" s="19">
        <v>344</v>
      </c>
      <c r="L200" s="19">
        <v>429</v>
      </c>
    </row>
    <row r="201" spans="2:12" x14ac:dyDescent="0.2">
      <c r="C201" s="11"/>
    </row>
    <row r="202" spans="2:12" x14ac:dyDescent="0.2">
      <c r="B202" s="7" t="s">
        <v>122</v>
      </c>
      <c r="C202" s="6">
        <v>753</v>
      </c>
      <c r="D202" s="19">
        <v>874</v>
      </c>
      <c r="E202" s="19">
        <v>649</v>
      </c>
      <c r="F202" s="19">
        <v>782</v>
      </c>
      <c r="G202" s="19">
        <v>634</v>
      </c>
      <c r="H202" s="19">
        <v>732</v>
      </c>
      <c r="I202" s="19">
        <v>617</v>
      </c>
      <c r="J202" s="19">
        <v>787</v>
      </c>
      <c r="K202" s="19">
        <v>606</v>
      </c>
      <c r="L202" s="19">
        <v>689</v>
      </c>
    </row>
    <row r="203" spans="2:12" x14ac:dyDescent="0.2">
      <c r="B203" s="7" t="s">
        <v>121</v>
      </c>
      <c r="C203" s="6">
        <v>122</v>
      </c>
      <c r="D203" s="19">
        <v>115</v>
      </c>
      <c r="E203" s="19">
        <v>109</v>
      </c>
      <c r="F203" s="19">
        <v>115</v>
      </c>
      <c r="G203" s="19">
        <v>130</v>
      </c>
      <c r="H203" s="19">
        <v>141</v>
      </c>
      <c r="I203" s="19">
        <v>182</v>
      </c>
      <c r="J203" s="19">
        <v>178</v>
      </c>
      <c r="K203" s="19">
        <v>173</v>
      </c>
      <c r="L203" s="19">
        <v>202</v>
      </c>
    </row>
    <row r="204" spans="2:12" x14ac:dyDescent="0.2">
      <c r="B204" s="7" t="s">
        <v>120</v>
      </c>
      <c r="C204" s="6">
        <v>92</v>
      </c>
      <c r="D204" s="19">
        <v>98</v>
      </c>
      <c r="E204" s="19">
        <v>79</v>
      </c>
      <c r="F204" s="19">
        <v>91</v>
      </c>
      <c r="G204" s="19">
        <v>109</v>
      </c>
      <c r="H204" s="19">
        <v>125</v>
      </c>
      <c r="I204" s="19">
        <v>141</v>
      </c>
      <c r="J204" s="19">
        <v>139</v>
      </c>
      <c r="K204" s="19">
        <v>131</v>
      </c>
      <c r="L204" s="19">
        <v>142</v>
      </c>
    </row>
    <row r="205" spans="2:12" x14ac:dyDescent="0.2">
      <c r="B205" s="7" t="s">
        <v>119</v>
      </c>
      <c r="C205" s="6">
        <v>532</v>
      </c>
      <c r="D205" s="19">
        <v>540</v>
      </c>
      <c r="E205" s="19">
        <v>387</v>
      </c>
      <c r="F205" s="19">
        <v>429</v>
      </c>
      <c r="G205" s="19">
        <v>386</v>
      </c>
      <c r="H205" s="19">
        <v>403</v>
      </c>
      <c r="I205" s="19">
        <v>363</v>
      </c>
      <c r="J205" s="19">
        <v>401</v>
      </c>
      <c r="K205" s="19">
        <v>356</v>
      </c>
      <c r="L205" s="19">
        <v>405</v>
      </c>
    </row>
    <row r="206" spans="2:12" x14ac:dyDescent="0.2">
      <c r="B206" s="7" t="s">
        <v>118</v>
      </c>
      <c r="C206" s="6">
        <v>168</v>
      </c>
      <c r="D206" s="19">
        <v>186</v>
      </c>
      <c r="E206" s="19">
        <v>155</v>
      </c>
      <c r="F206" s="19">
        <v>176</v>
      </c>
      <c r="G206" s="19">
        <v>189</v>
      </c>
      <c r="H206" s="19">
        <v>187</v>
      </c>
      <c r="I206" s="19">
        <v>192</v>
      </c>
      <c r="J206" s="19">
        <v>246</v>
      </c>
      <c r="K206" s="19">
        <v>235</v>
      </c>
      <c r="L206" s="19">
        <v>253</v>
      </c>
    </row>
    <row r="207" spans="2:12" x14ac:dyDescent="0.2">
      <c r="B207" s="7" t="s">
        <v>117</v>
      </c>
      <c r="C207" s="6">
        <v>206</v>
      </c>
      <c r="D207" s="19">
        <v>191</v>
      </c>
      <c r="E207" s="19">
        <v>179</v>
      </c>
      <c r="F207" s="19">
        <v>225</v>
      </c>
      <c r="G207" s="19">
        <v>195</v>
      </c>
      <c r="H207" s="19">
        <v>239</v>
      </c>
      <c r="I207" s="19">
        <v>249</v>
      </c>
      <c r="J207" s="19">
        <v>271</v>
      </c>
      <c r="K207" s="19">
        <v>256</v>
      </c>
      <c r="L207" s="19">
        <v>293</v>
      </c>
    </row>
    <row r="208" spans="2:12" x14ac:dyDescent="0.2">
      <c r="B208" s="7" t="s">
        <v>116</v>
      </c>
      <c r="C208" s="6">
        <v>691</v>
      </c>
      <c r="D208" s="19">
        <v>703</v>
      </c>
      <c r="E208" s="19">
        <v>539</v>
      </c>
      <c r="F208" s="19">
        <v>593</v>
      </c>
      <c r="G208" s="19">
        <v>498</v>
      </c>
      <c r="H208" s="19">
        <v>624</v>
      </c>
      <c r="I208" s="19">
        <v>605</v>
      </c>
      <c r="J208" s="19">
        <v>694</v>
      </c>
      <c r="K208" s="19">
        <v>610</v>
      </c>
      <c r="L208" s="19">
        <v>706</v>
      </c>
    </row>
    <row r="209" spans="1:12" x14ac:dyDescent="0.2">
      <c r="C209" s="11"/>
    </row>
    <row r="210" spans="1:12" x14ac:dyDescent="0.2">
      <c r="B210" s="7" t="s">
        <v>115</v>
      </c>
      <c r="C210" s="6">
        <v>798</v>
      </c>
      <c r="D210" s="19">
        <v>873</v>
      </c>
      <c r="E210" s="19">
        <v>691</v>
      </c>
      <c r="F210" s="19">
        <v>839</v>
      </c>
      <c r="G210" s="19">
        <v>700</v>
      </c>
      <c r="H210" s="19">
        <v>778</v>
      </c>
      <c r="I210" s="19">
        <v>768</v>
      </c>
      <c r="J210" s="19">
        <v>866</v>
      </c>
      <c r="K210" s="19">
        <v>666</v>
      </c>
      <c r="L210" s="19">
        <v>879</v>
      </c>
    </row>
    <row r="211" spans="1:12" x14ac:dyDescent="0.2">
      <c r="B211" s="7" t="s">
        <v>114</v>
      </c>
      <c r="C211" s="6">
        <v>139</v>
      </c>
      <c r="D211" s="19">
        <v>162</v>
      </c>
      <c r="E211" s="19">
        <v>125</v>
      </c>
      <c r="F211" s="19">
        <v>159</v>
      </c>
      <c r="G211" s="19">
        <v>147</v>
      </c>
      <c r="H211" s="19">
        <v>155</v>
      </c>
      <c r="I211" s="19">
        <v>170</v>
      </c>
      <c r="J211" s="19">
        <v>187</v>
      </c>
      <c r="K211" s="19">
        <v>141</v>
      </c>
      <c r="L211" s="19">
        <v>169</v>
      </c>
    </row>
    <row r="212" spans="1:12" x14ac:dyDescent="0.2">
      <c r="B212" s="7" t="s">
        <v>113</v>
      </c>
      <c r="C212" s="6">
        <v>255</v>
      </c>
      <c r="D212" s="19">
        <v>265</v>
      </c>
      <c r="E212" s="19">
        <v>192</v>
      </c>
      <c r="F212" s="19">
        <v>227</v>
      </c>
      <c r="G212" s="19">
        <v>185</v>
      </c>
      <c r="H212" s="19">
        <v>229</v>
      </c>
      <c r="I212" s="19">
        <v>250</v>
      </c>
      <c r="J212" s="19">
        <v>306</v>
      </c>
      <c r="K212" s="19">
        <v>277</v>
      </c>
      <c r="L212" s="19">
        <v>333</v>
      </c>
    </row>
    <row r="213" spans="1:12" x14ac:dyDescent="0.2">
      <c r="B213" s="7" t="s">
        <v>112</v>
      </c>
      <c r="C213" s="6">
        <v>143</v>
      </c>
      <c r="D213" s="19">
        <v>139</v>
      </c>
      <c r="E213" s="19">
        <v>120</v>
      </c>
      <c r="F213" s="19">
        <v>134</v>
      </c>
      <c r="G213" s="19">
        <v>124</v>
      </c>
      <c r="H213" s="19">
        <v>161</v>
      </c>
      <c r="I213" s="19">
        <v>185</v>
      </c>
      <c r="J213" s="19">
        <v>204</v>
      </c>
      <c r="K213" s="19">
        <v>187</v>
      </c>
      <c r="L213" s="19">
        <v>230</v>
      </c>
    </row>
    <row r="214" spans="1:12" x14ac:dyDescent="0.2">
      <c r="B214" s="7" t="s">
        <v>111</v>
      </c>
      <c r="C214" s="6">
        <v>63</v>
      </c>
      <c r="D214" s="19">
        <v>54</v>
      </c>
      <c r="E214" s="19">
        <v>52</v>
      </c>
      <c r="F214" s="19">
        <v>75</v>
      </c>
      <c r="G214" s="19">
        <v>72</v>
      </c>
      <c r="H214" s="19">
        <v>56</v>
      </c>
      <c r="I214" s="19">
        <v>74</v>
      </c>
      <c r="J214" s="19">
        <v>102</v>
      </c>
      <c r="K214" s="19">
        <v>106</v>
      </c>
      <c r="L214" s="19">
        <v>127</v>
      </c>
    </row>
    <row r="215" spans="1:12" x14ac:dyDescent="0.2">
      <c r="B215" s="7" t="s">
        <v>110</v>
      </c>
      <c r="C215" s="6">
        <v>114</v>
      </c>
      <c r="D215" s="19">
        <v>111</v>
      </c>
      <c r="E215" s="19">
        <v>116</v>
      </c>
      <c r="F215" s="19">
        <v>144</v>
      </c>
      <c r="G215" s="19">
        <v>151</v>
      </c>
      <c r="H215" s="19">
        <v>165</v>
      </c>
      <c r="I215" s="19">
        <v>180</v>
      </c>
      <c r="J215" s="19">
        <v>202</v>
      </c>
      <c r="K215" s="19">
        <v>213</v>
      </c>
      <c r="L215" s="19">
        <v>231</v>
      </c>
    </row>
    <row r="216" spans="1:12" x14ac:dyDescent="0.2">
      <c r="B216" s="7" t="s">
        <v>109</v>
      </c>
      <c r="C216" s="6">
        <v>14</v>
      </c>
      <c r="D216" s="19">
        <v>10</v>
      </c>
      <c r="E216" s="19">
        <v>22</v>
      </c>
      <c r="F216" s="19">
        <v>24</v>
      </c>
      <c r="G216" s="19">
        <v>16</v>
      </c>
      <c r="H216" s="19">
        <v>36</v>
      </c>
      <c r="I216" s="19">
        <v>44</v>
      </c>
      <c r="J216" s="19">
        <v>35</v>
      </c>
      <c r="K216" s="19">
        <v>38</v>
      </c>
      <c r="L216" s="19">
        <v>30</v>
      </c>
    </row>
    <row r="217" spans="1:12" ht="18" thickBot="1" x14ac:dyDescent="0.25">
      <c r="B217" s="9"/>
      <c r="C217" s="23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">
      <c r="C218" s="7" t="s">
        <v>108</v>
      </c>
    </row>
    <row r="219" spans="1:12" x14ac:dyDescent="0.2">
      <c r="A219" s="7"/>
    </row>
    <row r="220" spans="1:12" x14ac:dyDescent="0.2">
      <c r="A220" s="7"/>
    </row>
    <row r="225" spans="2:12" x14ac:dyDescent="0.2">
      <c r="E225" s="1" t="s">
        <v>262</v>
      </c>
    </row>
    <row r="226" spans="2:12" x14ac:dyDescent="0.2">
      <c r="C226" s="39" t="s">
        <v>275</v>
      </c>
      <c r="D226" s="2"/>
    </row>
    <row r="227" spans="2:12" ht="18" thickBot="1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10" t="s">
        <v>274</v>
      </c>
      <c r="L227" s="9"/>
    </row>
    <row r="228" spans="2:12" x14ac:dyDescent="0.2">
      <c r="C228" s="12" t="s">
        <v>273</v>
      </c>
      <c r="D228" s="13"/>
      <c r="E228" s="12" t="s">
        <v>272</v>
      </c>
      <c r="F228" s="13"/>
      <c r="G228" s="12" t="s">
        <v>271</v>
      </c>
      <c r="H228" s="13"/>
      <c r="I228" s="12" t="s">
        <v>270</v>
      </c>
      <c r="J228" s="13"/>
      <c r="K228" s="12" t="s">
        <v>269</v>
      </c>
      <c r="L228" s="13"/>
    </row>
    <row r="229" spans="2:12" x14ac:dyDescent="0.2">
      <c r="B229" s="13"/>
      <c r="C229" s="14" t="s">
        <v>9</v>
      </c>
      <c r="D229" s="14" t="s">
        <v>10</v>
      </c>
      <c r="E229" s="14" t="s">
        <v>9</v>
      </c>
      <c r="F229" s="14" t="s">
        <v>10</v>
      </c>
      <c r="G229" s="14" t="s">
        <v>9</v>
      </c>
      <c r="H229" s="14" t="s">
        <v>10</v>
      </c>
      <c r="I229" s="14" t="s">
        <v>9</v>
      </c>
      <c r="J229" s="14" t="s">
        <v>10</v>
      </c>
      <c r="K229" s="14" t="s">
        <v>9</v>
      </c>
      <c r="L229" s="14" t="s">
        <v>10</v>
      </c>
    </row>
    <row r="230" spans="2:12" x14ac:dyDescent="0.2">
      <c r="C230" s="11"/>
    </row>
    <row r="231" spans="2:12" x14ac:dyDescent="0.2">
      <c r="B231" s="1" t="s">
        <v>159</v>
      </c>
      <c r="C231" s="4">
        <f>SUM(C233:C289)</f>
        <v>20304</v>
      </c>
      <c r="D231" s="2">
        <f>SUM(D233:D289)</f>
        <v>29719</v>
      </c>
      <c r="E231" s="2">
        <f>SUM(E233:E289)</f>
        <v>13551</v>
      </c>
      <c r="F231" s="2">
        <f>SUM(F233:F289)</f>
        <v>22168</v>
      </c>
      <c r="G231" s="2">
        <f>SUM(G233:G289)</f>
        <v>8632</v>
      </c>
      <c r="H231" s="2">
        <f>SUM(H233:H289)</f>
        <v>16880</v>
      </c>
      <c r="I231" s="2">
        <f>SUM(I233:I289)</f>
        <v>5204</v>
      </c>
      <c r="J231" s="2">
        <f>SUM(J233:J289)</f>
        <v>12701</v>
      </c>
      <c r="K231" s="2">
        <f>SUM(K233:K289)</f>
        <v>68</v>
      </c>
      <c r="L231" s="2">
        <f>SUM(L233:L289)</f>
        <v>40</v>
      </c>
    </row>
    <row r="232" spans="2:12" x14ac:dyDescent="0.2">
      <c r="C232" s="11"/>
    </row>
    <row r="233" spans="2:12" x14ac:dyDescent="0.2">
      <c r="B233" s="7" t="s">
        <v>158</v>
      </c>
      <c r="C233" s="6">
        <v>6105</v>
      </c>
      <c r="D233" s="19">
        <v>9106</v>
      </c>
      <c r="E233" s="19">
        <v>3928</v>
      </c>
      <c r="F233" s="19">
        <v>6789</v>
      </c>
      <c r="G233" s="19">
        <v>2521</v>
      </c>
      <c r="H233" s="19">
        <v>5096</v>
      </c>
      <c r="I233" s="19">
        <v>1414</v>
      </c>
      <c r="J233" s="19">
        <v>3691</v>
      </c>
      <c r="K233" s="19">
        <v>36</v>
      </c>
      <c r="L233" s="19">
        <v>11</v>
      </c>
    </row>
    <row r="234" spans="2:12" x14ac:dyDescent="0.2">
      <c r="B234" s="7" t="s">
        <v>157</v>
      </c>
      <c r="C234" s="6">
        <v>1019</v>
      </c>
      <c r="D234" s="19">
        <v>1436</v>
      </c>
      <c r="E234" s="19">
        <v>684</v>
      </c>
      <c r="F234" s="19">
        <v>1095</v>
      </c>
      <c r="G234" s="19">
        <v>457</v>
      </c>
      <c r="H234" s="19">
        <v>896</v>
      </c>
      <c r="I234" s="19">
        <v>267</v>
      </c>
      <c r="J234" s="19">
        <v>692</v>
      </c>
      <c r="K234" s="17" t="s">
        <v>268</v>
      </c>
      <c r="L234" s="17" t="s">
        <v>268</v>
      </c>
    </row>
    <row r="235" spans="2:12" x14ac:dyDescent="0.2">
      <c r="B235" s="7" t="s">
        <v>156</v>
      </c>
      <c r="C235" s="6">
        <v>759</v>
      </c>
      <c r="D235" s="19">
        <v>1091</v>
      </c>
      <c r="E235" s="19">
        <v>512</v>
      </c>
      <c r="F235" s="19">
        <v>854</v>
      </c>
      <c r="G235" s="19">
        <v>343</v>
      </c>
      <c r="H235" s="19">
        <v>662</v>
      </c>
      <c r="I235" s="19">
        <v>200</v>
      </c>
      <c r="J235" s="19">
        <v>463</v>
      </c>
      <c r="K235" s="17" t="s">
        <v>268</v>
      </c>
      <c r="L235" s="17" t="s">
        <v>268</v>
      </c>
    </row>
    <row r="236" spans="2:12" x14ac:dyDescent="0.2">
      <c r="B236" s="7" t="s">
        <v>155</v>
      </c>
      <c r="C236" s="6">
        <v>595</v>
      </c>
      <c r="D236" s="19">
        <v>926</v>
      </c>
      <c r="E236" s="19">
        <v>454</v>
      </c>
      <c r="F236" s="19">
        <v>701</v>
      </c>
      <c r="G236" s="19">
        <v>235</v>
      </c>
      <c r="H236" s="19">
        <v>531</v>
      </c>
      <c r="I236" s="19">
        <v>185</v>
      </c>
      <c r="J236" s="19">
        <v>405</v>
      </c>
      <c r="K236" s="17" t="s">
        <v>268</v>
      </c>
      <c r="L236" s="17" t="s">
        <v>268</v>
      </c>
    </row>
    <row r="237" spans="2:12" x14ac:dyDescent="0.2">
      <c r="B237" s="7" t="s">
        <v>154</v>
      </c>
      <c r="C237" s="6">
        <v>526</v>
      </c>
      <c r="D237" s="19">
        <v>867</v>
      </c>
      <c r="E237" s="19">
        <v>397</v>
      </c>
      <c r="F237" s="19">
        <v>571</v>
      </c>
      <c r="G237" s="19">
        <v>251</v>
      </c>
      <c r="H237" s="19">
        <v>403</v>
      </c>
      <c r="I237" s="19">
        <v>114</v>
      </c>
      <c r="J237" s="19">
        <v>316</v>
      </c>
      <c r="K237" s="17" t="s">
        <v>268</v>
      </c>
      <c r="L237" s="17" t="s">
        <v>268</v>
      </c>
    </row>
    <row r="238" spans="2:12" x14ac:dyDescent="0.2">
      <c r="B238" s="7" t="s">
        <v>153</v>
      </c>
      <c r="C238" s="6">
        <v>1265</v>
      </c>
      <c r="D238" s="19">
        <v>1864</v>
      </c>
      <c r="E238" s="19">
        <v>834</v>
      </c>
      <c r="F238" s="19">
        <v>1386</v>
      </c>
      <c r="G238" s="19">
        <v>515</v>
      </c>
      <c r="H238" s="19">
        <v>1079</v>
      </c>
      <c r="I238" s="19">
        <v>357</v>
      </c>
      <c r="J238" s="19">
        <v>828</v>
      </c>
      <c r="K238" s="19">
        <v>5</v>
      </c>
      <c r="L238" s="19">
        <v>4</v>
      </c>
    </row>
    <row r="239" spans="2:12" x14ac:dyDescent="0.2">
      <c r="B239" s="7" t="s">
        <v>152</v>
      </c>
      <c r="C239" s="6">
        <v>683</v>
      </c>
      <c r="D239" s="19">
        <v>1145</v>
      </c>
      <c r="E239" s="19">
        <v>495</v>
      </c>
      <c r="F239" s="19">
        <v>865</v>
      </c>
      <c r="G239" s="19">
        <v>317</v>
      </c>
      <c r="H239" s="19">
        <v>629</v>
      </c>
      <c r="I239" s="19">
        <v>194</v>
      </c>
      <c r="J239" s="19">
        <v>481</v>
      </c>
      <c r="K239" s="19">
        <v>2</v>
      </c>
      <c r="L239" s="19">
        <v>3</v>
      </c>
    </row>
    <row r="240" spans="2:12" x14ac:dyDescent="0.2">
      <c r="C240" s="6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x14ac:dyDescent="0.2">
      <c r="B241" s="7" t="s">
        <v>151</v>
      </c>
      <c r="C241" s="6">
        <v>319</v>
      </c>
      <c r="D241" s="19">
        <v>448</v>
      </c>
      <c r="E241" s="19">
        <v>227</v>
      </c>
      <c r="F241" s="19">
        <v>361</v>
      </c>
      <c r="G241" s="19">
        <v>131</v>
      </c>
      <c r="H241" s="19">
        <v>282</v>
      </c>
      <c r="I241" s="19">
        <v>94</v>
      </c>
      <c r="J241" s="19">
        <v>212</v>
      </c>
      <c r="K241" s="17" t="s">
        <v>268</v>
      </c>
      <c r="L241" s="17" t="s">
        <v>268</v>
      </c>
    </row>
    <row r="242" spans="2:12" x14ac:dyDescent="0.2">
      <c r="B242" s="7" t="s">
        <v>150</v>
      </c>
      <c r="C242" s="6">
        <v>251</v>
      </c>
      <c r="D242" s="19">
        <v>318</v>
      </c>
      <c r="E242" s="19">
        <v>141</v>
      </c>
      <c r="F242" s="19">
        <v>236</v>
      </c>
      <c r="G242" s="19">
        <v>96</v>
      </c>
      <c r="H242" s="19">
        <v>211</v>
      </c>
      <c r="I242" s="19">
        <v>63</v>
      </c>
      <c r="J242" s="19">
        <v>212</v>
      </c>
      <c r="K242" s="17" t="s">
        <v>268</v>
      </c>
      <c r="L242" s="17" t="s">
        <v>268</v>
      </c>
    </row>
    <row r="243" spans="2:12" x14ac:dyDescent="0.2">
      <c r="B243" s="7" t="s">
        <v>149</v>
      </c>
      <c r="C243" s="6">
        <v>176</v>
      </c>
      <c r="D243" s="19">
        <v>213</v>
      </c>
      <c r="E243" s="19">
        <v>113</v>
      </c>
      <c r="F243" s="19">
        <v>170</v>
      </c>
      <c r="G243" s="19">
        <v>69</v>
      </c>
      <c r="H243" s="19">
        <v>154</v>
      </c>
      <c r="I243" s="19">
        <v>65</v>
      </c>
      <c r="J243" s="19">
        <v>128</v>
      </c>
      <c r="K243" s="17" t="s">
        <v>268</v>
      </c>
      <c r="L243" s="17" t="s">
        <v>268</v>
      </c>
    </row>
    <row r="244" spans="2:12" x14ac:dyDescent="0.2">
      <c r="C244" s="11"/>
    </row>
    <row r="245" spans="2:12" x14ac:dyDescent="0.2">
      <c r="B245" s="7" t="s">
        <v>148</v>
      </c>
      <c r="C245" s="6">
        <v>286</v>
      </c>
      <c r="D245" s="19">
        <v>402</v>
      </c>
      <c r="E245" s="19">
        <v>194</v>
      </c>
      <c r="F245" s="19">
        <v>308</v>
      </c>
      <c r="G245" s="19">
        <v>112</v>
      </c>
      <c r="H245" s="19">
        <v>199</v>
      </c>
      <c r="I245" s="19">
        <v>64</v>
      </c>
      <c r="J245" s="19">
        <v>142</v>
      </c>
      <c r="K245" s="17" t="s">
        <v>268</v>
      </c>
      <c r="L245" s="17" t="s">
        <v>268</v>
      </c>
    </row>
    <row r="246" spans="2:12" x14ac:dyDescent="0.2">
      <c r="B246" s="7" t="s">
        <v>147</v>
      </c>
      <c r="C246" s="6">
        <v>373</v>
      </c>
      <c r="D246" s="19">
        <v>492</v>
      </c>
      <c r="E246" s="19">
        <v>229</v>
      </c>
      <c r="F246" s="19">
        <v>411</v>
      </c>
      <c r="G246" s="19">
        <v>172</v>
      </c>
      <c r="H246" s="19">
        <v>358</v>
      </c>
      <c r="I246" s="19">
        <v>98</v>
      </c>
      <c r="J246" s="19">
        <v>259</v>
      </c>
      <c r="K246" s="19">
        <v>25</v>
      </c>
      <c r="L246" s="19">
        <v>22</v>
      </c>
    </row>
    <row r="247" spans="2:12" x14ac:dyDescent="0.2">
      <c r="B247" s="7" t="s">
        <v>146</v>
      </c>
      <c r="C247" s="6">
        <v>213</v>
      </c>
      <c r="D247" s="19">
        <v>288</v>
      </c>
      <c r="E247" s="19">
        <v>133</v>
      </c>
      <c r="F247" s="19">
        <v>222</v>
      </c>
      <c r="G247" s="19">
        <v>88</v>
      </c>
      <c r="H247" s="19">
        <v>154</v>
      </c>
      <c r="I247" s="19">
        <v>32</v>
      </c>
      <c r="J247" s="19">
        <v>97</v>
      </c>
      <c r="K247" s="17" t="s">
        <v>268</v>
      </c>
      <c r="L247" s="17" t="s">
        <v>268</v>
      </c>
    </row>
    <row r="248" spans="2:12" x14ac:dyDescent="0.2">
      <c r="B248" s="7" t="s">
        <v>145</v>
      </c>
      <c r="C248" s="6">
        <v>182</v>
      </c>
      <c r="D248" s="19">
        <v>254</v>
      </c>
      <c r="E248" s="19">
        <v>112</v>
      </c>
      <c r="F248" s="19">
        <v>186</v>
      </c>
      <c r="G248" s="19">
        <v>90</v>
      </c>
      <c r="H248" s="19">
        <v>150</v>
      </c>
      <c r="I248" s="19">
        <v>52</v>
      </c>
      <c r="J248" s="19">
        <v>126</v>
      </c>
      <c r="K248" s="17" t="s">
        <v>268</v>
      </c>
      <c r="L248" s="17" t="s">
        <v>268</v>
      </c>
    </row>
    <row r="249" spans="2:12" x14ac:dyDescent="0.2">
      <c r="B249" s="7" t="s">
        <v>144</v>
      </c>
      <c r="C249" s="6">
        <v>288</v>
      </c>
      <c r="D249" s="19">
        <v>397</v>
      </c>
      <c r="E249" s="19">
        <v>201</v>
      </c>
      <c r="F249" s="19">
        <v>292</v>
      </c>
      <c r="G249" s="19">
        <v>130</v>
      </c>
      <c r="H249" s="19">
        <v>242</v>
      </c>
      <c r="I249" s="19">
        <v>73</v>
      </c>
      <c r="J249" s="19">
        <v>163</v>
      </c>
      <c r="K249" s="17" t="s">
        <v>268</v>
      </c>
      <c r="L249" s="17" t="s">
        <v>268</v>
      </c>
    </row>
    <row r="250" spans="2:12" x14ac:dyDescent="0.2">
      <c r="B250" s="7" t="s">
        <v>143</v>
      </c>
      <c r="C250" s="6">
        <v>450</v>
      </c>
      <c r="D250" s="19">
        <v>663</v>
      </c>
      <c r="E250" s="19">
        <v>284</v>
      </c>
      <c r="F250" s="19">
        <v>477</v>
      </c>
      <c r="G250" s="19">
        <v>164</v>
      </c>
      <c r="H250" s="19">
        <v>385</v>
      </c>
      <c r="I250" s="19">
        <v>121</v>
      </c>
      <c r="J250" s="19">
        <v>257</v>
      </c>
      <c r="K250" s="17" t="s">
        <v>268</v>
      </c>
      <c r="L250" s="17" t="s">
        <v>268</v>
      </c>
    </row>
    <row r="251" spans="2:12" x14ac:dyDescent="0.2">
      <c r="C251" s="11"/>
    </row>
    <row r="252" spans="2:12" x14ac:dyDescent="0.2">
      <c r="B252" s="7" t="s">
        <v>142</v>
      </c>
      <c r="C252" s="6">
        <v>458</v>
      </c>
      <c r="D252" s="19">
        <v>691</v>
      </c>
      <c r="E252" s="19">
        <v>335</v>
      </c>
      <c r="F252" s="19">
        <v>524</v>
      </c>
      <c r="G252" s="19">
        <v>205</v>
      </c>
      <c r="H252" s="19">
        <v>381</v>
      </c>
      <c r="I252" s="19">
        <v>110</v>
      </c>
      <c r="J252" s="19">
        <v>315</v>
      </c>
      <c r="K252" s="17" t="s">
        <v>268</v>
      </c>
      <c r="L252" s="17" t="s">
        <v>268</v>
      </c>
    </row>
    <row r="253" spans="2:12" x14ac:dyDescent="0.2">
      <c r="B253" s="7" t="s">
        <v>141</v>
      </c>
      <c r="C253" s="6">
        <v>308</v>
      </c>
      <c r="D253" s="19">
        <v>455</v>
      </c>
      <c r="E253" s="19">
        <v>204</v>
      </c>
      <c r="F253" s="19">
        <v>334</v>
      </c>
      <c r="G253" s="19">
        <v>129</v>
      </c>
      <c r="H253" s="19">
        <v>241</v>
      </c>
      <c r="I253" s="19">
        <v>53</v>
      </c>
      <c r="J253" s="19">
        <v>138</v>
      </c>
      <c r="K253" s="17" t="s">
        <v>268</v>
      </c>
      <c r="L253" s="17" t="s">
        <v>268</v>
      </c>
    </row>
    <row r="254" spans="2:12" x14ac:dyDescent="0.2">
      <c r="B254" s="7" t="s">
        <v>140</v>
      </c>
      <c r="C254" s="6">
        <v>141</v>
      </c>
      <c r="D254" s="19">
        <v>235</v>
      </c>
      <c r="E254" s="19">
        <v>121</v>
      </c>
      <c r="F254" s="19">
        <v>177</v>
      </c>
      <c r="G254" s="19">
        <v>84</v>
      </c>
      <c r="H254" s="19">
        <v>133</v>
      </c>
      <c r="I254" s="19">
        <v>41</v>
      </c>
      <c r="J254" s="19">
        <v>116</v>
      </c>
      <c r="K254" s="17" t="s">
        <v>268</v>
      </c>
      <c r="L254" s="17" t="s">
        <v>268</v>
      </c>
    </row>
    <row r="255" spans="2:12" x14ac:dyDescent="0.2">
      <c r="B255" s="7" t="s">
        <v>139</v>
      </c>
      <c r="C255" s="6">
        <v>144</v>
      </c>
      <c r="D255" s="19">
        <v>213</v>
      </c>
      <c r="E255" s="19">
        <v>100</v>
      </c>
      <c r="F255" s="19">
        <v>162</v>
      </c>
      <c r="G255" s="19">
        <v>54</v>
      </c>
      <c r="H255" s="19">
        <v>107</v>
      </c>
      <c r="I255" s="19">
        <v>39</v>
      </c>
      <c r="J255" s="19">
        <v>95</v>
      </c>
      <c r="K255" s="17" t="s">
        <v>268</v>
      </c>
      <c r="L255" s="17" t="s">
        <v>268</v>
      </c>
    </row>
    <row r="256" spans="2:12" x14ac:dyDescent="0.2">
      <c r="B256" s="7" t="s">
        <v>138</v>
      </c>
      <c r="C256" s="6">
        <v>26</v>
      </c>
      <c r="D256" s="19">
        <v>25</v>
      </c>
      <c r="E256" s="19">
        <v>17</v>
      </c>
      <c r="F256" s="19">
        <v>25</v>
      </c>
      <c r="G256" s="19">
        <v>10</v>
      </c>
      <c r="H256" s="19">
        <v>16</v>
      </c>
      <c r="I256" s="19">
        <v>9</v>
      </c>
      <c r="J256" s="19">
        <v>6</v>
      </c>
      <c r="K256" s="17" t="s">
        <v>268</v>
      </c>
      <c r="L256" s="17" t="s">
        <v>268</v>
      </c>
    </row>
    <row r="257" spans="2:12" x14ac:dyDescent="0.2">
      <c r="C257" s="11"/>
    </row>
    <row r="258" spans="2:12" x14ac:dyDescent="0.2">
      <c r="B258" s="7" t="s">
        <v>137</v>
      </c>
      <c r="C258" s="6">
        <v>275</v>
      </c>
      <c r="D258" s="19">
        <v>489</v>
      </c>
      <c r="E258" s="19">
        <v>208</v>
      </c>
      <c r="F258" s="19">
        <v>403</v>
      </c>
      <c r="G258" s="19">
        <v>133</v>
      </c>
      <c r="H258" s="19">
        <v>296</v>
      </c>
      <c r="I258" s="19">
        <v>81</v>
      </c>
      <c r="J258" s="19">
        <v>233</v>
      </c>
      <c r="K258" s="17" t="s">
        <v>268</v>
      </c>
      <c r="L258" s="17" t="s">
        <v>268</v>
      </c>
    </row>
    <row r="259" spans="2:12" x14ac:dyDescent="0.2">
      <c r="B259" s="7" t="s">
        <v>136</v>
      </c>
      <c r="C259" s="6">
        <v>169</v>
      </c>
      <c r="D259" s="19">
        <v>274</v>
      </c>
      <c r="E259" s="19">
        <v>124</v>
      </c>
      <c r="F259" s="19">
        <v>168</v>
      </c>
      <c r="G259" s="19">
        <v>87</v>
      </c>
      <c r="H259" s="19">
        <v>131</v>
      </c>
      <c r="I259" s="19">
        <v>44</v>
      </c>
      <c r="J259" s="19">
        <v>96</v>
      </c>
      <c r="K259" s="17" t="s">
        <v>268</v>
      </c>
      <c r="L259" s="17" t="s">
        <v>268</v>
      </c>
    </row>
    <row r="260" spans="2:12" x14ac:dyDescent="0.2">
      <c r="B260" s="7" t="s">
        <v>135</v>
      </c>
      <c r="C260" s="6">
        <v>282</v>
      </c>
      <c r="D260" s="19">
        <v>408</v>
      </c>
      <c r="E260" s="19">
        <v>200</v>
      </c>
      <c r="F260" s="19">
        <v>299</v>
      </c>
      <c r="G260" s="19">
        <v>108</v>
      </c>
      <c r="H260" s="19">
        <v>233</v>
      </c>
      <c r="I260" s="19">
        <v>64</v>
      </c>
      <c r="J260" s="19">
        <v>173</v>
      </c>
      <c r="K260" s="17" t="s">
        <v>268</v>
      </c>
      <c r="L260" s="17" t="s">
        <v>268</v>
      </c>
    </row>
    <row r="261" spans="2:12" x14ac:dyDescent="0.2">
      <c r="B261" s="7" t="s">
        <v>134</v>
      </c>
      <c r="C261" s="6">
        <v>277</v>
      </c>
      <c r="D261" s="19">
        <v>335</v>
      </c>
      <c r="E261" s="19">
        <v>189</v>
      </c>
      <c r="F261" s="19">
        <v>287</v>
      </c>
      <c r="G261" s="19">
        <v>98</v>
      </c>
      <c r="H261" s="19">
        <v>195</v>
      </c>
      <c r="I261" s="19">
        <v>61</v>
      </c>
      <c r="J261" s="19">
        <v>180</v>
      </c>
      <c r="K261" s="17" t="s">
        <v>268</v>
      </c>
      <c r="L261" s="17" t="s">
        <v>268</v>
      </c>
    </row>
    <row r="262" spans="2:12" x14ac:dyDescent="0.2">
      <c r="B262" s="7" t="s">
        <v>133</v>
      </c>
      <c r="C262" s="6">
        <v>218</v>
      </c>
      <c r="D262" s="19">
        <v>290</v>
      </c>
      <c r="E262" s="19">
        <v>131</v>
      </c>
      <c r="F262" s="19">
        <v>201</v>
      </c>
      <c r="G262" s="19">
        <v>88</v>
      </c>
      <c r="H262" s="19">
        <v>125</v>
      </c>
      <c r="I262" s="19">
        <v>55</v>
      </c>
      <c r="J262" s="19">
        <v>123</v>
      </c>
      <c r="K262" s="17" t="s">
        <v>268</v>
      </c>
      <c r="L262" s="17" t="s">
        <v>268</v>
      </c>
    </row>
    <row r="263" spans="2:12" x14ac:dyDescent="0.2">
      <c r="C263" s="11"/>
    </row>
    <row r="264" spans="2:12" x14ac:dyDescent="0.2">
      <c r="B264" s="7" t="s">
        <v>132</v>
      </c>
      <c r="C264" s="6">
        <v>195</v>
      </c>
      <c r="D264" s="19">
        <v>274</v>
      </c>
      <c r="E264" s="19">
        <v>131</v>
      </c>
      <c r="F264" s="19">
        <v>219</v>
      </c>
      <c r="G264" s="19">
        <v>71</v>
      </c>
      <c r="H264" s="19">
        <v>185</v>
      </c>
      <c r="I264" s="19">
        <v>53</v>
      </c>
      <c r="J264" s="19">
        <v>135</v>
      </c>
      <c r="K264" s="17" t="s">
        <v>268</v>
      </c>
      <c r="L264" s="17" t="s">
        <v>268</v>
      </c>
    </row>
    <row r="265" spans="2:12" x14ac:dyDescent="0.2">
      <c r="B265" s="7" t="s">
        <v>131</v>
      </c>
      <c r="C265" s="6">
        <v>169</v>
      </c>
      <c r="D265" s="19">
        <v>246</v>
      </c>
      <c r="E265" s="19">
        <v>118</v>
      </c>
      <c r="F265" s="19">
        <v>171</v>
      </c>
      <c r="G265" s="19">
        <v>89</v>
      </c>
      <c r="H265" s="19">
        <v>134</v>
      </c>
      <c r="I265" s="19">
        <v>58</v>
      </c>
      <c r="J265" s="19">
        <v>93</v>
      </c>
      <c r="K265" s="17" t="s">
        <v>268</v>
      </c>
      <c r="L265" s="17" t="s">
        <v>268</v>
      </c>
    </row>
    <row r="266" spans="2:12" x14ac:dyDescent="0.2">
      <c r="B266" s="7" t="s">
        <v>130</v>
      </c>
      <c r="C266" s="6">
        <v>177</v>
      </c>
      <c r="D266" s="19">
        <v>241</v>
      </c>
      <c r="E266" s="19">
        <v>111</v>
      </c>
      <c r="F266" s="19">
        <v>187</v>
      </c>
      <c r="G266" s="19">
        <v>66</v>
      </c>
      <c r="H266" s="19">
        <v>149</v>
      </c>
      <c r="I266" s="19">
        <v>46</v>
      </c>
      <c r="J266" s="19">
        <v>110</v>
      </c>
      <c r="K266" s="17" t="s">
        <v>268</v>
      </c>
      <c r="L266" s="17" t="s">
        <v>268</v>
      </c>
    </row>
    <row r="267" spans="2:12" x14ac:dyDescent="0.2">
      <c r="B267" s="7" t="s">
        <v>129</v>
      </c>
      <c r="C267" s="6">
        <v>161</v>
      </c>
      <c r="D267" s="19">
        <v>197</v>
      </c>
      <c r="E267" s="19">
        <v>84</v>
      </c>
      <c r="F267" s="19">
        <v>180</v>
      </c>
      <c r="G267" s="19">
        <v>60</v>
      </c>
      <c r="H267" s="19">
        <v>117</v>
      </c>
      <c r="I267" s="19">
        <v>49</v>
      </c>
      <c r="J267" s="19">
        <v>98</v>
      </c>
      <c r="K267" s="17" t="s">
        <v>268</v>
      </c>
      <c r="L267" s="17" t="s">
        <v>268</v>
      </c>
    </row>
    <row r="268" spans="2:12" x14ac:dyDescent="0.2">
      <c r="B268" s="7" t="s">
        <v>128</v>
      </c>
      <c r="C268" s="6">
        <v>83</v>
      </c>
      <c r="D268" s="19">
        <v>111</v>
      </c>
      <c r="E268" s="19">
        <v>56</v>
      </c>
      <c r="F268" s="19">
        <v>83</v>
      </c>
      <c r="G268" s="19">
        <v>33</v>
      </c>
      <c r="H268" s="19">
        <v>47</v>
      </c>
      <c r="I268" s="19">
        <v>21</v>
      </c>
      <c r="J268" s="19">
        <v>41</v>
      </c>
      <c r="K268" s="17" t="s">
        <v>268</v>
      </c>
      <c r="L268" s="17" t="s">
        <v>268</v>
      </c>
    </row>
    <row r="269" spans="2:12" x14ac:dyDescent="0.2">
      <c r="B269" s="7" t="s">
        <v>127</v>
      </c>
      <c r="C269" s="6">
        <v>80</v>
      </c>
      <c r="D269" s="19">
        <v>123</v>
      </c>
      <c r="E269" s="19">
        <v>65</v>
      </c>
      <c r="F269" s="19">
        <v>100</v>
      </c>
      <c r="G269" s="19">
        <v>30</v>
      </c>
      <c r="H269" s="19">
        <v>55</v>
      </c>
      <c r="I269" s="19">
        <v>15</v>
      </c>
      <c r="J269" s="19">
        <v>49</v>
      </c>
      <c r="K269" s="17" t="s">
        <v>268</v>
      </c>
      <c r="L269" s="17" t="s">
        <v>268</v>
      </c>
    </row>
    <row r="270" spans="2:12" x14ac:dyDescent="0.2">
      <c r="B270" s="7" t="s">
        <v>126</v>
      </c>
      <c r="C270" s="6">
        <v>166</v>
      </c>
      <c r="D270" s="19">
        <v>213</v>
      </c>
      <c r="E270" s="19">
        <v>82</v>
      </c>
      <c r="F270" s="19">
        <v>127</v>
      </c>
      <c r="G270" s="19">
        <v>62</v>
      </c>
      <c r="H270" s="19">
        <v>104</v>
      </c>
      <c r="I270" s="19">
        <v>55</v>
      </c>
      <c r="J270" s="19">
        <v>77</v>
      </c>
      <c r="K270" s="17" t="s">
        <v>268</v>
      </c>
      <c r="L270" s="17" t="s">
        <v>268</v>
      </c>
    </row>
    <row r="271" spans="2:12" x14ac:dyDescent="0.2">
      <c r="B271" s="7" t="s">
        <v>125</v>
      </c>
      <c r="C271" s="6">
        <v>146</v>
      </c>
      <c r="D271" s="19">
        <v>211</v>
      </c>
      <c r="E271" s="19">
        <v>109</v>
      </c>
      <c r="F271" s="19">
        <v>168</v>
      </c>
      <c r="G271" s="19">
        <v>68</v>
      </c>
      <c r="H271" s="19">
        <v>134</v>
      </c>
      <c r="I271" s="19">
        <v>38</v>
      </c>
      <c r="J271" s="19">
        <v>102</v>
      </c>
      <c r="K271" s="17" t="s">
        <v>268</v>
      </c>
      <c r="L271" s="17" t="s">
        <v>268</v>
      </c>
    </row>
    <row r="272" spans="2:12" x14ac:dyDescent="0.2">
      <c r="B272" s="7" t="s">
        <v>124</v>
      </c>
      <c r="C272" s="6">
        <v>188</v>
      </c>
      <c r="D272" s="19">
        <v>259</v>
      </c>
      <c r="E272" s="19">
        <v>121</v>
      </c>
      <c r="F272" s="19">
        <v>171</v>
      </c>
      <c r="G272" s="19">
        <v>58</v>
      </c>
      <c r="H272" s="19">
        <v>153</v>
      </c>
      <c r="I272" s="19">
        <v>37</v>
      </c>
      <c r="J272" s="19">
        <v>75</v>
      </c>
      <c r="K272" s="17" t="s">
        <v>268</v>
      </c>
      <c r="L272" s="17" t="s">
        <v>268</v>
      </c>
    </row>
    <row r="273" spans="2:12" x14ac:dyDescent="0.2">
      <c r="B273" s="7" t="s">
        <v>123</v>
      </c>
      <c r="C273" s="6">
        <v>276</v>
      </c>
      <c r="D273" s="19">
        <v>342</v>
      </c>
      <c r="E273" s="19">
        <v>170</v>
      </c>
      <c r="F273" s="19">
        <v>289</v>
      </c>
      <c r="G273" s="19">
        <v>124</v>
      </c>
      <c r="H273" s="19">
        <v>195</v>
      </c>
      <c r="I273" s="19">
        <v>58</v>
      </c>
      <c r="J273" s="19">
        <v>100</v>
      </c>
      <c r="K273" s="17" t="s">
        <v>268</v>
      </c>
      <c r="L273" s="17" t="s">
        <v>268</v>
      </c>
    </row>
    <row r="274" spans="2:12" x14ac:dyDescent="0.2">
      <c r="C274" s="11"/>
    </row>
    <row r="275" spans="2:12" x14ac:dyDescent="0.2">
      <c r="B275" s="7" t="s">
        <v>122</v>
      </c>
      <c r="C275" s="6">
        <v>397</v>
      </c>
      <c r="D275" s="19">
        <v>603</v>
      </c>
      <c r="E275" s="19">
        <v>296</v>
      </c>
      <c r="F275" s="19">
        <v>435</v>
      </c>
      <c r="G275" s="19">
        <v>195</v>
      </c>
      <c r="H275" s="19">
        <v>324</v>
      </c>
      <c r="I275" s="19">
        <v>116</v>
      </c>
      <c r="J275" s="19">
        <v>283</v>
      </c>
      <c r="K275" s="17" t="s">
        <v>268</v>
      </c>
      <c r="L275" s="17" t="s">
        <v>268</v>
      </c>
    </row>
    <row r="276" spans="2:12" x14ac:dyDescent="0.2">
      <c r="B276" s="7" t="s">
        <v>121</v>
      </c>
      <c r="C276" s="6">
        <v>114</v>
      </c>
      <c r="D276" s="19">
        <v>195</v>
      </c>
      <c r="E276" s="19">
        <v>103</v>
      </c>
      <c r="F276" s="19">
        <v>140</v>
      </c>
      <c r="G276" s="19">
        <v>55</v>
      </c>
      <c r="H276" s="19">
        <v>89</v>
      </c>
      <c r="I276" s="19">
        <v>44</v>
      </c>
      <c r="J276" s="19">
        <v>63</v>
      </c>
      <c r="K276" s="17" t="s">
        <v>268</v>
      </c>
      <c r="L276" s="17" t="s">
        <v>268</v>
      </c>
    </row>
    <row r="277" spans="2:12" x14ac:dyDescent="0.2">
      <c r="B277" s="7" t="s">
        <v>120</v>
      </c>
      <c r="C277" s="6">
        <v>107</v>
      </c>
      <c r="D277" s="19">
        <v>143</v>
      </c>
      <c r="E277" s="19">
        <v>72</v>
      </c>
      <c r="F277" s="19">
        <v>90</v>
      </c>
      <c r="G277" s="19">
        <v>53</v>
      </c>
      <c r="H277" s="19">
        <v>74</v>
      </c>
      <c r="I277" s="19">
        <v>33</v>
      </c>
      <c r="J277" s="19">
        <v>68</v>
      </c>
      <c r="K277" s="17" t="s">
        <v>268</v>
      </c>
      <c r="L277" s="17" t="s">
        <v>268</v>
      </c>
    </row>
    <row r="278" spans="2:12" x14ac:dyDescent="0.2">
      <c r="B278" s="7" t="s">
        <v>119</v>
      </c>
      <c r="C278" s="6">
        <v>248</v>
      </c>
      <c r="D278" s="19">
        <v>312</v>
      </c>
      <c r="E278" s="19">
        <v>153</v>
      </c>
      <c r="F278" s="19">
        <v>222</v>
      </c>
      <c r="G278" s="19">
        <v>77</v>
      </c>
      <c r="H278" s="19">
        <v>157</v>
      </c>
      <c r="I278" s="19">
        <v>69</v>
      </c>
      <c r="J278" s="19">
        <v>156</v>
      </c>
      <c r="K278" s="17" t="s">
        <v>268</v>
      </c>
      <c r="L278" s="17" t="s">
        <v>268</v>
      </c>
    </row>
    <row r="279" spans="2:12" x14ac:dyDescent="0.2">
      <c r="B279" s="7" t="s">
        <v>118</v>
      </c>
      <c r="C279" s="6">
        <v>178</v>
      </c>
      <c r="D279" s="19">
        <v>243</v>
      </c>
      <c r="E279" s="19">
        <v>94</v>
      </c>
      <c r="F279" s="19">
        <v>165</v>
      </c>
      <c r="G279" s="19">
        <v>64</v>
      </c>
      <c r="H279" s="19">
        <v>111</v>
      </c>
      <c r="I279" s="19">
        <v>40</v>
      </c>
      <c r="J279" s="19">
        <v>70</v>
      </c>
      <c r="K279" s="17" t="s">
        <v>268</v>
      </c>
      <c r="L279" s="17" t="s">
        <v>268</v>
      </c>
    </row>
    <row r="280" spans="2:12" x14ac:dyDescent="0.2">
      <c r="B280" s="7" t="s">
        <v>117</v>
      </c>
      <c r="C280" s="6">
        <v>212</v>
      </c>
      <c r="D280" s="19">
        <v>307</v>
      </c>
      <c r="E280" s="19">
        <v>123</v>
      </c>
      <c r="F280" s="19">
        <v>204</v>
      </c>
      <c r="G280" s="19">
        <v>108</v>
      </c>
      <c r="H280" s="19">
        <v>167</v>
      </c>
      <c r="I280" s="19">
        <v>64</v>
      </c>
      <c r="J280" s="19">
        <v>149</v>
      </c>
      <c r="K280" s="17" t="s">
        <v>268</v>
      </c>
      <c r="L280" s="17" t="s">
        <v>268</v>
      </c>
    </row>
    <row r="281" spans="2:12" x14ac:dyDescent="0.2">
      <c r="B281" s="7" t="s">
        <v>116</v>
      </c>
      <c r="C281" s="6">
        <v>422</v>
      </c>
      <c r="D281" s="19">
        <v>672</v>
      </c>
      <c r="E281" s="19">
        <v>317</v>
      </c>
      <c r="F281" s="19">
        <v>489</v>
      </c>
      <c r="G281" s="19">
        <v>185</v>
      </c>
      <c r="H281" s="19">
        <v>396</v>
      </c>
      <c r="I281" s="19">
        <v>115</v>
      </c>
      <c r="J281" s="19">
        <v>314</v>
      </c>
      <c r="K281" s="17" t="s">
        <v>268</v>
      </c>
      <c r="L281" s="17" t="s">
        <v>268</v>
      </c>
    </row>
    <row r="282" spans="2:12" x14ac:dyDescent="0.2">
      <c r="C282" s="11"/>
    </row>
    <row r="283" spans="2:12" x14ac:dyDescent="0.2">
      <c r="B283" s="7" t="s">
        <v>115</v>
      </c>
      <c r="C283" s="6">
        <v>496</v>
      </c>
      <c r="D283" s="19">
        <v>731</v>
      </c>
      <c r="E283" s="19">
        <v>314</v>
      </c>
      <c r="F283" s="19">
        <v>553</v>
      </c>
      <c r="G283" s="19">
        <v>234</v>
      </c>
      <c r="H283" s="19">
        <v>396</v>
      </c>
      <c r="I283" s="19">
        <v>126</v>
      </c>
      <c r="J283" s="19">
        <v>292</v>
      </c>
      <c r="K283" s="17" t="s">
        <v>268</v>
      </c>
      <c r="L283" s="17" t="s">
        <v>268</v>
      </c>
    </row>
    <row r="284" spans="2:12" x14ac:dyDescent="0.2">
      <c r="B284" s="7" t="s">
        <v>114</v>
      </c>
      <c r="C284" s="6">
        <v>97</v>
      </c>
      <c r="D284" s="19">
        <v>145</v>
      </c>
      <c r="E284" s="19">
        <v>67</v>
      </c>
      <c r="F284" s="19">
        <v>101</v>
      </c>
      <c r="G284" s="19">
        <v>37</v>
      </c>
      <c r="H284" s="19">
        <v>109</v>
      </c>
      <c r="I284" s="19">
        <v>28</v>
      </c>
      <c r="J284" s="19">
        <v>106</v>
      </c>
      <c r="K284" s="17" t="s">
        <v>268</v>
      </c>
      <c r="L284" s="17" t="s">
        <v>268</v>
      </c>
    </row>
    <row r="285" spans="2:12" x14ac:dyDescent="0.2">
      <c r="B285" s="7" t="s">
        <v>113</v>
      </c>
      <c r="C285" s="6">
        <v>178</v>
      </c>
      <c r="D285" s="19">
        <v>250</v>
      </c>
      <c r="E285" s="19">
        <v>112</v>
      </c>
      <c r="F285" s="19">
        <v>186</v>
      </c>
      <c r="G285" s="19">
        <v>83</v>
      </c>
      <c r="H285" s="19">
        <v>170</v>
      </c>
      <c r="I285" s="19">
        <v>43</v>
      </c>
      <c r="J285" s="19">
        <v>102</v>
      </c>
      <c r="K285" s="17" t="s">
        <v>268</v>
      </c>
      <c r="L285" s="17" t="s">
        <v>268</v>
      </c>
    </row>
    <row r="286" spans="2:12" x14ac:dyDescent="0.2">
      <c r="B286" s="7" t="s">
        <v>112</v>
      </c>
      <c r="C286" s="6">
        <v>155</v>
      </c>
      <c r="D286" s="19">
        <v>222</v>
      </c>
      <c r="E286" s="19">
        <v>112</v>
      </c>
      <c r="F286" s="19">
        <v>147</v>
      </c>
      <c r="G286" s="19">
        <v>78</v>
      </c>
      <c r="H286" s="19">
        <v>128</v>
      </c>
      <c r="I286" s="19">
        <v>63</v>
      </c>
      <c r="J286" s="19">
        <v>118</v>
      </c>
      <c r="K286" s="17" t="s">
        <v>268</v>
      </c>
      <c r="L286" s="17" t="s">
        <v>268</v>
      </c>
    </row>
    <row r="287" spans="2:12" x14ac:dyDescent="0.2">
      <c r="B287" s="7" t="s">
        <v>111</v>
      </c>
      <c r="C287" s="6">
        <v>103</v>
      </c>
      <c r="D287" s="19">
        <v>126</v>
      </c>
      <c r="E287" s="19">
        <v>44</v>
      </c>
      <c r="F287" s="19">
        <v>69</v>
      </c>
      <c r="G287" s="19">
        <v>42</v>
      </c>
      <c r="H287" s="19">
        <v>50</v>
      </c>
      <c r="I287" s="19">
        <v>27</v>
      </c>
      <c r="J287" s="19">
        <v>40</v>
      </c>
      <c r="K287" s="17" t="s">
        <v>268</v>
      </c>
      <c r="L287" s="17" t="s">
        <v>268</v>
      </c>
    </row>
    <row r="288" spans="2:12" x14ac:dyDescent="0.2">
      <c r="B288" s="7" t="s">
        <v>110</v>
      </c>
      <c r="C288" s="6">
        <v>146</v>
      </c>
      <c r="D288" s="19">
        <v>196</v>
      </c>
      <c r="E288" s="19">
        <v>112</v>
      </c>
      <c r="F288" s="19">
        <v>148</v>
      </c>
      <c r="G288" s="19">
        <v>65</v>
      </c>
      <c r="H288" s="19">
        <v>118</v>
      </c>
      <c r="I288" s="19">
        <v>52</v>
      </c>
      <c r="J288" s="19">
        <v>100</v>
      </c>
      <c r="K288" s="17" t="s">
        <v>268</v>
      </c>
      <c r="L288" s="17" t="s">
        <v>268</v>
      </c>
    </row>
    <row r="289" spans="1:12" x14ac:dyDescent="0.2">
      <c r="B289" s="7" t="s">
        <v>109</v>
      </c>
      <c r="C289" s="6">
        <v>22</v>
      </c>
      <c r="D289" s="19">
        <v>32</v>
      </c>
      <c r="E289" s="19">
        <v>18</v>
      </c>
      <c r="F289" s="19">
        <v>20</v>
      </c>
      <c r="G289" s="19">
        <v>8</v>
      </c>
      <c r="H289" s="19">
        <v>29</v>
      </c>
      <c r="I289" s="19">
        <v>4</v>
      </c>
      <c r="J289" s="19">
        <v>13</v>
      </c>
      <c r="K289" s="17" t="s">
        <v>268</v>
      </c>
      <c r="L289" s="17" t="s">
        <v>268</v>
      </c>
    </row>
    <row r="290" spans="1:12" ht="18" thickBot="1" x14ac:dyDescent="0.25">
      <c r="B290" s="9"/>
      <c r="C290" s="23"/>
      <c r="D290" s="9"/>
      <c r="E290" s="9"/>
      <c r="F290" s="9"/>
      <c r="G290" s="9"/>
      <c r="H290" s="9"/>
      <c r="I290" s="28"/>
      <c r="J290" s="28"/>
      <c r="K290" s="9"/>
      <c r="L290" s="9"/>
    </row>
    <row r="291" spans="1:12" x14ac:dyDescent="0.2">
      <c r="C291" s="7" t="s">
        <v>108</v>
      </c>
      <c r="I291" s="19"/>
      <c r="J291" s="19"/>
    </row>
    <row r="292" spans="1:12" x14ac:dyDescent="0.2">
      <c r="A292" s="7"/>
    </row>
  </sheetData>
  <phoneticPr fontId="4"/>
  <pageMargins left="0.23000000000000004" right="0.23000000000000004" top="1" bottom="1" header="0.51200000000000001" footer="0.51200000000000001"/>
  <pageSetup paperSize="12" scale="78" orientation="portrait" verticalDpi="0" r:id="rId1"/>
  <headerFooter alignWithMargins="0"/>
  <rowBreaks count="4" manualBreakCount="4">
    <brk id="72" max="16383" man="1"/>
    <brk id="146" max="16383" man="1"/>
    <brk id="219" max="16383" man="1"/>
    <brk id="2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T51"/>
  <sheetViews>
    <sheetView showGridLines="0" zoomScale="75" workbookViewId="0"/>
  </sheetViews>
  <sheetFormatPr defaultColWidth="8.69921875" defaultRowHeight="17.25" x14ac:dyDescent="0.2"/>
  <cols>
    <col min="1" max="4" width="10.69921875" style="8" customWidth="1"/>
    <col min="5" max="5" width="9.69921875" style="8" customWidth="1"/>
    <col min="6" max="7" width="8.69921875" style="8"/>
    <col min="8" max="8" width="10.69921875" style="8" customWidth="1"/>
    <col min="9" max="10" width="9.69921875" style="8" customWidth="1"/>
    <col min="11" max="16384" width="8.69921875" style="8"/>
  </cols>
  <sheetData>
    <row r="6" spans="2:20" x14ac:dyDescent="0.2">
      <c r="B6" s="25"/>
      <c r="C6" s="25"/>
      <c r="D6" s="25"/>
      <c r="E6" s="51" t="s">
        <v>310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20" ht="18" thickBot="1" x14ac:dyDescent="0.25">
      <c r="B7" s="9"/>
      <c r="C7" s="9"/>
      <c r="D7" s="9"/>
      <c r="E7" s="9"/>
      <c r="F7" s="10" t="s">
        <v>309</v>
      </c>
      <c r="G7" s="9"/>
      <c r="H7" s="9"/>
      <c r="I7" s="9"/>
      <c r="J7" s="10" t="s">
        <v>308</v>
      </c>
      <c r="K7" s="25"/>
      <c r="T7" s="25"/>
    </row>
    <row r="8" spans="2:20" x14ac:dyDescent="0.2">
      <c r="C8" s="11"/>
      <c r="D8" s="34" t="s">
        <v>307</v>
      </c>
      <c r="E8" s="13"/>
      <c r="F8" s="13"/>
      <c r="G8" s="13"/>
      <c r="H8" s="13"/>
      <c r="I8" s="11"/>
      <c r="J8" s="11"/>
      <c r="T8" s="25"/>
    </row>
    <row r="9" spans="2:20" x14ac:dyDescent="0.2">
      <c r="C9" s="29" t="s">
        <v>306</v>
      </c>
      <c r="D9" s="29" t="s">
        <v>305</v>
      </c>
      <c r="E9" s="29" t="s">
        <v>304</v>
      </c>
      <c r="F9" s="29" t="s">
        <v>303</v>
      </c>
      <c r="G9" s="29" t="s">
        <v>302</v>
      </c>
      <c r="H9" s="29" t="s">
        <v>301</v>
      </c>
      <c r="I9" s="29" t="s">
        <v>300</v>
      </c>
      <c r="J9" s="29" t="s">
        <v>299</v>
      </c>
      <c r="T9" s="25"/>
    </row>
    <row r="10" spans="2:20" x14ac:dyDescent="0.2">
      <c r="B10" s="13"/>
      <c r="C10" s="33"/>
      <c r="D10" s="33"/>
      <c r="E10" s="14" t="s">
        <v>298</v>
      </c>
      <c r="F10" s="14" t="s">
        <v>297</v>
      </c>
      <c r="G10" s="14" t="s">
        <v>296</v>
      </c>
      <c r="H10" s="14" t="s">
        <v>295</v>
      </c>
      <c r="I10" s="33"/>
      <c r="J10" s="33"/>
      <c r="K10" s="25"/>
      <c r="T10" s="25"/>
    </row>
    <row r="11" spans="2:20" x14ac:dyDescent="0.2">
      <c r="C11" s="11"/>
      <c r="T11" s="25"/>
    </row>
    <row r="12" spans="2:20" x14ac:dyDescent="0.2">
      <c r="B12" s="39" t="s">
        <v>224</v>
      </c>
      <c r="C12" s="4">
        <f>C14+C29</f>
        <v>880713</v>
      </c>
      <c r="D12" s="2">
        <f>D14+D29</f>
        <v>803672</v>
      </c>
      <c r="E12" s="2">
        <f>E14+E29</f>
        <v>316817</v>
      </c>
      <c r="F12" s="2">
        <f>F14+F29</f>
        <v>350914</v>
      </c>
      <c r="G12" s="2">
        <f>G14+G29</f>
        <v>58530</v>
      </c>
      <c r="H12" s="2">
        <f>H14+H29</f>
        <v>64736</v>
      </c>
      <c r="I12" s="2">
        <f>I14+I29</f>
        <v>74445</v>
      </c>
      <c r="J12" s="2">
        <f>J14+J29</f>
        <v>2596</v>
      </c>
      <c r="T12" s="25"/>
    </row>
    <row r="13" spans="2:20" x14ac:dyDescent="0.2">
      <c r="C13" s="11"/>
      <c r="T13" s="25"/>
    </row>
    <row r="14" spans="2:20" x14ac:dyDescent="0.2">
      <c r="B14" s="39" t="s">
        <v>9</v>
      </c>
      <c r="C14" s="4">
        <f>SUM(C16:C27)</f>
        <v>411393</v>
      </c>
      <c r="D14" s="2">
        <f>SUM(D16:D27)</f>
        <v>371998</v>
      </c>
      <c r="E14" s="2">
        <f>SUM(E16:E27)</f>
        <v>141487</v>
      </c>
      <c r="F14" s="2">
        <f>SUM(F16:F27)</f>
        <v>159352</v>
      </c>
      <c r="G14" s="2">
        <f>SUM(G16:G27)</f>
        <v>16507</v>
      </c>
      <c r="H14" s="2">
        <f>SUM(H16:H27)</f>
        <v>49109</v>
      </c>
      <c r="I14" s="2">
        <f>SUM(I16:I27)</f>
        <v>38596</v>
      </c>
      <c r="J14" s="2">
        <f>SUM(J16:J27)</f>
        <v>799</v>
      </c>
      <c r="T14" s="25"/>
    </row>
    <row r="15" spans="2:20" x14ac:dyDescent="0.2">
      <c r="C15" s="11"/>
      <c r="T15" s="25"/>
    </row>
    <row r="16" spans="2:20" x14ac:dyDescent="0.2">
      <c r="B16" s="7" t="s">
        <v>294</v>
      </c>
      <c r="C16" s="18">
        <f>D16+I16+J16</f>
        <v>40817</v>
      </c>
      <c r="D16" s="19">
        <f>SUM(E16:H16)</f>
        <v>7217</v>
      </c>
      <c r="E16" s="19">
        <v>2714</v>
      </c>
      <c r="F16" s="19">
        <v>4503</v>
      </c>
      <c r="G16" s="17" t="s">
        <v>211</v>
      </c>
      <c r="H16" s="17" t="s">
        <v>211</v>
      </c>
      <c r="I16" s="19">
        <v>33583</v>
      </c>
      <c r="J16" s="19">
        <v>17</v>
      </c>
      <c r="L16" s="19"/>
      <c r="T16" s="25"/>
    </row>
    <row r="17" spans="2:20" x14ac:dyDescent="0.2">
      <c r="B17" s="7" t="s">
        <v>247</v>
      </c>
      <c r="C17" s="18">
        <f>D17+I17+J17</f>
        <v>26892</v>
      </c>
      <c r="D17" s="19">
        <v>22160</v>
      </c>
      <c r="E17" s="19">
        <v>3298</v>
      </c>
      <c r="F17" s="19">
        <v>14334</v>
      </c>
      <c r="G17" s="19">
        <v>2146</v>
      </c>
      <c r="H17" s="19">
        <v>2129</v>
      </c>
      <c r="I17" s="19">
        <v>4718</v>
      </c>
      <c r="J17" s="19">
        <v>14</v>
      </c>
      <c r="L17" s="19"/>
      <c r="T17" s="25"/>
    </row>
    <row r="18" spans="2:20" x14ac:dyDescent="0.2">
      <c r="B18" s="7" t="s">
        <v>246</v>
      </c>
      <c r="C18" s="18">
        <f>D18+I18+J18</f>
        <v>28492</v>
      </c>
      <c r="D18" s="19">
        <v>28243</v>
      </c>
      <c r="E18" s="19">
        <v>3202</v>
      </c>
      <c r="F18" s="19">
        <v>14687</v>
      </c>
      <c r="G18" s="19">
        <v>2411</v>
      </c>
      <c r="H18" s="19">
        <v>7476</v>
      </c>
      <c r="I18" s="19">
        <v>211</v>
      </c>
      <c r="J18" s="19">
        <v>38</v>
      </c>
      <c r="L18" s="19"/>
      <c r="T18" s="25"/>
    </row>
    <row r="19" spans="2:20" x14ac:dyDescent="0.2">
      <c r="B19" s="7" t="s">
        <v>245</v>
      </c>
      <c r="C19" s="18">
        <f>D19+I19+J19</f>
        <v>30131</v>
      </c>
      <c r="D19" s="19">
        <v>30039</v>
      </c>
      <c r="E19" s="19">
        <v>3626</v>
      </c>
      <c r="F19" s="19">
        <v>14140</v>
      </c>
      <c r="G19" s="19">
        <v>2185</v>
      </c>
      <c r="H19" s="19">
        <v>9672</v>
      </c>
      <c r="I19" s="19">
        <v>43</v>
      </c>
      <c r="J19" s="19">
        <v>49</v>
      </c>
      <c r="L19" s="19"/>
      <c r="T19" s="25"/>
    </row>
    <row r="20" spans="2:20" x14ac:dyDescent="0.2">
      <c r="B20" s="7" t="s">
        <v>244</v>
      </c>
      <c r="C20" s="18">
        <f>D20+I20+J20</f>
        <v>35463</v>
      </c>
      <c r="D20" s="19">
        <v>35404</v>
      </c>
      <c r="E20" s="19">
        <v>7572</v>
      </c>
      <c r="F20" s="19">
        <v>16835</v>
      </c>
      <c r="G20" s="19">
        <v>1795</v>
      </c>
      <c r="H20" s="19">
        <v>8731</v>
      </c>
      <c r="I20" s="19">
        <v>9</v>
      </c>
      <c r="J20" s="19">
        <v>50</v>
      </c>
      <c r="L20" s="19"/>
      <c r="T20" s="25"/>
    </row>
    <row r="21" spans="2:20" x14ac:dyDescent="0.2">
      <c r="C21" s="11"/>
      <c r="T21" s="25"/>
    </row>
    <row r="22" spans="2:20" x14ac:dyDescent="0.2">
      <c r="B22" s="7" t="s">
        <v>243</v>
      </c>
      <c r="C22" s="18">
        <f>D22+I22+J22</f>
        <v>43840</v>
      </c>
      <c r="D22" s="19">
        <v>43766</v>
      </c>
      <c r="E22" s="19">
        <v>12231</v>
      </c>
      <c r="F22" s="19">
        <v>22016</v>
      </c>
      <c r="G22" s="19">
        <v>1528</v>
      </c>
      <c r="H22" s="19">
        <v>7344</v>
      </c>
      <c r="I22" s="19">
        <v>13</v>
      </c>
      <c r="J22" s="19">
        <v>61</v>
      </c>
      <c r="L22" s="19"/>
      <c r="T22" s="25"/>
    </row>
    <row r="23" spans="2:20" x14ac:dyDescent="0.2">
      <c r="B23" s="7" t="s">
        <v>242</v>
      </c>
      <c r="C23" s="18">
        <f>D23+I23+J23</f>
        <v>37674</v>
      </c>
      <c r="D23" s="19">
        <v>37626</v>
      </c>
      <c r="E23" s="19">
        <v>13861</v>
      </c>
      <c r="F23" s="19">
        <v>18009</v>
      </c>
      <c r="G23" s="19">
        <v>830</v>
      </c>
      <c r="H23" s="19">
        <v>4318</v>
      </c>
      <c r="I23" s="19">
        <v>3</v>
      </c>
      <c r="J23" s="19">
        <v>45</v>
      </c>
      <c r="L23" s="19"/>
      <c r="T23" s="25"/>
    </row>
    <row r="24" spans="2:20" x14ac:dyDescent="0.2">
      <c r="B24" s="7" t="s">
        <v>241</v>
      </c>
      <c r="C24" s="18">
        <f>D24+I24+J24</f>
        <v>34526</v>
      </c>
      <c r="D24" s="19">
        <v>34451</v>
      </c>
      <c r="E24" s="19">
        <v>15422</v>
      </c>
      <c r="F24" s="19">
        <v>14934</v>
      </c>
      <c r="G24" s="19">
        <v>606</v>
      </c>
      <c r="H24" s="19">
        <v>2898</v>
      </c>
      <c r="I24" s="19">
        <v>5</v>
      </c>
      <c r="J24" s="19">
        <v>70</v>
      </c>
      <c r="L24" s="19"/>
      <c r="T24" s="25"/>
    </row>
    <row r="25" spans="2:20" x14ac:dyDescent="0.2">
      <c r="B25" s="7" t="s">
        <v>240</v>
      </c>
      <c r="C25" s="18">
        <f>D25+I25+J25</f>
        <v>35796</v>
      </c>
      <c r="D25" s="19">
        <v>35720</v>
      </c>
      <c r="E25" s="19">
        <v>18820</v>
      </c>
      <c r="F25" s="19">
        <v>13098</v>
      </c>
      <c r="G25" s="19">
        <v>567</v>
      </c>
      <c r="H25" s="19">
        <v>2631</v>
      </c>
      <c r="I25" s="19">
        <v>3</v>
      </c>
      <c r="J25" s="19">
        <v>73</v>
      </c>
      <c r="L25" s="19"/>
      <c r="T25" s="25"/>
    </row>
    <row r="26" spans="2:20" x14ac:dyDescent="0.2">
      <c r="B26" s="7" t="s">
        <v>239</v>
      </c>
      <c r="C26" s="18">
        <f>D26+I26+J26</f>
        <v>33438</v>
      </c>
      <c r="D26" s="19">
        <v>33371</v>
      </c>
      <c r="E26" s="19">
        <v>17196</v>
      </c>
      <c r="F26" s="19">
        <v>12434</v>
      </c>
      <c r="G26" s="19">
        <v>1603</v>
      </c>
      <c r="H26" s="19">
        <v>1631</v>
      </c>
      <c r="I26" s="19">
        <v>3</v>
      </c>
      <c r="J26" s="19">
        <v>64</v>
      </c>
      <c r="L26" s="19"/>
      <c r="T26" s="25"/>
    </row>
    <row r="27" spans="2:20" x14ac:dyDescent="0.2">
      <c r="B27" s="7" t="s">
        <v>293</v>
      </c>
      <c r="C27" s="18">
        <f>D27+I27+J27</f>
        <v>64324</v>
      </c>
      <c r="D27" s="19">
        <f>22765+16753+12788+7699+3996</f>
        <v>64001</v>
      </c>
      <c r="E27" s="19">
        <f>14211+11528+9022+5630+3154</f>
        <v>43545</v>
      </c>
      <c r="F27" s="19">
        <f>6036+3780+2692+1358+496</f>
        <v>14362</v>
      </c>
      <c r="G27" s="19">
        <f>1251+677+484+299+125</f>
        <v>2836</v>
      </c>
      <c r="H27" s="19">
        <f>929+512+394+292+152</f>
        <v>2279</v>
      </c>
      <c r="I27" s="19">
        <v>5</v>
      </c>
      <c r="J27" s="19">
        <f>70+67+67+53+61</f>
        <v>318</v>
      </c>
      <c r="L27" s="19"/>
      <c r="T27" s="25"/>
    </row>
    <row r="28" spans="2:20" x14ac:dyDescent="0.2">
      <c r="C28" s="11"/>
      <c r="D28" s="19"/>
      <c r="T28" s="25"/>
    </row>
    <row r="29" spans="2:20" x14ac:dyDescent="0.2">
      <c r="B29" s="39" t="s">
        <v>10</v>
      </c>
      <c r="C29" s="4">
        <f>SUM(C31:C42)</f>
        <v>469320</v>
      </c>
      <c r="D29" s="2">
        <f>SUM(D31:D42)</f>
        <v>431674</v>
      </c>
      <c r="E29" s="2">
        <f>SUM(E31:E42)</f>
        <v>175330</v>
      </c>
      <c r="F29" s="2">
        <f>SUM(F31:F42)</f>
        <v>191562</v>
      </c>
      <c r="G29" s="2">
        <f>SUM(G31:G42)</f>
        <v>42023</v>
      </c>
      <c r="H29" s="2">
        <f>SUM(H31:H42)</f>
        <v>15627</v>
      </c>
      <c r="I29" s="2">
        <f>SUM(I31:I42)</f>
        <v>35849</v>
      </c>
      <c r="J29" s="2">
        <f>SUM(J31:J42)</f>
        <v>1797</v>
      </c>
      <c r="T29" s="25"/>
    </row>
    <row r="30" spans="2:20" x14ac:dyDescent="0.2">
      <c r="C30" s="11"/>
      <c r="T30" s="25"/>
    </row>
    <row r="31" spans="2:20" x14ac:dyDescent="0.2">
      <c r="B31" s="7" t="s">
        <v>294</v>
      </c>
      <c r="C31" s="18">
        <f>D31+I31+J31</f>
        <v>39093</v>
      </c>
      <c r="D31" s="19">
        <v>6599</v>
      </c>
      <c r="E31" s="19">
        <v>1758</v>
      </c>
      <c r="F31" s="19">
        <v>4841</v>
      </c>
      <c r="G31" s="17" t="s">
        <v>211</v>
      </c>
      <c r="H31" s="17" t="s">
        <v>211</v>
      </c>
      <c r="I31" s="19">
        <v>32480</v>
      </c>
      <c r="J31" s="19">
        <v>14</v>
      </c>
      <c r="L31" s="19"/>
      <c r="T31" s="25"/>
    </row>
    <row r="32" spans="2:20" x14ac:dyDescent="0.2">
      <c r="B32" s="7" t="s">
        <v>247</v>
      </c>
      <c r="C32" s="18">
        <f>D32+I32+J32</f>
        <v>31811</v>
      </c>
      <c r="D32" s="19">
        <v>28588</v>
      </c>
      <c r="E32" s="19">
        <v>2400</v>
      </c>
      <c r="F32" s="19">
        <v>17196</v>
      </c>
      <c r="G32" s="19">
        <v>7234</v>
      </c>
      <c r="H32" s="19">
        <v>1469</v>
      </c>
      <c r="I32" s="19">
        <v>3214</v>
      </c>
      <c r="J32" s="19">
        <v>9</v>
      </c>
      <c r="L32" s="19"/>
      <c r="T32" s="25"/>
    </row>
    <row r="33" spans="1:20" x14ac:dyDescent="0.2">
      <c r="B33" s="7" t="s">
        <v>246</v>
      </c>
      <c r="C33" s="18">
        <f>D33+I33+J33</f>
        <v>32737</v>
      </c>
      <c r="D33" s="19">
        <v>32606</v>
      </c>
      <c r="E33" s="19">
        <v>2179</v>
      </c>
      <c r="F33" s="19">
        <v>18103</v>
      </c>
      <c r="G33" s="19">
        <v>8337</v>
      </c>
      <c r="H33" s="19">
        <v>3466</v>
      </c>
      <c r="I33" s="19">
        <v>92</v>
      </c>
      <c r="J33" s="19">
        <v>39</v>
      </c>
      <c r="L33" s="19"/>
      <c r="T33" s="25"/>
    </row>
    <row r="34" spans="1:20" x14ac:dyDescent="0.2">
      <c r="B34" s="7" t="s">
        <v>245</v>
      </c>
      <c r="C34" s="18">
        <f>D34+I34+J34</f>
        <v>32117</v>
      </c>
      <c r="D34" s="19">
        <v>32037</v>
      </c>
      <c r="E34" s="19">
        <v>2870</v>
      </c>
      <c r="F34" s="19">
        <v>16863</v>
      </c>
      <c r="G34" s="19">
        <v>8212</v>
      </c>
      <c r="H34" s="19">
        <v>3653</v>
      </c>
      <c r="I34" s="19">
        <v>28</v>
      </c>
      <c r="J34" s="19">
        <v>52</v>
      </c>
      <c r="L34" s="19"/>
      <c r="T34" s="25"/>
    </row>
    <row r="35" spans="1:20" x14ac:dyDescent="0.2">
      <c r="B35" s="7" t="s">
        <v>244</v>
      </c>
      <c r="C35" s="18">
        <f>D35+I35+J35</f>
        <v>37100</v>
      </c>
      <c r="D35" s="19">
        <v>37049</v>
      </c>
      <c r="E35" s="19">
        <v>6917</v>
      </c>
      <c r="F35" s="19">
        <v>20540</v>
      </c>
      <c r="G35" s="19">
        <v>6286</v>
      </c>
      <c r="H35" s="19">
        <v>2784</v>
      </c>
      <c r="I35" s="19">
        <v>8</v>
      </c>
      <c r="J35" s="19">
        <v>43</v>
      </c>
      <c r="L35" s="19"/>
      <c r="T35" s="25"/>
    </row>
    <row r="36" spans="1:20" x14ac:dyDescent="0.2">
      <c r="C36" s="11"/>
      <c r="T36" s="25"/>
    </row>
    <row r="37" spans="1:20" x14ac:dyDescent="0.2">
      <c r="B37" s="7" t="s">
        <v>243</v>
      </c>
      <c r="C37" s="18">
        <f>D37+I37+J37</f>
        <v>45240</v>
      </c>
      <c r="D37" s="19">
        <v>45167</v>
      </c>
      <c r="E37" s="19">
        <v>12125</v>
      </c>
      <c r="F37" s="19">
        <v>25795</v>
      </c>
      <c r="G37" s="19">
        <v>4683</v>
      </c>
      <c r="H37" s="19">
        <v>1828</v>
      </c>
      <c r="I37" s="19">
        <v>9</v>
      </c>
      <c r="J37" s="19">
        <v>64</v>
      </c>
      <c r="L37" s="19"/>
      <c r="T37" s="25"/>
    </row>
    <row r="38" spans="1:20" x14ac:dyDescent="0.2">
      <c r="B38" s="7" t="s">
        <v>242</v>
      </c>
      <c r="C38" s="18">
        <f>D38+I38+J38</f>
        <v>39884</v>
      </c>
      <c r="D38" s="19">
        <v>39809</v>
      </c>
      <c r="E38" s="19">
        <v>15763</v>
      </c>
      <c r="F38" s="19">
        <v>20179</v>
      </c>
      <c r="G38" s="19">
        <v>2319</v>
      </c>
      <c r="H38" s="19">
        <v>870</v>
      </c>
      <c r="I38" s="19">
        <v>6</v>
      </c>
      <c r="J38" s="19">
        <v>69</v>
      </c>
      <c r="L38" s="19"/>
      <c r="T38" s="25"/>
    </row>
    <row r="39" spans="1:20" x14ac:dyDescent="0.2">
      <c r="B39" s="7" t="s">
        <v>241</v>
      </c>
      <c r="C39" s="18">
        <f>D39+I39+J39</f>
        <v>36281</v>
      </c>
      <c r="D39" s="19">
        <v>36189</v>
      </c>
      <c r="E39" s="19">
        <v>18144</v>
      </c>
      <c r="F39" s="19">
        <v>15541</v>
      </c>
      <c r="G39" s="19">
        <v>1321</v>
      </c>
      <c r="H39" s="19">
        <v>490</v>
      </c>
      <c r="I39" s="19">
        <v>1</v>
      </c>
      <c r="J39" s="19">
        <v>91</v>
      </c>
      <c r="L39" s="19"/>
      <c r="T39" s="25"/>
    </row>
    <row r="40" spans="1:20" x14ac:dyDescent="0.2">
      <c r="B40" s="7" t="s">
        <v>240</v>
      </c>
      <c r="C40" s="18">
        <f>D40+I40+J40</f>
        <v>38426</v>
      </c>
      <c r="D40" s="19">
        <v>38341</v>
      </c>
      <c r="E40" s="19">
        <v>20802</v>
      </c>
      <c r="F40" s="19">
        <v>15619</v>
      </c>
      <c r="G40" s="19">
        <v>907</v>
      </c>
      <c r="H40" s="19">
        <v>353</v>
      </c>
      <c r="I40" s="19">
        <v>1</v>
      </c>
      <c r="J40" s="19">
        <v>84</v>
      </c>
      <c r="L40" s="19"/>
      <c r="T40" s="25"/>
    </row>
    <row r="41" spans="1:20" x14ac:dyDescent="0.2">
      <c r="B41" s="7" t="s">
        <v>239</v>
      </c>
      <c r="C41" s="18">
        <f>D41+I41+J41</f>
        <v>36403</v>
      </c>
      <c r="D41" s="19">
        <v>36295</v>
      </c>
      <c r="E41" s="19">
        <v>19882</v>
      </c>
      <c r="F41" s="19">
        <v>14584</v>
      </c>
      <c r="G41" s="19">
        <v>984</v>
      </c>
      <c r="H41" s="19">
        <v>227</v>
      </c>
      <c r="I41" s="19">
        <v>3</v>
      </c>
      <c r="J41" s="19">
        <v>105</v>
      </c>
      <c r="L41" s="19"/>
      <c r="T41" s="25"/>
    </row>
    <row r="42" spans="1:20" x14ac:dyDescent="0.2">
      <c r="B42" s="7" t="s">
        <v>293</v>
      </c>
      <c r="C42" s="18">
        <f>D42+I42+J42</f>
        <v>100228</v>
      </c>
      <c r="D42" s="19">
        <f>31367+24706+20759+13580+8582</f>
        <v>98994</v>
      </c>
      <c r="E42" s="19">
        <f>20862+17921+15753+10750+7204</f>
        <v>72490</v>
      </c>
      <c r="F42" s="19">
        <f>8961+5896+4187+2217+1040</f>
        <v>22301</v>
      </c>
      <c r="G42" s="19">
        <f>808+379+285+189+79</f>
        <v>1740</v>
      </c>
      <c r="H42" s="19">
        <f>177+96+98+88+28</f>
        <v>487</v>
      </c>
      <c r="I42" s="19">
        <v>7</v>
      </c>
      <c r="J42" s="19">
        <f>145+168+236+302+376</f>
        <v>1227</v>
      </c>
      <c r="L42" s="19"/>
      <c r="T42" s="25"/>
    </row>
    <row r="43" spans="1:20" ht="18" thickBot="1" x14ac:dyDescent="0.25">
      <c r="B43" s="9"/>
      <c r="C43" s="31"/>
      <c r="D43" s="28"/>
      <c r="E43" s="28"/>
      <c r="F43" s="28"/>
      <c r="G43" s="28"/>
      <c r="H43" s="28"/>
      <c r="I43" s="28"/>
      <c r="J43" s="9"/>
      <c r="K43" s="25"/>
      <c r="T43" s="25"/>
    </row>
    <row r="44" spans="1:20" x14ac:dyDescent="0.2">
      <c r="C44" s="7" t="s">
        <v>108</v>
      </c>
      <c r="G44" s="7" t="s">
        <v>292</v>
      </c>
      <c r="T44" s="25"/>
    </row>
    <row r="45" spans="1:20" x14ac:dyDescent="0.2">
      <c r="A45" s="7"/>
      <c r="T45" s="25"/>
    </row>
    <row r="46" spans="1:20" x14ac:dyDescent="0.2">
      <c r="T46" s="25"/>
    </row>
    <row r="47" spans="1:20" x14ac:dyDescent="0.2">
      <c r="T47" s="25"/>
    </row>
    <row r="48" spans="1:20" x14ac:dyDescent="0.2">
      <c r="T48" s="25"/>
    </row>
    <row r="49" spans="20:20" x14ac:dyDescent="0.2">
      <c r="T49" s="25"/>
    </row>
    <row r="50" spans="20:20" x14ac:dyDescent="0.2">
      <c r="T50" s="25"/>
    </row>
    <row r="51" spans="20:20" x14ac:dyDescent="0.2">
      <c r="T51" s="25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29</vt:i4>
      </vt:variant>
    </vt:vector>
  </HeadingPairs>
  <TitlesOfParts>
    <vt:vector size="53" baseType="lpstr">
      <vt:lpstr>B01推移</vt:lpstr>
      <vt:lpstr>B02A町村</vt:lpstr>
      <vt:lpstr>B02B町村</vt:lpstr>
      <vt:lpstr>B03住基</vt:lpstr>
      <vt:lpstr>B04外国</vt:lpstr>
      <vt:lpstr>B05A年齢</vt:lpstr>
      <vt:lpstr>B05B各歳</vt:lpstr>
      <vt:lpstr>B05C町村</vt:lpstr>
      <vt:lpstr>B07教育</vt:lpstr>
      <vt:lpstr>B08A動態</vt:lpstr>
      <vt:lpstr>B08B町村</vt:lpstr>
      <vt:lpstr>B08C母齢</vt:lpstr>
      <vt:lpstr>B08D余命</vt:lpstr>
      <vt:lpstr>B09A移動</vt:lpstr>
      <vt:lpstr>B09B県別</vt:lpstr>
      <vt:lpstr>B09C町村</vt:lpstr>
      <vt:lpstr>B10A地域</vt:lpstr>
      <vt:lpstr>B10B産業</vt:lpstr>
      <vt:lpstr>B10C流出</vt:lpstr>
      <vt:lpstr>B10D流入</vt:lpstr>
      <vt:lpstr>B11A世帯</vt:lpstr>
      <vt:lpstr>B11B一般</vt:lpstr>
      <vt:lpstr>B11C家族</vt:lpstr>
      <vt:lpstr>B11D高齢</vt:lpstr>
      <vt:lpstr>B10A地域!\e</vt:lpstr>
      <vt:lpstr>B10B産業!\e</vt:lpstr>
      <vt:lpstr>B10C流出!\e</vt:lpstr>
      <vt:lpstr>B08B町村!\p</vt:lpstr>
      <vt:lpstr>B11D高齢!\w</vt:lpstr>
      <vt:lpstr>\w</vt:lpstr>
      <vt:lpstr>B01推移!Print_Area_MI</vt:lpstr>
      <vt:lpstr>B02A町村!Print_Area_MI</vt:lpstr>
      <vt:lpstr>B02B町村!Print_Area_MI</vt:lpstr>
      <vt:lpstr>B03住基!Print_Area_MI</vt:lpstr>
      <vt:lpstr>B04外国!Print_Area_MI</vt:lpstr>
      <vt:lpstr>B05A年齢!Print_Area_MI</vt:lpstr>
      <vt:lpstr>B05B各歳!Print_Area_MI</vt:lpstr>
      <vt:lpstr>B05C町村!Print_Area_MI</vt:lpstr>
      <vt:lpstr>B07教育!Print_Area_MI</vt:lpstr>
      <vt:lpstr>B08A動態!Print_Area_MI</vt:lpstr>
      <vt:lpstr>B08B町村!Print_Area_MI</vt:lpstr>
      <vt:lpstr>B08C母齢!Print_Area_MI</vt:lpstr>
      <vt:lpstr>B08D余命!Print_Area_MI</vt:lpstr>
      <vt:lpstr>B09A移動!Print_Area_MI</vt:lpstr>
      <vt:lpstr>B09B県別!Print_Area_MI</vt:lpstr>
      <vt:lpstr>B09C町村!Print_Area_MI</vt:lpstr>
      <vt:lpstr>B10A地域!Print_Area_MI</vt:lpstr>
      <vt:lpstr>B10B産業!Print_Area_MI</vt:lpstr>
      <vt:lpstr>B10C流出!Print_Area_MI</vt:lpstr>
      <vt:lpstr>B11A世帯!Print_Area_MI</vt:lpstr>
      <vt:lpstr>B11B一般!Print_Area_MI</vt:lpstr>
      <vt:lpstr>B11C家族!Print_Area_MI</vt:lpstr>
      <vt:lpstr>B11D高齢!Print_Area_MI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2000-11-16T00:41:54Z</cp:lastPrinted>
  <dcterms:created xsi:type="dcterms:W3CDTF">2000-10-31T05:42:19Z</dcterms:created>
  <dcterms:modified xsi:type="dcterms:W3CDTF">2018-08-10T05:14:09Z</dcterms:modified>
</cp:coreProperties>
</file>