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Y:\企画調整班\10グラフでみる和歌山県\★グラフでみる和歌山県（HP）\【公開中】人口ピラミッド\"/>
    </mc:Choice>
  </mc:AlternateContent>
  <xr:revisionPtr revIDLastSave="0" documentId="13_ncr:1_{D188192E-9DCB-487E-A1E9-7909318FECB9}" xr6:coauthVersionLast="47" xr6:coauthVersionMax="47" xr10:uidLastSave="{00000000-0000-0000-0000-000000000000}"/>
  <bookViews>
    <workbookView xWindow="7890" yWindow="210" windowWidth="20790" windowHeight="14610" xr2:uid="{00000000-000D-0000-FFFF-FFFF00000000}"/>
  </bookViews>
  <sheets>
    <sheet name="人口ピラミッドを比べよう" sheetId="16" r:id="rId1"/>
    <sheet name="R2" sheetId="12" state="hidden" r:id="rId2"/>
    <sheet name="graphdata" sheetId="15" state="hidden" r:id="rId3"/>
    <sheet name="data" sheetId="17" state="hidden" r:id="rId4"/>
  </sheets>
  <definedNames>
    <definedName name="_xlnm.Print_Area" localSheetId="0">人口ピラミッドを比べよう!$A$3:$T$77</definedName>
    <definedName name="_xlnm.Print_Titles" localSheetId="1">'R2'!$A:$A</definedName>
    <definedName name="_xlnm.Print_Titles" localSheetId="0">人口ピラミッドを比べよう!$3:$5</definedName>
    <definedName name="市町村名">data!$A$4:$A$39</definedName>
    <definedName name="地域名">data!$A$1:$A$39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O30" i="12" l="1"/>
  <c r="DN30" i="12"/>
  <c r="DM30" i="12"/>
  <c r="DL30" i="12"/>
  <c r="DK30" i="12"/>
  <c r="DJ30" i="12"/>
  <c r="DI30" i="12"/>
  <c r="DH30" i="12"/>
  <c r="DG30" i="12"/>
  <c r="DF30" i="12"/>
  <c r="DE30" i="12"/>
  <c r="DD30" i="12"/>
  <c r="DC30" i="12"/>
  <c r="DB30" i="12"/>
  <c r="DA30" i="12"/>
  <c r="CZ30" i="12"/>
  <c r="CY30" i="12"/>
  <c r="CX30" i="12"/>
  <c r="CW30" i="12"/>
  <c r="CV30" i="12"/>
  <c r="CU30" i="12"/>
  <c r="CT30" i="12"/>
  <c r="CS30" i="12"/>
  <c r="CR30" i="12"/>
  <c r="DO29" i="12"/>
  <c r="DN29" i="12"/>
  <c r="DM29" i="12"/>
  <c r="DL29" i="12"/>
  <c r="DJ29" i="12"/>
  <c r="DI29" i="12"/>
  <c r="DH29" i="12"/>
  <c r="DG29" i="12"/>
  <c r="DF29" i="12"/>
  <c r="DE29" i="12"/>
  <c r="DD29" i="12"/>
  <c r="DC29" i="12"/>
  <c r="DB29" i="12"/>
  <c r="DA29" i="12"/>
  <c r="CZ29" i="12"/>
  <c r="CY29" i="12"/>
  <c r="CX29" i="12"/>
  <c r="CW29" i="12"/>
  <c r="CV29" i="12"/>
  <c r="CU29" i="12"/>
  <c r="CT29" i="12"/>
  <c r="CS29" i="12"/>
  <c r="CR29" i="12"/>
  <c r="DO28" i="12"/>
  <c r="DN28" i="12"/>
  <c r="DM28" i="12"/>
  <c r="DL28" i="12"/>
  <c r="DK28" i="12"/>
  <c r="DJ28" i="12"/>
  <c r="DI28" i="12"/>
  <c r="DH28" i="12"/>
  <c r="DG28" i="12"/>
  <c r="DF28" i="12"/>
  <c r="DE28" i="12"/>
  <c r="DD28" i="12"/>
  <c r="DC28" i="12"/>
  <c r="DB28" i="12"/>
  <c r="DA28" i="12"/>
  <c r="CZ28" i="12"/>
  <c r="CY28" i="12"/>
  <c r="CX28" i="12"/>
  <c r="CW28" i="12"/>
  <c r="CV28" i="12"/>
  <c r="CU28" i="12"/>
  <c r="CT28" i="12"/>
  <c r="CS28" i="12"/>
  <c r="CR28" i="12"/>
  <c r="DO27" i="12"/>
  <c r="DN27" i="12"/>
  <c r="DM27" i="12"/>
  <c r="DL27" i="12"/>
  <c r="DK27" i="12"/>
  <c r="DJ27" i="12"/>
  <c r="DI27" i="12"/>
  <c r="DH27" i="12"/>
  <c r="DG27" i="12"/>
  <c r="DF27" i="12"/>
  <c r="DE27" i="12"/>
  <c r="DD27" i="12"/>
  <c r="DC27" i="12"/>
  <c r="DB27" i="12"/>
  <c r="DA27" i="12"/>
  <c r="CZ27" i="12"/>
  <c r="CY27" i="12"/>
  <c r="CX27" i="12"/>
  <c r="CW27" i="12"/>
  <c r="CV27" i="12"/>
  <c r="CU27" i="12"/>
  <c r="CT27" i="12"/>
  <c r="CS27" i="12"/>
  <c r="CR27" i="12"/>
  <c r="DO26" i="12"/>
  <c r="DN26" i="12"/>
  <c r="DM26" i="12"/>
  <c r="DL26" i="12"/>
  <c r="DK26" i="12"/>
  <c r="DJ26" i="12"/>
  <c r="DI26" i="12"/>
  <c r="DH26" i="12"/>
  <c r="DG26" i="12"/>
  <c r="DF26" i="12"/>
  <c r="DE26" i="12"/>
  <c r="DD26" i="12"/>
  <c r="DC26" i="12"/>
  <c r="DB26" i="12"/>
  <c r="DA26" i="12"/>
  <c r="CZ26" i="12"/>
  <c r="CY26" i="12"/>
  <c r="CX26" i="12"/>
  <c r="CW26" i="12"/>
  <c r="CV26" i="12"/>
  <c r="CU26" i="12"/>
  <c r="CT26" i="12"/>
  <c r="CS26" i="12"/>
  <c r="CR26" i="12"/>
  <c r="DO25" i="12"/>
  <c r="DN25" i="12"/>
  <c r="DM25" i="12"/>
  <c r="DL25" i="12"/>
  <c r="DK25" i="12"/>
  <c r="DJ25" i="12"/>
  <c r="DI25" i="12"/>
  <c r="DH25" i="12"/>
  <c r="DG25" i="12"/>
  <c r="DF25" i="12"/>
  <c r="DE25" i="12"/>
  <c r="DD25" i="12"/>
  <c r="DC25" i="12"/>
  <c r="DB25" i="12"/>
  <c r="DA25" i="12"/>
  <c r="CZ25" i="12"/>
  <c r="CY25" i="12"/>
  <c r="CX25" i="12"/>
  <c r="CW25" i="12"/>
  <c r="CV25" i="12"/>
  <c r="CU25" i="12"/>
  <c r="CT25" i="12"/>
  <c r="CS25" i="12"/>
  <c r="CR25" i="12"/>
  <c r="DO24" i="12"/>
  <c r="DN24" i="12"/>
  <c r="DM24" i="12"/>
  <c r="DL24" i="12"/>
  <c r="DK24" i="12"/>
  <c r="DJ24" i="12"/>
  <c r="DI24" i="12"/>
  <c r="DH24" i="12"/>
  <c r="DG24" i="12"/>
  <c r="DF24" i="12"/>
  <c r="DE24" i="12"/>
  <c r="DD24" i="12"/>
  <c r="DC24" i="12"/>
  <c r="DB24" i="12"/>
  <c r="DA24" i="12"/>
  <c r="CZ24" i="12"/>
  <c r="CY24" i="12"/>
  <c r="CX24" i="12"/>
  <c r="CW24" i="12"/>
  <c r="CV24" i="12"/>
  <c r="CU24" i="12"/>
  <c r="CT24" i="12"/>
  <c r="CS24" i="12"/>
  <c r="CR24" i="12"/>
  <c r="DO23" i="12"/>
  <c r="DN23" i="12"/>
  <c r="DM23" i="12"/>
  <c r="DL23" i="12"/>
  <c r="DK23" i="12"/>
  <c r="DJ23" i="12"/>
  <c r="DI23" i="12"/>
  <c r="DH23" i="12"/>
  <c r="DG23" i="12"/>
  <c r="DF23" i="12"/>
  <c r="DE23" i="12"/>
  <c r="DD23" i="12"/>
  <c r="DC23" i="12"/>
  <c r="DB23" i="12"/>
  <c r="DA23" i="12"/>
  <c r="CZ23" i="12"/>
  <c r="CY23" i="12"/>
  <c r="CX23" i="12"/>
  <c r="CW23" i="12"/>
  <c r="CV23" i="12"/>
  <c r="CU23" i="12"/>
  <c r="CT23" i="12"/>
  <c r="CS23" i="12"/>
  <c r="CR23" i="12"/>
  <c r="DO22" i="12"/>
  <c r="DN22" i="12"/>
  <c r="DM22" i="12"/>
  <c r="DL22" i="12"/>
  <c r="DK22" i="12"/>
  <c r="DJ22" i="12"/>
  <c r="DI22" i="12"/>
  <c r="DH22" i="12"/>
  <c r="DG22" i="12"/>
  <c r="DF22" i="12"/>
  <c r="DE22" i="12"/>
  <c r="DD22" i="12"/>
  <c r="DC22" i="12"/>
  <c r="DB22" i="12"/>
  <c r="DA22" i="12"/>
  <c r="CZ22" i="12"/>
  <c r="CY22" i="12"/>
  <c r="CX22" i="12"/>
  <c r="CW22" i="12"/>
  <c r="CV22" i="12"/>
  <c r="CU22" i="12"/>
  <c r="CT22" i="12"/>
  <c r="CS22" i="12"/>
  <c r="CR22" i="12"/>
  <c r="DO21" i="12"/>
  <c r="DN21" i="12"/>
  <c r="DM21" i="12"/>
  <c r="DL21" i="12"/>
  <c r="DK21" i="12"/>
  <c r="DJ21" i="12"/>
  <c r="DI21" i="12"/>
  <c r="DH21" i="12"/>
  <c r="DG21" i="12"/>
  <c r="DF21" i="12"/>
  <c r="DE21" i="12"/>
  <c r="DD21" i="12"/>
  <c r="DC21" i="12"/>
  <c r="DB21" i="12"/>
  <c r="DA21" i="12"/>
  <c r="CZ21" i="12"/>
  <c r="CY21" i="12"/>
  <c r="CX21" i="12"/>
  <c r="CW21" i="12"/>
  <c r="CV21" i="12"/>
  <c r="CU21" i="12"/>
  <c r="CT21" i="12"/>
  <c r="CS21" i="12"/>
  <c r="CR21" i="12"/>
  <c r="DO20" i="12"/>
  <c r="DN20" i="12"/>
  <c r="DM20" i="12"/>
  <c r="DL20" i="12"/>
  <c r="DK20" i="12"/>
  <c r="DJ20" i="12"/>
  <c r="DI20" i="12"/>
  <c r="DH20" i="12"/>
  <c r="DG20" i="12"/>
  <c r="DF20" i="12"/>
  <c r="DE20" i="12"/>
  <c r="DD20" i="12"/>
  <c r="DC20" i="12"/>
  <c r="DB20" i="12"/>
  <c r="DA20" i="12"/>
  <c r="CZ20" i="12"/>
  <c r="CY20" i="12"/>
  <c r="CX20" i="12"/>
  <c r="CW20" i="12"/>
  <c r="CV20" i="12"/>
  <c r="CU20" i="12"/>
  <c r="CT20" i="12"/>
  <c r="CS20" i="12"/>
  <c r="CR20" i="12"/>
  <c r="DO19" i="12"/>
  <c r="DN19" i="12"/>
  <c r="DM19" i="12"/>
  <c r="DL19" i="12"/>
  <c r="DK19" i="12"/>
  <c r="DJ19" i="12"/>
  <c r="DI19" i="12"/>
  <c r="DH19" i="12"/>
  <c r="DG19" i="12"/>
  <c r="DF19" i="12"/>
  <c r="DE19" i="12"/>
  <c r="DD19" i="12"/>
  <c r="DC19" i="12"/>
  <c r="DB19" i="12"/>
  <c r="DA19" i="12"/>
  <c r="CZ19" i="12"/>
  <c r="CY19" i="12"/>
  <c r="CX19" i="12"/>
  <c r="CW19" i="12"/>
  <c r="CV19" i="12"/>
  <c r="CU19" i="12"/>
  <c r="CT19" i="12"/>
  <c r="CS19" i="12"/>
  <c r="CR19" i="12"/>
  <c r="DO18" i="12"/>
  <c r="DN18" i="12"/>
  <c r="DM18" i="12"/>
  <c r="DL18" i="12"/>
  <c r="DK18" i="12"/>
  <c r="DJ18" i="12"/>
  <c r="DI18" i="12"/>
  <c r="DH18" i="12"/>
  <c r="DG18" i="12"/>
  <c r="DF18" i="12"/>
  <c r="DE18" i="12"/>
  <c r="DD18" i="12"/>
  <c r="DC18" i="12"/>
  <c r="DB18" i="12"/>
  <c r="DA18" i="12"/>
  <c r="CZ18" i="12"/>
  <c r="CY18" i="12"/>
  <c r="CX18" i="12"/>
  <c r="CW18" i="12"/>
  <c r="CV18" i="12"/>
  <c r="CU18" i="12"/>
  <c r="CT18" i="12"/>
  <c r="CS18" i="12"/>
  <c r="CR18" i="12"/>
  <c r="DO17" i="12"/>
  <c r="DN17" i="12"/>
  <c r="DM17" i="12"/>
  <c r="DL17" i="12"/>
  <c r="DK17" i="12"/>
  <c r="DJ17" i="12"/>
  <c r="DI17" i="12"/>
  <c r="DH17" i="12"/>
  <c r="DG17" i="12"/>
  <c r="DF17" i="12"/>
  <c r="DE17" i="12"/>
  <c r="DD17" i="12"/>
  <c r="DC17" i="12"/>
  <c r="DB17" i="12"/>
  <c r="DA17" i="12"/>
  <c r="CZ17" i="12"/>
  <c r="CY17" i="12"/>
  <c r="CX17" i="12"/>
  <c r="CW17" i="12"/>
  <c r="CV17" i="12"/>
  <c r="CU17" i="12"/>
  <c r="CT17" i="12"/>
  <c r="CS17" i="12"/>
  <c r="CR17" i="12"/>
  <c r="DO16" i="12"/>
  <c r="DN16" i="12"/>
  <c r="DM16" i="12"/>
  <c r="DL16" i="12"/>
  <c r="DK16" i="12"/>
  <c r="DJ16" i="12"/>
  <c r="DI16" i="12"/>
  <c r="DH16" i="12"/>
  <c r="DG16" i="12"/>
  <c r="DF16" i="12"/>
  <c r="DE16" i="12"/>
  <c r="DD16" i="12"/>
  <c r="DC16" i="12"/>
  <c r="DB16" i="12"/>
  <c r="DA16" i="12"/>
  <c r="CZ16" i="12"/>
  <c r="CY16" i="12"/>
  <c r="CX16" i="12"/>
  <c r="CW16" i="12"/>
  <c r="CV16" i="12"/>
  <c r="CU16" i="12"/>
  <c r="CT16" i="12"/>
  <c r="CS16" i="12"/>
  <c r="CR16" i="12"/>
  <c r="DO15" i="12"/>
  <c r="DN15" i="12"/>
  <c r="DM15" i="12"/>
  <c r="DL15" i="12"/>
  <c r="DK15" i="12"/>
  <c r="DJ15" i="12"/>
  <c r="DI15" i="12"/>
  <c r="DH15" i="12"/>
  <c r="DG15" i="12"/>
  <c r="DF15" i="12"/>
  <c r="DE15" i="12"/>
  <c r="DD15" i="12"/>
  <c r="DC15" i="12"/>
  <c r="DB15" i="12"/>
  <c r="DA15" i="12"/>
  <c r="CZ15" i="12"/>
  <c r="CY15" i="12"/>
  <c r="CX15" i="12"/>
  <c r="CW15" i="12"/>
  <c r="CV15" i="12"/>
  <c r="CU15" i="12"/>
  <c r="CT15" i="12"/>
  <c r="CS15" i="12"/>
  <c r="CR15" i="12"/>
  <c r="DO14" i="12"/>
  <c r="DN14" i="12"/>
  <c r="DM14" i="12"/>
  <c r="DL14" i="12"/>
  <c r="DK14" i="12"/>
  <c r="DJ14" i="12"/>
  <c r="DI14" i="12"/>
  <c r="DH14" i="12"/>
  <c r="DG14" i="12"/>
  <c r="DF14" i="12"/>
  <c r="DE14" i="12"/>
  <c r="DD14" i="12"/>
  <c r="DC14" i="12"/>
  <c r="DB14" i="12"/>
  <c r="DA14" i="12"/>
  <c r="CZ14" i="12"/>
  <c r="CY14" i="12"/>
  <c r="CX14" i="12"/>
  <c r="CW14" i="12"/>
  <c r="CV14" i="12"/>
  <c r="CU14" i="12"/>
  <c r="CT14" i="12"/>
  <c r="CS14" i="12"/>
  <c r="CR14" i="12"/>
  <c r="DO13" i="12"/>
  <c r="DN13" i="12"/>
  <c r="DM13" i="12"/>
  <c r="DL13" i="12"/>
  <c r="DK13" i="12"/>
  <c r="DJ13" i="12"/>
  <c r="DI13" i="12"/>
  <c r="DH13" i="12"/>
  <c r="DG13" i="12"/>
  <c r="DF13" i="12"/>
  <c r="DE13" i="12"/>
  <c r="DD13" i="12"/>
  <c r="DC13" i="12"/>
  <c r="DB13" i="12"/>
  <c r="DA13" i="12"/>
  <c r="CZ13" i="12"/>
  <c r="CY13" i="12"/>
  <c r="CX13" i="12"/>
  <c r="CW13" i="12"/>
  <c r="CV13" i="12"/>
  <c r="CU13" i="12"/>
  <c r="CT13" i="12"/>
  <c r="CS13" i="12"/>
  <c r="CR13" i="12"/>
  <c r="DO12" i="12"/>
  <c r="DN12" i="12"/>
  <c r="DM12" i="12"/>
  <c r="DL12" i="12"/>
  <c r="DK12" i="12"/>
  <c r="DJ12" i="12"/>
  <c r="DI12" i="12"/>
  <c r="DH12" i="12"/>
  <c r="DG12" i="12"/>
  <c r="DF12" i="12"/>
  <c r="DE12" i="12"/>
  <c r="DD12" i="12"/>
  <c r="DC12" i="12"/>
  <c r="DB12" i="12"/>
  <c r="DA12" i="12"/>
  <c r="CZ12" i="12"/>
  <c r="CY12" i="12"/>
  <c r="CX12" i="12"/>
  <c r="CW12" i="12"/>
  <c r="CV12" i="12"/>
  <c r="CU12" i="12"/>
  <c r="CT12" i="12"/>
  <c r="CS12" i="12"/>
  <c r="CR12" i="12"/>
  <c r="DO11" i="12"/>
  <c r="DN11" i="12"/>
  <c r="DM11" i="12"/>
  <c r="DL11" i="12"/>
  <c r="DK11" i="12"/>
  <c r="DJ11" i="12"/>
  <c r="DI11" i="12"/>
  <c r="DH11" i="12"/>
  <c r="DG11" i="12"/>
  <c r="DF11" i="12"/>
  <c r="DE11" i="12"/>
  <c r="DD11" i="12"/>
  <c r="DC11" i="12"/>
  <c r="DB11" i="12"/>
  <c r="DA11" i="12"/>
  <c r="CZ11" i="12"/>
  <c r="CY11" i="12"/>
  <c r="CX11" i="12"/>
  <c r="CW11" i="12"/>
  <c r="CV11" i="12"/>
  <c r="CU11" i="12"/>
  <c r="CT11" i="12"/>
  <c r="CS11" i="12"/>
  <c r="CR11" i="12"/>
  <c r="DO10" i="12"/>
  <c r="DN10" i="12"/>
  <c r="DM10" i="12"/>
  <c r="DL10" i="12"/>
  <c r="DK10" i="12"/>
  <c r="DJ10" i="12"/>
  <c r="DI10" i="12"/>
  <c r="DH10" i="12"/>
  <c r="DG10" i="12"/>
  <c r="DF10" i="12"/>
  <c r="DE10" i="12"/>
  <c r="DD10" i="12"/>
  <c r="DC10" i="12"/>
  <c r="DB10" i="12"/>
  <c r="DA10" i="12"/>
  <c r="CZ10" i="12"/>
  <c r="CY10" i="12"/>
  <c r="CX10" i="12"/>
  <c r="CW10" i="12"/>
  <c r="CV10" i="12"/>
  <c r="CU10" i="12"/>
  <c r="CT10" i="12"/>
  <c r="CS10" i="12"/>
  <c r="CR10" i="12"/>
  <c r="DO9" i="12"/>
  <c r="DN9" i="12"/>
  <c r="DM9" i="12"/>
  <c r="DL9" i="12"/>
  <c r="DK9" i="12"/>
  <c r="DJ9" i="12"/>
  <c r="DI9" i="12"/>
  <c r="DH9" i="12"/>
  <c r="DG9" i="12"/>
  <c r="DF9" i="12"/>
  <c r="DE9" i="12"/>
  <c r="DD9" i="12"/>
  <c r="DC9" i="12"/>
  <c r="DB9" i="12"/>
  <c r="DA9" i="12"/>
  <c r="CZ9" i="12"/>
  <c r="CY9" i="12"/>
  <c r="CX9" i="12"/>
  <c r="CW9" i="12"/>
  <c r="CV9" i="12"/>
  <c r="CU9" i="12"/>
  <c r="CT9" i="12"/>
  <c r="CS9" i="12"/>
  <c r="CR9" i="12"/>
  <c r="DO8" i="12"/>
  <c r="DN8" i="12"/>
  <c r="DM8" i="12"/>
  <c r="DL8" i="12"/>
  <c r="DK8" i="12"/>
  <c r="DJ8" i="12"/>
  <c r="DI8" i="12"/>
  <c r="DH8" i="12"/>
  <c r="DG8" i="12"/>
  <c r="DF8" i="12"/>
  <c r="DE8" i="12"/>
  <c r="DD8" i="12"/>
  <c r="DC8" i="12"/>
  <c r="DB8" i="12"/>
  <c r="DA8" i="12"/>
  <c r="CZ8" i="12"/>
  <c r="CY8" i="12"/>
  <c r="CX8" i="12"/>
  <c r="CW8" i="12"/>
  <c r="CV8" i="12"/>
  <c r="CU8" i="12"/>
  <c r="CT8" i="12"/>
  <c r="CS8" i="12"/>
  <c r="CR8" i="12"/>
  <c r="W13" i="16" l="1"/>
  <c r="W10" i="16"/>
  <c r="R8" i="16" l="1"/>
  <c r="O8" i="16"/>
  <c r="H8" i="16"/>
  <c r="B8" i="16"/>
  <c r="H44" i="16" l="1"/>
  <c r="B44" i="16"/>
  <c r="R44" i="16"/>
  <c r="O44" i="16"/>
  <c r="E2" i="15"/>
  <c r="G3" i="15" s="1"/>
  <c r="B2" i="15"/>
  <c r="D3" i="15" s="1"/>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30" i="15"/>
  <c r="C3" i="15" l="1"/>
  <c r="C24" i="15" s="1"/>
  <c r="P11" i="16" s="1"/>
  <c r="D20" i="15"/>
  <c r="F3" i="15"/>
  <c r="F17" i="15" s="1"/>
  <c r="D12" i="15"/>
  <c r="D7" i="15"/>
  <c r="G13" i="15"/>
  <c r="G21" i="15"/>
  <c r="G20" i="15"/>
  <c r="G14" i="15"/>
  <c r="G9" i="15"/>
  <c r="G22" i="15"/>
  <c r="G15" i="15"/>
  <c r="G5" i="15"/>
  <c r="G8" i="15"/>
  <c r="D6" i="15"/>
  <c r="D14" i="15"/>
  <c r="D13" i="15"/>
  <c r="D21" i="15"/>
  <c r="D19" i="15"/>
  <c r="D16" i="15"/>
  <c r="D5" i="15"/>
  <c r="D15" i="15"/>
  <c r="D11" i="15"/>
  <c r="D4" i="15"/>
  <c r="Q31" i="16" s="1"/>
  <c r="D10" i="15"/>
  <c r="D26" i="15"/>
  <c r="D18" i="15"/>
  <c r="D8" i="15"/>
  <c r="D24" i="15"/>
  <c r="Q11" i="16" s="1"/>
  <c r="D23" i="15"/>
  <c r="Q12" i="16" s="1"/>
  <c r="D22" i="15"/>
  <c r="D17" i="15"/>
  <c r="D9" i="15"/>
  <c r="G16" i="15"/>
  <c r="G23" i="15"/>
  <c r="T12" i="16" s="1"/>
  <c r="G6" i="15"/>
  <c r="G10" i="15"/>
  <c r="G17" i="15"/>
  <c r="G11" i="15"/>
  <c r="G18" i="15"/>
  <c r="G24" i="15"/>
  <c r="T11" i="16" s="1"/>
  <c r="G12" i="15"/>
  <c r="G4" i="15"/>
  <c r="T31" i="16" s="1"/>
  <c r="G26" i="15"/>
  <c r="G19" i="15"/>
  <c r="G7" i="15"/>
  <c r="O11" i="16" l="1"/>
  <c r="C10" i="15"/>
  <c r="P61" i="16" s="1"/>
  <c r="C26" i="15"/>
  <c r="P10" i="16" s="1"/>
  <c r="L5" i="15"/>
  <c r="L14" i="15"/>
  <c r="L18" i="15"/>
  <c r="L20" i="15"/>
  <c r="L23" i="15"/>
  <c r="L6" i="15"/>
  <c r="L7" i="15"/>
  <c r="L9" i="15"/>
  <c r="L10" i="15"/>
  <c r="L11" i="15"/>
  <c r="L12" i="15"/>
  <c r="L13" i="15"/>
  <c r="L16" i="15"/>
  <c r="L19" i="15"/>
  <c r="L4" i="15"/>
  <c r="L8" i="15"/>
  <c r="L15" i="15"/>
  <c r="L17" i="15"/>
  <c r="L21" i="15"/>
  <c r="L22" i="15"/>
  <c r="L24" i="15"/>
  <c r="C15" i="15"/>
  <c r="P20" i="16" s="1"/>
  <c r="C19" i="15"/>
  <c r="P16" i="16" s="1"/>
  <c r="C16" i="15"/>
  <c r="P55" i="16" s="1"/>
  <c r="F11" i="15"/>
  <c r="S60" i="16" s="1"/>
  <c r="C18" i="15"/>
  <c r="P53" i="16" s="1"/>
  <c r="S54" i="16"/>
  <c r="S18" i="16"/>
  <c r="Q46" i="16"/>
  <c r="Q10" i="16"/>
  <c r="T57" i="16"/>
  <c r="T21" i="16"/>
  <c r="T51" i="16"/>
  <c r="T15" i="16"/>
  <c r="T58" i="16"/>
  <c r="T22" i="16"/>
  <c r="T48" i="16"/>
  <c r="P47" i="16"/>
  <c r="Q67" i="16"/>
  <c r="T65" i="16"/>
  <c r="T29" i="16"/>
  <c r="Q51" i="16"/>
  <c r="Q15" i="16"/>
  <c r="Q66" i="16"/>
  <c r="Q30" i="16"/>
  <c r="T47" i="16"/>
  <c r="T53" i="16"/>
  <c r="T17" i="16"/>
  <c r="Q64" i="16"/>
  <c r="Q28" i="16"/>
  <c r="Q60" i="16"/>
  <c r="Q24" i="16"/>
  <c r="Q55" i="16"/>
  <c r="Q19" i="16"/>
  <c r="Q52" i="16"/>
  <c r="Q16" i="16"/>
  <c r="Q57" i="16"/>
  <c r="Q21" i="16"/>
  <c r="Q65" i="16"/>
  <c r="Q29" i="16"/>
  <c r="Q47" i="16"/>
  <c r="T59" i="16"/>
  <c r="T23" i="16"/>
  <c r="Q61" i="16"/>
  <c r="Q25" i="16"/>
  <c r="T61" i="16"/>
  <c r="T25" i="16"/>
  <c r="T55" i="16"/>
  <c r="T19" i="16"/>
  <c r="Q50" i="16"/>
  <c r="Q14" i="16"/>
  <c r="C8" i="15"/>
  <c r="T52" i="16"/>
  <c r="T16" i="16"/>
  <c r="C12" i="15"/>
  <c r="T63" i="16"/>
  <c r="T27" i="16"/>
  <c r="T46" i="16"/>
  <c r="T10" i="16"/>
  <c r="Q63" i="16"/>
  <c r="Q27" i="16"/>
  <c r="T66" i="16"/>
  <c r="T30" i="16"/>
  <c r="T60" i="16"/>
  <c r="T24" i="16"/>
  <c r="T54" i="16"/>
  <c r="T18" i="16"/>
  <c r="F14" i="15"/>
  <c r="E1" i="15"/>
  <c r="Q56" i="16"/>
  <c r="Q20" i="16"/>
  <c r="Q54" i="16"/>
  <c r="Q18" i="16"/>
  <c r="Q49" i="16"/>
  <c r="Q13" i="16"/>
  <c r="Q48" i="16"/>
  <c r="C9" i="15"/>
  <c r="T64" i="16"/>
  <c r="T28" i="16"/>
  <c r="Q53" i="16"/>
  <c r="Q17" i="16"/>
  <c r="T56" i="16"/>
  <c r="T20" i="16"/>
  <c r="T62" i="16"/>
  <c r="T26" i="16"/>
  <c r="T50" i="16"/>
  <c r="T14" i="16"/>
  <c r="Q59" i="16"/>
  <c r="Q23" i="16"/>
  <c r="Q62" i="16"/>
  <c r="Q26" i="16"/>
  <c r="Q58" i="16"/>
  <c r="Q22" i="16"/>
  <c r="T67" i="16"/>
  <c r="F26" i="15"/>
  <c r="C11" i="15"/>
  <c r="T49" i="16"/>
  <c r="T13" i="16"/>
  <c r="F7" i="15"/>
  <c r="F6" i="15"/>
  <c r="C21" i="15"/>
  <c r="F19" i="15"/>
  <c r="C4" i="15"/>
  <c r="P31" i="16" s="1"/>
  <c r="O31" i="16" s="1"/>
  <c r="C17" i="15"/>
  <c r="C23" i="15"/>
  <c r="P12" i="16" s="1"/>
  <c r="O12" i="16" s="1"/>
  <c r="F24" i="15"/>
  <c r="S11" i="16" s="1"/>
  <c r="R11" i="16" s="1"/>
  <c r="C13" i="15"/>
  <c r="C20" i="15"/>
  <c r="C14" i="15"/>
  <c r="B1" i="15"/>
  <c r="F20" i="15"/>
  <c r="C5" i="15"/>
  <c r="C7" i="15"/>
  <c r="F4" i="15"/>
  <c r="S31" i="16" s="1"/>
  <c r="R31" i="16" s="1"/>
  <c r="F12" i="15"/>
  <c r="F21" i="15"/>
  <c r="F8" i="15"/>
  <c r="C22" i="15"/>
  <c r="C6" i="15"/>
  <c r="F16" i="15"/>
  <c r="F5" i="15"/>
  <c r="F18" i="15"/>
  <c r="F13" i="15"/>
  <c r="F15" i="15"/>
  <c r="F23" i="15"/>
  <c r="S12" i="16" s="1"/>
  <c r="R12" i="16" s="1"/>
  <c r="F10" i="15"/>
  <c r="F22" i="15"/>
  <c r="F9" i="15"/>
  <c r="R54" i="16" l="1"/>
  <c r="N8" i="15"/>
  <c r="M9" i="15"/>
  <c r="K9" i="15"/>
  <c r="I7" i="15"/>
  <c r="J11" i="15"/>
  <c r="K7" i="15"/>
  <c r="P46" i="16"/>
  <c r="O46" i="16" s="1"/>
  <c r="P19" i="16"/>
  <c r="O19" i="16" s="1"/>
  <c r="O47" i="16"/>
  <c r="P52" i="16"/>
  <c r="P25" i="16"/>
  <c r="O53" i="16"/>
  <c r="P56" i="16"/>
  <c r="O56" i="16" s="1"/>
  <c r="K6" i="15"/>
  <c r="K17" i="15"/>
  <c r="K5" i="15"/>
  <c r="K8" i="15"/>
  <c r="K10" i="15"/>
  <c r="K11" i="15"/>
  <c r="K13" i="15"/>
  <c r="K14" i="15"/>
  <c r="K15" i="15"/>
  <c r="K16" i="15"/>
  <c r="K18" i="15"/>
  <c r="K21" i="15"/>
  <c r="K22" i="15"/>
  <c r="K24" i="15"/>
  <c r="K12" i="15"/>
  <c r="K4" i="15"/>
  <c r="K19" i="15"/>
  <c r="K20" i="15"/>
  <c r="K23" i="15"/>
  <c r="O61" i="16"/>
  <c r="N5" i="15"/>
  <c r="M6" i="15"/>
  <c r="N6" i="15"/>
  <c r="M7" i="15"/>
  <c r="N7" i="15"/>
  <c r="M8" i="15"/>
  <c r="N9" i="15"/>
  <c r="M10" i="15"/>
  <c r="N10" i="15"/>
  <c r="M11" i="15"/>
  <c r="N11" i="15"/>
  <c r="N12" i="15"/>
  <c r="M13" i="15"/>
  <c r="N13" i="15"/>
  <c r="M14" i="15"/>
  <c r="N14" i="15"/>
  <c r="M15" i="15"/>
  <c r="N15" i="15"/>
  <c r="N16" i="15"/>
  <c r="M17" i="15"/>
  <c r="N17" i="15"/>
  <c r="N18" i="15"/>
  <c r="N19" i="15"/>
  <c r="M21" i="15"/>
  <c r="N21" i="15"/>
  <c r="M23" i="15"/>
  <c r="N23" i="15"/>
  <c r="I11" i="15"/>
  <c r="M5" i="15"/>
  <c r="M12" i="15"/>
  <c r="M16" i="15"/>
  <c r="M18" i="15"/>
  <c r="M19" i="15"/>
  <c r="M20" i="15"/>
  <c r="N20" i="15"/>
  <c r="M22" i="15"/>
  <c r="N22" i="15"/>
  <c r="M24" i="15"/>
  <c r="M4" i="15"/>
  <c r="I10" i="15"/>
  <c r="N4" i="15"/>
  <c r="N24" i="15"/>
  <c r="O10" i="16"/>
  <c r="O52" i="16"/>
  <c r="P17" i="16"/>
  <c r="O17" i="16" s="1"/>
  <c r="R60" i="16"/>
  <c r="S24" i="16"/>
  <c r="R24" i="16" s="1"/>
  <c r="O55" i="16"/>
  <c r="S62" i="16"/>
  <c r="R62" i="16" s="1"/>
  <c r="S26" i="16"/>
  <c r="R26" i="16" s="1"/>
  <c r="P59" i="16"/>
  <c r="O59" i="16" s="1"/>
  <c r="P23" i="16"/>
  <c r="O23" i="16" s="1"/>
  <c r="B3" i="16"/>
  <c r="P58" i="16"/>
  <c r="O58" i="16" s="1"/>
  <c r="P22" i="16"/>
  <c r="O22" i="16" s="1"/>
  <c r="S49" i="16"/>
  <c r="R49" i="16" s="1"/>
  <c r="S13" i="16"/>
  <c r="R13" i="16" s="1"/>
  <c r="S53" i="16"/>
  <c r="R53" i="16" s="1"/>
  <c r="S17" i="16"/>
  <c r="R17" i="16" s="1"/>
  <c r="P51" i="16"/>
  <c r="O51" i="16" s="1"/>
  <c r="P15" i="16"/>
  <c r="O15" i="16" s="1"/>
  <c r="S58" i="16"/>
  <c r="R58" i="16" s="1"/>
  <c r="S22" i="16"/>
  <c r="R22" i="16" s="1"/>
  <c r="P57" i="16"/>
  <c r="O57" i="16" s="1"/>
  <c r="P21" i="16"/>
  <c r="O21" i="16" s="1"/>
  <c r="S55" i="16"/>
  <c r="R55" i="16" s="1"/>
  <c r="S19" i="16"/>
  <c r="S66" i="16"/>
  <c r="R66" i="16" s="1"/>
  <c r="S30" i="16"/>
  <c r="R30" i="16" s="1"/>
  <c r="O25" i="16"/>
  <c r="S47" i="16"/>
  <c r="R47" i="16" s="1"/>
  <c r="E3" i="16"/>
  <c r="P65" i="16"/>
  <c r="O65" i="16" s="1"/>
  <c r="P29" i="16"/>
  <c r="S52" i="16"/>
  <c r="R52" i="16" s="1"/>
  <c r="S16" i="16"/>
  <c r="R16" i="16" s="1"/>
  <c r="S61" i="16"/>
  <c r="R61" i="16" s="1"/>
  <c r="S25" i="16"/>
  <c r="R25" i="16" s="1"/>
  <c r="P50" i="16"/>
  <c r="O50" i="16" s="1"/>
  <c r="P14" i="16"/>
  <c r="O14" i="16" s="1"/>
  <c r="S57" i="16"/>
  <c r="R57" i="16" s="1"/>
  <c r="S21" i="16"/>
  <c r="R21" i="16" s="1"/>
  <c r="P48" i="16"/>
  <c r="O48" i="16" s="1"/>
  <c r="P49" i="16"/>
  <c r="O49" i="16" s="1"/>
  <c r="P13" i="16"/>
  <c r="O13" i="16" s="1"/>
  <c r="S65" i="16"/>
  <c r="R65" i="16" s="1"/>
  <c r="S29" i="16"/>
  <c r="S48" i="16"/>
  <c r="R48" i="16" s="1"/>
  <c r="S64" i="16"/>
  <c r="R64" i="16" s="1"/>
  <c r="S28" i="16"/>
  <c r="R28" i="16" s="1"/>
  <c r="P63" i="16"/>
  <c r="O63" i="16" s="1"/>
  <c r="P27" i="16"/>
  <c r="O27" i="16" s="1"/>
  <c r="P54" i="16"/>
  <c r="O54" i="16" s="1"/>
  <c r="P18" i="16"/>
  <c r="O18" i="16" s="1"/>
  <c r="S67" i="16"/>
  <c r="R67" i="16" s="1"/>
  <c r="P64" i="16"/>
  <c r="O64" i="16" s="1"/>
  <c r="P28" i="16"/>
  <c r="O28" i="16" s="1"/>
  <c r="P62" i="16"/>
  <c r="O62" i="16" s="1"/>
  <c r="P26" i="16"/>
  <c r="O26" i="16" s="1"/>
  <c r="S46" i="16"/>
  <c r="R46" i="16" s="1"/>
  <c r="S10" i="16"/>
  <c r="R10" i="16" s="1"/>
  <c r="S56" i="16"/>
  <c r="R56" i="16" s="1"/>
  <c r="S20" i="16"/>
  <c r="R20" i="16" s="1"/>
  <c r="O20" i="16"/>
  <c r="P67" i="16"/>
  <c r="O67" i="16" s="1"/>
  <c r="J20" i="15"/>
  <c r="I21" i="15"/>
  <c r="I22" i="15"/>
  <c r="I23" i="15"/>
  <c r="I4" i="15"/>
  <c r="J6" i="15"/>
  <c r="J7" i="15"/>
  <c r="J13" i="15"/>
  <c r="I15" i="15"/>
  <c r="J15" i="15"/>
  <c r="J16" i="15"/>
  <c r="J17" i="15"/>
  <c r="J21" i="15"/>
  <c r="J22" i="15"/>
  <c r="J23" i="15"/>
  <c r="J24" i="15"/>
  <c r="J4" i="15"/>
  <c r="I6" i="15"/>
  <c r="I8" i="15"/>
  <c r="I9" i="15"/>
  <c r="J10" i="15"/>
  <c r="I12" i="15"/>
  <c r="I13" i="15"/>
  <c r="I18" i="15"/>
  <c r="I24" i="15"/>
  <c r="I5" i="15"/>
  <c r="J9" i="15"/>
  <c r="J12" i="15"/>
  <c r="I14" i="15"/>
  <c r="J14" i="15"/>
  <c r="I16" i="15"/>
  <c r="I19" i="15"/>
  <c r="J5" i="15"/>
  <c r="J18" i="15"/>
  <c r="J8" i="15"/>
  <c r="I20" i="15"/>
  <c r="I17" i="15"/>
  <c r="J19" i="15"/>
  <c r="S63" i="16"/>
  <c r="R63" i="16" s="1"/>
  <c r="S27" i="16"/>
  <c r="R27" i="16" s="1"/>
  <c r="S50" i="16"/>
  <c r="R50" i="16" s="1"/>
  <c r="S14" i="16"/>
  <c r="R14" i="16" s="1"/>
  <c r="P66" i="16"/>
  <c r="O66" i="16" s="1"/>
  <c r="P30" i="16"/>
  <c r="O30" i="16" s="1"/>
  <c r="R18" i="16"/>
  <c r="O16" i="16"/>
  <c r="S59" i="16"/>
  <c r="R59" i="16" s="1"/>
  <c r="S23" i="16"/>
  <c r="R23" i="16" s="1"/>
  <c r="S51" i="16"/>
  <c r="R51" i="16" s="1"/>
  <c r="S15" i="16"/>
  <c r="R15" i="16" s="1"/>
  <c r="P60" i="16"/>
  <c r="O60" i="16" s="1"/>
  <c r="P24" i="16"/>
  <c r="O24" i="16" s="1"/>
  <c r="R29" i="16" l="1"/>
  <c r="R19" i="16"/>
  <c r="Y15" i="16" s="1"/>
  <c r="O29" i="16"/>
  <c r="W12" i="16" s="1"/>
  <c r="W15" i="16" l="1"/>
  <c r="Y12" i="16"/>
  <c r="AA15" i="16"/>
  <c r="AA12" i="16"/>
</calcChain>
</file>

<file path=xl/sharedStrings.xml><?xml version="1.0" encoding="utf-8"?>
<sst xmlns="http://schemas.openxmlformats.org/spreadsheetml/2006/main" count="680" uniqueCount="179">
  <si>
    <t>0～4</t>
  </si>
  <si>
    <t>5～9</t>
  </si>
  <si>
    <t>10～14</t>
  </si>
  <si>
    <t>15～19</t>
  </si>
  <si>
    <t>20～24</t>
  </si>
  <si>
    <t>25～29</t>
  </si>
  <si>
    <t>30～34</t>
  </si>
  <si>
    <t>35～39</t>
  </si>
  <si>
    <t>40～44</t>
  </si>
  <si>
    <t>45～49</t>
  </si>
  <si>
    <t>50～54</t>
  </si>
  <si>
    <t>55～59</t>
  </si>
  <si>
    <t>60～64</t>
  </si>
  <si>
    <t>65～69</t>
  </si>
  <si>
    <t>70～74</t>
  </si>
  <si>
    <t>75～79</t>
  </si>
  <si>
    <t>80～84</t>
  </si>
  <si>
    <t>男</t>
  </si>
  <si>
    <t>男</t>
    <rPh sb="0" eb="1">
      <t>オトコ</t>
    </rPh>
    <phoneticPr fontId="1"/>
  </si>
  <si>
    <t>女</t>
  </si>
  <si>
    <t>女</t>
    <rPh sb="0" eb="1">
      <t>オンナ</t>
    </rPh>
    <phoneticPr fontId="1"/>
  </si>
  <si>
    <t>総 数</t>
    <rPh sb="0" eb="1">
      <t>ソウ</t>
    </rPh>
    <rPh sb="2" eb="3">
      <t>スウ</t>
    </rPh>
    <phoneticPr fontId="1"/>
  </si>
  <si>
    <t>（歳）</t>
    <rPh sb="1" eb="2">
      <t>サイ</t>
    </rPh>
    <phoneticPr fontId="1"/>
  </si>
  <si>
    <t>出典：総務省「国勢調査」（各年10月1日現在）　</t>
    <rPh sb="0" eb="2">
      <t>シュッテン</t>
    </rPh>
    <rPh sb="3" eb="6">
      <t>ソウムショウ</t>
    </rPh>
    <rPh sb="7" eb="9">
      <t>コクセイ</t>
    </rPh>
    <rPh sb="9" eb="11">
      <t>チョウサ</t>
    </rPh>
    <rPh sb="13" eb="15">
      <t>カクネン</t>
    </rPh>
    <rPh sb="17" eb="18">
      <t>ガツ</t>
    </rPh>
    <rPh sb="19" eb="20">
      <t>ニチ</t>
    </rPh>
    <rPh sb="20" eb="22">
      <t>ゲンザイ</t>
    </rPh>
    <phoneticPr fontId="1"/>
  </si>
  <si>
    <t>年 れ い</t>
    <phoneticPr fontId="1"/>
  </si>
  <si>
    <t>総数</t>
  </si>
  <si>
    <t>総数（年齢）</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</si>
  <si>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</si>
  <si>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</si>
  <si>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</si>
  <si>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</si>
  <si>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</si>
  <si>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</si>
  <si>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</si>
  <si>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</si>
  <si>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</si>
  <si>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</si>
  <si>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</si>
  <si>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</si>
  <si>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</si>
  <si>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</si>
  <si>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</si>
  <si>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</si>
  <si>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</si>
  <si>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</si>
  <si>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</si>
  <si>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</si>
  <si>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100歳以上</t>
  </si>
  <si>
    <t>年齢「不詳」</t>
  </si>
  <si>
    <t>和歌山県</t>
  </si>
  <si>
    <t/>
  </si>
  <si>
    <t>和歌山県市部</t>
  </si>
  <si>
    <t>和歌山県郡部</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</si>
  <si>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</si>
  <si>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</si>
  <si>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</si>
  <si>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</si>
  <si>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</si>
  <si>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</si>
  <si>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</si>
  <si>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</si>
  <si>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</si>
  <si>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</si>
  <si>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</si>
  <si>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</si>
  <si>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</si>
  <si>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</si>
  <si>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</si>
  <si>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</si>
  <si>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美浜町</t>
  </si>
  <si>
    <t>日高町</t>
  </si>
  <si>
    <t>由良町</t>
  </si>
  <si>
    <t>印南町</t>
  </si>
  <si>
    <t>みなべ町</t>
  </si>
  <si>
    <t>日高川町</t>
  </si>
  <si>
    <t>白浜町</t>
  </si>
  <si>
    <t>上富田町</t>
  </si>
  <si>
    <t>すさみ町</t>
  </si>
  <si>
    <t>那智勝浦町</t>
  </si>
  <si>
    <t>太地町</t>
  </si>
  <si>
    <t>古座川町</t>
  </si>
  <si>
    <t>北山村</t>
  </si>
  <si>
    <t>串本町</t>
  </si>
  <si>
    <t>男</t>
    <rPh sb="0" eb="1">
      <t>オトコ</t>
    </rPh>
    <phoneticPr fontId="4"/>
  </si>
  <si>
    <t>女</t>
    <rPh sb="0" eb="1">
      <t>オンナ</t>
    </rPh>
    <phoneticPr fontId="4"/>
  </si>
  <si>
    <t>85～89</t>
  </si>
  <si>
    <t>90～94</t>
  </si>
  <si>
    <t>95～99</t>
  </si>
  <si>
    <t>100歳以上</t>
    <rPh sb="3" eb="6">
      <t>サイイジョウ</t>
    </rPh>
    <phoneticPr fontId="4"/>
  </si>
  <si>
    <t>海草郡</t>
    <rPh sb="0" eb="3">
      <t>カイソウグン</t>
    </rPh>
    <phoneticPr fontId="4"/>
  </si>
  <si>
    <t>伊都郡</t>
    <rPh sb="0" eb="3">
      <t>イトグン</t>
    </rPh>
    <phoneticPr fontId="4"/>
  </si>
  <si>
    <t>有田郡</t>
    <rPh sb="0" eb="3">
      <t>アリダグン</t>
    </rPh>
    <phoneticPr fontId="4"/>
  </si>
  <si>
    <t>日高郡</t>
    <rPh sb="0" eb="3">
      <t>ヒダカグン</t>
    </rPh>
    <phoneticPr fontId="4"/>
  </si>
  <si>
    <t>西牟婁郡</t>
    <rPh sb="0" eb="4">
      <t>ニシムログン</t>
    </rPh>
    <phoneticPr fontId="4"/>
  </si>
  <si>
    <t>東牟婁郡</t>
    <rPh sb="0" eb="4">
      <t>ヒガシムログン</t>
    </rPh>
    <phoneticPr fontId="4"/>
  </si>
  <si>
    <t>と</t>
    <phoneticPr fontId="4"/>
  </si>
  <si>
    <t>わかやまけん</t>
    <phoneticPr fontId="4"/>
  </si>
  <si>
    <t>わかやまけんしぶ</t>
    <phoneticPr fontId="4"/>
  </si>
  <si>
    <t>わかやまけんぐんぶ</t>
    <phoneticPr fontId="4"/>
  </si>
  <si>
    <t>わかやまし</t>
    <phoneticPr fontId="4"/>
  </si>
  <si>
    <t>かいなんし</t>
    <phoneticPr fontId="4"/>
  </si>
  <si>
    <t>はしもとし</t>
    <phoneticPr fontId="4"/>
  </si>
  <si>
    <t>ありだし</t>
    <phoneticPr fontId="4"/>
  </si>
  <si>
    <t>ごぼうし</t>
    <phoneticPr fontId="4"/>
  </si>
  <si>
    <t>たなべし</t>
    <phoneticPr fontId="4"/>
  </si>
  <si>
    <t>しんぐうし</t>
    <phoneticPr fontId="4"/>
  </si>
  <si>
    <t>きのかわし</t>
    <phoneticPr fontId="4"/>
  </si>
  <si>
    <t>いわでし</t>
    <phoneticPr fontId="4"/>
  </si>
  <si>
    <t>かいそうぐん</t>
    <phoneticPr fontId="4"/>
  </si>
  <si>
    <t>きみのちょう</t>
    <phoneticPr fontId="4"/>
  </si>
  <si>
    <t>いとぐん</t>
    <phoneticPr fontId="4"/>
  </si>
  <si>
    <t>かつらぎちょう</t>
    <phoneticPr fontId="4"/>
  </si>
  <si>
    <t>くどやまちょう</t>
    <phoneticPr fontId="4"/>
  </si>
  <si>
    <t>こうやちょう</t>
    <phoneticPr fontId="4"/>
  </si>
  <si>
    <t>ありだぐん</t>
    <phoneticPr fontId="4"/>
  </si>
  <si>
    <t>ゆあさちょう</t>
    <phoneticPr fontId="4"/>
  </si>
  <si>
    <t>ありだがわちょう</t>
    <phoneticPr fontId="4"/>
  </si>
  <si>
    <t>ひだかぐん</t>
    <phoneticPr fontId="4"/>
  </si>
  <si>
    <t>みはまちょう</t>
    <phoneticPr fontId="4"/>
  </si>
  <si>
    <t>ひだかちょう</t>
    <phoneticPr fontId="4"/>
  </si>
  <si>
    <t>ゆらちょう</t>
    <phoneticPr fontId="4"/>
  </si>
  <si>
    <t>いなみちょう</t>
    <phoneticPr fontId="4"/>
  </si>
  <si>
    <t>みなべちょう</t>
    <phoneticPr fontId="4"/>
  </si>
  <si>
    <t>ひだかがわちょう</t>
    <phoneticPr fontId="4"/>
  </si>
  <si>
    <t>にしむろぐん</t>
    <phoneticPr fontId="4"/>
  </si>
  <si>
    <t>しらはまちょう</t>
    <phoneticPr fontId="4"/>
  </si>
  <si>
    <t>かみとんだちょう</t>
    <phoneticPr fontId="4"/>
  </si>
  <si>
    <t>すさみちょう</t>
    <phoneticPr fontId="4"/>
  </si>
  <si>
    <t>ひがしむろぐん</t>
    <phoneticPr fontId="4"/>
  </si>
  <si>
    <t>なちかつうらちょう</t>
    <phoneticPr fontId="4"/>
  </si>
  <si>
    <t>たいじちょう</t>
    <phoneticPr fontId="4"/>
  </si>
  <si>
    <t>こざがわちょう</t>
    <phoneticPr fontId="4"/>
  </si>
  <si>
    <t>きたやまむら</t>
    <phoneticPr fontId="4"/>
  </si>
  <si>
    <t>くしもとちょう</t>
    <phoneticPr fontId="4"/>
  </si>
  <si>
    <t>総数</t>
    <rPh sb="0" eb="2">
      <t>ソウスウ</t>
    </rPh>
    <phoneticPr fontId="4"/>
  </si>
  <si>
    <t>※総数には年齢「不詳」を含むため、年齢別人口の合計とは一致しない場合がある。</t>
    <rPh sb="1" eb="3">
      <t>ソウスウ</t>
    </rPh>
    <rPh sb="5" eb="7">
      <t>ネンレイ</t>
    </rPh>
    <rPh sb="8" eb="10">
      <t>フショウ</t>
    </rPh>
    <rPh sb="12" eb="13">
      <t>フク</t>
    </rPh>
    <rPh sb="17" eb="19">
      <t>ネンレイ</t>
    </rPh>
    <rPh sb="19" eb="20">
      <t>ベツ</t>
    </rPh>
    <rPh sb="20" eb="22">
      <t>ジンコウ</t>
    </rPh>
    <rPh sb="23" eb="24">
      <t>ゴウ</t>
    </rPh>
    <rPh sb="24" eb="25">
      <t>ケイ</t>
    </rPh>
    <rPh sb="27" eb="29">
      <t>イッチ</t>
    </rPh>
    <rPh sb="32" eb="34">
      <t>バアイ</t>
    </rPh>
    <phoneticPr fontId="1"/>
  </si>
  <si>
    <t xml:space="preserve">※年齢３区分別の人口割合は、年齢「不詳」を除いた割合。  </t>
    <phoneticPr fontId="4"/>
  </si>
  <si>
    <r>
      <t>100</t>
    </r>
    <r>
      <rPr>
        <sz val="8"/>
        <color theme="1"/>
        <rFont val="Meiryo UI"/>
        <family val="3"/>
        <charset val="128"/>
      </rPr>
      <t>歳以上</t>
    </r>
    <rPh sb="3" eb="6">
      <t>サイイジョウ</t>
    </rPh>
    <phoneticPr fontId="4"/>
  </si>
  <si>
    <t>和歌山県</t>
    <rPh sb="0" eb="4">
      <t>ワカヤマケン</t>
    </rPh>
    <phoneticPr fontId="5"/>
  </si>
  <si>
    <t>和歌山県市部</t>
    <rPh sb="0" eb="4">
      <t>ワカヤマケン</t>
    </rPh>
    <rPh sb="4" eb="6">
      <t>シブ</t>
    </rPh>
    <phoneticPr fontId="5"/>
  </si>
  <si>
    <t>和歌山県郡部</t>
    <rPh sb="0" eb="4">
      <t>ワカヤマケン</t>
    </rPh>
    <rPh sb="4" eb="6">
      <t>グンブ</t>
    </rPh>
    <phoneticPr fontId="5"/>
  </si>
  <si>
    <t>海草郡</t>
    <rPh sb="0" eb="3">
      <t>カイソウグン</t>
    </rPh>
    <phoneticPr fontId="5"/>
  </si>
  <si>
    <t>伊都郡</t>
    <rPh sb="0" eb="3">
      <t>イトグン</t>
    </rPh>
    <phoneticPr fontId="5"/>
  </si>
  <si>
    <t>有田郡</t>
    <rPh sb="0" eb="3">
      <t>アリダグン</t>
    </rPh>
    <phoneticPr fontId="5"/>
  </si>
  <si>
    <t>日高郡</t>
    <rPh sb="0" eb="3">
      <t>ヒダカグン</t>
    </rPh>
    <phoneticPr fontId="5"/>
  </si>
  <si>
    <t>西牟婁郡</t>
    <rPh sb="0" eb="4">
      <t>ニシムログン</t>
    </rPh>
    <phoneticPr fontId="5"/>
  </si>
  <si>
    <t>東牟婁郡</t>
    <rPh sb="0" eb="4">
      <t>ヒガシムログン</t>
    </rPh>
    <phoneticPr fontId="5"/>
  </si>
  <si>
    <t xml:space="preserve">  ２つをくらべてみて、気づいたことを書いてみよう</t>
    <rPh sb="12" eb="13">
      <t>キ</t>
    </rPh>
    <rPh sb="19" eb="20">
      <t>カ</t>
    </rPh>
    <phoneticPr fontId="12"/>
  </si>
  <si>
    <t>⇦横軸の最大値を合わせていません。人口構造を比べるときに見やすいです。</t>
    <rPh sb="1" eb="3">
      <t>ヨコジク</t>
    </rPh>
    <rPh sb="4" eb="7">
      <t>サイダイチ</t>
    </rPh>
    <rPh sb="8" eb="9">
      <t>ア</t>
    </rPh>
    <rPh sb="17" eb="19">
      <t>ジンコウ</t>
    </rPh>
    <rPh sb="19" eb="21">
      <t>コウゾウ</t>
    </rPh>
    <rPh sb="22" eb="23">
      <t>クラ</t>
    </rPh>
    <rPh sb="28" eb="29">
      <t>ミ</t>
    </rPh>
    <phoneticPr fontId="4"/>
  </si>
  <si>
    <r>
      <rPr>
        <b/>
        <sz val="16"/>
        <color indexed="10"/>
        <rFont val="Meiryo UI"/>
        <family val="3"/>
        <charset val="128"/>
      </rPr>
      <t>（ご注意ください！）</t>
    </r>
    <r>
      <rPr>
        <b/>
        <sz val="16"/>
        <color indexed="9"/>
        <rFont val="Meiryo UI"/>
        <family val="3"/>
        <charset val="128"/>
      </rPr>
      <t>人口ピラミッド下部の横軸の最大値やメモリ間隔が統一でない場合がありますので、市町村を選択後、必ずご確認・ご修正ください。</t>
    </r>
    <rPh sb="2" eb="4">
      <t>チュウイ</t>
    </rPh>
    <rPh sb="10" eb="12">
      <t>ジンコウ</t>
    </rPh>
    <rPh sb="17" eb="19">
      <t>カブ</t>
    </rPh>
    <rPh sb="20" eb="22">
      <t>ヨコジク</t>
    </rPh>
    <rPh sb="23" eb="26">
      <t>サイダイチ</t>
    </rPh>
    <rPh sb="30" eb="32">
      <t>カンカク</t>
    </rPh>
    <rPh sb="33" eb="35">
      <t>トウイツ</t>
    </rPh>
    <rPh sb="38" eb="40">
      <t>バアイ</t>
    </rPh>
    <rPh sb="48" eb="51">
      <t>シチョウソン</t>
    </rPh>
    <rPh sb="52" eb="54">
      <t>センタク</t>
    </rPh>
    <rPh sb="54" eb="55">
      <t>ゴ</t>
    </rPh>
    <rPh sb="56" eb="57">
      <t>カナラ</t>
    </rPh>
    <rPh sb="59" eb="61">
      <t>カクニン</t>
    </rPh>
    <rPh sb="63" eb="65">
      <t>シュウセイ</t>
    </rPh>
    <phoneticPr fontId="1"/>
  </si>
  <si>
    <t>↓青枠のセルを選択し、セル右上の「▽」ボタンから市町村を選択できます。</t>
    <rPh sb="1" eb="2">
      <t>アオ</t>
    </rPh>
    <rPh sb="2" eb="3">
      <t>ワク</t>
    </rPh>
    <rPh sb="7" eb="9">
      <t>センタク</t>
    </rPh>
    <rPh sb="13" eb="15">
      <t>ミギウエ</t>
    </rPh>
    <rPh sb="24" eb="27">
      <t>シチョウソン</t>
    </rPh>
    <rPh sb="28" eb="30">
      <t>センタク</t>
    </rPh>
    <phoneticPr fontId="1"/>
  </si>
  <si>
    <t>↓シートの説明</t>
    <rPh sb="5" eb="7">
      <t>セツメイ</t>
    </rPh>
    <phoneticPr fontId="4"/>
  </si>
  <si>
    <t>⇦横軸の最大値を合わせています。人口規模も合わせて比べることができますが、差が大きすぎると見にくいです。</t>
    <rPh sb="1" eb="3">
      <t>ヨコジク</t>
    </rPh>
    <rPh sb="4" eb="7">
      <t>サイダイチ</t>
    </rPh>
    <rPh sb="8" eb="9">
      <t>ア</t>
    </rPh>
    <rPh sb="16" eb="18">
      <t>ジンコウ</t>
    </rPh>
    <rPh sb="18" eb="20">
      <t>キボ</t>
    </rPh>
    <rPh sb="21" eb="22">
      <t>ア</t>
    </rPh>
    <rPh sb="25" eb="26">
      <t>クラ</t>
    </rPh>
    <rPh sb="37" eb="38">
      <t>サ</t>
    </rPh>
    <rPh sb="39" eb="40">
      <t>オオ</t>
    </rPh>
    <rPh sb="45" eb="46">
      <t>ミ</t>
    </rPh>
    <phoneticPr fontId="4"/>
  </si>
  <si>
    <t>ダミー</t>
    <phoneticPr fontId="4"/>
  </si>
  <si>
    <t>ダミー</t>
    <phoneticPr fontId="4"/>
  </si>
  <si>
    <t>ダミー</t>
    <phoneticPr fontId="4"/>
  </si>
  <si>
    <t>0～14歳</t>
    <rPh sb="4" eb="5">
      <t>サイ</t>
    </rPh>
    <phoneticPr fontId="12"/>
  </si>
  <si>
    <t>15～64歳</t>
    <rPh sb="5" eb="6">
      <t>サイ</t>
    </rPh>
    <phoneticPr fontId="12"/>
  </si>
  <si>
    <t>65歳以上</t>
    <rPh sb="2" eb="5">
      <t>サイイジョウ</t>
    </rPh>
    <phoneticPr fontId="12"/>
  </si>
  <si>
    <t xml:space="preserve">  2つをくらべてみて、気づいたことを書いてみよう</t>
    <rPh sb="12" eb="13">
      <t>キ</t>
    </rPh>
    <rPh sb="19" eb="20">
      <t>カ</t>
    </rPh>
    <phoneticPr fontId="12"/>
  </si>
  <si>
    <t>の人口ピラミッドを比べてみよう</t>
    <rPh sb="1" eb="3">
      <t>ジンコウ</t>
    </rPh>
    <rPh sb="9" eb="10">
      <t>クラ</t>
    </rPh>
    <phoneticPr fontId="4"/>
  </si>
  <si>
    <t>　横軸の最大値を大きいほうのピラミッドに合わせています。人口総数の差が大きい市町村同士を比べるとどうなるかな？</t>
    <rPh sb="1" eb="3">
      <t>ヨコジク</t>
    </rPh>
    <rPh sb="4" eb="7">
      <t>サイダイチ</t>
    </rPh>
    <rPh sb="8" eb="9">
      <t>オオ</t>
    </rPh>
    <rPh sb="20" eb="21">
      <t>ア</t>
    </rPh>
    <rPh sb="28" eb="30">
      <t>ジンコウ</t>
    </rPh>
    <rPh sb="30" eb="32">
      <t>ソウスウ</t>
    </rPh>
    <rPh sb="33" eb="34">
      <t>サ</t>
    </rPh>
    <rPh sb="35" eb="36">
      <t>オオ</t>
    </rPh>
    <rPh sb="38" eb="41">
      <t>シチョウソン</t>
    </rPh>
    <rPh sb="41" eb="43">
      <t>ドウシ</t>
    </rPh>
    <rPh sb="44" eb="45">
      <t>クラ</t>
    </rPh>
    <phoneticPr fontId="4"/>
  </si>
  <si>
    <t>　横軸の最大値を合わせていません。人口総数の差が大きい市町村同士の人口構造を比べたいときに参考にしてください。</t>
    <rPh sb="1" eb="3">
      <t>ヨコジク</t>
    </rPh>
    <rPh sb="4" eb="7">
      <t>サイダイチ</t>
    </rPh>
    <rPh sb="8" eb="9">
      <t>ア</t>
    </rPh>
    <rPh sb="17" eb="19">
      <t>ジンコウ</t>
    </rPh>
    <rPh sb="19" eb="21">
      <t>ソウスウ</t>
    </rPh>
    <rPh sb="22" eb="23">
      <t>サ</t>
    </rPh>
    <rPh sb="24" eb="25">
      <t>オオ</t>
    </rPh>
    <rPh sb="27" eb="30">
      <t>シチョウソン</t>
    </rPh>
    <rPh sb="30" eb="32">
      <t>ドウシ</t>
    </rPh>
    <rPh sb="33" eb="35">
      <t>ジンコウ</t>
    </rPh>
    <rPh sb="35" eb="37">
      <t>コウゾウ</t>
    </rPh>
    <rPh sb="38" eb="39">
      <t>クラ</t>
    </rPh>
    <rPh sb="45" eb="47">
      <t>サンコウ</t>
    </rPh>
    <phoneticPr fontId="4"/>
  </si>
  <si>
    <t>（人）</t>
    <rPh sb="1" eb="2">
      <t>ニン</t>
    </rPh>
    <phoneticPr fontId="4"/>
  </si>
  <si>
    <t>※このシートにはグラフデータを載せています。シートを削除するとグラフが表示されなくなります。</t>
    <rPh sb="15" eb="16">
      <t>ノ</t>
    </rPh>
    <rPh sb="26" eb="28">
      <t>サクジョ</t>
    </rPh>
    <rPh sb="35" eb="37">
      <t>ヒョウジ</t>
    </rPh>
    <phoneticPr fontId="4"/>
  </si>
  <si>
    <t>※このシートには市町村名データを載せています。シートを削除するとグラフが表示されなくなります。</t>
    <rPh sb="8" eb="11">
      <t>シチョウソン</t>
    </rPh>
    <rPh sb="11" eb="12">
      <t>メイ</t>
    </rPh>
    <rPh sb="16" eb="17">
      <t>ノ</t>
    </rPh>
    <rPh sb="27" eb="29">
      <t>サクジョ</t>
    </rPh>
    <rPh sb="36" eb="38">
      <t>ヒョウジ</t>
    </rPh>
    <phoneticPr fontId="4"/>
  </si>
  <si>
    <t>令和２年国勢調査　人口等基本集計</t>
  </si>
  <si>
    <t>第２－７表　男女，年齢（5歳階級及び3区分），国籍総数か日本人別人口，平均年齢，年齢中位数及び人口構成比［年齢別］－全国，都道府県，市区町村（2000年（平成12年）市区町村含む）</t>
  </si>
  <si>
    <t>1) 「人口構成比［年齢別］」，「平均年齢」及び「年齢中位数」については，年齢「不詳」の者を除いて算出。</t>
  </si>
  <si>
    <t>海草郡</t>
    <rPh sb="0" eb="3">
      <t>カイソウグン</t>
    </rPh>
    <phoneticPr fontId="1"/>
  </si>
  <si>
    <t>伊都郡</t>
    <rPh sb="0" eb="3">
      <t>イトグン</t>
    </rPh>
    <phoneticPr fontId="1"/>
  </si>
  <si>
    <t>有田郡</t>
    <rPh sb="0" eb="3">
      <t>アリダグン</t>
    </rPh>
    <phoneticPr fontId="1"/>
  </si>
  <si>
    <t>日高郡</t>
    <rPh sb="0" eb="3">
      <t>ヒダカグン</t>
    </rPh>
    <phoneticPr fontId="1"/>
  </si>
  <si>
    <t>西牟婁郡</t>
    <rPh sb="0" eb="4">
      <t>ニシムログン</t>
    </rPh>
    <phoneticPr fontId="1"/>
  </si>
  <si>
    <t>東牟婁郡</t>
    <rPh sb="0" eb="4">
      <t>ヒガシムログン</t>
    </rPh>
    <phoneticPr fontId="1"/>
  </si>
  <si>
    <t>地域（2020）</t>
    <phoneticPr fontId="4"/>
  </si>
  <si>
    <t>年れい別人口（2020年）</t>
    <rPh sb="0" eb="1">
      <t>ネン</t>
    </rPh>
    <rPh sb="3" eb="4">
      <t>ベツ</t>
    </rPh>
    <rPh sb="4" eb="6">
      <t>ジンコウ</t>
    </rPh>
    <rPh sb="11" eb="12">
      <t>ネン</t>
    </rPh>
    <phoneticPr fontId="4"/>
  </si>
  <si>
    <t>和歌山県調査統計課（R4.1）</t>
    <rPh sb="0" eb="4">
      <t>ワカヤマケン</t>
    </rPh>
    <rPh sb="4" eb="9">
      <t>チョウサ</t>
    </rPh>
    <phoneticPr fontId="4"/>
  </si>
  <si>
    <t>ひろがわちょう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</si>
</sst>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0_ "/>
  </numFmts>
  <fonts count="29">
    <font>
      <sz val="11"/>
      <color theme="1"/>
      <name val="HGｺﾞｼｯｸM"/>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HGｺﾞｼｯｸM"/>
      <family val="3"/>
      <charset val="128"/>
    </font>
    <font>
      <sz val="6"/>
      <name val="HGｺﾞｼｯｸM"/>
      <family val="3"/>
      <charset val="128"/>
    </font>
    <font>
      <sz val="11"/>
      <color theme="1"/>
      <name val="HGｺﾞｼｯｸM"/>
      <family val="3"/>
      <charset val="128"/>
      <scheme val="minor"/>
    </font>
    <font>
      <sz val="10"/>
      <color theme="1"/>
      <name val="HGｺﾞｼｯｸM"/>
      <family val="3"/>
      <charset val="128"/>
      <scheme val="minor"/>
    </font>
    <font>
      <sz val="11"/>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6"/>
      <name val="HGｺﾞｼｯｸM"/>
      <family val="3"/>
      <charset val="128"/>
      <scheme val="minor"/>
    </font>
    <font>
      <sz val="12"/>
      <color theme="1"/>
      <name val="Meiryo UI"/>
      <family val="3"/>
      <charset val="128"/>
    </font>
    <font>
      <sz val="14"/>
      <color theme="1"/>
      <name val="HGS創英角ﾎﾟｯﾌﾟ体"/>
      <family val="3"/>
      <charset val="128"/>
    </font>
    <font>
      <b/>
      <sz val="16"/>
      <color indexed="10"/>
      <name val="Meiryo UI"/>
      <family val="3"/>
      <charset val="128"/>
    </font>
    <font>
      <b/>
      <sz val="16"/>
      <color indexed="9"/>
      <name val="Meiryo UI"/>
      <family val="3"/>
      <charset val="128"/>
    </font>
    <font>
      <sz val="11"/>
      <color theme="0"/>
      <name val="Meiryo UI"/>
      <family val="3"/>
      <charset val="128"/>
    </font>
    <font>
      <sz val="8"/>
      <color theme="0" tint="-0.14999847407452621"/>
      <name val="Meiryo UI"/>
      <family val="3"/>
      <charset val="128"/>
    </font>
    <font>
      <sz val="8"/>
      <color theme="4"/>
      <name val="Meiryo UI"/>
      <family val="3"/>
      <charset val="128"/>
    </font>
    <font>
      <sz val="8"/>
      <color rgb="FFFF0000"/>
      <name val="Meiryo UI"/>
      <family val="3"/>
      <charset val="128"/>
    </font>
    <font>
      <b/>
      <sz val="10"/>
      <color rgb="FFFF0000"/>
      <name val="Meiryo UI"/>
      <family val="3"/>
      <charset val="128"/>
    </font>
    <font>
      <b/>
      <sz val="11"/>
      <color rgb="FFFF0000"/>
      <name val="Meiryo UI"/>
      <family val="3"/>
      <charset val="128"/>
    </font>
    <font>
      <sz val="12"/>
      <color theme="9" tint="0.79998168889431442"/>
      <name val="Meiryo UI"/>
      <family val="3"/>
      <charset val="128"/>
    </font>
    <font>
      <sz val="16"/>
      <color theme="1"/>
      <name val="Meiryo UI"/>
      <family val="3"/>
      <charset val="128"/>
    </font>
    <font>
      <sz val="14"/>
      <color theme="1"/>
      <name val="Meiryo UI"/>
      <family val="3"/>
      <charset val="128"/>
    </font>
    <font>
      <sz val="14"/>
      <color theme="0" tint="-0.34998626667073579"/>
      <name val="Meiryo UI"/>
      <family val="3"/>
      <charset val="128"/>
    </font>
    <font>
      <b/>
      <sz val="16"/>
      <color theme="0"/>
      <name val="Meiryo UI"/>
      <family val="3"/>
      <charset val="128"/>
    </font>
    <font>
      <sz val="10"/>
      <color theme="1"/>
      <name val="ＭＳ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top/>
      <bottom style="medium">
        <color theme="7" tint="-0.249977111117893"/>
      </bottom>
      <diagonal/>
    </border>
    <border>
      <left style="medium">
        <color theme="7" tint="-0.249977111117893"/>
      </left>
      <right/>
      <top style="medium">
        <color theme="7" tint="-0.249977111117893"/>
      </top>
      <bottom style="medium">
        <color theme="7" tint="-0.249977111117893"/>
      </bottom>
      <diagonal/>
    </border>
    <border>
      <left/>
      <right style="medium">
        <color theme="7" tint="-0.249977111117893"/>
      </right>
      <top style="medium">
        <color theme="7" tint="-0.249977111117893"/>
      </top>
      <bottom style="medium">
        <color theme="7" tint="-0.249977111117893"/>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2" fillId="0" borderId="0"/>
    <xf numFmtId="9" fontId="6" fillId="0" borderId="0" applyFont="0" applyFill="0" applyBorder="0" applyAlignment="0" applyProtection="0">
      <alignment vertical="center"/>
    </xf>
  </cellStyleXfs>
  <cellXfs count="154">
    <xf numFmtId="0" fontId="0" fillId="0" borderId="0" xfId="0">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lignment vertical="center"/>
    </xf>
    <xf numFmtId="0" fontId="8" fillId="0" borderId="19" xfId="0" applyFont="1" applyBorder="1">
      <alignment vertical="center"/>
    </xf>
    <xf numFmtId="0" fontId="8" fillId="0" borderId="5" xfId="0" applyFont="1" applyBorder="1">
      <alignment vertical="center"/>
    </xf>
    <xf numFmtId="3" fontId="8" fillId="0" borderId="6" xfId="0" applyNumberFormat="1" applyFont="1" applyBorder="1">
      <alignment vertical="center"/>
    </xf>
    <xf numFmtId="3" fontId="8" fillId="0" borderId="23" xfId="0" applyNumberFormat="1" applyFont="1" applyBorder="1">
      <alignment vertical="center"/>
    </xf>
    <xf numFmtId="3" fontId="8" fillId="0" borderId="24" xfId="0" applyNumberFormat="1" applyFont="1" applyBorder="1">
      <alignment vertical="center"/>
    </xf>
    <xf numFmtId="0" fontId="8" fillId="0" borderId="8" xfId="0" applyFont="1" applyBorder="1">
      <alignment vertical="center"/>
    </xf>
    <xf numFmtId="38" fontId="8" fillId="0" borderId="3" xfId="1" applyFont="1" applyBorder="1">
      <alignment vertical="center"/>
    </xf>
    <xf numFmtId="38" fontId="8" fillId="0" borderId="16" xfId="1" applyFont="1" applyBorder="1">
      <alignment vertical="center"/>
    </xf>
    <xf numFmtId="38" fontId="8" fillId="0" borderId="17" xfId="1" applyFont="1" applyBorder="1">
      <alignment vertical="center"/>
    </xf>
    <xf numFmtId="38" fontId="8" fillId="0" borderId="20" xfId="1" applyFont="1" applyBorder="1">
      <alignment vertical="center"/>
    </xf>
    <xf numFmtId="38" fontId="8" fillId="0" borderId="21" xfId="1" applyFont="1" applyBorder="1">
      <alignment vertical="center"/>
    </xf>
    <xf numFmtId="38" fontId="8" fillId="0" borderId="22" xfId="1" applyFont="1" applyBorder="1">
      <alignment vertical="center"/>
    </xf>
    <xf numFmtId="38" fontId="8" fillId="0" borderId="6" xfId="1" applyFont="1" applyBorder="1">
      <alignment vertical="center"/>
    </xf>
    <xf numFmtId="38" fontId="8" fillId="0" borderId="23" xfId="1" applyFont="1" applyBorder="1">
      <alignment vertical="center"/>
    </xf>
    <xf numFmtId="38" fontId="8" fillId="0" borderId="24" xfId="1" applyFont="1" applyBorder="1">
      <alignment vertical="center"/>
    </xf>
    <xf numFmtId="38" fontId="8" fillId="0" borderId="9" xfId="1" applyFont="1" applyBorder="1">
      <alignment vertical="center"/>
    </xf>
    <xf numFmtId="38" fontId="8" fillId="0" borderId="26" xfId="1" applyFont="1" applyBorder="1">
      <alignment vertical="center"/>
    </xf>
    <xf numFmtId="38" fontId="8" fillId="0" borderId="27" xfId="1" applyFont="1" applyBorder="1">
      <alignment vertical="center"/>
    </xf>
    <xf numFmtId="0" fontId="9" fillId="2" borderId="11" xfId="0" applyFont="1" applyFill="1" applyBorder="1" applyAlignment="1">
      <alignment horizontal="center"/>
    </xf>
    <xf numFmtId="0" fontId="9" fillId="2" borderId="1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7" fillId="0" borderId="0" xfId="0" applyFont="1" applyAlignment="1">
      <alignment horizontal="center" vertical="center"/>
    </xf>
    <xf numFmtId="0" fontId="10" fillId="2" borderId="28" xfId="0" applyFont="1" applyFill="1" applyBorder="1" applyAlignment="1">
      <alignment horizontal="left" wrapText="1"/>
    </xf>
    <xf numFmtId="0" fontId="9" fillId="2" borderId="4" xfId="0" applyFont="1" applyFill="1" applyBorder="1" applyAlignment="1">
      <alignment horizontal="center" vertical="center"/>
    </xf>
    <xf numFmtId="0" fontId="10" fillId="2" borderId="0" xfId="0" applyFont="1" applyFill="1" applyAlignment="1">
      <alignment vertical="top" wrapText="1"/>
    </xf>
    <xf numFmtId="0" fontId="10" fillId="2" borderId="0" xfId="0" applyFont="1" applyFill="1" applyAlignment="1">
      <alignment vertical="top"/>
    </xf>
    <xf numFmtId="0" fontId="10" fillId="0" borderId="0" xfId="0" applyFont="1">
      <alignment vertical="center"/>
    </xf>
    <xf numFmtId="38" fontId="10" fillId="2" borderId="2" xfId="1" applyFont="1" applyFill="1" applyBorder="1">
      <alignment vertical="center"/>
    </xf>
    <xf numFmtId="38" fontId="10" fillId="2" borderId="3" xfId="1" applyFont="1" applyFill="1" applyBorder="1">
      <alignment vertical="center"/>
    </xf>
    <xf numFmtId="38" fontId="10" fillId="2" borderId="4" xfId="1" applyFont="1" applyFill="1" applyBorder="1">
      <alignment vertical="center"/>
    </xf>
    <xf numFmtId="41" fontId="10" fillId="2" borderId="7" xfId="1" applyNumberFormat="1" applyFont="1" applyFill="1" applyBorder="1">
      <alignment vertical="center"/>
    </xf>
    <xf numFmtId="41" fontId="10" fillId="2" borderId="6" xfId="1" applyNumberFormat="1" applyFont="1" applyFill="1" applyBorder="1">
      <alignment vertical="center"/>
    </xf>
    <xf numFmtId="41" fontId="10" fillId="2" borderId="5" xfId="1" applyNumberFormat="1" applyFont="1" applyFill="1" applyBorder="1">
      <alignment vertical="center"/>
    </xf>
    <xf numFmtId="41" fontId="10" fillId="2" borderId="10" xfId="1" applyNumberFormat="1" applyFont="1" applyFill="1" applyBorder="1">
      <alignment vertical="center"/>
    </xf>
    <xf numFmtId="41" fontId="10" fillId="2" borderId="9" xfId="1" applyNumberFormat="1" applyFont="1" applyFill="1" applyBorder="1">
      <alignment vertical="center"/>
    </xf>
    <xf numFmtId="41" fontId="10" fillId="2" borderId="8" xfId="1" applyNumberFormat="1" applyFont="1" applyFill="1" applyBorder="1">
      <alignment vertical="center"/>
    </xf>
    <xf numFmtId="0" fontId="9" fillId="0" borderId="0" xfId="0" applyFont="1" applyAlignment="1">
      <alignment horizontal="center" vertical="center"/>
    </xf>
    <xf numFmtId="0" fontId="8" fillId="2" borderId="0" xfId="0" applyFont="1" applyFill="1">
      <alignment vertical="center"/>
    </xf>
    <xf numFmtId="0" fontId="13" fillId="2" borderId="0" xfId="0" applyFont="1" applyFill="1">
      <alignment vertical="center"/>
    </xf>
    <xf numFmtId="0" fontId="17" fillId="0" borderId="0" xfId="0" applyFont="1">
      <alignment vertical="center"/>
    </xf>
    <xf numFmtId="38" fontId="8" fillId="0" borderId="23" xfId="1" applyFont="1" applyBorder="1" applyAlignment="1">
      <alignment horizontal="right" vertical="center"/>
    </xf>
    <xf numFmtId="38" fontId="8" fillId="0" borderId="26" xfId="1" applyFont="1" applyBorder="1" applyAlignment="1">
      <alignment horizontal="right" vertical="center"/>
    </xf>
    <xf numFmtId="0" fontId="10" fillId="2" borderId="0" xfId="0" applyFont="1" applyFill="1" applyAlignment="1">
      <alignment horizontal="center" vertical="center"/>
    </xf>
    <xf numFmtId="176" fontId="8" fillId="2" borderId="0" xfId="5" applyNumberFormat="1" applyFont="1" applyFill="1" applyAlignment="1">
      <alignment horizontal="center" vertical="center"/>
    </xf>
    <xf numFmtId="9" fontId="8" fillId="2" borderId="0" xfId="5" applyFont="1" applyFill="1" applyAlignment="1">
      <alignment horizontal="center" vertical="center"/>
    </xf>
    <xf numFmtId="0" fontId="10" fillId="2" borderId="34" xfId="0" applyFont="1" applyFill="1" applyBorder="1" applyAlignment="1">
      <alignment horizontal="center" vertical="center"/>
    </xf>
    <xf numFmtId="176" fontId="8" fillId="2" borderId="35" xfId="5" applyNumberFormat="1" applyFont="1" applyFill="1" applyBorder="1" applyAlignment="1">
      <alignment horizontal="center" vertical="center"/>
    </xf>
    <xf numFmtId="0" fontId="9" fillId="2" borderId="2" xfId="0" applyFont="1" applyFill="1" applyBorder="1" applyAlignment="1">
      <alignment horizontal="center" vertical="center"/>
    </xf>
    <xf numFmtId="0" fontId="11" fillId="4" borderId="0" xfId="0" applyFont="1" applyFill="1">
      <alignment vertical="center"/>
    </xf>
    <xf numFmtId="0" fontId="11" fillId="0" borderId="0" xfId="0" applyFont="1">
      <alignment vertical="center"/>
    </xf>
    <xf numFmtId="38" fontId="11" fillId="4" borderId="0" xfId="1" applyFont="1" applyFill="1" applyBorder="1">
      <alignment vertical="center"/>
    </xf>
    <xf numFmtId="38" fontId="11" fillId="0" borderId="0" xfId="1" applyFont="1">
      <alignment vertical="center"/>
    </xf>
    <xf numFmtId="0" fontId="19" fillId="0" borderId="0" xfId="0" applyFont="1">
      <alignment vertical="center"/>
    </xf>
    <xf numFmtId="0" fontId="20" fillId="0" borderId="0" xfId="0" applyFont="1">
      <alignment vertical="center"/>
    </xf>
    <xf numFmtId="177" fontId="11" fillId="4" borderId="0" xfId="0" applyNumberFormat="1" applyFont="1" applyFill="1">
      <alignment vertical="center"/>
    </xf>
    <xf numFmtId="177" fontId="11" fillId="4" borderId="0" xfId="1" applyNumberFormat="1" applyFont="1" applyFill="1" applyBorder="1">
      <alignment vertical="center"/>
    </xf>
    <xf numFmtId="177" fontId="18" fillId="4" borderId="0" xfId="0" applyNumberFormat="1" applyFont="1" applyFill="1">
      <alignment vertical="center"/>
    </xf>
    <xf numFmtId="177" fontId="11" fillId="4" borderId="0" xfId="0" applyNumberFormat="1" applyFont="1" applyFill="1" applyAlignment="1">
      <alignment horizontal="center" vertical="center"/>
    </xf>
    <xf numFmtId="0" fontId="11" fillId="0" borderId="0" xfId="0" applyFont="1" applyAlignment="1">
      <alignment horizontal="center" vertical="center"/>
    </xf>
    <xf numFmtId="0" fontId="23"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0" fillId="2" borderId="28" xfId="0" applyFont="1" applyFill="1" applyBorder="1" applyAlignment="1">
      <alignment horizontal="left" vertical="top"/>
    </xf>
    <xf numFmtId="0" fontId="10" fillId="0" borderId="0" xfId="0" applyFont="1" applyAlignment="1">
      <alignment vertical="top"/>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right" vertical="center"/>
    </xf>
    <xf numFmtId="0" fontId="8" fillId="0" borderId="31" xfId="0" applyFont="1" applyBorder="1">
      <alignment vertical="center"/>
    </xf>
    <xf numFmtId="0" fontId="24" fillId="0" borderId="31" xfId="0" applyFont="1" applyBorder="1" applyAlignment="1">
      <alignment horizontal="center" vertical="center"/>
    </xf>
    <xf numFmtId="0" fontId="25" fillId="0" borderId="31" xfId="0" applyFont="1" applyBorder="1" applyAlignment="1">
      <alignment horizontal="center" vertical="center"/>
    </xf>
    <xf numFmtId="0" fontId="25" fillId="0" borderId="31" xfId="0" applyFont="1" applyBorder="1" applyAlignment="1">
      <alignment horizontal="left" vertical="center"/>
    </xf>
    <xf numFmtId="0" fontId="22" fillId="3" borderId="0" xfId="0" applyFont="1" applyFill="1">
      <alignment vertical="center"/>
    </xf>
    <xf numFmtId="0" fontId="21" fillId="3" borderId="0" xfId="0" applyFont="1" applyFill="1" applyAlignment="1">
      <alignment horizontal="center" vertical="center"/>
    </xf>
    <xf numFmtId="0" fontId="24" fillId="0" borderId="0" xfId="0" applyFont="1" applyAlignment="1">
      <alignment horizontal="center" vertical="center"/>
    </xf>
    <xf numFmtId="0" fontId="8" fillId="0" borderId="0" xfId="0" applyFont="1" applyAlignment="1">
      <alignment horizontal="right" vertical="center"/>
    </xf>
    <xf numFmtId="0" fontId="27" fillId="0" borderId="0" xfId="0" applyFont="1">
      <alignment vertical="center"/>
    </xf>
    <xf numFmtId="0" fontId="9" fillId="2" borderId="36" xfId="0" applyFont="1" applyFill="1" applyBorder="1" applyAlignment="1">
      <alignment horizontal="center" vertical="center"/>
    </xf>
    <xf numFmtId="41" fontId="10" fillId="2" borderId="37" xfId="1" applyNumberFormat="1" applyFont="1" applyFill="1" applyBorder="1">
      <alignment vertical="center"/>
    </xf>
    <xf numFmtId="41" fontId="10" fillId="2" borderId="38" xfId="1" applyNumberFormat="1" applyFont="1" applyFill="1" applyBorder="1">
      <alignment vertical="center"/>
    </xf>
    <xf numFmtId="41" fontId="10" fillId="2" borderId="39" xfId="1" applyNumberFormat="1" applyFont="1" applyFill="1" applyBorder="1">
      <alignment vertical="center"/>
    </xf>
    <xf numFmtId="0" fontId="10" fillId="2" borderId="0" xfId="0" applyFont="1" applyFill="1" applyAlignment="1">
      <alignment horizontal="left" vertical="top"/>
    </xf>
    <xf numFmtId="0" fontId="10" fillId="2" borderId="0" xfId="0" applyFont="1" applyFill="1" applyAlignment="1">
      <alignment horizontal="left" wrapText="1"/>
    </xf>
    <xf numFmtId="0" fontId="9" fillId="2" borderId="40" xfId="0" applyFont="1" applyFill="1" applyBorder="1" applyAlignment="1">
      <alignment horizontal="center" vertical="center"/>
    </xf>
    <xf numFmtId="41" fontId="10" fillId="2" borderId="41" xfId="1" applyNumberFormat="1" applyFont="1" applyFill="1" applyBorder="1">
      <alignment vertical="center"/>
    </xf>
    <xf numFmtId="41" fontId="10" fillId="2" borderId="20" xfId="1" applyNumberFormat="1" applyFont="1" applyFill="1" applyBorder="1">
      <alignment vertical="center"/>
    </xf>
    <xf numFmtId="41" fontId="10" fillId="2" borderId="19" xfId="1" applyNumberFormat="1" applyFont="1" applyFill="1" applyBorder="1">
      <alignment vertical="center"/>
    </xf>
    <xf numFmtId="176" fontId="8" fillId="2" borderId="0" xfId="5" applyNumberFormat="1" applyFont="1" applyFill="1" applyBorder="1" applyAlignment="1">
      <alignment horizontal="center" vertical="center"/>
    </xf>
    <xf numFmtId="9" fontId="8" fillId="2" borderId="0" xfId="5" applyFont="1" applyFill="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49" fontId="28" fillId="0" borderId="0" xfId="0" applyNumberFormat="1" applyFont="1" applyAlignment="1">
      <alignment horizontal="left" vertical="top"/>
    </xf>
    <xf numFmtId="0" fontId="8" fillId="0" borderId="42" xfId="0" applyFont="1" applyBorder="1" applyAlignment="1">
      <alignment horizontal="center" vertical="center"/>
    </xf>
    <xf numFmtId="37" fontId="9" fillId="0" borderId="43" xfId="0" applyNumberFormat="1" applyFont="1" applyBorder="1" applyAlignment="1">
      <alignment horizontal="right" vertical="top"/>
    </xf>
    <xf numFmtId="37" fontId="9" fillId="0" borderId="44" xfId="0" applyNumberFormat="1" applyFont="1" applyBorder="1" applyAlignment="1">
      <alignment horizontal="right" vertical="top"/>
    </xf>
    <xf numFmtId="37" fontId="9" fillId="0" borderId="45" xfId="0" applyNumberFormat="1" applyFont="1" applyBorder="1" applyAlignment="1">
      <alignment horizontal="right" vertical="top"/>
    </xf>
    <xf numFmtId="37" fontId="9" fillId="0" borderId="46" xfId="0" applyNumberFormat="1" applyFont="1" applyBorder="1" applyAlignment="1">
      <alignment horizontal="right" vertical="top"/>
    </xf>
    <xf numFmtId="37" fontId="9" fillId="0" borderId="47" xfId="0" applyNumberFormat="1" applyFont="1" applyBorder="1" applyAlignment="1">
      <alignment horizontal="right" vertical="top"/>
    </xf>
    <xf numFmtId="37" fontId="9" fillId="0" borderId="48" xfId="0" applyNumberFormat="1" applyFont="1" applyBorder="1" applyAlignment="1">
      <alignment horizontal="right" vertical="top"/>
    </xf>
    <xf numFmtId="37" fontId="9" fillId="0" borderId="49" xfId="0" applyNumberFormat="1" applyFont="1" applyBorder="1" applyAlignment="1">
      <alignment horizontal="right" vertical="top"/>
    </xf>
    <xf numFmtId="3" fontId="8" fillId="0" borderId="48" xfId="0" applyNumberFormat="1" applyFont="1" applyBorder="1">
      <alignment vertical="center"/>
    </xf>
    <xf numFmtId="3" fontId="8" fillId="0" borderId="44" xfId="0" applyNumberFormat="1" applyFont="1" applyBorder="1">
      <alignment vertical="center"/>
    </xf>
    <xf numFmtId="3" fontId="8" fillId="0" borderId="45" xfId="0" applyNumberFormat="1" applyFont="1" applyBorder="1">
      <alignment vertical="center"/>
    </xf>
    <xf numFmtId="37" fontId="9" fillId="0" borderId="50" xfId="0" applyNumberFormat="1" applyFont="1" applyBorder="1" applyAlignment="1">
      <alignment horizontal="right" vertical="top"/>
    </xf>
    <xf numFmtId="37" fontId="9" fillId="0" borderId="23" xfId="0" applyNumberFormat="1" applyFont="1" applyBorder="1" applyAlignment="1">
      <alignment horizontal="right" vertical="top"/>
    </xf>
    <xf numFmtId="37" fontId="9" fillId="0" borderId="24" xfId="0" applyNumberFormat="1" applyFont="1" applyBorder="1" applyAlignment="1">
      <alignment horizontal="right" vertical="top"/>
    </xf>
    <xf numFmtId="37" fontId="9" fillId="0" borderId="51" xfId="0" applyNumberFormat="1" applyFont="1" applyBorder="1" applyAlignment="1">
      <alignment horizontal="right" vertical="top"/>
    </xf>
    <xf numFmtId="37" fontId="9" fillId="0" borderId="25" xfId="0" applyNumberFormat="1" applyFont="1" applyBorder="1" applyAlignment="1">
      <alignment horizontal="right" vertical="top"/>
    </xf>
    <xf numFmtId="37" fontId="9" fillId="0" borderId="6" xfId="0" applyNumberFormat="1" applyFont="1" applyBorder="1" applyAlignment="1">
      <alignment horizontal="right" vertical="top"/>
    </xf>
    <xf numFmtId="37" fontId="9" fillId="0" borderId="7" xfId="0" applyNumberFormat="1" applyFont="1" applyBorder="1" applyAlignment="1">
      <alignment horizontal="right" vertical="top"/>
    </xf>
    <xf numFmtId="41" fontId="9" fillId="0" borderId="23" xfId="0" quotePrefix="1" applyNumberFormat="1" applyFont="1" applyBorder="1" applyAlignment="1">
      <alignment horizontal="right" vertical="top"/>
    </xf>
    <xf numFmtId="41" fontId="9" fillId="0" borderId="51" xfId="0" quotePrefix="1" applyNumberFormat="1" applyFont="1" applyBorder="1" applyAlignment="1">
      <alignment horizontal="right" vertical="top"/>
    </xf>
    <xf numFmtId="41" fontId="9" fillId="0" borderId="25" xfId="0" quotePrefix="1" applyNumberFormat="1" applyFont="1" applyBorder="1" applyAlignment="1">
      <alignment horizontal="right" vertical="top"/>
    </xf>
    <xf numFmtId="37" fontId="9" fillId="0" borderId="52" xfId="0" applyNumberFormat="1" applyFont="1" applyBorder="1" applyAlignment="1">
      <alignment horizontal="right" vertical="top"/>
    </xf>
    <xf numFmtId="37" fontId="9" fillId="0" borderId="53" xfId="0" applyNumberFormat="1" applyFont="1" applyBorder="1" applyAlignment="1">
      <alignment horizontal="right" vertical="top"/>
    </xf>
    <xf numFmtId="37" fontId="9" fillId="0" borderId="54" xfId="0" applyNumberFormat="1" applyFont="1" applyBorder="1" applyAlignment="1">
      <alignment horizontal="right" vertical="top"/>
    </xf>
    <xf numFmtId="37" fontId="9" fillId="0" borderId="55" xfId="0" applyNumberFormat="1" applyFont="1" applyBorder="1" applyAlignment="1">
      <alignment horizontal="right" vertical="top"/>
    </xf>
    <xf numFmtId="41" fontId="9" fillId="0" borderId="55" xfId="0" quotePrefix="1" applyNumberFormat="1" applyFont="1" applyBorder="1" applyAlignment="1">
      <alignment horizontal="right" vertical="top"/>
    </xf>
    <xf numFmtId="41" fontId="9" fillId="0" borderId="53" xfId="0" quotePrefix="1" applyNumberFormat="1" applyFont="1" applyBorder="1" applyAlignment="1">
      <alignment horizontal="right" vertical="top"/>
    </xf>
    <xf numFmtId="41" fontId="9" fillId="0" borderId="54" xfId="0" quotePrefix="1" applyNumberFormat="1" applyFont="1" applyBorder="1" applyAlignment="1">
      <alignment horizontal="right" vertical="top"/>
    </xf>
    <xf numFmtId="37" fontId="9" fillId="0" borderId="56" xfId="0" applyNumberFormat="1" applyFont="1" applyBorder="1" applyAlignment="1">
      <alignment horizontal="right" vertical="top"/>
    </xf>
    <xf numFmtId="37" fontId="9" fillId="0" borderId="57" xfId="0" applyNumberFormat="1" applyFont="1" applyBorder="1" applyAlignment="1">
      <alignment horizontal="right" vertical="top"/>
    </xf>
    <xf numFmtId="37" fontId="9" fillId="0" borderId="58" xfId="0" applyNumberFormat="1" applyFont="1" applyBorder="1" applyAlignment="1">
      <alignment horizontal="right" vertical="top"/>
    </xf>
    <xf numFmtId="41" fontId="9" fillId="0" borderId="57" xfId="0" quotePrefix="1" applyNumberFormat="1" applyFont="1" applyBorder="1" applyAlignment="1">
      <alignment horizontal="right" vertical="top"/>
    </xf>
    <xf numFmtId="41" fontId="9" fillId="0" borderId="58" xfId="0" quotePrefix="1" applyNumberFormat="1" applyFont="1" applyBorder="1" applyAlignment="1">
      <alignment horizontal="right" vertical="top"/>
    </xf>
    <xf numFmtId="3" fontId="8" fillId="0" borderId="9" xfId="0" applyNumberFormat="1" applyFont="1" applyBorder="1">
      <alignment vertical="center"/>
    </xf>
    <xf numFmtId="3" fontId="8" fillId="0" borderId="26" xfId="0" applyNumberFormat="1" applyFont="1" applyBorder="1">
      <alignment vertical="center"/>
    </xf>
    <xf numFmtId="3" fontId="8" fillId="0" borderId="27" xfId="0" applyNumberFormat="1" applyFont="1" applyBorder="1">
      <alignment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2" xfId="0" applyFont="1" applyFill="1" applyBorder="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left" vertical="center"/>
    </xf>
    <xf numFmtId="0" fontId="8" fillId="0" borderId="0" xfId="0" applyFont="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14" fillId="2" borderId="0" xfId="0" applyFont="1" applyFill="1" applyAlignment="1">
      <alignment horizontal="left"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42" xfId="0" applyFont="1" applyBorder="1" applyAlignment="1">
      <alignment horizontal="center" vertical="center"/>
    </xf>
    <xf numFmtId="0" fontId="8" fillId="0" borderId="18" xfId="0" applyFont="1" applyBorder="1" applyAlignment="1">
      <alignment horizontal="center" vertical="center"/>
    </xf>
    <xf numFmtId="0" fontId="22" fillId="3" borderId="0" xfId="0" applyFont="1" applyFill="1" applyAlignment="1">
      <alignment horizontal="center" vertical="center"/>
    </xf>
    <xf numFmtId="0" fontId="21" fillId="3" borderId="0" xfId="0" applyFont="1" applyFill="1" applyAlignment="1">
      <alignment horizontal="center" vertical="center"/>
    </xf>
  </cellXfs>
  <cellStyles count="6">
    <cellStyle name="パーセント" xfId="5" builtinId="5"/>
    <cellStyle name="桁区切り" xfId="1" builtinId="6"/>
    <cellStyle name="標準" xfId="0" builtinId="0"/>
    <cellStyle name="標準 2" xfId="2" xr:uid="{00000000-0005-0000-0000-000003000000}"/>
    <cellStyle name="標準 3" xfId="3" xr:uid="{00000000-0005-0000-0000-000004000000}"/>
    <cellStyle name="標準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326624407329E-2"/>
          <c:y val="3.2508664177606519E-2"/>
          <c:w val="0.8375833467511854"/>
          <c:h val="0.90240190819886001"/>
        </c:manualLayout>
      </c:layout>
      <c:barChart>
        <c:barDir val="bar"/>
        <c:grouping val="clustered"/>
        <c:varyColors val="0"/>
        <c:ser>
          <c:idx val="0"/>
          <c:order val="0"/>
          <c:tx>
            <c:strRef>
              <c:f>graphdata!$K$3</c:f>
              <c:strCache>
                <c:ptCount val="1"/>
                <c:pt idx="0">
                  <c:v>ダミー</c:v>
                </c:pt>
              </c:strCache>
            </c:strRef>
          </c:tx>
          <c:spPr>
            <a:noFill/>
          </c:spPr>
          <c:invertIfNegative val="0"/>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graphdata!$K$4:$K$24</c:f>
              <c:numCache>
                <c:formatCode>0_ </c:formatCode>
                <c:ptCount val="21"/>
                <c:pt idx="0">
                  <c:v>-2349</c:v>
                </c:pt>
                <c:pt idx="1">
                  <c:v>-2349</c:v>
                </c:pt>
                <c:pt idx="2">
                  <c:v>-2349</c:v>
                </c:pt>
                <c:pt idx="3">
                  <c:v>-2349</c:v>
                </c:pt>
                <c:pt idx="4">
                  <c:v>-2349</c:v>
                </c:pt>
                <c:pt idx="5">
                  <c:v>-2349</c:v>
                </c:pt>
                <c:pt idx="6">
                  <c:v>-2349</c:v>
                </c:pt>
                <c:pt idx="7">
                  <c:v>-2349</c:v>
                </c:pt>
                <c:pt idx="8">
                  <c:v>-2349</c:v>
                </c:pt>
                <c:pt idx="9">
                  <c:v>-2349</c:v>
                </c:pt>
                <c:pt idx="10">
                  <c:v>-2349</c:v>
                </c:pt>
                <c:pt idx="11">
                  <c:v>-2349</c:v>
                </c:pt>
                <c:pt idx="12">
                  <c:v>-2349</c:v>
                </c:pt>
                <c:pt idx="13">
                  <c:v>-2349</c:v>
                </c:pt>
                <c:pt idx="14">
                  <c:v>-2349</c:v>
                </c:pt>
                <c:pt idx="15">
                  <c:v>-2349</c:v>
                </c:pt>
                <c:pt idx="16">
                  <c:v>-2349</c:v>
                </c:pt>
                <c:pt idx="17">
                  <c:v>-2349</c:v>
                </c:pt>
                <c:pt idx="18">
                  <c:v>-2349</c:v>
                </c:pt>
                <c:pt idx="19">
                  <c:v>-2349</c:v>
                </c:pt>
                <c:pt idx="20">
                  <c:v>-2349</c:v>
                </c:pt>
              </c:numCache>
            </c:numRef>
          </c:val>
          <c:extLst>
            <c:ext xmlns:c16="http://schemas.microsoft.com/office/drawing/2014/chart" uri="{C3380CC4-5D6E-409C-BE32-E72D297353CC}">
              <c16:uniqueId val="{00000000-2FD4-4D98-8CAD-E6C45F880831}"/>
            </c:ext>
          </c:extLst>
        </c:ser>
        <c:ser>
          <c:idx val="1"/>
          <c:order val="1"/>
          <c:tx>
            <c:strRef>
              <c:f>graphdata!$M$3</c:f>
              <c:strCache>
                <c:ptCount val="1"/>
                <c:pt idx="0">
                  <c:v>ダミー</c:v>
                </c:pt>
              </c:strCache>
            </c:strRef>
          </c:tx>
          <c:spPr>
            <a:noFill/>
          </c:spPr>
          <c:invertIfNegative val="0"/>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graphdata!$L$4:$L$24</c:f>
              <c:numCache>
                <c:formatCode>0_ </c:formatCode>
                <c:ptCount val="21"/>
                <c:pt idx="0">
                  <c:v>2349</c:v>
                </c:pt>
                <c:pt idx="1">
                  <c:v>2349</c:v>
                </c:pt>
                <c:pt idx="2">
                  <c:v>2349</c:v>
                </c:pt>
                <c:pt idx="3">
                  <c:v>2349</c:v>
                </c:pt>
                <c:pt idx="4">
                  <c:v>2349</c:v>
                </c:pt>
                <c:pt idx="5">
                  <c:v>2349</c:v>
                </c:pt>
                <c:pt idx="6">
                  <c:v>2349</c:v>
                </c:pt>
                <c:pt idx="7">
                  <c:v>2349</c:v>
                </c:pt>
                <c:pt idx="8">
                  <c:v>2349</c:v>
                </c:pt>
                <c:pt idx="9">
                  <c:v>2349</c:v>
                </c:pt>
                <c:pt idx="10">
                  <c:v>2349</c:v>
                </c:pt>
                <c:pt idx="11">
                  <c:v>2349</c:v>
                </c:pt>
                <c:pt idx="12">
                  <c:v>2349</c:v>
                </c:pt>
                <c:pt idx="13">
                  <c:v>2349</c:v>
                </c:pt>
                <c:pt idx="14">
                  <c:v>2349</c:v>
                </c:pt>
                <c:pt idx="15">
                  <c:v>2349</c:v>
                </c:pt>
                <c:pt idx="16">
                  <c:v>2349</c:v>
                </c:pt>
                <c:pt idx="17">
                  <c:v>2349</c:v>
                </c:pt>
                <c:pt idx="18">
                  <c:v>2349</c:v>
                </c:pt>
                <c:pt idx="19">
                  <c:v>2349</c:v>
                </c:pt>
                <c:pt idx="20">
                  <c:v>2349</c:v>
                </c:pt>
              </c:numCache>
            </c:numRef>
          </c:val>
          <c:extLst>
            <c:ext xmlns:c16="http://schemas.microsoft.com/office/drawing/2014/chart" uri="{C3380CC4-5D6E-409C-BE32-E72D297353CC}">
              <c16:uniqueId val="{00000001-2FD4-4D98-8CAD-E6C45F880831}"/>
            </c:ext>
          </c:extLst>
        </c:ser>
        <c:ser>
          <c:idx val="2"/>
          <c:order val="2"/>
          <c:spPr>
            <a:solidFill>
              <a:schemeClr val="accent2">
                <a:lumMod val="40000"/>
                <a:lumOff val="60000"/>
              </a:schemeClr>
            </a:solidFill>
            <a:ln>
              <a:solidFill>
                <a:schemeClr val="tx1">
                  <a:lumMod val="75000"/>
                  <a:lumOff val="25000"/>
                </a:schemeClr>
              </a:solidFill>
            </a:ln>
          </c:spPr>
          <c:invertIfNegative val="0"/>
          <c:dPt>
            <c:idx val="0"/>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3-2FD4-4D98-8CAD-E6C45F880831}"/>
              </c:ext>
            </c:extLst>
          </c:dPt>
          <c:dPt>
            <c:idx val="1"/>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5-2FD4-4D98-8CAD-E6C45F880831}"/>
              </c:ext>
            </c:extLst>
          </c:dPt>
          <c:dPt>
            <c:idx val="2"/>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7-2FD4-4D98-8CAD-E6C45F880831}"/>
              </c:ext>
            </c:extLst>
          </c:dPt>
          <c:dPt>
            <c:idx val="13"/>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9-2FD4-4D98-8CAD-E6C45F880831}"/>
              </c:ext>
            </c:extLst>
          </c:dPt>
          <c:dPt>
            <c:idx val="14"/>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B-2FD4-4D98-8CAD-E6C45F880831}"/>
              </c:ext>
            </c:extLst>
          </c:dPt>
          <c:dPt>
            <c:idx val="15"/>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D-2FD4-4D98-8CAD-E6C45F880831}"/>
              </c:ext>
            </c:extLst>
          </c:dPt>
          <c:dPt>
            <c:idx val="16"/>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F-2FD4-4D98-8CAD-E6C45F880831}"/>
              </c:ext>
            </c:extLst>
          </c:dPt>
          <c:dPt>
            <c:idx val="17"/>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1-2FD4-4D98-8CAD-E6C45F880831}"/>
              </c:ext>
            </c:extLst>
          </c:dPt>
          <c:dPt>
            <c:idx val="18"/>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3-2FD4-4D98-8CAD-E6C45F880831}"/>
              </c:ext>
            </c:extLst>
          </c:dPt>
          <c:dPt>
            <c:idx val="19"/>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5-2FD4-4D98-8CAD-E6C45F880831}"/>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graphdata!$C$4:$C$24</c:f>
              <c:numCache>
                <c:formatCode>0_ </c:formatCode>
                <c:ptCount val="21"/>
                <c:pt idx="0">
                  <c:v>-716</c:v>
                </c:pt>
                <c:pt idx="1">
                  <c:v>-832</c:v>
                </c:pt>
                <c:pt idx="2">
                  <c:v>-918</c:v>
                </c:pt>
                <c:pt idx="3">
                  <c:v>-978</c:v>
                </c:pt>
                <c:pt idx="4">
                  <c:v>-876</c:v>
                </c:pt>
                <c:pt idx="5">
                  <c:v>-881</c:v>
                </c:pt>
                <c:pt idx="6">
                  <c:v>-984</c:v>
                </c:pt>
                <c:pt idx="7">
                  <c:v>-1114</c:v>
                </c:pt>
                <c:pt idx="8">
                  <c:v>-1369</c:v>
                </c:pt>
                <c:pt idx="9">
                  <c:v>-1667</c:v>
                </c:pt>
                <c:pt idx="10">
                  <c:v>-1504</c:v>
                </c:pt>
                <c:pt idx="11">
                  <c:v>-1501</c:v>
                </c:pt>
                <c:pt idx="12">
                  <c:v>-1539</c:v>
                </c:pt>
                <c:pt idx="13">
                  <c:v>-1759</c:v>
                </c:pt>
                <c:pt idx="14">
                  <c:v>-1993</c:v>
                </c:pt>
                <c:pt idx="15">
                  <c:v>-1512</c:v>
                </c:pt>
                <c:pt idx="16">
                  <c:v>-1076</c:v>
                </c:pt>
                <c:pt idx="17">
                  <c:v>-779</c:v>
                </c:pt>
                <c:pt idx="18">
                  <c:v>-287</c:v>
                </c:pt>
                <c:pt idx="19">
                  <c:v>-58</c:v>
                </c:pt>
                <c:pt idx="20">
                  <c:v>-4</c:v>
                </c:pt>
              </c:numCache>
            </c:numRef>
          </c:val>
          <c:extLst>
            <c:ext xmlns:c16="http://schemas.microsoft.com/office/drawing/2014/chart" uri="{C3380CC4-5D6E-409C-BE32-E72D297353CC}">
              <c16:uniqueId val="{00000016-2FD4-4D98-8CAD-E6C45F880831}"/>
            </c:ext>
          </c:extLst>
        </c:ser>
        <c:ser>
          <c:idx val="3"/>
          <c:order val="3"/>
          <c:spPr>
            <a:solidFill>
              <a:schemeClr val="accent2">
                <a:lumMod val="40000"/>
                <a:lumOff val="60000"/>
              </a:schemeClr>
            </a:solidFill>
            <a:ln>
              <a:solidFill>
                <a:schemeClr val="tx1">
                  <a:lumMod val="75000"/>
                  <a:lumOff val="25000"/>
                </a:schemeClr>
              </a:solidFill>
            </a:ln>
          </c:spPr>
          <c:invertIfNegative val="0"/>
          <c:dPt>
            <c:idx val="0"/>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8-2FD4-4D98-8CAD-E6C45F880831}"/>
              </c:ext>
            </c:extLst>
          </c:dPt>
          <c:dPt>
            <c:idx val="1"/>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A-2FD4-4D98-8CAD-E6C45F880831}"/>
              </c:ext>
            </c:extLst>
          </c:dPt>
          <c:dPt>
            <c:idx val="2"/>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C-2FD4-4D98-8CAD-E6C45F880831}"/>
              </c:ext>
            </c:extLst>
          </c:dPt>
          <c:dPt>
            <c:idx val="13"/>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E-2FD4-4D98-8CAD-E6C45F880831}"/>
              </c:ext>
            </c:extLst>
          </c:dPt>
          <c:dPt>
            <c:idx val="14"/>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0-2FD4-4D98-8CAD-E6C45F880831}"/>
              </c:ext>
            </c:extLst>
          </c:dPt>
          <c:dPt>
            <c:idx val="15"/>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2-2FD4-4D98-8CAD-E6C45F880831}"/>
              </c:ext>
            </c:extLst>
          </c:dPt>
          <c:dPt>
            <c:idx val="16"/>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4-2FD4-4D98-8CAD-E6C45F880831}"/>
              </c:ext>
            </c:extLst>
          </c:dPt>
          <c:dPt>
            <c:idx val="17"/>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6-2FD4-4D98-8CAD-E6C45F880831}"/>
              </c:ext>
            </c:extLst>
          </c:dPt>
          <c:dPt>
            <c:idx val="18"/>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8-2FD4-4D98-8CAD-E6C45F880831}"/>
              </c:ext>
            </c:extLst>
          </c:dPt>
          <c:dPt>
            <c:idx val="19"/>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A-2FD4-4D98-8CAD-E6C45F880831}"/>
              </c:ext>
            </c:extLst>
          </c:dPt>
          <c:dPt>
            <c:idx val="20"/>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C-2FD4-4D98-8CAD-E6C45F880831}"/>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graphdata!$D$4:$D$24</c:f>
              <c:numCache>
                <c:formatCode>0_ </c:formatCode>
                <c:ptCount val="21"/>
                <c:pt idx="0">
                  <c:v>664</c:v>
                </c:pt>
                <c:pt idx="1">
                  <c:v>843</c:v>
                </c:pt>
                <c:pt idx="2">
                  <c:v>894</c:v>
                </c:pt>
                <c:pt idx="3">
                  <c:v>984</c:v>
                </c:pt>
                <c:pt idx="4">
                  <c:v>841</c:v>
                </c:pt>
                <c:pt idx="5">
                  <c:v>840</c:v>
                </c:pt>
                <c:pt idx="6">
                  <c:v>928</c:v>
                </c:pt>
                <c:pt idx="7">
                  <c:v>1162</c:v>
                </c:pt>
                <c:pt idx="8">
                  <c:v>1373</c:v>
                </c:pt>
                <c:pt idx="9">
                  <c:v>1779</c:v>
                </c:pt>
                <c:pt idx="10">
                  <c:v>1659</c:v>
                </c:pt>
                <c:pt idx="11">
                  <c:v>1663</c:v>
                </c:pt>
                <c:pt idx="12">
                  <c:v>1728</c:v>
                </c:pt>
                <c:pt idx="13">
                  <c:v>1925</c:v>
                </c:pt>
                <c:pt idx="14">
                  <c:v>2349</c:v>
                </c:pt>
                <c:pt idx="15">
                  <c:v>1949</c:v>
                </c:pt>
                <c:pt idx="16">
                  <c:v>1648</c:v>
                </c:pt>
                <c:pt idx="17">
                  <c:v>1329</c:v>
                </c:pt>
                <c:pt idx="18">
                  <c:v>770</c:v>
                </c:pt>
                <c:pt idx="19">
                  <c:v>234</c:v>
                </c:pt>
                <c:pt idx="20">
                  <c:v>48</c:v>
                </c:pt>
              </c:numCache>
            </c:numRef>
          </c:val>
          <c:extLst>
            <c:ext xmlns:c16="http://schemas.microsoft.com/office/drawing/2014/chart" uri="{C3380CC4-5D6E-409C-BE32-E72D297353CC}">
              <c16:uniqueId val="{0000002D-2FD4-4D98-8CAD-E6C45F880831}"/>
            </c:ext>
          </c:extLst>
        </c:ser>
        <c:dLbls>
          <c:showLegendKey val="0"/>
          <c:showVal val="0"/>
          <c:showCatName val="0"/>
          <c:showSerName val="0"/>
          <c:showPercent val="0"/>
          <c:showBubbleSize val="0"/>
        </c:dLbls>
        <c:gapWidth val="0"/>
        <c:overlap val="100"/>
        <c:axId val="219521408"/>
        <c:axId val="227279232"/>
      </c:barChart>
      <c:catAx>
        <c:axId val="219521408"/>
        <c:scaling>
          <c:orientation val="minMax"/>
        </c:scaling>
        <c:delete val="1"/>
        <c:axPos val="l"/>
        <c:numFmt formatCode="General" sourceLinked="0"/>
        <c:majorTickMark val="out"/>
        <c:minorTickMark val="none"/>
        <c:tickLblPos val="nextTo"/>
        <c:crossAx val="227279232"/>
        <c:crosses val="autoZero"/>
        <c:auto val="1"/>
        <c:lblAlgn val="ctr"/>
        <c:lblOffset val="100"/>
        <c:noMultiLvlLbl val="0"/>
      </c:catAx>
      <c:valAx>
        <c:axId val="227279232"/>
        <c:scaling>
          <c:orientation val="minMax"/>
        </c:scaling>
        <c:delete val="0"/>
        <c:axPos val="b"/>
        <c:numFmt formatCode="#,##0;#,##0" sourceLinked="0"/>
        <c:majorTickMark val="out"/>
        <c:minorTickMark val="none"/>
        <c:tickLblPos val="nextTo"/>
        <c:txPr>
          <a:bodyPr/>
          <a:lstStyle/>
          <a:p>
            <a:pPr>
              <a:defRPr>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219521408"/>
        <c:crosses val="autoZero"/>
        <c:crossBetween val="between"/>
      </c:valAx>
      <c:spPr>
        <a:noFill/>
        <a:ln w="25400">
          <a:solidFill>
            <a:schemeClr val="tx1">
              <a:lumMod val="50000"/>
              <a:lumOff val="50000"/>
            </a:schemeClr>
          </a:solid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14392059553345E-2"/>
          <c:y val="3.7499382083965964E-2"/>
          <c:w val="0.85575688894967539"/>
          <c:h val="0.90282938433410886"/>
        </c:manualLayout>
      </c:layout>
      <c:barChart>
        <c:barDir val="bar"/>
        <c:grouping val="clustered"/>
        <c:varyColors val="0"/>
        <c:ser>
          <c:idx val="2"/>
          <c:order val="0"/>
          <c:tx>
            <c:strRef>
              <c:f>graphdata!$M$3</c:f>
              <c:strCache>
                <c:ptCount val="1"/>
                <c:pt idx="0">
                  <c:v>ダミー</c:v>
                </c:pt>
              </c:strCache>
            </c:strRef>
          </c:tx>
          <c:spPr>
            <a:noFill/>
          </c:spPr>
          <c:invertIfNegative val="0"/>
          <c:val>
            <c:numRef>
              <c:f>graphdata!$M$4:$M$24</c:f>
              <c:numCache>
                <c:formatCode>0_ </c:formatCode>
                <c:ptCount val="21"/>
                <c:pt idx="0">
                  <c:v>-485</c:v>
                </c:pt>
                <c:pt idx="1">
                  <c:v>-485</c:v>
                </c:pt>
                <c:pt idx="2">
                  <c:v>-485</c:v>
                </c:pt>
                <c:pt idx="3">
                  <c:v>-485</c:v>
                </c:pt>
                <c:pt idx="4">
                  <c:v>-485</c:v>
                </c:pt>
                <c:pt idx="5">
                  <c:v>-485</c:v>
                </c:pt>
                <c:pt idx="6">
                  <c:v>-485</c:v>
                </c:pt>
                <c:pt idx="7">
                  <c:v>-485</c:v>
                </c:pt>
                <c:pt idx="8">
                  <c:v>-485</c:v>
                </c:pt>
                <c:pt idx="9">
                  <c:v>-485</c:v>
                </c:pt>
                <c:pt idx="10">
                  <c:v>-485</c:v>
                </c:pt>
                <c:pt idx="11">
                  <c:v>-485</c:v>
                </c:pt>
                <c:pt idx="12">
                  <c:v>-485</c:v>
                </c:pt>
                <c:pt idx="13">
                  <c:v>-485</c:v>
                </c:pt>
                <c:pt idx="14">
                  <c:v>-485</c:v>
                </c:pt>
                <c:pt idx="15">
                  <c:v>-485</c:v>
                </c:pt>
                <c:pt idx="16">
                  <c:v>-485</c:v>
                </c:pt>
                <c:pt idx="17">
                  <c:v>-485</c:v>
                </c:pt>
                <c:pt idx="18">
                  <c:v>-485</c:v>
                </c:pt>
                <c:pt idx="19">
                  <c:v>-485</c:v>
                </c:pt>
                <c:pt idx="20">
                  <c:v>-485</c:v>
                </c:pt>
              </c:numCache>
            </c:numRef>
          </c:val>
          <c:extLst>
            <c:ext xmlns:c16="http://schemas.microsoft.com/office/drawing/2014/chart" uri="{C3380CC4-5D6E-409C-BE32-E72D297353CC}">
              <c16:uniqueId val="{00000000-18EC-49CE-9E83-6D2B5D1D4AD0}"/>
            </c:ext>
          </c:extLst>
        </c:ser>
        <c:ser>
          <c:idx val="3"/>
          <c:order val="1"/>
          <c:tx>
            <c:strRef>
              <c:f>graphdata!$M$3</c:f>
              <c:strCache>
                <c:ptCount val="1"/>
                <c:pt idx="0">
                  <c:v>ダミー</c:v>
                </c:pt>
              </c:strCache>
            </c:strRef>
          </c:tx>
          <c:spPr>
            <a:noFill/>
          </c:spPr>
          <c:invertIfNegative val="0"/>
          <c:val>
            <c:numRef>
              <c:f>graphdata!$N$4:$N$24</c:f>
              <c:numCache>
                <c:formatCode>0_ </c:formatCode>
                <c:ptCount val="21"/>
                <c:pt idx="0">
                  <c:v>485</c:v>
                </c:pt>
                <c:pt idx="1">
                  <c:v>485</c:v>
                </c:pt>
                <c:pt idx="2">
                  <c:v>485</c:v>
                </c:pt>
                <c:pt idx="3">
                  <c:v>485</c:v>
                </c:pt>
                <c:pt idx="4">
                  <c:v>485</c:v>
                </c:pt>
                <c:pt idx="5">
                  <c:v>485</c:v>
                </c:pt>
                <c:pt idx="6">
                  <c:v>485</c:v>
                </c:pt>
                <c:pt idx="7">
                  <c:v>485</c:v>
                </c:pt>
                <c:pt idx="8">
                  <c:v>485</c:v>
                </c:pt>
                <c:pt idx="9">
                  <c:v>485</c:v>
                </c:pt>
                <c:pt idx="10">
                  <c:v>485</c:v>
                </c:pt>
                <c:pt idx="11">
                  <c:v>485</c:v>
                </c:pt>
                <c:pt idx="12">
                  <c:v>485</c:v>
                </c:pt>
                <c:pt idx="13">
                  <c:v>485</c:v>
                </c:pt>
                <c:pt idx="14">
                  <c:v>485</c:v>
                </c:pt>
                <c:pt idx="15">
                  <c:v>485</c:v>
                </c:pt>
                <c:pt idx="16">
                  <c:v>485</c:v>
                </c:pt>
                <c:pt idx="17">
                  <c:v>485</c:v>
                </c:pt>
                <c:pt idx="18">
                  <c:v>485</c:v>
                </c:pt>
                <c:pt idx="19">
                  <c:v>485</c:v>
                </c:pt>
                <c:pt idx="20">
                  <c:v>485</c:v>
                </c:pt>
              </c:numCache>
            </c:numRef>
          </c:val>
          <c:extLst>
            <c:ext xmlns:c16="http://schemas.microsoft.com/office/drawing/2014/chart" uri="{C3380CC4-5D6E-409C-BE32-E72D297353CC}">
              <c16:uniqueId val="{00000001-18EC-49CE-9E83-6D2B5D1D4AD0}"/>
            </c:ext>
          </c:extLst>
        </c:ser>
        <c:ser>
          <c:idx val="0"/>
          <c:order val="2"/>
          <c:spPr>
            <a:solidFill>
              <a:schemeClr val="accent2">
                <a:lumMod val="40000"/>
                <a:lumOff val="60000"/>
              </a:schemeClr>
            </a:solidFill>
            <a:ln>
              <a:solidFill>
                <a:schemeClr val="tx1">
                  <a:lumMod val="75000"/>
                  <a:lumOff val="25000"/>
                </a:schemeClr>
              </a:solidFill>
            </a:ln>
          </c:spPr>
          <c:invertIfNegative val="0"/>
          <c:dPt>
            <c:idx val="0"/>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3-18EC-49CE-9E83-6D2B5D1D4AD0}"/>
              </c:ext>
            </c:extLst>
          </c:dPt>
          <c:dPt>
            <c:idx val="1"/>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5-18EC-49CE-9E83-6D2B5D1D4AD0}"/>
              </c:ext>
            </c:extLst>
          </c:dPt>
          <c:dPt>
            <c:idx val="2"/>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7-18EC-49CE-9E83-6D2B5D1D4AD0}"/>
              </c:ext>
            </c:extLst>
          </c:dPt>
          <c:dPt>
            <c:idx val="13"/>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9-18EC-49CE-9E83-6D2B5D1D4AD0}"/>
              </c:ext>
            </c:extLst>
          </c:dPt>
          <c:dPt>
            <c:idx val="14"/>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B-18EC-49CE-9E83-6D2B5D1D4AD0}"/>
              </c:ext>
            </c:extLst>
          </c:dPt>
          <c:dPt>
            <c:idx val="15"/>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D-18EC-49CE-9E83-6D2B5D1D4AD0}"/>
              </c:ext>
            </c:extLst>
          </c:dPt>
          <c:dPt>
            <c:idx val="16"/>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F-18EC-49CE-9E83-6D2B5D1D4AD0}"/>
              </c:ext>
            </c:extLst>
          </c:dPt>
          <c:dPt>
            <c:idx val="17"/>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1-18EC-49CE-9E83-6D2B5D1D4AD0}"/>
              </c:ext>
            </c:extLst>
          </c:dPt>
          <c:dPt>
            <c:idx val="18"/>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3-18EC-49CE-9E83-6D2B5D1D4AD0}"/>
              </c:ext>
            </c:extLst>
          </c:dPt>
          <c:dPt>
            <c:idx val="19"/>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5-18EC-49CE-9E83-6D2B5D1D4AD0}"/>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graphdata!$F$4:$F$24</c:f>
              <c:numCache>
                <c:formatCode>0_ </c:formatCode>
                <c:ptCount val="21"/>
                <c:pt idx="0">
                  <c:v>-78</c:v>
                </c:pt>
                <c:pt idx="1">
                  <c:v>-99</c:v>
                </c:pt>
                <c:pt idx="2">
                  <c:v>-122</c:v>
                </c:pt>
                <c:pt idx="3">
                  <c:v>-124</c:v>
                </c:pt>
                <c:pt idx="4">
                  <c:v>-105</c:v>
                </c:pt>
                <c:pt idx="5">
                  <c:v>-110</c:v>
                </c:pt>
                <c:pt idx="6">
                  <c:v>-116</c:v>
                </c:pt>
                <c:pt idx="7">
                  <c:v>-157</c:v>
                </c:pt>
                <c:pt idx="8">
                  <c:v>-203</c:v>
                </c:pt>
                <c:pt idx="9">
                  <c:v>-270</c:v>
                </c:pt>
                <c:pt idx="10">
                  <c:v>-216</c:v>
                </c:pt>
                <c:pt idx="11">
                  <c:v>-245</c:v>
                </c:pt>
                <c:pt idx="12">
                  <c:v>-302</c:v>
                </c:pt>
                <c:pt idx="13">
                  <c:v>-373</c:v>
                </c:pt>
                <c:pt idx="14">
                  <c:v>-441</c:v>
                </c:pt>
                <c:pt idx="15">
                  <c:v>-308</c:v>
                </c:pt>
                <c:pt idx="16">
                  <c:v>-211</c:v>
                </c:pt>
                <c:pt idx="17">
                  <c:v>-204</c:v>
                </c:pt>
                <c:pt idx="18">
                  <c:v>-95</c:v>
                </c:pt>
                <c:pt idx="19">
                  <c:v>-16</c:v>
                </c:pt>
                <c:pt idx="20">
                  <c:v>-1</c:v>
                </c:pt>
              </c:numCache>
            </c:numRef>
          </c:val>
          <c:extLst>
            <c:ext xmlns:c16="http://schemas.microsoft.com/office/drawing/2014/chart" uri="{C3380CC4-5D6E-409C-BE32-E72D297353CC}">
              <c16:uniqueId val="{00000016-18EC-49CE-9E83-6D2B5D1D4AD0}"/>
            </c:ext>
          </c:extLst>
        </c:ser>
        <c:ser>
          <c:idx val="1"/>
          <c:order val="3"/>
          <c:spPr>
            <a:solidFill>
              <a:schemeClr val="accent2">
                <a:lumMod val="40000"/>
                <a:lumOff val="60000"/>
              </a:schemeClr>
            </a:solidFill>
            <a:ln>
              <a:solidFill>
                <a:schemeClr val="tx1">
                  <a:lumMod val="75000"/>
                  <a:lumOff val="25000"/>
                </a:schemeClr>
              </a:solidFill>
            </a:ln>
          </c:spPr>
          <c:invertIfNegative val="0"/>
          <c:dPt>
            <c:idx val="0"/>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8-18EC-49CE-9E83-6D2B5D1D4AD0}"/>
              </c:ext>
            </c:extLst>
          </c:dPt>
          <c:dPt>
            <c:idx val="1"/>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A-18EC-49CE-9E83-6D2B5D1D4AD0}"/>
              </c:ext>
            </c:extLst>
          </c:dPt>
          <c:dPt>
            <c:idx val="2"/>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C-18EC-49CE-9E83-6D2B5D1D4AD0}"/>
              </c:ext>
            </c:extLst>
          </c:dPt>
          <c:dPt>
            <c:idx val="13"/>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E-18EC-49CE-9E83-6D2B5D1D4AD0}"/>
              </c:ext>
            </c:extLst>
          </c:dPt>
          <c:dPt>
            <c:idx val="14"/>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0-18EC-49CE-9E83-6D2B5D1D4AD0}"/>
              </c:ext>
            </c:extLst>
          </c:dPt>
          <c:dPt>
            <c:idx val="15"/>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2-18EC-49CE-9E83-6D2B5D1D4AD0}"/>
              </c:ext>
            </c:extLst>
          </c:dPt>
          <c:dPt>
            <c:idx val="16"/>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4-18EC-49CE-9E83-6D2B5D1D4AD0}"/>
              </c:ext>
            </c:extLst>
          </c:dPt>
          <c:dPt>
            <c:idx val="17"/>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6-18EC-49CE-9E83-6D2B5D1D4AD0}"/>
              </c:ext>
            </c:extLst>
          </c:dPt>
          <c:dPt>
            <c:idx val="18"/>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8-18EC-49CE-9E83-6D2B5D1D4AD0}"/>
              </c:ext>
            </c:extLst>
          </c:dPt>
          <c:dPt>
            <c:idx val="19"/>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A-18EC-49CE-9E83-6D2B5D1D4AD0}"/>
              </c:ext>
            </c:extLst>
          </c:dPt>
          <c:dPt>
            <c:idx val="20"/>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C-18EC-49CE-9E83-6D2B5D1D4AD0}"/>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graphdata!$G$4:$G$24</c:f>
              <c:numCache>
                <c:formatCode>0_ </c:formatCode>
                <c:ptCount val="21"/>
                <c:pt idx="0">
                  <c:v>61</c:v>
                </c:pt>
                <c:pt idx="1">
                  <c:v>117</c:v>
                </c:pt>
                <c:pt idx="2">
                  <c:v>108</c:v>
                </c:pt>
                <c:pt idx="3">
                  <c:v>133</c:v>
                </c:pt>
                <c:pt idx="4">
                  <c:v>88</c:v>
                </c:pt>
                <c:pt idx="5">
                  <c:v>97</c:v>
                </c:pt>
                <c:pt idx="6">
                  <c:v>113</c:v>
                </c:pt>
                <c:pt idx="7">
                  <c:v>151</c:v>
                </c:pt>
                <c:pt idx="8">
                  <c:v>195</c:v>
                </c:pt>
                <c:pt idx="9">
                  <c:v>218</c:v>
                </c:pt>
                <c:pt idx="10">
                  <c:v>223</c:v>
                </c:pt>
                <c:pt idx="11">
                  <c:v>253</c:v>
                </c:pt>
                <c:pt idx="12">
                  <c:v>343</c:v>
                </c:pt>
                <c:pt idx="13">
                  <c:v>420</c:v>
                </c:pt>
                <c:pt idx="14">
                  <c:v>485</c:v>
                </c:pt>
                <c:pt idx="15">
                  <c:v>374</c:v>
                </c:pt>
                <c:pt idx="16">
                  <c:v>371</c:v>
                </c:pt>
                <c:pt idx="17">
                  <c:v>361</c:v>
                </c:pt>
                <c:pt idx="18">
                  <c:v>253</c:v>
                </c:pt>
                <c:pt idx="19">
                  <c:v>83</c:v>
                </c:pt>
                <c:pt idx="20">
                  <c:v>13</c:v>
                </c:pt>
              </c:numCache>
            </c:numRef>
          </c:val>
          <c:extLst>
            <c:ext xmlns:c16="http://schemas.microsoft.com/office/drawing/2014/chart" uri="{C3380CC4-5D6E-409C-BE32-E72D297353CC}">
              <c16:uniqueId val="{0000002D-18EC-49CE-9E83-6D2B5D1D4AD0}"/>
            </c:ext>
          </c:extLst>
        </c:ser>
        <c:dLbls>
          <c:showLegendKey val="0"/>
          <c:showVal val="0"/>
          <c:showCatName val="0"/>
          <c:showSerName val="0"/>
          <c:showPercent val="0"/>
          <c:showBubbleSize val="0"/>
        </c:dLbls>
        <c:gapWidth val="0"/>
        <c:overlap val="100"/>
        <c:axId val="229486976"/>
        <c:axId val="229488512"/>
      </c:barChart>
      <c:catAx>
        <c:axId val="229486976"/>
        <c:scaling>
          <c:orientation val="minMax"/>
        </c:scaling>
        <c:delete val="1"/>
        <c:axPos val="l"/>
        <c:majorTickMark val="out"/>
        <c:minorTickMark val="none"/>
        <c:tickLblPos val="nextTo"/>
        <c:crossAx val="229488512"/>
        <c:crosses val="autoZero"/>
        <c:auto val="1"/>
        <c:lblAlgn val="ctr"/>
        <c:lblOffset val="100"/>
        <c:noMultiLvlLbl val="0"/>
      </c:catAx>
      <c:valAx>
        <c:axId val="229488512"/>
        <c:scaling>
          <c:orientation val="minMax"/>
        </c:scaling>
        <c:delete val="0"/>
        <c:axPos val="b"/>
        <c:numFmt formatCode="#,##0;#,##0" sourceLinked="0"/>
        <c:majorTickMark val="out"/>
        <c:minorTickMark val="none"/>
        <c:tickLblPos val="nextTo"/>
        <c:txPr>
          <a:bodyPr/>
          <a:lstStyle/>
          <a:p>
            <a:pPr>
              <a:defRPr>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229486976"/>
        <c:crosses val="autoZero"/>
        <c:crossBetween val="between"/>
      </c:valAx>
      <c:spPr>
        <a:noFill/>
        <a:ln w="25400">
          <a:solidFill>
            <a:schemeClr val="tx1">
              <a:lumMod val="50000"/>
              <a:lumOff val="50000"/>
            </a:schemeClr>
          </a:solid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8326624407329E-2"/>
          <c:y val="3.2124721490890615E-2"/>
          <c:w val="0.8375833467511854"/>
          <c:h val="0.89016928716423449"/>
        </c:manualLayout>
      </c:layout>
      <c:barChart>
        <c:barDir val="bar"/>
        <c:grouping val="clustered"/>
        <c:varyColors val="0"/>
        <c:ser>
          <c:idx val="2"/>
          <c:order val="0"/>
          <c:spPr>
            <a:solidFill>
              <a:schemeClr val="accent2">
                <a:lumMod val="40000"/>
                <a:lumOff val="60000"/>
              </a:schemeClr>
            </a:solidFill>
            <a:ln>
              <a:solidFill>
                <a:schemeClr val="tx1">
                  <a:lumMod val="75000"/>
                  <a:lumOff val="25000"/>
                </a:schemeClr>
              </a:solidFill>
            </a:ln>
          </c:spPr>
          <c:invertIfNegative val="0"/>
          <c:dPt>
            <c:idx val="0"/>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1-DE98-4895-9243-82BC9D67BDB6}"/>
              </c:ext>
            </c:extLst>
          </c:dPt>
          <c:dPt>
            <c:idx val="1"/>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3-DE98-4895-9243-82BC9D67BDB6}"/>
              </c:ext>
            </c:extLst>
          </c:dPt>
          <c:dPt>
            <c:idx val="2"/>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5-DE98-4895-9243-82BC9D67BDB6}"/>
              </c:ext>
            </c:extLst>
          </c:dPt>
          <c:dPt>
            <c:idx val="13"/>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7-DE98-4895-9243-82BC9D67BDB6}"/>
              </c:ext>
            </c:extLst>
          </c:dPt>
          <c:dPt>
            <c:idx val="14"/>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9-DE98-4895-9243-82BC9D67BDB6}"/>
              </c:ext>
            </c:extLst>
          </c:dPt>
          <c:dPt>
            <c:idx val="15"/>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B-DE98-4895-9243-82BC9D67BDB6}"/>
              </c:ext>
            </c:extLst>
          </c:dPt>
          <c:dPt>
            <c:idx val="16"/>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D-DE98-4895-9243-82BC9D67BDB6}"/>
              </c:ext>
            </c:extLst>
          </c:dPt>
          <c:dPt>
            <c:idx val="17"/>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F-DE98-4895-9243-82BC9D67BDB6}"/>
              </c:ext>
            </c:extLst>
          </c:dPt>
          <c:dPt>
            <c:idx val="18"/>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1-DE98-4895-9243-82BC9D67BDB6}"/>
              </c:ext>
            </c:extLst>
          </c:dPt>
          <c:dPt>
            <c:idx val="19"/>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3-DE98-4895-9243-82BC9D67BDB6}"/>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graphdata!$C$4:$C$24</c:f>
              <c:numCache>
                <c:formatCode>0_ </c:formatCode>
                <c:ptCount val="21"/>
                <c:pt idx="0">
                  <c:v>-716</c:v>
                </c:pt>
                <c:pt idx="1">
                  <c:v>-832</c:v>
                </c:pt>
                <c:pt idx="2">
                  <c:v>-918</c:v>
                </c:pt>
                <c:pt idx="3">
                  <c:v>-978</c:v>
                </c:pt>
                <c:pt idx="4">
                  <c:v>-876</c:v>
                </c:pt>
                <c:pt idx="5">
                  <c:v>-881</c:v>
                </c:pt>
                <c:pt idx="6">
                  <c:v>-984</c:v>
                </c:pt>
                <c:pt idx="7">
                  <c:v>-1114</c:v>
                </c:pt>
                <c:pt idx="8">
                  <c:v>-1369</c:v>
                </c:pt>
                <c:pt idx="9">
                  <c:v>-1667</c:v>
                </c:pt>
                <c:pt idx="10">
                  <c:v>-1504</c:v>
                </c:pt>
                <c:pt idx="11">
                  <c:v>-1501</c:v>
                </c:pt>
                <c:pt idx="12">
                  <c:v>-1539</c:v>
                </c:pt>
                <c:pt idx="13">
                  <c:v>-1759</c:v>
                </c:pt>
                <c:pt idx="14">
                  <c:v>-1993</c:v>
                </c:pt>
                <c:pt idx="15">
                  <c:v>-1512</c:v>
                </c:pt>
                <c:pt idx="16">
                  <c:v>-1076</c:v>
                </c:pt>
                <c:pt idx="17">
                  <c:v>-779</c:v>
                </c:pt>
                <c:pt idx="18">
                  <c:v>-287</c:v>
                </c:pt>
                <c:pt idx="19">
                  <c:v>-58</c:v>
                </c:pt>
                <c:pt idx="20">
                  <c:v>-4</c:v>
                </c:pt>
              </c:numCache>
            </c:numRef>
          </c:val>
          <c:extLst>
            <c:ext xmlns:c16="http://schemas.microsoft.com/office/drawing/2014/chart" uri="{C3380CC4-5D6E-409C-BE32-E72D297353CC}">
              <c16:uniqueId val="{00000014-DE98-4895-9243-82BC9D67BDB6}"/>
            </c:ext>
          </c:extLst>
        </c:ser>
        <c:ser>
          <c:idx val="3"/>
          <c:order val="1"/>
          <c:spPr>
            <a:solidFill>
              <a:schemeClr val="accent2">
                <a:lumMod val="40000"/>
                <a:lumOff val="60000"/>
              </a:schemeClr>
            </a:solidFill>
            <a:ln>
              <a:solidFill>
                <a:schemeClr val="tx1">
                  <a:lumMod val="75000"/>
                  <a:lumOff val="25000"/>
                </a:schemeClr>
              </a:solidFill>
            </a:ln>
          </c:spPr>
          <c:invertIfNegative val="0"/>
          <c:dPt>
            <c:idx val="0"/>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6-DE98-4895-9243-82BC9D67BDB6}"/>
              </c:ext>
            </c:extLst>
          </c:dPt>
          <c:dPt>
            <c:idx val="1"/>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8-DE98-4895-9243-82BC9D67BDB6}"/>
              </c:ext>
            </c:extLst>
          </c:dPt>
          <c:dPt>
            <c:idx val="2"/>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A-DE98-4895-9243-82BC9D67BDB6}"/>
              </c:ext>
            </c:extLst>
          </c:dPt>
          <c:dPt>
            <c:idx val="13"/>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C-DE98-4895-9243-82BC9D67BDB6}"/>
              </c:ext>
            </c:extLst>
          </c:dPt>
          <c:dPt>
            <c:idx val="14"/>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E-DE98-4895-9243-82BC9D67BDB6}"/>
              </c:ext>
            </c:extLst>
          </c:dPt>
          <c:dPt>
            <c:idx val="15"/>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0-DE98-4895-9243-82BC9D67BDB6}"/>
              </c:ext>
            </c:extLst>
          </c:dPt>
          <c:dPt>
            <c:idx val="16"/>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2-DE98-4895-9243-82BC9D67BDB6}"/>
              </c:ext>
            </c:extLst>
          </c:dPt>
          <c:dPt>
            <c:idx val="17"/>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4-DE98-4895-9243-82BC9D67BDB6}"/>
              </c:ext>
            </c:extLst>
          </c:dPt>
          <c:dPt>
            <c:idx val="18"/>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6-DE98-4895-9243-82BC9D67BDB6}"/>
              </c:ext>
            </c:extLst>
          </c:dPt>
          <c:dPt>
            <c:idx val="19"/>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8-DE98-4895-9243-82BC9D67BDB6}"/>
              </c:ext>
            </c:extLst>
          </c:dPt>
          <c:dPt>
            <c:idx val="20"/>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A-DE98-4895-9243-82BC9D67BDB6}"/>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graphdata!$D$4:$D$24</c:f>
              <c:numCache>
                <c:formatCode>0_ </c:formatCode>
                <c:ptCount val="21"/>
                <c:pt idx="0">
                  <c:v>664</c:v>
                </c:pt>
                <c:pt idx="1">
                  <c:v>843</c:v>
                </c:pt>
                <c:pt idx="2">
                  <c:v>894</c:v>
                </c:pt>
                <c:pt idx="3">
                  <c:v>984</c:v>
                </c:pt>
                <c:pt idx="4">
                  <c:v>841</c:v>
                </c:pt>
                <c:pt idx="5">
                  <c:v>840</c:v>
                </c:pt>
                <c:pt idx="6">
                  <c:v>928</c:v>
                </c:pt>
                <c:pt idx="7">
                  <c:v>1162</c:v>
                </c:pt>
                <c:pt idx="8">
                  <c:v>1373</c:v>
                </c:pt>
                <c:pt idx="9">
                  <c:v>1779</c:v>
                </c:pt>
                <c:pt idx="10">
                  <c:v>1659</c:v>
                </c:pt>
                <c:pt idx="11">
                  <c:v>1663</c:v>
                </c:pt>
                <c:pt idx="12">
                  <c:v>1728</c:v>
                </c:pt>
                <c:pt idx="13">
                  <c:v>1925</c:v>
                </c:pt>
                <c:pt idx="14">
                  <c:v>2349</c:v>
                </c:pt>
                <c:pt idx="15">
                  <c:v>1949</c:v>
                </c:pt>
                <c:pt idx="16">
                  <c:v>1648</c:v>
                </c:pt>
                <c:pt idx="17">
                  <c:v>1329</c:v>
                </c:pt>
                <c:pt idx="18">
                  <c:v>770</c:v>
                </c:pt>
                <c:pt idx="19">
                  <c:v>234</c:v>
                </c:pt>
                <c:pt idx="20">
                  <c:v>48</c:v>
                </c:pt>
              </c:numCache>
            </c:numRef>
          </c:val>
          <c:extLst>
            <c:ext xmlns:c16="http://schemas.microsoft.com/office/drawing/2014/chart" uri="{C3380CC4-5D6E-409C-BE32-E72D297353CC}">
              <c16:uniqueId val="{0000002B-DE98-4895-9243-82BC9D67BDB6}"/>
            </c:ext>
          </c:extLst>
        </c:ser>
        <c:ser>
          <c:idx val="0"/>
          <c:order val="2"/>
          <c:tx>
            <c:strRef>
              <c:f>graphdata!$I$3</c:f>
              <c:strCache>
                <c:ptCount val="1"/>
                <c:pt idx="0">
                  <c:v>ダミー</c:v>
                </c:pt>
              </c:strCache>
            </c:strRef>
          </c:tx>
          <c:spPr>
            <a:noFill/>
          </c:spPr>
          <c:invertIfNegative val="0"/>
          <c:val>
            <c:numRef>
              <c:f>graphdata!$I$4:$I$24</c:f>
              <c:numCache>
                <c:formatCode>0_ </c:formatCode>
                <c:ptCount val="21"/>
                <c:pt idx="0">
                  <c:v>-2349</c:v>
                </c:pt>
                <c:pt idx="1">
                  <c:v>-2349</c:v>
                </c:pt>
                <c:pt idx="2">
                  <c:v>-2349</c:v>
                </c:pt>
                <c:pt idx="3">
                  <c:v>-2349</c:v>
                </c:pt>
                <c:pt idx="4">
                  <c:v>-2349</c:v>
                </c:pt>
                <c:pt idx="5">
                  <c:v>-2349</c:v>
                </c:pt>
                <c:pt idx="6">
                  <c:v>-2349</c:v>
                </c:pt>
                <c:pt idx="7">
                  <c:v>-2349</c:v>
                </c:pt>
                <c:pt idx="8">
                  <c:v>-2349</c:v>
                </c:pt>
                <c:pt idx="9">
                  <c:v>-2349</c:v>
                </c:pt>
                <c:pt idx="10">
                  <c:v>-2349</c:v>
                </c:pt>
                <c:pt idx="11">
                  <c:v>-2349</c:v>
                </c:pt>
                <c:pt idx="12">
                  <c:v>-2349</c:v>
                </c:pt>
                <c:pt idx="13">
                  <c:v>-2349</c:v>
                </c:pt>
                <c:pt idx="14">
                  <c:v>-2349</c:v>
                </c:pt>
                <c:pt idx="15">
                  <c:v>-2349</c:v>
                </c:pt>
                <c:pt idx="16">
                  <c:v>-2349</c:v>
                </c:pt>
                <c:pt idx="17">
                  <c:v>-2349</c:v>
                </c:pt>
                <c:pt idx="18">
                  <c:v>-2349</c:v>
                </c:pt>
                <c:pt idx="19">
                  <c:v>-2349</c:v>
                </c:pt>
                <c:pt idx="20">
                  <c:v>-2349</c:v>
                </c:pt>
              </c:numCache>
            </c:numRef>
          </c:val>
          <c:extLst>
            <c:ext xmlns:c16="http://schemas.microsoft.com/office/drawing/2014/chart" uri="{C3380CC4-5D6E-409C-BE32-E72D297353CC}">
              <c16:uniqueId val="{0000002C-DE98-4895-9243-82BC9D67BDB6}"/>
            </c:ext>
          </c:extLst>
        </c:ser>
        <c:ser>
          <c:idx val="1"/>
          <c:order val="3"/>
          <c:tx>
            <c:strRef>
              <c:f>graphdata!$I$3</c:f>
              <c:strCache>
                <c:ptCount val="1"/>
                <c:pt idx="0">
                  <c:v>ダミー</c:v>
                </c:pt>
              </c:strCache>
            </c:strRef>
          </c:tx>
          <c:spPr>
            <a:noFill/>
          </c:spPr>
          <c:invertIfNegative val="0"/>
          <c:val>
            <c:numRef>
              <c:f>graphdata!$J$4:$J$24</c:f>
              <c:numCache>
                <c:formatCode>0_ </c:formatCode>
                <c:ptCount val="21"/>
                <c:pt idx="0">
                  <c:v>2349</c:v>
                </c:pt>
                <c:pt idx="1">
                  <c:v>2349</c:v>
                </c:pt>
                <c:pt idx="2">
                  <c:v>2349</c:v>
                </c:pt>
                <c:pt idx="3">
                  <c:v>2349</c:v>
                </c:pt>
                <c:pt idx="4">
                  <c:v>2349</c:v>
                </c:pt>
                <c:pt idx="5">
                  <c:v>2349</c:v>
                </c:pt>
                <c:pt idx="6">
                  <c:v>2349</c:v>
                </c:pt>
                <c:pt idx="7">
                  <c:v>2349</c:v>
                </c:pt>
                <c:pt idx="8">
                  <c:v>2349</c:v>
                </c:pt>
                <c:pt idx="9">
                  <c:v>2349</c:v>
                </c:pt>
                <c:pt idx="10">
                  <c:v>2349</c:v>
                </c:pt>
                <c:pt idx="11">
                  <c:v>2349</c:v>
                </c:pt>
                <c:pt idx="12">
                  <c:v>2349</c:v>
                </c:pt>
                <c:pt idx="13">
                  <c:v>2349</c:v>
                </c:pt>
                <c:pt idx="14">
                  <c:v>2349</c:v>
                </c:pt>
                <c:pt idx="15">
                  <c:v>2349</c:v>
                </c:pt>
                <c:pt idx="16">
                  <c:v>2349</c:v>
                </c:pt>
                <c:pt idx="17">
                  <c:v>2349</c:v>
                </c:pt>
                <c:pt idx="18">
                  <c:v>2349</c:v>
                </c:pt>
                <c:pt idx="19">
                  <c:v>2349</c:v>
                </c:pt>
                <c:pt idx="20">
                  <c:v>2349</c:v>
                </c:pt>
              </c:numCache>
            </c:numRef>
          </c:val>
          <c:extLst>
            <c:ext xmlns:c16="http://schemas.microsoft.com/office/drawing/2014/chart" uri="{C3380CC4-5D6E-409C-BE32-E72D297353CC}">
              <c16:uniqueId val="{0000002D-DE98-4895-9243-82BC9D67BDB6}"/>
            </c:ext>
          </c:extLst>
        </c:ser>
        <c:dLbls>
          <c:showLegendKey val="0"/>
          <c:showVal val="0"/>
          <c:showCatName val="0"/>
          <c:showSerName val="0"/>
          <c:showPercent val="0"/>
          <c:showBubbleSize val="0"/>
        </c:dLbls>
        <c:gapWidth val="0"/>
        <c:overlap val="100"/>
        <c:axId val="156590848"/>
        <c:axId val="156592384"/>
      </c:barChart>
      <c:catAx>
        <c:axId val="156590848"/>
        <c:scaling>
          <c:orientation val="minMax"/>
        </c:scaling>
        <c:delete val="1"/>
        <c:axPos val="l"/>
        <c:numFmt formatCode="General" sourceLinked="0"/>
        <c:majorTickMark val="out"/>
        <c:minorTickMark val="none"/>
        <c:tickLblPos val="nextTo"/>
        <c:crossAx val="156592384"/>
        <c:crosses val="autoZero"/>
        <c:auto val="1"/>
        <c:lblAlgn val="ctr"/>
        <c:lblOffset val="100"/>
        <c:noMultiLvlLbl val="0"/>
      </c:catAx>
      <c:valAx>
        <c:axId val="156592384"/>
        <c:scaling>
          <c:orientation val="minMax"/>
        </c:scaling>
        <c:delete val="0"/>
        <c:axPos val="b"/>
        <c:majorGridlines/>
        <c:numFmt formatCode="#,##0;#,##0" sourceLinked="0"/>
        <c:majorTickMark val="out"/>
        <c:minorTickMark val="none"/>
        <c:tickLblPos val="nextTo"/>
        <c:txPr>
          <a:bodyPr/>
          <a:lstStyle/>
          <a:p>
            <a:pPr>
              <a:defRPr>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56590848"/>
        <c:crosses val="autoZero"/>
        <c:crossBetween val="between"/>
      </c:valAx>
      <c:spPr>
        <a:noFill/>
        <a:ln w="25400">
          <a:solidFill>
            <a:schemeClr val="tx1">
              <a:lumMod val="50000"/>
              <a:lumOff val="50000"/>
            </a:schemeClr>
          </a:solid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14392059553345E-2"/>
          <c:y val="3.7499382083965964E-2"/>
          <c:w val="0.85575688894967539"/>
          <c:h val="0.89225085950493355"/>
        </c:manualLayout>
      </c:layout>
      <c:barChart>
        <c:barDir val="bar"/>
        <c:grouping val="clustered"/>
        <c:varyColors val="0"/>
        <c:ser>
          <c:idx val="0"/>
          <c:order val="0"/>
          <c:spPr>
            <a:solidFill>
              <a:schemeClr val="accent2">
                <a:lumMod val="40000"/>
                <a:lumOff val="60000"/>
              </a:schemeClr>
            </a:solidFill>
            <a:ln>
              <a:solidFill>
                <a:schemeClr val="tx1">
                  <a:lumMod val="75000"/>
                  <a:lumOff val="25000"/>
                </a:schemeClr>
              </a:solidFill>
            </a:ln>
          </c:spPr>
          <c:invertIfNegative val="0"/>
          <c:dPt>
            <c:idx val="0"/>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1-03FF-45CF-B566-C5858DE5B191}"/>
              </c:ext>
            </c:extLst>
          </c:dPt>
          <c:dPt>
            <c:idx val="1"/>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3-03FF-45CF-B566-C5858DE5B191}"/>
              </c:ext>
            </c:extLst>
          </c:dPt>
          <c:dPt>
            <c:idx val="2"/>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05-03FF-45CF-B566-C5858DE5B191}"/>
              </c:ext>
            </c:extLst>
          </c:dPt>
          <c:dPt>
            <c:idx val="13"/>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7-03FF-45CF-B566-C5858DE5B191}"/>
              </c:ext>
            </c:extLst>
          </c:dPt>
          <c:dPt>
            <c:idx val="14"/>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9-03FF-45CF-B566-C5858DE5B191}"/>
              </c:ext>
            </c:extLst>
          </c:dPt>
          <c:dPt>
            <c:idx val="15"/>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B-03FF-45CF-B566-C5858DE5B191}"/>
              </c:ext>
            </c:extLst>
          </c:dPt>
          <c:dPt>
            <c:idx val="16"/>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D-03FF-45CF-B566-C5858DE5B191}"/>
              </c:ext>
            </c:extLst>
          </c:dPt>
          <c:dPt>
            <c:idx val="17"/>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0F-03FF-45CF-B566-C5858DE5B191}"/>
              </c:ext>
            </c:extLst>
          </c:dPt>
          <c:dPt>
            <c:idx val="18"/>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1-03FF-45CF-B566-C5858DE5B191}"/>
              </c:ext>
            </c:extLst>
          </c:dPt>
          <c:dPt>
            <c:idx val="19"/>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3-03FF-45CF-B566-C5858DE5B191}"/>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graphdata!$F$4:$F$24</c:f>
              <c:numCache>
                <c:formatCode>0_ </c:formatCode>
                <c:ptCount val="21"/>
                <c:pt idx="0">
                  <c:v>-78</c:v>
                </c:pt>
                <c:pt idx="1">
                  <c:v>-99</c:v>
                </c:pt>
                <c:pt idx="2">
                  <c:v>-122</c:v>
                </c:pt>
                <c:pt idx="3">
                  <c:v>-124</c:v>
                </c:pt>
                <c:pt idx="4">
                  <c:v>-105</c:v>
                </c:pt>
                <c:pt idx="5">
                  <c:v>-110</c:v>
                </c:pt>
                <c:pt idx="6">
                  <c:v>-116</c:v>
                </c:pt>
                <c:pt idx="7">
                  <c:v>-157</c:v>
                </c:pt>
                <c:pt idx="8">
                  <c:v>-203</c:v>
                </c:pt>
                <c:pt idx="9">
                  <c:v>-270</c:v>
                </c:pt>
                <c:pt idx="10">
                  <c:v>-216</c:v>
                </c:pt>
                <c:pt idx="11">
                  <c:v>-245</c:v>
                </c:pt>
                <c:pt idx="12">
                  <c:v>-302</c:v>
                </c:pt>
                <c:pt idx="13">
                  <c:v>-373</c:v>
                </c:pt>
                <c:pt idx="14">
                  <c:v>-441</c:v>
                </c:pt>
                <c:pt idx="15">
                  <c:v>-308</c:v>
                </c:pt>
                <c:pt idx="16">
                  <c:v>-211</c:v>
                </c:pt>
                <c:pt idx="17">
                  <c:v>-204</c:v>
                </c:pt>
                <c:pt idx="18">
                  <c:v>-95</c:v>
                </c:pt>
                <c:pt idx="19">
                  <c:v>-16</c:v>
                </c:pt>
                <c:pt idx="20">
                  <c:v>-1</c:v>
                </c:pt>
              </c:numCache>
            </c:numRef>
          </c:val>
          <c:extLst>
            <c:ext xmlns:c16="http://schemas.microsoft.com/office/drawing/2014/chart" uri="{C3380CC4-5D6E-409C-BE32-E72D297353CC}">
              <c16:uniqueId val="{00000014-03FF-45CF-B566-C5858DE5B191}"/>
            </c:ext>
          </c:extLst>
        </c:ser>
        <c:ser>
          <c:idx val="1"/>
          <c:order val="1"/>
          <c:spPr>
            <a:solidFill>
              <a:schemeClr val="accent2">
                <a:lumMod val="40000"/>
                <a:lumOff val="60000"/>
              </a:schemeClr>
            </a:solidFill>
            <a:ln>
              <a:solidFill>
                <a:schemeClr val="tx1">
                  <a:lumMod val="75000"/>
                  <a:lumOff val="25000"/>
                </a:schemeClr>
              </a:solidFill>
            </a:ln>
          </c:spPr>
          <c:invertIfNegative val="0"/>
          <c:dPt>
            <c:idx val="0"/>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6-03FF-45CF-B566-C5858DE5B191}"/>
              </c:ext>
            </c:extLst>
          </c:dPt>
          <c:dPt>
            <c:idx val="1"/>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8-03FF-45CF-B566-C5858DE5B191}"/>
              </c:ext>
            </c:extLst>
          </c:dPt>
          <c:dPt>
            <c:idx val="2"/>
            <c:invertIfNegative val="0"/>
            <c:bubble3D val="0"/>
            <c:spPr>
              <a:solidFill>
                <a:schemeClr val="accent4">
                  <a:lumMod val="40000"/>
                  <a:lumOff val="60000"/>
                </a:schemeClr>
              </a:solidFill>
              <a:ln>
                <a:solidFill>
                  <a:schemeClr val="tx1">
                    <a:lumMod val="75000"/>
                    <a:lumOff val="25000"/>
                  </a:schemeClr>
                </a:solidFill>
              </a:ln>
            </c:spPr>
            <c:extLst>
              <c:ext xmlns:c16="http://schemas.microsoft.com/office/drawing/2014/chart" uri="{C3380CC4-5D6E-409C-BE32-E72D297353CC}">
                <c16:uniqueId val="{0000001A-03FF-45CF-B566-C5858DE5B191}"/>
              </c:ext>
            </c:extLst>
          </c:dPt>
          <c:dPt>
            <c:idx val="13"/>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C-03FF-45CF-B566-C5858DE5B191}"/>
              </c:ext>
            </c:extLst>
          </c:dPt>
          <c:dPt>
            <c:idx val="14"/>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1E-03FF-45CF-B566-C5858DE5B191}"/>
              </c:ext>
            </c:extLst>
          </c:dPt>
          <c:dPt>
            <c:idx val="15"/>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0-03FF-45CF-B566-C5858DE5B191}"/>
              </c:ext>
            </c:extLst>
          </c:dPt>
          <c:dPt>
            <c:idx val="16"/>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2-03FF-45CF-B566-C5858DE5B191}"/>
              </c:ext>
            </c:extLst>
          </c:dPt>
          <c:dPt>
            <c:idx val="17"/>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4-03FF-45CF-B566-C5858DE5B191}"/>
              </c:ext>
            </c:extLst>
          </c:dPt>
          <c:dPt>
            <c:idx val="18"/>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6-03FF-45CF-B566-C5858DE5B191}"/>
              </c:ext>
            </c:extLst>
          </c:dPt>
          <c:dPt>
            <c:idx val="19"/>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8-03FF-45CF-B566-C5858DE5B191}"/>
              </c:ext>
            </c:extLst>
          </c:dPt>
          <c:dPt>
            <c:idx val="20"/>
            <c:invertIfNegative val="0"/>
            <c:bubble3D val="0"/>
            <c:spPr>
              <a:solidFill>
                <a:schemeClr val="accent3">
                  <a:lumMod val="60000"/>
                  <a:lumOff val="40000"/>
                </a:schemeClr>
              </a:solidFill>
              <a:ln>
                <a:solidFill>
                  <a:schemeClr val="tx1">
                    <a:lumMod val="75000"/>
                    <a:lumOff val="25000"/>
                  </a:schemeClr>
                </a:solidFill>
              </a:ln>
            </c:spPr>
            <c:extLst>
              <c:ext xmlns:c16="http://schemas.microsoft.com/office/drawing/2014/chart" uri="{C3380CC4-5D6E-409C-BE32-E72D297353CC}">
                <c16:uniqueId val="{0000002A-03FF-45CF-B566-C5858DE5B191}"/>
              </c:ext>
            </c:extLst>
          </c:dPt>
          <c:cat>
            <c:strRef>
              <c:f>graphdata!$B$4:$B$24</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100歳以上</c:v>
                </c:pt>
              </c:strCache>
            </c:strRef>
          </c:cat>
          <c:val>
            <c:numRef>
              <c:f>graphdata!$G$4:$G$24</c:f>
              <c:numCache>
                <c:formatCode>0_ </c:formatCode>
                <c:ptCount val="21"/>
                <c:pt idx="0">
                  <c:v>61</c:v>
                </c:pt>
                <c:pt idx="1">
                  <c:v>117</c:v>
                </c:pt>
                <c:pt idx="2">
                  <c:v>108</c:v>
                </c:pt>
                <c:pt idx="3">
                  <c:v>133</c:v>
                </c:pt>
                <c:pt idx="4">
                  <c:v>88</c:v>
                </c:pt>
                <c:pt idx="5">
                  <c:v>97</c:v>
                </c:pt>
                <c:pt idx="6">
                  <c:v>113</c:v>
                </c:pt>
                <c:pt idx="7">
                  <c:v>151</c:v>
                </c:pt>
                <c:pt idx="8">
                  <c:v>195</c:v>
                </c:pt>
                <c:pt idx="9">
                  <c:v>218</c:v>
                </c:pt>
                <c:pt idx="10">
                  <c:v>223</c:v>
                </c:pt>
                <c:pt idx="11">
                  <c:v>253</c:v>
                </c:pt>
                <c:pt idx="12">
                  <c:v>343</c:v>
                </c:pt>
                <c:pt idx="13">
                  <c:v>420</c:v>
                </c:pt>
                <c:pt idx="14">
                  <c:v>485</c:v>
                </c:pt>
                <c:pt idx="15">
                  <c:v>374</c:v>
                </c:pt>
                <c:pt idx="16">
                  <c:v>371</c:v>
                </c:pt>
                <c:pt idx="17">
                  <c:v>361</c:v>
                </c:pt>
                <c:pt idx="18">
                  <c:v>253</c:v>
                </c:pt>
                <c:pt idx="19">
                  <c:v>83</c:v>
                </c:pt>
                <c:pt idx="20">
                  <c:v>13</c:v>
                </c:pt>
              </c:numCache>
            </c:numRef>
          </c:val>
          <c:extLst>
            <c:ext xmlns:c16="http://schemas.microsoft.com/office/drawing/2014/chart" uri="{C3380CC4-5D6E-409C-BE32-E72D297353CC}">
              <c16:uniqueId val="{0000002B-03FF-45CF-B566-C5858DE5B191}"/>
            </c:ext>
          </c:extLst>
        </c:ser>
        <c:ser>
          <c:idx val="2"/>
          <c:order val="2"/>
          <c:tx>
            <c:strRef>
              <c:f>graphdata!$I$3</c:f>
              <c:strCache>
                <c:ptCount val="1"/>
                <c:pt idx="0">
                  <c:v>ダミー</c:v>
                </c:pt>
              </c:strCache>
            </c:strRef>
          </c:tx>
          <c:spPr>
            <a:noFill/>
          </c:spPr>
          <c:invertIfNegative val="0"/>
          <c:val>
            <c:numRef>
              <c:f>graphdata!$I$4:$I$24</c:f>
              <c:numCache>
                <c:formatCode>0_ </c:formatCode>
                <c:ptCount val="21"/>
                <c:pt idx="0">
                  <c:v>-2349</c:v>
                </c:pt>
                <c:pt idx="1">
                  <c:v>-2349</c:v>
                </c:pt>
                <c:pt idx="2">
                  <c:v>-2349</c:v>
                </c:pt>
                <c:pt idx="3">
                  <c:v>-2349</c:v>
                </c:pt>
                <c:pt idx="4">
                  <c:v>-2349</c:v>
                </c:pt>
                <c:pt idx="5">
                  <c:v>-2349</c:v>
                </c:pt>
                <c:pt idx="6">
                  <c:v>-2349</c:v>
                </c:pt>
                <c:pt idx="7">
                  <c:v>-2349</c:v>
                </c:pt>
                <c:pt idx="8">
                  <c:v>-2349</c:v>
                </c:pt>
                <c:pt idx="9">
                  <c:v>-2349</c:v>
                </c:pt>
                <c:pt idx="10">
                  <c:v>-2349</c:v>
                </c:pt>
                <c:pt idx="11">
                  <c:v>-2349</c:v>
                </c:pt>
                <c:pt idx="12">
                  <c:v>-2349</c:v>
                </c:pt>
                <c:pt idx="13">
                  <c:v>-2349</c:v>
                </c:pt>
                <c:pt idx="14">
                  <c:v>-2349</c:v>
                </c:pt>
                <c:pt idx="15">
                  <c:v>-2349</c:v>
                </c:pt>
                <c:pt idx="16">
                  <c:v>-2349</c:v>
                </c:pt>
                <c:pt idx="17">
                  <c:v>-2349</c:v>
                </c:pt>
                <c:pt idx="18">
                  <c:v>-2349</c:v>
                </c:pt>
                <c:pt idx="19">
                  <c:v>-2349</c:v>
                </c:pt>
                <c:pt idx="20">
                  <c:v>-2349</c:v>
                </c:pt>
              </c:numCache>
            </c:numRef>
          </c:val>
          <c:extLst>
            <c:ext xmlns:c16="http://schemas.microsoft.com/office/drawing/2014/chart" uri="{C3380CC4-5D6E-409C-BE32-E72D297353CC}">
              <c16:uniqueId val="{0000002C-03FF-45CF-B566-C5858DE5B191}"/>
            </c:ext>
          </c:extLst>
        </c:ser>
        <c:ser>
          <c:idx val="3"/>
          <c:order val="3"/>
          <c:tx>
            <c:strRef>
              <c:f>graphdata!$I$3</c:f>
              <c:strCache>
                <c:ptCount val="1"/>
                <c:pt idx="0">
                  <c:v>ダミー</c:v>
                </c:pt>
              </c:strCache>
            </c:strRef>
          </c:tx>
          <c:spPr>
            <a:noFill/>
          </c:spPr>
          <c:invertIfNegative val="0"/>
          <c:val>
            <c:numRef>
              <c:f>graphdata!$J$4:$J$24</c:f>
              <c:numCache>
                <c:formatCode>0_ </c:formatCode>
                <c:ptCount val="21"/>
                <c:pt idx="0">
                  <c:v>2349</c:v>
                </c:pt>
                <c:pt idx="1">
                  <c:v>2349</c:v>
                </c:pt>
                <c:pt idx="2">
                  <c:v>2349</c:v>
                </c:pt>
                <c:pt idx="3">
                  <c:v>2349</c:v>
                </c:pt>
                <c:pt idx="4">
                  <c:v>2349</c:v>
                </c:pt>
                <c:pt idx="5">
                  <c:v>2349</c:v>
                </c:pt>
                <c:pt idx="6">
                  <c:v>2349</c:v>
                </c:pt>
                <c:pt idx="7">
                  <c:v>2349</c:v>
                </c:pt>
                <c:pt idx="8">
                  <c:v>2349</c:v>
                </c:pt>
                <c:pt idx="9">
                  <c:v>2349</c:v>
                </c:pt>
                <c:pt idx="10">
                  <c:v>2349</c:v>
                </c:pt>
                <c:pt idx="11">
                  <c:v>2349</c:v>
                </c:pt>
                <c:pt idx="12">
                  <c:v>2349</c:v>
                </c:pt>
                <c:pt idx="13">
                  <c:v>2349</c:v>
                </c:pt>
                <c:pt idx="14">
                  <c:v>2349</c:v>
                </c:pt>
                <c:pt idx="15">
                  <c:v>2349</c:v>
                </c:pt>
                <c:pt idx="16">
                  <c:v>2349</c:v>
                </c:pt>
                <c:pt idx="17">
                  <c:v>2349</c:v>
                </c:pt>
                <c:pt idx="18">
                  <c:v>2349</c:v>
                </c:pt>
                <c:pt idx="19">
                  <c:v>2349</c:v>
                </c:pt>
                <c:pt idx="20">
                  <c:v>2349</c:v>
                </c:pt>
              </c:numCache>
            </c:numRef>
          </c:val>
          <c:extLst>
            <c:ext xmlns:c16="http://schemas.microsoft.com/office/drawing/2014/chart" uri="{C3380CC4-5D6E-409C-BE32-E72D297353CC}">
              <c16:uniqueId val="{0000002D-03FF-45CF-B566-C5858DE5B191}"/>
            </c:ext>
          </c:extLst>
        </c:ser>
        <c:dLbls>
          <c:showLegendKey val="0"/>
          <c:showVal val="0"/>
          <c:showCatName val="0"/>
          <c:showSerName val="0"/>
          <c:showPercent val="0"/>
          <c:showBubbleSize val="0"/>
        </c:dLbls>
        <c:gapWidth val="0"/>
        <c:overlap val="100"/>
        <c:axId val="157610368"/>
        <c:axId val="157611904"/>
      </c:barChart>
      <c:catAx>
        <c:axId val="157610368"/>
        <c:scaling>
          <c:orientation val="minMax"/>
        </c:scaling>
        <c:delete val="1"/>
        <c:axPos val="l"/>
        <c:numFmt formatCode="General" sourceLinked="0"/>
        <c:majorTickMark val="out"/>
        <c:minorTickMark val="none"/>
        <c:tickLblPos val="nextTo"/>
        <c:crossAx val="157611904"/>
        <c:crosses val="autoZero"/>
        <c:auto val="1"/>
        <c:lblAlgn val="ctr"/>
        <c:lblOffset val="100"/>
        <c:noMultiLvlLbl val="0"/>
      </c:catAx>
      <c:valAx>
        <c:axId val="157611904"/>
        <c:scaling>
          <c:orientation val="minMax"/>
        </c:scaling>
        <c:delete val="0"/>
        <c:axPos val="b"/>
        <c:majorGridlines/>
        <c:numFmt formatCode="#,##0;#,##0" sourceLinked="0"/>
        <c:majorTickMark val="out"/>
        <c:minorTickMark val="none"/>
        <c:tickLblPos val="nextTo"/>
        <c:txPr>
          <a:bodyPr/>
          <a:lstStyle/>
          <a:p>
            <a:pPr>
              <a:defRPr>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57610368"/>
        <c:crosses val="autoZero"/>
        <c:crossBetween val="between"/>
      </c:valAx>
      <c:spPr>
        <a:noFill/>
        <a:ln w="25400">
          <a:solidFill>
            <a:schemeClr val="tx1">
              <a:lumMod val="50000"/>
              <a:lumOff val="50000"/>
            </a:schemeClr>
          </a:solid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image" Target="../media/image10.emf"/><Relationship Id="rId18" Type="http://schemas.openxmlformats.org/officeDocument/2006/relationships/image" Target="../media/image15.png"/><Relationship Id="rId3" Type="http://schemas.openxmlformats.org/officeDocument/2006/relationships/chart" Target="../charts/chart3.xml"/><Relationship Id="rId7" Type="http://schemas.openxmlformats.org/officeDocument/2006/relationships/image" Target="../media/image4.emf"/><Relationship Id="rId12" Type="http://schemas.openxmlformats.org/officeDocument/2006/relationships/image" Target="../media/image9.emf"/><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image" Target="../media/image13.png"/><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image" Target="../media/image8.emf"/><Relationship Id="rId5" Type="http://schemas.openxmlformats.org/officeDocument/2006/relationships/image" Target="../media/image2.png"/><Relationship Id="rId15" Type="http://schemas.openxmlformats.org/officeDocument/2006/relationships/image" Target="../media/image12.emf"/><Relationship Id="rId10" Type="http://schemas.openxmlformats.org/officeDocument/2006/relationships/image" Target="../media/image7.emf"/><Relationship Id="rId4" Type="http://schemas.openxmlformats.org/officeDocument/2006/relationships/chart" Target="../charts/chart4.xml"/><Relationship Id="rId9" Type="http://schemas.openxmlformats.org/officeDocument/2006/relationships/image" Target="../media/image6.emf"/><Relationship Id="rId14"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image" Target="../media/image18.emf"/><Relationship Id="rId7" Type="http://schemas.openxmlformats.org/officeDocument/2006/relationships/image" Target="../media/image22.emf"/><Relationship Id="rId2" Type="http://schemas.openxmlformats.org/officeDocument/2006/relationships/image" Target="../media/image17.emf"/><Relationship Id="rId1" Type="http://schemas.openxmlformats.org/officeDocument/2006/relationships/image" Target="../media/image16.emf"/><Relationship Id="rId6" Type="http://schemas.openxmlformats.org/officeDocument/2006/relationships/image" Target="../media/image21.emf"/><Relationship Id="rId5" Type="http://schemas.openxmlformats.org/officeDocument/2006/relationships/image" Target="../media/image20.emf"/><Relationship Id="rId10" Type="http://schemas.openxmlformats.org/officeDocument/2006/relationships/image" Target="../media/image25.emf"/><Relationship Id="rId4" Type="http://schemas.openxmlformats.org/officeDocument/2006/relationships/image" Target="../media/image19.emf"/><Relationship Id="rId9"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xdr:twoCellAnchor>
    <xdr:from>
      <xdr:col>0</xdr:col>
      <xdr:colOff>81643</xdr:colOff>
      <xdr:row>45</xdr:row>
      <xdr:rowOff>57150</xdr:rowOff>
    </xdr:from>
    <xdr:to>
      <xdr:col>6</xdr:col>
      <xdr:colOff>214993</xdr:colOff>
      <xdr:row>68</xdr:row>
      <xdr:rowOff>161925</xdr:rowOff>
    </xdr:to>
    <xdr:graphicFrame macro="">
      <xdr:nvGraphicFramePr>
        <xdr:cNvPr id="612361" name="グラフ 1">
          <a:extLst>
            <a:ext uri="{FF2B5EF4-FFF2-40B4-BE49-F238E27FC236}">
              <a16:creationId xmlns:a16="http://schemas.microsoft.com/office/drawing/2014/main" id="{00000000-0008-0000-0000-0000095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553278</xdr:colOff>
      <xdr:row>45</xdr:row>
      <xdr:rowOff>29818</xdr:rowOff>
    </xdr:from>
    <xdr:to>
      <xdr:col>12</xdr:col>
      <xdr:colOff>277053</xdr:colOff>
      <xdr:row>68</xdr:row>
      <xdr:rowOff>134593</xdr:rowOff>
    </xdr:to>
    <xdr:graphicFrame macro="">
      <xdr:nvGraphicFramePr>
        <xdr:cNvPr id="612362" name="グラフ 2">
          <a:extLst>
            <a:ext uri="{FF2B5EF4-FFF2-40B4-BE49-F238E27FC236}">
              <a16:creationId xmlns:a16="http://schemas.microsoft.com/office/drawing/2014/main" id="{00000000-0008-0000-0000-00000A5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180295</xdr:colOff>
      <xdr:row>42</xdr:row>
      <xdr:rowOff>213073</xdr:rowOff>
    </xdr:from>
    <xdr:to>
      <xdr:col>13</xdr:col>
      <xdr:colOff>564388</xdr:colOff>
      <xdr:row>44</xdr:row>
      <xdr:rowOff>100853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7619" y="9144161"/>
          <a:ext cx="384093" cy="380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chemeClr val="tx1">
                  <a:lumMod val="65000"/>
                  <a:lumOff val="35000"/>
                </a:schemeClr>
              </a:solidFill>
            </a:rPr>
            <a:t>さい</a:t>
          </a:r>
        </a:p>
      </xdr:txBody>
    </xdr:sp>
    <xdr:clientData/>
  </xdr:twoCellAnchor>
  <xdr:oneCellAnchor>
    <xdr:from>
      <xdr:col>6</xdr:col>
      <xdr:colOff>428625</xdr:colOff>
      <xdr:row>68</xdr:row>
      <xdr:rowOff>31750</xdr:rowOff>
    </xdr:from>
    <xdr:ext cx="607859" cy="3252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406713" y="14039103"/>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oneCellAnchor>
    <xdr:from>
      <xdr:col>11</xdr:col>
      <xdr:colOff>469900</xdr:colOff>
      <xdr:row>68</xdr:row>
      <xdr:rowOff>57150</xdr:rowOff>
    </xdr:from>
    <xdr:ext cx="607859" cy="3252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033871" y="14064503"/>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oneCellAnchor>
    <xdr:from>
      <xdr:col>5</xdr:col>
      <xdr:colOff>415925</xdr:colOff>
      <xdr:row>68</xdr:row>
      <xdr:rowOff>34925</xdr:rowOff>
    </xdr:from>
    <xdr:ext cx="607859" cy="325217"/>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688043" y="14042278"/>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oneCellAnchor>
    <xdr:from>
      <xdr:col>0</xdr:col>
      <xdr:colOff>0</xdr:colOff>
      <xdr:row>68</xdr:row>
      <xdr:rowOff>44450</xdr:rowOff>
    </xdr:from>
    <xdr:ext cx="607859" cy="325217"/>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0" y="14051803"/>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twoCellAnchor>
    <xdr:from>
      <xdr:col>0</xdr:col>
      <xdr:colOff>81643</xdr:colOff>
      <xdr:row>9</xdr:row>
      <xdr:rowOff>57150</xdr:rowOff>
    </xdr:from>
    <xdr:to>
      <xdr:col>6</xdr:col>
      <xdr:colOff>214993</xdr:colOff>
      <xdr:row>32</xdr:row>
      <xdr:rowOff>161925</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553278</xdr:colOff>
      <xdr:row>9</xdr:row>
      <xdr:rowOff>29818</xdr:rowOff>
    </xdr:from>
    <xdr:to>
      <xdr:col>12</xdr:col>
      <xdr:colOff>277053</xdr:colOff>
      <xdr:row>32</xdr:row>
      <xdr:rowOff>134593</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180294</xdr:colOff>
      <xdr:row>6</xdr:row>
      <xdr:rowOff>235484</xdr:rowOff>
    </xdr:from>
    <xdr:to>
      <xdr:col>13</xdr:col>
      <xdr:colOff>564387</xdr:colOff>
      <xdr:row>8</xdr:row>
      <xdr:rowOff>212911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797618" y="1748278"/>
          <a:ext cx="384093" cy="49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solidFill>
                <a:schemeClr val="tx1">
                  <a:lumMod val="65000"/>
                  <a:lumOff val="35000"/>
                </a:schemeClr>
              </a:solidFill>
            </a:rPr>
            <a:t>さい</a:t>
          </a:r>
        </a:p>
      </xdr:txBody>
    </xdr:sp>
    <xdr:clientData/>
  </xdr:twoCellAnchor>
  <xdr:oneCellAnchor>
    <xdr:from>
      <xdr:col>6</xdr:col>
      <xdr:colOff>428625</xdr:colOff>
      <xdr:row>32</xdr:row>
      <xdr:rowOff>31750</xdr:rowOff>
    </xdr:from>
    <xdr:ext cx="607859" cy="32521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406713" y="6945779"/>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oneCellAnchor>
    <xdr:from>
      <xdr:col>11</xdr:col>
      <xdr:colOff>469900</xdr:colOff>
      <xdr:row>32</xdr:row>
      <xdr:rowOff>57150</xdr:rowOff>
    </xdr:from>
    <xdr:ext cx="607859" cy="325217"/>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8033871" y="6971179"/>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oneCellAnchor>
    <xdr:from>
      <xdr:col>5</xdr:col>
      <xdr:colOff>415925</xdr:colOff>
      <xdr:row>32</xdr:row>
      <xdr:rowOff>34925</xdr:rowOff>
    </xdr:from>
    <xdr:ext cx="607859" cy="325217"/>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688043" y="6948954"/>
          <a:ext cx="60785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（人）</a:t>
          </a:r>
        </a:p>
      </xdr:txBody>
    </xdr:sp>
    <xdr:clientData/>
  </xdr:oneCellAnchor>
  <xdr:oneCellAnchor>
    <xdr:from>
      <xdr:col>0</xdr:col>
      <xdr:colOff>0</xdr:colOff>
      <xdr:row>32</xdr:row>
      <xdr:rowOff>44450</xdr:rowOff>
    </xdr:from>
    <xdr:ext cx="607859" cy="275717"/>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0" y="53689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（人）</a:t>
          </a:r>
        </a:p>
      </xdr:txBody>
    </xdr:sp>
    <xdr:clientData/>
  </xdr:oneCellAnchor>
  <xdr:oneCellAnchor>
    <xdr:from>
      <xdr:col>0</xdr:col>
      <xdr:colOff>425824</xdr:colOff>
      <xdr:row>46</xdr:row>
      <xdr:rowOff>0</xdr:rowOff>
    </xdr:from>
    <xdr:ext cx="364202" cy="388696"/>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25824" y="9872382"/>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男</a:t>
          </a:r>
        </a:p>
      </xdr:txBody>
    </xdr:sp>
    <xdr:clientData/>
  </xdr:oneCellAnchor>
  <xdr:oneCellAnchor>
    <xdr:from>
      <xdr:col>5</xdr:col>
      <xdr:colOff>224117</xdr:colOff>
      <xdr:row>46</xdr:row>
      <xdr:rowOff>11206</xdr:rowOff>
    </xdr:from>
    <xdr:ext cx="364202" cy="388696"/>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496235" y="2095500"/>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女</a:t>
          </a:r>
        </a:p>
      </xdr:txBody>
    </xdr:sp>
    <xdr:clientData/>
  </xdr:oneCellAnchor>
  <xdr:oneCellAnchor>
    <xdr:from>
      <xdr:col>11</xdr:col>
      <xdr:colOff>309282</xdr:colOff>
      <xdr:row>46</xdr:row>
      <xdr:rowOff>6724</xdr:rowOff>
    </xdr:from>
    <xdr:ext cx="364202" cy="388696"/>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873253" y="9879106"/>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女</a:t>
          </a:r>
        </a:p>
      </xdr:txBody>
    </xdr:sp>
    <xdr:clientData/>
  </xdr:oneCellAnchor>
  <xdr:oneCellAnchor>
    <xdr:from>
      <xdr:col>6</xdr:col>
      <xdr:colOff>851646</xdr:colOff>
      <xdr:row>45</xdr:row>
      <xdr:rowOff>190500</xdr:rowOff>
    </xdr:from>
    <xdr:ext cx="364202" cy="388696"/>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829734" y="9861176"/>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男</a:t>
          </a:r>
        </a:p>
      </xdr:txBody>
    </xdr:sp>
    <xdr:clientData/>
  </xdr:oneCellAnchor>
  <xdr:oneCellAnchor>
    <xdr:from>
      <xdr:col>0</xdr:col>
      <xdr:colOff>392206</xdr:colOff>
      <xdr:row>10</xdr:row>
      <xdr:rowOff>0</xdr:rowOff>
    </xdr:from>
    <xdr:ext cx="364202" cy="388696"/>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92206" y="8886265"/>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男</a:t>
          </a:r>
        </a:p>
      </xdr:txBody>
    </xdr:sp>
    <xdr:clientData/>
  </xdr:oneCellAnchor>
  <xdr:oneCellAnchor>
    <xdr:from>
      <xdr:col>7</xdr:col>
      <xdr:colOff>33618</xdr:colOff>
      <xdr:row>10</xdr:row>
      <xdr:rowOff>11206</xdr:rowOff>
    </xdr:from>
    <xdr:ext cx="364202" cy="388696"/>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863353" y="8897471"/>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男</a:t>
          </a:r>
        </a:p>
      </xdr:txBody>
    </xdr:sp>
    <xdr:clientData/>
  </xdr:oneCellAnchor>
  <xdr:oneCellAnchor>
    <xdr:from>
      <xdr:col>11</xdr:col>
      <xdr:colOff>347382</xdr:colOff>
      <xdr:row>9</xdr:row>
      <xdr:rowOff>168088</xdr:rowOff>
    </xdr:from>
    <xdr:ext cx="364202" cy="388696"/>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911353" y="8875059"/>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女</a:t>
          </a:r>
        </a:p>
      </xdr:txBody>
    </xdr:sp>
    <xdr:clientData/>
  </xdr:oneCellAnchor>
  <xdr:oneCellAnchor>
    <xdr:from>
      <xdr:col>5</xdr:col>
      <xdr:colOff>242046</xdr:colOff>
      <xdr:row>9</xdr:row>
      <xdr:rowOff>174811</xdr:rowOff>
    </xdr:from>
    <xdr:ext cx="364202" cy="388696"/>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514164" y="8881782"/>
          <a:ext cx="36420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Meiryo UI" panose="020B0604030504040204" pitchFamily="50" charset="-128"/>
              <a:ea typeface="Meiryo UI" panose="020B0604030504040204" pitchFamily="50" charset="-128"/>
            </a:rPr>
            <a:t>女</a:t>
          </a:r>
        </a:p>
      </xdr:txBody>
    </xdr:sp>
    <xdr:clientData/>
  </xdr:oneCellAnchor>
  <xdr:twoCellAnchor>
    <xdr:from>
      <xdr:col>0</xdr:col>
      <xdr:colOff>163420</xdr:colOff>
      <xdr:row>33</xdr:row>
      <xdr:rowOff>76246</xdr:rowOff>
    </xdr:from>
    <xdr:to>
      <xdr:col>12</xdr:col>
      <xdr:colOff>280147</xdr:colOff>
      <xdr:row>40</xdr:row>
      <xdr:rowOff>100853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3420" y="7191981"/>
          <a:ext cx="8364256" cy="1436548"/>
          <a:chOff x="163420" y="6979070"/>
          <a:chExt cx="8364256" cy="1436548"/>
        </a:xfrm>
      </xdr:grpSpPr>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163420" y="7070912"/>
            <a:ext cx="8364256" cy="1344706"/>
          </a:xfrm>
          <a:prstGeom prst="roundRect">
            <a:avLst/>
          </a:prstGeom>
          <a:no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8704661">
            <a:off x="237858" y="6979070"/>
            <a:ext cx="376384" cy="64387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0</xdr:col>
          <xdr:colOff>100852</xdr:colOff>
          <xdr:row>28</xdr:row>
          <xdr:rowOff>145676</xdr:rowOff>
        </xdr:from>
        <xdr:to>
          <xdr:col>1</xdr:col>
          <xdr:colOff>256053</xdr:colOff>
          <xdr:row>30</xdr:row>
          <xdr:rowOff>132789</xdr:rowOff>
        </xdr:to>
        <xdr:pic>
          <xdr:nvPicPr>
            <xdr:cNvPr id="30" name="図 29">
              <a:extLst>
                <a:ext uri="{FF2B5EF4-FFF2-40B4-BE49-F238E27FC236}">
                  <a16:creationId xmlns:a16="http://schemas.microsoft.com/office/drawing/2014/main" id="{00000000-0008-0000-0000-00001E000000}"/>
                </a:ext>
              </a:extLst>
            </xdr:cNvPr>
            <xdr:cNvPicPr>
              <a:picLocks noChangeAspect="1" noChangeArrowheads="1"/>
              <a:extLst>
                <a:ext uri="{84589F7E-364E-4C9E-8A38-B11213B215E9}">
                  <a14:cameraTool cellRange="$W$11:$W$12" spid="_x0000_s2429"/>
                </a:ext>
              </a:extLst>
            </xdr:cNvPicPr>
          </xdr:nvPicPr>
          <xdr:blipFill>
            <a:blip xmlns:r="http://schemas.openxmlformats.org/officeDocument/2006/relationships" r:embed="rId6"/>
            <a:srcRect/>
            <a:stretch>
              <a:fillRect/>
            </a:stretch>
          </xdr:blipFill>
          <xdr:spPr bwMode="auto">
            <a:xfrm>
              <a:off x="100852" y="6252882"/>
              <a:ext cx="693083"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67236</xdr:colOff>
          <xdr:row>21</xdr:row>
          <xdr:rowOff>11205</xdr:rowOff>
        </xdr:from>
        <xdr:to>
          <xdr:col>1</xdr:col>
          <xdr:colOff>222438</xdr:colOff>
          <xdr:row>22</xdr:row>
          <xdr:rowOff>200024</xdr:rowOff>
        </xdr:to>
        <xdr:pic>
          <xdr:nvPicPr>
            <xdr:cNvPr id="31" name="図 30">
              <a:extLst>
                <a:ext uri="{FF2B5EF4-FFF2-40B4-BE49-F238E27FC236}">
                  <a16:creationId xmlns:a16="http://schemas.microsoft.com/office/drawing/2014/main" id="{00000000-0008-0000-0000-00001F000000}"/>
                </a:ext>
              </a:extLst>
            </xdr:cNvPr>
            <xdr:cNvPicPr>
              <a:picLocks noChangeAspect="1" noChangeArrowheads="1"/>
              <a:extLst>
                <a:ext uri="{84589F7E-364E-4C9E-8A38-B11213B215E9}">
                  <a14:cameraTool cellRange="$Y$11:$Y$12" spid="_x0000_s2430"/>
                </a:ext>
              </a:extLst>
            </xdr:cNvPicPr>
          </xdr:nvPicPr>
          <xdr:blipFill>
            <a:blip xmlns:r="http://schemas.openxmlformats.org/officeDocument/2006/relationships" r:embed="rId7"/>
            <a:srcRect/>
            <a:stretch>
              <a:fillRect/>
            </a:stretch>
          </xdr:blipFill>
          <xdr:spPr bwMode="auto">
            <a:xfrm>
              <a:off x="67236" y="4706470"/>
              <a:ext cx="693084"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67235</xdr:colOff>
          <xdr:row>14</xdr:row>
          <xdr:rowOff>22412</xdr:rowOff>
        </xdr:from>
        <xdr:to>
          <xdr:col>1</xdr:col>
          <xdr:colOff>267260</xdr:colOff>
          <xdr:row>16</xdr:row>
          <xdr:rowOff>9526</xdr:rowOff>
        </xdr:to>
        <xdr:pic>
          <xdr:nvPicPr>
            <xdr:cNvPr id="33" name="図 32">
              <a:extLst>
                <a:ext uri="{FF2B5EF4-FFF2-40B4-BE49-F238E27FC236}">
                  <a16:creationId xmlns:a16="http://schemas.microsoft.com/office/drawing/2014/main" id="{00000000-0008-0000-0000-000021000000}"/>
                </a:ext>
              </a:extLst>
            </xdr:cNvPr>
            <xdr:cNvPicPr>
              <a:picLocks noChangeAspect="1" noChangeArrowheads="1"/>
              <a:extLst>
                <a:ext uri="{84589F7E-364E-4C9E-8A38-B11213B215E9}">
                  <a14:cameraTool cellRange="$AA$11:$AA$12" spid="_x0000_s2431"/>
                </a:ext>
              </a:extLst>
            </xdr:cNvPicPr>
          </xdr:nvPicPr>
          <xdr:blipFill>
            <a:blip xmlns:r="http://schemas.openxmlformats.org/officeDocument/2006/relationships" r:embed="rId8"/>
            <a:srcRect/>
            <a:stretch>
              <a:fillRect/>
            </a:stretch>
          </xdr:blipFill>
          <xdr:spPr bwMode="auto">
            <a:xfrm>
              <a:off x="67235" y="3092824"/>
              <a:ext cx="737907"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336177</xdr:colOff>
          <xdr:row>28</xdr:row>
          <xdr:rowOff>168089</xdr:rowOff>
        </xdr:from>
        <xdr:to>
          <xdr:col>12</xdr:col>
          <xdr:colOff>345702</xdr:colOff>
          <xdr:row>30</xdr:row>
          <xdr:rowOff>155202</xdr:rowOff>
        </xdr:to>
        <xdr:pic>
          <xdr:nvPicPr>
            <xdr:cNvPr id="34" name="図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W$14:$W$15" spid="_x0000_s2432"/>
                </a:ext>
              </a:extLst>
            </xdr:cNvPicPr>
          </xdr:nvPicPr>
          <xdr:blipFill>
            <a:blip xmlns:r="http://schemas.openxmlformats.org/officeDocument/2006/relationships" r:embed="rId9"/>
            <a:srcRect/>
            <a:stretch>
              <a:fillRect/>
            </a:stretch>
          </xdr:blipFill>
          <xdr:spPr bwMode="auto">
            <a:xfrm>
              <a:off x="7900148" y="6275295"/>
              <a:ext cx="693083"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336176</xdr:colOff>
          <xdr:row>21</xdr:row>
          <xdr:rowOff>11205</xdr:rowOff>
        </xdr:from>
        <xdr:to>
          <xdr:col>12</xdr:col>
          <xdr:colOff>345702</xdr:colOff>
          <xdr:row>22</xdr:row>
          <xdr:rowOff>200024</xdr:rowOff>
        </xdr:to>
        <xdr:pic>
          <xdr:nvPicPr>
            <xdr:cNvPr id="35" name="図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Y$14:$Y$15" spid="_x0000_s2433"/>
                </a:ext>
              </a:extLst>
            </xdr:cNvPicPr>
          </xdr:nvPicPr>
          <xdr:blipFill>
            <a:blip xmlns:r="http://schemas.openxmlformats.org/officeDocument/2006/relationships" r:embed="rId10"/>
            <a:srcRect/>
            <a:stretch>
              <a:fillRect/>
            </a:stretch>
          </xdr:blipFill>
          <xdr:spPr bwMode="auto">
            <a:xfrm>
              <a:off x="7900147" y="4706470"/>
              <a:ext cx="693084"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313765</xdr:colOff>
          <xdr:row>14</xdr:row>
          <xdr:rowOff>22412</xdr:rowOff>
        </xdr:from>
        <xdr:to>
          <xdr:col>12</xdr:col>
          <xdr:colOff>368114</xdr:colOff>
          <xdr:row>16</xdr:row>
          <xdr:rowOff>9526</xdr:rowOff>
        </xdr:to>
        <xdr:pic>
          <xdr:nvPicPr>
            <xdr:cNvPr id="36" name="図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AA$14:$AA$15" spid="_x0000_s2434"/>
                </a:ext>
              </a:extLst>
            </xdr:cNvPicPr>
          </xdr:nvPicPr>
          <xdr:blipFill>
            <a:blip xmlns:r="http://schemas.openxmlformats.org/officeDocument/2006/relationships" r:embed="rId11"/>
            <a:srcRect/>
            <a:stretch>
              <a:fillRect/>
            </a:stretch>
          </xdr:blipFill>
          <xdr:spPr bwMode="auto">
            <a:xfrm>
              <a:off x="7877736" y="3305736"/>
              <a:ext cx="737907"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336178</xdr:colOff>
          <xdr:row>64</xdr:row>
          <xdr:rowOff>78442</xdr:rowOff>
        </xdr:from>
        <xdr:to>
          <xdr:col>12</xdr:col>
          <xdr:colOff>345703</xdr:colOff>
          <xdr:row>66</xdr:row>
          <xdr:rowOff>65555</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a:extLst>
                <a:ext uri="{84589F7E-364E-4C9E-8A38-B11213B215E9}">
                  <a14:cameraTool cellRange="$W$14:$W$15" spid="_x0000_s2435"/>
                </a:ext>
              </a:extLst>
            </xdr:cNvPicPr>
          </xdr:nvPicPr>
          <xdr:blipFill>
            <a:blip xmlns:r="http://schemas.openxmlformats.org/officeDocument/2006/relationships" r:embed="rId12"/>
            <a:srcRect/>
            <a:stretch>
              <a:fillRect/>
            </a:stretch>
          </xdr:blipFill>
          <xdr:spPr bwMode="auto">
            <a:xfrm>
              <a:off x="7900149" y="13581530"/>
              <a:ext cx="693083"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336177</xdr:colOff>
          <xdr:row>55</xdr:row>
          <xdr:rowOff>179293</xdr:rowOff>
        </xdr:from>
        <xdr:to>
          <xdr:col>12</xdr:col>
          <xdr:colOff>345703</xdr:colOff>
          <xdr:row>57</xdr:row>
          <xdr:rowOff>166406</xdr:rowOff>
        </xdr:to>
        <xdr:pic>
          <xdr:nvPicPr>
            <xdr:cNvPr id="38" name="図 37">
              <a:extLst>
                <a:ext uri="{FF2B5EF4-FFF2-40B4-BE49-F238E27FC236}">
                  <a16:creationId xmlns:a16="http://schemas.microsoft.com/office/drawing/2014/main" id="{00000000-0008-0000-0000-000026000000}"/>
                </a:ext>
              </a:extLst>
            </xdr:cNvPr>
            <xdr:cNvPicPr>
              <a:picLocks noChangeAspect="1" noChangeArrowheads="1"/>
              <a:extLst>
                <a:ext uri="{84589F7E-364E-4C9E-8A38-B11213B215E9}">
                  <a14:cameraTool cellRange="$Y$14:$Y$15" spid="_x0000_s2436"/>
                </a:ext>
              </a:extLst>
            </xdr:cNvPicPr>
          </xdr:nvPicPr>
          <xdr:blipFill>
            <a:blip xmlns:r="http://schemas.openxmlformats.org/officeDocument/2006/relationships" r:embed="rId10"/>
            <a:srcRect/>
            <a:stretch>
              <a:fillRect/>
            </a:stretch>
          </xdr:blipFill>
          <xdr:spPr bwMode="auto">
            <a:xfrm>
              <a:off x="7900148" y="11867028"/>
              <a:ext cx="693084"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313766</xdr:colOff>
          <xdr:row>50</xdr:row>
          <xdr:rowOff>33617</xdr:rowOff>
        </xdr:from>
        <xdr:to>
          <xdr:col>12</xdr:col>
          <xdr:colOff>368115</xdr:colOff>
          <xdr:row>52</xdr:row>
          <xdr:rowOff>20730</xdr:rowOff>
        </xdr:to>
        <xdr:pic>
          <xdr:nvPicPr>
            <xdr:cNvPr id="39" name="図 38">
              <a:extLst>
                <a:ext uri="{FF2B5EF4-FFF2-40B4-BE49-F238E27FC236}">
                  <a16:creationId xmlns:a16="http://schemas.microsoft.com/office/drawing/2014/main" id="{00000000-0008-0000-0000-000027000000}"/>
                </a:ext>
              </a:extLst>
            </xdr:cNvPr>
            <xdr:cNvPicPr>
              <a:picLocks noChangeAspect="1" noChangeArrowheads="1"/>
              <a:extLst>
                <a:ext uri="{84589F7E-364E-4C9E-8A38-B11213B215E9}">
                  <a14:cameraTool cellRange="$AA$14:$AA$15" spid="_x0000_s2437"/>
                </a:ext>
              </a:extLst>
            </xdr:cNvPicPr>
          </xdr:nvPicPr>
          <xdr:blipFill>
            <a:blip xmlns:r="http://schemas.openxmlformats.org/officeDocument/2006/relationships" r:embed="rId13"/>
            <a:srcRect/>
            <a:stretch>
              <a:fillRect/>
            </a:stretch>
          </xdr:blipFill>
          <xdr:spPr bwMode="auto">
            <a:xfrm>
              <a:off x="7877737" y="10712823"/>
              <a:ext cx="737907"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67233</xdr:colOff>
          <xdr:row>64</xdr:row>
          <xdr:rowOff>78440</xdr:rowOff>
        </xdr:from>
        <xdr:to>
          <xdr:col>1</xdr:col>
          <xdr:colOff>222434</xdr:colOff>
          <xdr:row>66</xdr:row>
          <xdr:rowOff>65553</xdr:rowOff>
        </xdr:to>
        <xdr:pic>
          <xdr:nvPicPr>
            <xdr:cNvPr id="40" name="図 39">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W$11:$W$12" spid="_x0000_s2438"/>
                </a:ext>
              </a:extLst>
            </xdr:cNvPicPr>
          </xdr:nvPicPr>
          <xdr:blipFill>
            <a:blip xmlns:r="http://schemas.openxmlformats.org/officeDocument/2006/relationships" r:embed="rId14"/>
            <a:srcRect/>
            <a:stretch>
              <a:fillRect/>
            </a:stretch>
          </xdr:blipFill>
          <xdr:spPr bwMode="auto">
            <a:xfrm>
              <a:off x="67233" y="13581528"/>
              <a:ext cx="693083"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67235</xdr:colOff>
          <xdr:row>55</xdr:row>
          <xdr:rowOff>201704</xdr:rowOff>
        </xdr:from>
        <xdr:to>
          <xdr:col>1</xdr:col>
          <xdr:colOff>222437</xdr:colOff>
          <xdr:row>57</xdr:row>
          <xdr:rowOff>188817</xdr:rowOff>
        </xdr:to>
        <xdr:pic>
          <xdr:nvPicPr>
            <xdr:cNvPr id="41" name="図 40">
              <a:extLst>
                <a:ext uri="{FF2B5EF4-FFF2-40B4-BE49-F238E27FC236}">
                  <a16:creationId xmlns:a16="http://schemas.microsoft.com/office/drawing/2014/main" id="{00000000-0008-0000-0000-000029000000}"/>
                </a:ext>
              </a:extLst>
            </xdr:cNvPr>
            <xdr:cNvPicPr>
              <a:picLocks noChangeAspect="1" noChangeArrowheads="1"/>
              <a:extLst>
                <a:ext uri="{84589F7E-364E-4C9E-8A38-B11213B215E9}">
                  <a14:cameraTool cellRange="$Y$11:$Y$12" spid="_x0000_s2439"/>
                </a:ext>
              </a:extLst>
            </xdr:cNvPicPr>
          </xdr:nvPicPr>
          <xdr:blipFill>
            <a:blip xmlns:r="http://schemas.openxmlformats.org/officeDocument/2006/relationships" r:embed="rId7"/>
            <a:srcRect/>
            <a:stretch>
              <a:fillRect/>
            </a:stretch>
          </xdr:blipFill>
          <xdr:spPr bwMode="auto">
            <a:xfrm>
              <a:off x="67235" y="11889439"/>
              <a:ext cx="693084" cy="390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44821</xdr:colOff>
          <xdr:row>50</xdr:row>
          <xdr:rowOff>11205</xdr:rowOff>
        </xdr:from>
        <xdr:to>
          <xdr:col>1</xdr:col>
          <xdr:colOff>244846</xdr:colOff>
          <xdr:row>51</xdr:row>
          <xdr:rowOff>200024</xdr:rowOff>
        </xdr:to>
        <xdr:pic>
          <xdr:nvPicPr>
            <xdr:cNvPr id="42" name="図 41">
              <a:extLst>
                <a:ext uri="{FF2B5EF4-FFF2-40B4-BE49-F238E27FC236}">
                  <a16:creationId xmlns:a16="http://schemas.microsoft.com/office/drawing/2014/main" id="{00000000-0008-0000-0000-00002A000000}"/>
                </a:ext>
              </a:extLst>
            </xdr:cNvPr>
            <xdr:cNvPicPr>
              <a:picLocks noChangeAspect="1" noChangeArrowheads="1"/>
              <a:extLst>
                <a:ext uri="{84589F7E-364E-4C9E-8A38-B11213B215E9}">
                  <a14:cameraTool cellRange="$AA$11:$AA$12" spid="_x0000_s2440"/>
                </a:ext>
              </a:extLst>
            </xdr:cNvPicPr>
          </xdr:nvPicPr>
          <xdr:blipFill>
            <a:blip xmlns:r="http://schemas.openxmlformats.org/officeDocument/2006/relationships" r:embed="rId15"/>
            <a:srcRect/>
            <a:stretch>
              <a:fillRect/>
            </a:stretch>
          </xdr:blipFill>
          <xdr:spPr bwMode="auto">
            <a:xfrm>
              <a:off x="44821" y="10690411"/>
              <a:ext cx="737907" cy="3905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291354</xdr:colOff>
      <xdr:row>69</xdr:row>
      <xdr:rowOff>78444</xdr:rowOff>
    </xdr:from>
    <xdr:to>
      <xdr:col>12</xdr:col>
      <xdr:colOff>257736</xdr:colOff>
      <xdr:row>76</xdr:row>
      <xdr:rowOff>123266</xdr:rowOff>
    </xdr:to>
    <xdr:grpSp>
      <xdr:nvGrpSpPr>
        <xdr:cNvPr id="43" name="グループ化 42">
          <a:extLst>
            <a:ext uri="{FF2B5EF4-FFF2-40B4-BE49-F238E27FC236}">
              <a16:creationId xmlns:a16="http://schemas.microsoft.com/office/drawing/2014/main" id="{00000000-0008-0000-0000-00002B000000}"/>
            </a:ext>
          </a:extLst>
        </xdr:cNvPr>
        <xdr:cNvGrpSpPr/>
      </xdr:nvGrpSpPr>
      <xdr:grpSpPr>
        <a:xfrm>
          <a:off x="291354" y="14556444"/>
          <a:ext cx="8213911" cy="1434351"/>
          <a:chOff x="336566" y="7114994"/>
          <a:chExt cx="9762690" cy="1756687"/>
        </a:xfrm>
      </xdr:grpSpPr>
      <xdr:sp macro="" textlink="">
        <xdr:nvSpPr>
          <xdr:cNvPr id="44" name="角丸四角形 43">
            <a:extLst>
              <a:ext uri="{FF2B5EF4-FFF2-40B4-BE49-F238E27FC236}">
                <a16:creationId xmlns:a16="http://schemas.microsoft.com/office/drawing/2014/main" id="{00000000-0008-0000-0000-00002C000000}"/>
              </a:ext>
            </a:extLst>
          </xdr:cNvPr>
          <xdr:cNvSpPr/>
        </xdr:nvSpPr>
        <xdr:spPr>
          <a:xfrm>
            <a:off x="336566" y="7250121"/>
            <a:ext cx="9762690" cy="1621560"/>
          </a:xfrm>
          <a:prstGeom prst="roundRect">
            <a:avLst/>
          </a:prstGeom>
          <a:no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8704661">
            <a:off x="373160" y="7114994"/>
            <a:ext cx="376383" cy="643871"/>
          </a:xfrm>
          <a:prstGeom prst="rect">
            <a:avLst/>
          </a:prstGeom>
        </xdr:spPr>
      </xdr:pic>
    </xdr:grpSp>
    <xdr:clientData/>
  </xdr:twoCellAnchor>
  <xdr:twoCellAnchor editAs="oneCell">
    <xdr:from>
      <xdr:col>22</xdr:col>
      <xdr:colOff>661148</xdr:colOff>
      <xdr:row>29</xdr:row>
      <xdr:rowOff>123264</xdr:rowOff>
    </xdr:from>
    <xdr:to>
      <xdr:col>25</xdr:col>
      <xdr:colOff>161085</xdr:colOff>
      <xdr:row>35</xdr:row>
      <xdr:rowOff>122642</xdr:rowOff>
    </xdr:to>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4601266" y="6219264"/>
          <a:ext cx="1023937" cy="1209613"/>
        </a:xfrm>
        <a:prstGeom prst="rect">
          <a:avLst/>
        </a:prstGeom>
      </xdr:spPr>
    </xdr:pic>
    <xdr:clientData/>
  </xdr:twoCellAnchor>
  <xdr:twoCellAnchor editAs="oneCell">
    <xdr:from>
      <xdr:col>18</xdr:col>
      <xdr:colOff>11205</xdr:colOff>
      <xdr:row>34</xdr:row>
      <xdr:rowOff>92534</xdr:rowOff>
    </xdr:from>
    <xdr:to>
      <xdr:col>19</xdr:col>
      <xdr:colOff>560293</xdr:colOff>
      <xdr:row>40</xdr:row>
      <xdr:rowOff>186256</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1766176" y="7197063"/>
          <a:ext cx="1165411" cy="1303957"/>
        </a:xfrm>
        <a:prstGeom prst="rect">
          <a:avLst/>
        </a:prstGeom>
      </xdr:spPr>
    </xdr:pic>
    <xdr:clientData/>
  </xdr:twoCellAnchor>
  <xdr:twoCellAnchor>
    <xdr:from>
      <xdr:col>13</xdr:col>
      <xdr:colOff>627529</xdr:colOff>
      <xdr:row>35</xdr:row>
      <xdr:rowOff>44823</xdr:rowOff>
    </xdr:from>
    <xdr:to>
      <xdr:col>17</xdr:col>
      <xdr:colOff>413918</xdr:colOff>
      <xdr:row>39</xdr:row>
      <xdr:rowOff>78440</xdr:rowOff>
    </xdr:to>
    <xdr:sp macro="" textlink="">
      <xdr:nvSpPr>
        <xdr:cNvPr id="48" name="円形吹き出し 47">
          <a:extLst>
            <a:ext uri="{FF2B5EF4-FFF2-40B4-BE49-F238E27FC236}">
              <a16:creationId xmlns:a16="http://schemas.microsoft.com/office/drawing/2014/main" id="{00000000-0008-0000-0000-000030000000}"/>
            </a:ext>
          </a:extLst>
        </xdr:cNvPr>
        <xdr:cNvSpPr/>
      </xdr:nvSpPr>
      <xdr:spPr>
        <a:xfrm>
          <a:off x="9244853" y="7351058"/>
          <a:ext cx="2307712" cy="840441"/>
        </a:xfrm>
        <a:prstGeom prst="wedgeEllipseCallout">
          <a:avLst>
            <a:gd name="adj1" fmla="val 55837"/>
            <a:gd name="adj2" fmla="val -23226"/>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ctr"/>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グラフで見ると、</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とってもわかりやすいワン！</a:t>
          </a: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メトロ">
  <a:themeElements>
    <a:clrScheme name="メトロ">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メトロ">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メトロ">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4"/>
  <sheetViews>
    <sheetView showGridLines="0" tabSelected="1" view="pageBreakPreview" zoomScale="85" zoomScaleNormal="70" zoomScaleSheetLayoutView="85" workbookViewId="0">
      <selection activeCell="L2" sqref="L2"/>
    </sheetView>
  </sheetViews>
  <sheetFormatPr defaultRowHeight="15.75"/>
  <cols>
    <col min="1" max="1" width="7.125" style="1" customWidth="1"/>
    <col min="2" max="5" width="9" style="1"/>
    <col min="6" max="6" width="9.25" style="1" customWidth="1"/>
    <col min="7" max="7" width="11.125" style="44" customWidth="1"/>
    <col min="8" max="12" width="9" style="1"/>
    <col min="13" max="13" width="4.875" style="1" customWidth="1"/>
    <col min="14" max="14" width="8.875" style="1" customWidth="1"/>
    <col min="15" max="20" width="8.125" style="1" bestFit="1" customWidth="1"/>
    <col min="21" max="21" width="3.5" style="1" bestFit="1" customWidth="1"/>
    <col min="22" max="22" width="9" style="1"/>
    <col min="23" max="23" width="9" style="45"/>
    <col min="24" max="24" width="2" style="45" customWidth="1"/>
    <col min="25" max="25" width="9" style="45"/>
    <col min="26" max="26" width="2.375" style="45" customWidth="1"/>
    <col min="27" max="27" width="9.5" style="45" bestFit="1" customWidth="1"/>
    <col min="28" max="16384" width="9" style="1"/>
  </cols>
  <sheetData>
    <row r="1" spans="1:27" ht="21">
      <c r="A1" s="1" t="s">
        <v>149</v>
      </c>
      <c r="V1" s="47" t="s">
        <v>151</v>
      </c>
      <c r="W1" s="1"/>
      <c r="X1" s="1"/>
      <c r="Y1" s="1"/>
      <c r="Z1" s="1"/>
      <c r="AA1" s="1"/>
    </row>
    <row r="2" spans="1:27" s="68" customFormat="1" ht="22.5" customHeight="1">
      <c r="A2" s="67" t="s">
        <v>150</v>
      </c>
      <c r="G2" s="69"/>
    </row>
    <row r="3" spans="1:27" ht="16.5" thickBot="1">
      <c r="B3" s="143" t="str">
        <f>graphdata!$B$1</f>
        <v>かいなんし</v>
      </c>
      <c r="C3" s="143"/>
      <c r="E3" s="143" t="str">
        <f>graphdata!$E$1</f>
        <v>きみのちょう</v>
      </c>
      <c r="F3" s="143"/>
    </row>
    <row r="4" spans="1:27" ht="33" customHeight="1" thickBot="1">
      <c r="B4" s="144" t="s">
        <v>54</v>
      </c>
      <c r="C4" s="145"/>
      <c r="D4" s="72" t="s">
        <v>95</v>
      </c>
      <c r="E4" s="144" t="s">
        <v>62</v>
      </c>
      <c r="F4" s="145"/>
      <c r="G4" s="73" t="s">
        <v>160</v>
      </c>
      <c r="T4" s="74" t="s">
        <v>177</v>
      </c>
      <c r="W4" s="46"/>
      <c r="X4" s="46"/>
      <c r="Y4" s="46"/>
      <c r="Z4" s="46"/>
      <c r="AA4" s="46"/>
    </row>
    <row r="5" spans="1:27" ht="9.75" customHeight="1" thickBot="1">
      <c r="A5" s="75"/>
      <c r="B5" s="76"/>
      <c r="C5" s="76"/>
      <c r="D5" s="77"/>
      <c r="E5" s="76"/>
      <c r="F5" s="76"/>
      <c r="G5" s="78"/>
      <c r="H5" s="75"/>
      <c r="I5" s="75"/>
      <c r="J5" s="75"/>
      <c r="K5" s="75"/>
      <c r="L5" s="75"/>
      <c r="M5" s="75"/>
      <c r="N5" s="75"/>
      <c r="O5" s="75"/>
      <c r="P5" s="75"/>
      <c r="Q5" s="75"/>
      <c r="R5" s="75"/>
      <c r="S5" s="75"/>
      <c r="T5" s="75"/>
    </row>
    <row r="6" spans="1:27">
      <c r="A6" s="79" t="s">
        <v>161</v>
      </c>
      <c r="B6" s="79"/>
      <c r="C6" s="79"/>
      <c r="D6" s="79"/>
      <c r="E6" s="79"/>
      <c r="F6" s="79"/>
      <c r="G6" s="80"/>
      <c r="H6" s="79"/>
      <c r="I6" s="79"/>
      <c r="J6" s="79"/>
      <c r="K6" s="79"/>
      <c r="L6" s="79"/>
      <c r="M6" s="79"/>
    </row>
    <row r="7" spans="1:27" ht="21">
      <c r="B7" s="81"/>
      <c r="C7" s="81"/>
      <c r="D7" s="72"/>
      <c r="E7" s="81"/>
      <c r="F7" s="81"/>
      <c r="G7" s="73"/>
      <c r="N7" s="1" t="s">
        <v>176</v>
      </c>
      <c r="T7" s="82" t="s">
        <v>163</v>
      </c>
      <c r="V7" s="83" t="s">
        <v>152</v>
      </c>
    </row>
    <row r="8" spans="1:27" ht="19.5">
      <c r="B8" s="141" t="str">
        <f>B4&amp;"の人口ピラミッド"</f>
        <v>海南市の人口ピラミッド</v>
      </c>
      <c r="C8" s="141"/>
      <c r="D8" s="141"/>
      <c r="E8" s="141"/>
      <c r="F8" s="141"/>
      <c r="G8" s="73"/>
      <c r="H8" s="141" t="str">
        <f>E4&amp;"の人口ピラミッド"</f>
        <v>紀美野町の人口ピラミッド</v>
      </c>
      <c r="I8" s="141"/>
      <c r="J8" s="141"/>
      <c r="K8" s="141"/>
      <c r="L8" s="141"/>
      <c r="N8" s="23" t="s">
        <v>22</v>
      </c>
      <c r="O8" s="138" t="str">
        <f>B4</f>
        <v>海南市</v>
      </c>
      <c r="P8" s="139"/>
      <c r="Q8" s="140"/>
      <c r="R8" s="139" t="str">
        <f>E4</f>
        <v>紀美野町</v>
      </c>
      <c r="S8" s="139"/>
      <c r="T8" s="140"/>
    </row>
    <row r="9" spans="1:27" ht="19.5">
      <c r="B9" s="141"/>
      <c r="C9" s="141"/>
      <c r="D9" s="141"/>
      <c r="E9" s="141"/>
      <c r="F9" s="141"/>
      <c r="G9" s="72"/>
      <c r="H9" s="141"/>
      <c r="I9" s="141"/>
      <c r="J9" s="141"/>
      <c r="K9" s="141"/>
      <c r="L9" s="141"/>
      <c r="N9" s="24" t="s">
        <v>24</v>
      </c>
      <c r="O9" s="55" t="s">
        <v>21</v>
      </c>
      <c r="P9" s="25" t="s">
        <v>18</v>
      </c>
      <c r="Q9" s="55" t="s">
        <v>20</v>
      </c>
      <c r="R9" s="31" t="s">
        <v>21</v>
      </c>
      <c r="S9" s="25" t="s">
        <v>18</v>
      </c>
      <c r="T9" s="55" t="s">
        <v>20</v>
      </c>
    </row>
    <row r="10" spans="1:27">
      <c r="N10" s="26" t="s">
        <v>21</v>
      </c>
      <c r="O10" s="35">
        <f>SUM(P10,Q10)</f>
        <v>48369</v>
      </c>
      <c r="P10" s="36">
        <f>graphdata!C26</f>
        <v>22548</v>
      </c>
      <c r="Q10" s="35">
        <f>graphdata!D26</f>
        <v>25821</v>
      </c>
      <c r="R10" s="37">
        <f>SUM(S10:T10)</f>
        <v>8256</v>
      </c>
      <c r="S10" s="36">
        <f>graphdata!F26</f>
        <v>3796</v>
      </c>
      <c r="T10" s="35">
        <f>graphdata!G26</f>
        <v>4460</v>
      </c>
      <c r="W10" s="45" t="str">
        <f>B4</f>
        <v>海南市</v>
      </c>
    </row>
    <row r="11" spans="1:27">
      <c r="G11" s="44" t="s">
        <v>88</v>
      </c>
      <c r="N11" s="90" t="s">
        <v>137</v>
      </c>
      <c r="O11" s="91">
        <f t="shared" ref="O11:O31" si="0">SUM(P11:Q11)</f>
        <v>52</v>
      </c>
      <c r="P11" s="92">
        <f>graphdata!C24*graphdata!$A$2</f>
        <v>4</v>
      </c>
      <c r="Q11" s="91">
        <f>graphdata!D24</f>
        <v>48</v>
      </c>
      <c r="R11" s="93">
        <f t="shared" ref="R11:R31" si="1">S11+T11</f>
        <v>14</v>
      </c>
      <c r="S11" s="92">
        <f>graphdata!F24*graphdata!$A$2</f>
        <v>1</v>
      </c>
      <c r="T11" s="91">
        <f>graphdata!G24</f>
        <v>13</v>
      </c>
      <c r="W11" s="53" t="s">
        <v>156</v>
      </c>
      <c r="X11" s="50"/>
      <c r="Y11" s="53" t="s">
        <v>157</v>
      </c>
      <c r="Z11" s="50"/>
      <c r="AA11" s="53" t="s">
        <v>158</v>
      </c>
    </row>
    <row r="12" spans="1:27">
      <c r="G12" s="44" t="s">
        <v>87</v>
      </c>
      <c r="N12" s="90" t="s">
        <v>87</v>
      </c>
      <c r="O12" s="91">
        <f t="shared" si="0"/>
        <v>292</v>
      </c>
      <c r="P12" s="92">
        <f>graphdata!C23*graphdata!$A$2</f>
        <v>58</v>
      </c>
      <c r="Q12" s="91">
        <f>graphdata!D23</f>
        <v>234</v>
      </c>
      <c r="R12" s="93">
        <f t="shared" si="1"/>
        <v>99</v>
      </c>
      <c r="S12" s="92">
        <f>graphdata!F23*graphdata!$A$2</f>
        <v>16</v>
      </c>
      <c r="T12" s="91">
        <f>graphdata!G23</f>
        <v>83</v>
      </c>
      <c r="W12" s="54">
        <f>SUM(O29:O31)/SUM(O11:O31)</f>
        <v>0.10148674854557208</v>
      </c>
      <c r="X12" s="94"/>
      <c r="Y12" s="54">
        <f>SUM(O19:O28)/SUM(O11:O31)</f>
        <v>0.52901557645390662</v>
      </c>
      <c r="Z12" s="95"/>
      <c r="AA12" s="54">
        <f>SUM(O11:O18)/SUM(O11:O31)</f>
        <v>0.36949767500052128</v>
      </c>
    </row>
    <row r="13" spans="1:27">
      <c r="G13" s="44" t="s">
        <v>86</v>
      </c>
      <c r="N13" s="90" t="s">
        <v>86</v>
      </c>
      <c r="O13" s="91">
        <f t="shared" si="0"/>
        <v>1057</v>
      </c>
      <c r="P13" s="92">
        <f>graphdata!C22*graphdata!$A$2</f>
        <v>287</v>
      </c>
      <c r="Q13" s="91">
        <f>graphdata!D22</f>
        <v>770</v>
      </c>
      <c r="R13" s="93">
        <f t="shared" si="1"/>
        <v>348</v>
      </c>
      <c r="S13" s="92">
        <f>graphdata!F22*graphdata!$A$2</f>
        <v>95</v>
      </c>
      <c r="T13" s="91">
        <f>graphdata!G22</f>
        <v>253</v>
      </c>
      <c r="W13" s="45" t="str">
        <f>E4</f>
        <v>紀美野町</v>
      </c>
    </row>
    <row r="14" spans="1:27">
      <c r="G14" s="44" t="s">
        <v>85</v>
      </c>
      <c r="N14" s="27" t="s">
        <v>85</v>
      </c>
      <c r="O14" s="38">
        <f t="shared" si="0"/>
        <v>2108</v>
      </c>
      <c r="P14" s="39">
        <f>graphdata!C21*graphdata!$A$2</f>
        <v>779</v>
      </c>
      <c r="Q14" s="38">
        <f>graphdata!D21</f>
        <v>1329</v>
      </c>
      <c r="R14" s="40">
        <f t="shared" si="1"/>
        <v>565</v>
      </c>
      <c r="S14" s="39">
        <f>graphdata!F21*graphdata!$A$2</f>
        <v>204</v>
      </c>
      <c r="T14" s="38">
        <f>graphdata!G21</f>
        <v>361</v>
      </c>
      <c r="W14" s="53" t="s">
        <v>156</v>
      </c>
      <c r="X14" s="50"/>
      <c r="Y14" s="53" t="s">
        <v>157</v>
      </c>
      <c r="Z14" s="50"/>
      <c r="AA14" s="53" t="s">
        <v>158</v>
      </c>
    </row>
    <row r="15" spans="1:27">
      <c r="G15" s="44" t="s">
        <v>16</v>
      </c>
      <c r="N15" s="27" t="s">
        <v>16</v>
      </c>
      <c r="O15" s="38">
        <f t="shared" si="0"/>
        <v>2724</v>
      </c>
      <c r="P15" s="39">
        <f>graphdata!C20*graphdata!$A$2</f>
        <v>1076</v>
      </c>
      <c r="Q15" s="38">
        <f>graphdata!D20</f>
        <v>1648</v>
      </c>
      <c r="R15" s="40">
        <f t="shared" si="1"/>
        <v>582</v>
      </c>
      <c r="S15" s="39">
        <f>graphdata!F20*graphdata!$A$2</f>
        <v>211</v>
      </c>
      <c r="T15" s="38">
        <f>graphdata!G20</f>
        <v>371</v>
      </c>
      <c r="W15" s="54">
        <f>SUM(R29:R31)/SUM(R11:R31)</f>
        <v>7.0857558139534885E-2</v>
      </c>
      <c r="X15" s="51"/>
      <c r="Y15" s="54">
        <f>SUM(R19:R28)/SUM(R11:R31)</f>
        <v>0.44355620155038761</v>
      </c>
      <c r="Z15" s="52"/>
      <c r="AA15" s="54">
        <f>SUM(R11:R18)/SUM(R11:R31)</f>
        <v>0.48558624031007752</v>
      </c>
    </row>
    <row r="16" spans="1:27">
      <c r="G16" s="44" t="s">
        <v>15</v>
      </c>
      <c r="N16" s="27" t="s">
        <v>15</v>
      </c>
      <c r="O16" s="38">
        <f t="shared" si="0"/>
        <v>3461</v>
      </c>
      <c r="P16" s="39">
        <f>graphdata!C19*graphdata!$A$2</f>
        <v>1512</v>
      </c>
      <c r="Q16" s="38">
        <f>graphdata!D19</f>
        <v>1949</v>
      </c>
      <c r="R16" s="40">
        <f t="shared" si="1"/>
        <v>682</v>
      </c>
      <c r="S16" s="39">
        <f>graphdata!F19*graphdata!$A$2</f>
        <v>308</v>
      </c>
      <c r="T16" s="38">
        <f>graphdata!G19</f>
        <v>374</v>
      </c>
    </row>
    <row r="17" spans="7:20">
      <c r="G17" s="44" t="s">
        <v>14</v>
      </c>
      <c r="N17" s="27" t="s">
        <v>14</v>
      </c>
      <c r="O17" s="38">
        <f t="shared" si="0"/>
        <v>4342</v>
      </c>
      <c r="P17" s="39">
        <f>graphdata!C18*graphdata!$A$2</f>
        <v>1993</v>
      </c>
      <c r="Q17" s="38">
        <f>graphdata!D18</f>
        <v>2349</v>
      </c>
      <c r="R17" s="40">
        <f t="shared" si="1"/>
        <v>926</v>
      </c>
      <c r="S17" s="39">
        <f>graphdata!F18*graphdata!$A$2</f>
        <v>441</v>
      </c>
      <c r="T17" s="38">
        <f>graphdata!G18</f>
        <v>485</v>
      </c>
    </row>
    <row r="18" spans="7:20">
      <c r="G18" s="44" t="s">
        <v>13</v>
      </c>
      <c r="N18" s="27" t="s">
        <v>13</v>
      </c>
      <c r="O18" s="38">
        <f t="shared" si="0"/>
        <v>3684</v>
      </c>
      <c r="P18" s="39">
        <f>graphdata!C17*graphdata!$A$2</f>
        <v>1759</v>
      </c>
      <c r="Q18" s="38">
        <f>graphdata!D17</f>
        <v>1925</v>
      </c>
      <c r="R18" s="40">
        <f t="shared" si="1"/>
        <v>793</v>
      </c>
      <c r="S18" s="39">
        <f>graphdata!F17*graphdata!$A$2</f>
        <v>373</v>
      </c>
      <c r="T18" s="38">
        <f>graphdata!G17</f>
        <v>420</v>
      </c>
    </row>
    <row r="19" spans="7:20">
      <c r="G19" s="44" t="s">
        <v>12</v>
      </c>
      <c r="N19" s="27" t="s">
        <v>12</v>
      </c>
      <c r="O19" s="38">
        <f t="shared" si="0"/>
        <v>3267</v>
      </c>
      <c r="P19" s="39">
        <f>graphdata!C16*graphdata!$A$2</f>
        <v>1539</v>
      </c>
      <c r="Q19" s="38">
        <f>graphdata!D16</f>
        <v>1728</v>
      </c>
      <c r="R19" s="40">
        <f t="shared" si="1"/>
        <v>645</v>
      </c>
      <c r="S19" s="39">
        <f>graphdata!F16*graphdata!$A$2</f>
        <v>302</v>
      </c>
      <c r="T19" s="38">
        <f>graphdata!G16</f>
        <v>343</v>
      </c>
    </row>
    <row r="20" spans="7:20">
      <c r="G20" s="44" t="s">
        <v>11</v>
      </c>
      <c r="N20" s="27" t="s">
        <v>11</v>
      </c>
      <c r="O20" s="38">
        <f t="shared" si="0"/>
        <v>3164</v>
      </c>
      <c r="P20" s="39">
        <f>graphdata!C15*graphdata!$A$2</f>
        <v>1501</v>
      </c>
      <c r="Q20" s="38">
        <f>graphdata!D15</f>
        <v>1663</v>
      </c>
      <c r="R20" s="40">
        <f t="shared" si="1"/>
        <v>498</v>
      </c>
      <c r="S20" s="39">
        <f>graphdata!F15*graphdata!$A$2</f>
        <v>245</v>
      </c>
      <c r="T20" s="38">
        <f>graphdata!G15</f>
        <v>253</v>
      </c>
    </row>
    <row r="21" spans="7:20">
      <c r="G21" s="44" t="s">
        <v>10</v>
      </c>
      <c r="N21" s="27" t="s">
        <v>10</v>
      </c>
      <c r="O21" s="38">
        <f t="shared" si="0"/>
        <v>3163</v>
      </c>
      <c r="P21" s="39">
        <f>graphdata!C14*graphdata!$A$2</f>
        <v>1504</v>
      </c>
      <c r="Q21" s="38">
        <f>graphdata!D14</f>
        <v>1659</v>
      </c>
      <c r="R21" s="40">
        <f t="shared" si="1"/>
        <v>439</v>
      </c>
      <c r="S21" s="39">
        <f>graphdata!F14*graphdata!$A$2</f>
        <v>216</v>
      </c>
      <c r="T21" s="38">
        <f>graphdata!G14</f>
        <v>223</v>
      </c>
    </row>
    <row r="22" spans="7:20">
      <c r="G22" s="44" t="s">
        <v>9</v>
      </c>
      <c r="N22" s="27" t="s">
        <v>9</v>
      </c>
      <c r="O22" s="38">
        <f t="shared" si="0"/>
        <v>3446</v>
      </c>
      <c r="P22" s="39">
        <f>graphdata!C13*graphdata!$A$2</f>
        <v>1667</v>
      </c>
      <c r="Q22" s="38">
        <f>graphdata!D13</f>
        <v>1779</v>
      </c>
      <c r="R22" s="40">
        <f t="shared" si="1"/>
        <v>488</v>
      </c>
      <c r="S22" s="39">
        <f>graphdata!F13*graphdata!$A$2</f>
        <v>270</v>
      </c>
      <c r="T22" s="38">
        <f>graphdata!G13</f>
        <v>218</v>
      </c>
    </row>
    <row r="23" spans="7:20">
      <c r="G23" s="44" t="s">
        <v>8</v>
      </c>
      <c r="N23" s="27" t="s">
        <v>8</v>
      </c>
      <c r="O23" s="38">
        <f t="shared" si="0"/>
        <v>2742</v>
      </c>
      <c r="P23" s="39">
        <f>graphdata!C12*graphdata!$A$2</f>
        <v>1369</v>
      </c>
      <c r="Q23" s="38">
        <f>graphdata!D12</f>
        <v>1373</v>
      </c>
      <c r="R23" s="40">
        <f t="shared" si="1"/>
        <v>398</v>
      </c>
      <c r="S23" s="39">
        <f>graphdata!F12*graphdata!$A$2</f>
        <v>203</v>
      </c>
      <c r="T23" s="38">
        <f>graphdata!G12</f>
        <v>195</v>
      </c>
    </row>
    <row r="24" spans="7:20">
      <c r="G24" s="44" t="s">
        <v>7</v>
      </c>
      <c r="N24" s="27" t="s">
        <v>7</v>
      </c>
      <c r="O24" s="38">
        <f t="shared" si="0"/>
        <v>2276</v>
      </c>
      <c r="P24" s="39">
        <f>graphdata!C11*graphdata!$A$2</f>
        <v>1114</v>
      </c>
      <c r="Q24" s="38">
        <f>graphdata!D11</f>
        <v>1162</v>
      </c>
      <c r="R24" s="40">
        <f t="shared" si="1"/>
        <v>308</v>
      </c>
      <c r="S24" s="39">
        <f>graphdata!F11*graphdata!$A$2</f>
        <v>157</v>
      </c>
      <c r="T24" s="38">
        <f>graphdata!G11</f>
        <v>151</v>
      </c>
    </row>
    <row r="25" spans="7:20">
      <c r="G25" s="44" t="s">
        <v>6</v>
      </c>
      <c r="N25" s="27" t="s">
        <v>6</v>
      </c>
      <c r="O25" s="38">
        <f t="shared" si="0"/>
        <v>1912</v>
      </c>
      <c r="P25" s="39">
        <f>graphdata!C10*graphdata!$A$2</f>
        <v>984</v>
      </c>
      <c r="Q25" s="38">
        <f>graphdata!D10</f>
        <v>928</v>
      </c>
      <c r="R25" s="40">
        <f t="shared" si="1"/>
        <v>229</v>
      </c>
      <c r="S25" s="39">
        <f>graphdata!F10*graphdata!$A$2</f>
        <v>116</v>
      </c>
      <c r="T25" s="38">
        <f>graphdata!G10</f>
        <v>113</v>
      </c>
    </row>
    <row r="26" spans="7:20">
      <c r="G26" s="44" t="s">
        <v>5</v>
      </c>
      <c r="N26" s="27" t="s">
        <v>5</v>
      </c>
      <c r="O26" s="38">
        <f t="shared" si="0"/>
        <v>1721</v>
      </c>
      <c r="P26" s="39">
        <f>graphdata!C9*graphdata!$A$2</f>
        <v>881</v>
      </c>
      <c r="Q26" s="38">
        <f>graphdata!D9</f>
        <v>840</v>
      </c>
      <c r="R26" s="40">
        <f t="shared" si="1"/>
        <v>207</v>
      </c>
      <c r="S26" s="39">
        <f>graphdata!F9*graphdata!$A$2</f>
        <v>110</v>
      </c>
      <c r="T26" s="38">
        <f>graphdata!G9</f>
        <v>97</v>
      </c>
    </row>
    <row r="27" spans="7:20">
      <c r="G27" s="44" t="s">
        <v>4</v>
      </c>
      <c r="N27" s="27" t="s">
        <v>4</v>
      </c>
      <c r="O27" s="38">
        <f t="shared" si="0"/>
        <v>1717</v>
      </c>
      <c r="P27" s="39">
        <f>graphdata!C8*graphdata!$A$2</f>
        <v>876</v>
      </c>
      <c r="Q27" s="38">
        <f>graphdata!D8</f>
        <v>841</v>
      </c>
      <c r="R27" s="40">
        <f t="shared" si="1"/>
        <v>193</v>
      </c>
      <c r="S27" s="39">
        <f>graphdata!F8*graphdata!$A$2</f>
        <v>105</v>
      </c>
      <c r="T27" s="38">
        <f>graphdata!G8</f>
        <v>88</v>
      </c>
    </row>
    <row r="28" spans="7:20">
      <c r="G28" s="44" t="s">
        <v>3</v>
      </c>
      <c r="N28" s="27" t="s">
        <v>3</v>
      </c>
      <c r="O28" s="38">
        <f t="shared" si="0"/>
        <v>1962</v>
      </c>
      <c r="P28" s="39">
        <f>graphdata!C7*graphdata!$A$2</f>
        <v>978</v>
      </c>
      <c r="Q28" s="38">
        <f>graphdata!D7</f>
        <v>984</v>
      </c>
      <c r="R28" s="40">
        <f t="shared" si="1"/>
        <v>257</v>
      </c>
      <c r="S28" s="39">
        <f>graphdata!F7*graphdata!$A$2</f>
        <v>124</v>
      </c>
      <c r="T28" s="38">
        <f>graphdata!G7</f>
        <v>133</v>
      </c>
    </row>
    <row r="29" spans="7:20">
      <c r="G29" s="44" t="s">
        <v>2</v>
      </c>
      <c r="N29" s="27" t="s">
        <v>2</v>
      </c>
      <c r="O29" s="38">
        <f t="shared" si="0"/>
        <v>1812</v>
      </c>
      <c r="P29" s="39">
        <f>graphdata!C6*graphdata!$A$2</f>
        <v>918</v>
      </c>
      <c r="Q29" s="38">
        <f>graphdata!D6</f>
        <v>894</v>
      </c>
      <c r="R29" s="40">
        <f t="shared" si="1"/>
        <v>230</v>
      </c>
      <c r="S29" s="39">
        <f>graphdata!F6*graphdata!$A$2</f>
        <v>122</v>
      </c>
      <c r="T29" s="38">
        <f>graphdata!G6</f>
        <v>108</v>
      </c>
    </row>
    <row r="30" spans="7:20">
      <c r="G30" s="44" t="s">
        <v>1</v>
      </c>
      <c r="N30" s="84" t="s">
        <v>1</v>
      </c>
      <c r="O30" s="85">
        <f t="shared" si="0"/>
        <v>1675</v>
      </c>
      <c r="P30" s="86">
        <f>graphdata!C5*graphdata!$A$2</f>
        <v>832</v>
      </c>
      <c r="Q30" s="85">
        <f>graphdata!D5</f>
        <v>843</v>
      </c>
      <c r="R30" s="87">
        <f t="shared" si="1"/>
        <v>216</v>
      </c>
      <c r="S30" s="86">
        <f>graphdata!F5*graphdata!$A$2</f>
        <v>99</v>
      </c>
      <c r="T30" s="85">
        <f>graphdata!G5</f>
        <v>117</v>
      </c>
    </row>
    <row r="31" spans="7:20">
      <c r="G31" s="44" t="s">
        <v>0</v>
      </c>
      <c r="N31" s="28" t="s">
        <v>0</v>
      </c>
      <c r="O31" s="41">
        <f t="shared" si="0"/>
        <v>1380</v>
      </c>
      <c r="P31" s="42">
        <f>graphdata!C4*graphdata!$A$2</f>
        <v>716</v>
      </c>
      <c r="Q31" s="41">
        <f>graphdata!D4</f>
        <v>664</v>
      </c>
      <c r="R31" s="43">
        <f t="shared" si="1"/>
        <v>139</v>
      </c>
      <c r="S31" s="42">
        <f>graphdata!F4*graphdata!$A$2</f>
        <v>78</v>
      </c>
      <c r="T31" s="41">
        <f>graphdata!G4</f>
        <v>61</v>
      </c>
    </row>
    <row r="32" spans="7:20">
      <c r="N32" s="88" t="s">
        <v>23</v>
      </c>
      <c r="O32" s="89"/>
      <c r="P32" s="89"/>
      <c r="Q32" s="89"/>
      <c r="R32" s="89"/>
      <c r="S32" s="89"/>
      <c r="T32" s="89"/>
    </row>
    <row r="33" spans="1:22">
      <c r="N33" s="33" t="s">
        <v>135</v>
      </c>
      <c r="O33" s="32"/>
      <c r="P33" s="32"/>
      <c r="Q33" s="32"/>
      <c r="R33" s="32"/>
      <c r="S33" s="32"/>
      <c r="T33" s="32"/>
    </row>
    <row r="34" spans="1:22">
      <c r="N34" s="71" t="s">
        <v>136</v>
      </c>
    </row>
    <row r="35" spans="1:22" ht="15.75" customHeight="1">
      <c r="A35" s="34"/>
      <c r="B35" s="146" t="s">
        <v>159</v>
      </c>
      <c r="C35" s="146"/>
      <c r="D35" s="146"/>
      <c r="E35" s="146"/>
      <c r="F35" s="146"/>
      <c r="G35" s="146"/>
      <c r="H35" s="146"/>
      <c r="I35" s="146"/>
    </row>
    <row r="36" spans="1:22" ht="15.75" customHeight="1">
      <c r="B36" s="146"/>
      <c r="C36" s="146"/>
      <c r="D36" s="146"/>
      <c r="E36" s="146"/>
      <c r="F36" s="146"/>
      <c r="G36" s="146"/>
      <c r="H36" s="146"/>
      <c r="I36" s="146"/>
    </row>
    <row r="37" spans="1:22">
      <c r="B37" s="142"/>
      <c r="C37" s="142"/>
      <c r="D37" s="142"/>
      <c r="E37" s="142"/>
      <c r="F37" s="142"/>
      <c r="G37" s="142"/>
      <c r="H37" s="142"/>
      <c r="I37" s="142"/>
    </row>
    <row r="38" spans="1:22">
      <c r="B38" s="142"/>
      <c r="C38" s="142"/>
      <c r="D38" s="142"/>
      <c r="E38" s="142"/>
      <c r="F38" s="142"/>
      <c r="G38" s="142"/>
      <c r="H38" s="142"/>
      <c r="I38" s="142"/>
    </row>
    <row r="42" spans="1:22">
      <c r="A42" s="79" t="s">
        <v>162</v>
      </c>
      <c r="B42" s="79"/>
      <c r="C42" s="79"/>
      <c r="D42" s="79"/>
      <c r="E42" s="79"/>
      <c r="F42" s="79"/>
      <c r="G42" s="80"/>
      <c r="H42" s="79"/>
      <c r="I42" s="79"/>
      <c r="J42" s="79"/>
      <c r="K42" s="79"/>
      <c r="L42" s="79"/>
      <c r="M42" s="79"/>
    </row>
    <row r="43" spans="1:22" ht="21" customHeight="1">
      <c r="B43" s="81"/>
      <c r="C43" s="81"/>
      <c r="D43" s="72"/>
      <c r="E43" s="81"/>
      <c r="F43" s="81"/>
      <c r="G43" s="73"/>
      <c r="N43" s="1" t="s">
        <v>176</v>
      </c>
      <c r="T43" s="82" t="s">
        <v>163</v>
      </c>
      <c r="V43" s="83" t="s">
        <v>148</v>
      </c>
    </row>
    <row r="44" spans="1:22" ht="18" customHeight="1">
      <c r="B44" s="141" t="str">
        <f>B4&amp;"の人口ピラミッド"</f>
        <v>海南市の人口ピラミッド</v>
      </c>
      <c r="C44" s="141"/>
      <c r="D44" s="141"/>
      <c r="E44" s="141"/>
      <c r="F44" s="141"/>
      <c r="G44" s="73"/>
      <c r="H44" s="141" t="str">
        <f>E4&amp;"の人口ピラミッド"</f>
        <v>紀美野町の人口ピラミッド</v>
      </c>
      <c r="I44" s="141"/>
      <c r="J44" s="141"/>
      <c r="K44" s="141"/>
      <c r="L44" s="141"/>
      <c r="N44" s="23" t="s">
        <v>22</v>
      </c>
      <c r="O44" s="138" t="str">
        <f>B4</f>
        <v>海南市</v>
      </c>
      <c r="P44" s="139"/>
      <c r="Q44" s="140"/>
      <c r="R44" s="139" t="str">
        <f>E4</f>
        <v>紀美野町</v>
      </c>
      <c r="S44" s="139"/>
      <c r="T44" s="140"/>
    </row>
    <row r="45" spans="1:22" ht="19.5">
      <c r="B45" s="141"/>
      <c r="C45" s="141"/>
      <c r="D45" s="141"/>
      <c r="E45" s="141"/>
      <c r="F45" s="141"/>
      <c r="G45" s="72"/>
      <c r="H45" s="141"/>
      <c r="I45" s="141"/>
      <c r="J45" s="141"/>
      <c r="K45" s="141"/>
      <c r="L45" s="141"/>
      <c r="N45" s="24" t="s">
        <v>24</v>
      </c>
      <c r="O45" s="55" t="s">
        <v>21</v>
      </c>
      <c r="P45" s="25" t="s">
        <v>18</v>
      </c>
      <c r="Q45" s="55" t="s">
        <v>20</v>
      </c>
      <c r="R45" s="31" t="s">
        <v>21</v>
      </c>
      <c r="S45" s="25" t="s">
        <v>18</v>
      </c>
      <c r="T45" s="55" t="s">
        <v>20</v>
      </c>
    </row>
    <row r="46" spans="1:22">
      <c r="N46" s="26" t="s">
        <v>21</v>
      </c>
      <c r="O46" s="35">
        <f>SUM(P46,Q46)</f>
        <v>48369</v>
      </c>
      <c r="P46" s="36">
        <f>graphdata!C26</f>
        <v>22548</v>
      </c>
      <c r="Q46" s="35">
        <f>graphdata!D26</f>
        <v>25821</v>
      </c>
      <c r="R46" s="37">
        <f t="shared" ref="R46" si="2">SUM(S46:T46)</f>
        <v>8256</v>
      </c>
      <c r="S46" s="36">
        <f>graphdata!F26</f>
        <v>3796</v>
      </c>
      <c r="T46" s="35">
        <f>graphdata!G26</f>
        <v>4460</v>
      </c>
    </row>
    <row r="47" spans="1:22">
      <c r="G47" s="44" t="s">
        <v>88</v>
      </c>
      <c r="N47" s="27" t="s">
        <v>137</v>
      </c>
      <c r="O47" s="38">
        <f t="shared" ref="O47:O67" si="3">SUM(P47:Q47)</f>
        <v>52</v>
      </c>
      <c r="P47" s="39">
        <f>graphdata!C24*graphdata!$A$2</f>
        <v>4</v>
      </c>
      <c r="Q47" s="38">
        <f>graphdata!D24</f>
        <v>48</v>
      </c>
      <c r="R47" s="40">
        <f t="shared" ref="R47:R67" si="4">S47+T47</f>
        <v>14</v>
      </c>
      <c r="S47" s="39">
        <f>graphdata!F24*graphdata!$A$2</f>
        <v>1</v>
      </c>
      <c r="T47" s="38">
        <f>graphdata!G24</f>
        <v>13</v>
      </c>
    </row>
    <row r="48" spans="1:22">
      <c r="G48" s="44" t="s">
        <v>87</v>
      </c>
      <c r="N48" s="27" t="s">
        <v>87</v>
      </c>
      <c r="O48" s="38">
        <f t="shared" si="3"/>
        <v>292</v>
      </c>
      <c r="P48" s="39">
        <f>graphdata!C23*graphdata!$A$2</f>
        <v>58</v>
      </c>
      <c r="Q48" s="38">
        <f>graphdata!D23</f>
        <v>234</v>
      </c>
      <c r="R48" s="40">
        <f t="shared" si="4"/>
        <v>99</v>
      </c>
      <c r="S48" s="39">
        <f>graphdata!F23*graphdata!$A$2</f>
        <v>16</v>
      </c>
      <c r="T48" s="38">
        <f>graphdata!G23</f>
        <v>83</v>
      </c>
    </row>
    <row r="49" spans="7:20">
      <c r="G49" s="44" t="s">
        <v>86</v>
      </c>
      <c r="N49" s="27" t="s">
        <v>86</v>
      </c>
      <c r="O49" s="38">
        <f t="shared" si="3"/>
        <v>1057</v>
      </c>
      <c r="P49" s="39">
        <f>graphdata!C22*graphdata!$A$2</f>
        <v>287</v>
      </c>
      <c r="Q49" s="38">
        <f>graphdata!D22</f>
        <v>770</v>
      </c>
      <c r="R49" s="40">
        <f t="shared" si="4"/>
        <v>348</v>
      </c>
      <c r="S49" s="39">
        <f>graphdata!F22*graphdata!$A$2</f>
        <v>95</v>
      </c>
      <c r="T49" s="38">
        <f>graphdata!G22</f>
        <v>253</v>
      </c>
    </row>
    <row r="50" spans="7:20">
      <c r="G50" s="44" t="s">
        <v>85</v>
      </c>
      <c r="N50" s="27" t="s">
        <v>85</v>
      </c>
      <c r="O50" s="38">
        <f t="shared" si="3"/>
        <v>2108</v>
      </c>
      <c r="P50" s="39">
        <f>graphdata!C21*graphdata!$A$2</f>
        <v>779</v>
      </c>
      <c r="Q50" s="38">
        <f>graphdata!D21</f>
        <v>1329</v>
      </c>
      <c r="R50" s="40">
        <f t="shared" si="4"/>
        <v>565</v>
      </c>
      <c r="S50" s="39">
        <f>graphdata!F21*graphdata!$A$2</f>
        <v>204</v>
      </c>
      <c r="T50" s="38">
        <f>graphdata!G21</f>
        <v>361</v>
      </c>
    </row>
    <row r="51" spans="7:20">
      <c r="G51" s="44" t="s">
        <v>16</v>
      </c>
      <c r="N51" s="27" t="s">
        <v>16</v>
      </c>
      <c r="O51" s="38">
        <f t="shared" si="3"/>
        <v>2724</v>
      </c>
      <c r="P51" s="39">
        <f>graphdata!C20*graphdata!$A$2</f>
        <v>1076</v>
      </c>
      <c r="Q51" s="38">
        <f>graphdata!D20</f>
        <v>1648</v>
      </c>
      <c r="R51" s="40">
        <f t="shared" si="4"/>
        <v>582</v>
      </c>
      <c r="S51" s="39">
        <f>graphdata!F20*graphdata!$A$2</f>
        <v>211</v>
      </c>
      <c r="T51" s="38">
        <f>graphdata!G20</f>
        <v>371</v>
      </c>
    </row>
    <row r="52" spans="7:20">
      <c r="G52" s="44" t="s">
        <v>15</v>
      </c>
      <c r="N52" s="27" t="s">
        <v>15</v>
      </c>
      <c r="O52" s="38">
        <f t="shared" si="3"/>
        <v>3461</v>
      </c>
      <c r="P52" s="39">
        <f>graphdata!C19*graphdata!$A$2</f>
        <v>1512</v>
      </c>
      <c r="Q52" s="38">
        <f>graphdata!D19</f>
        <v>1949</v>
      </c>
      <c r="R52" s="40">
        <f t="shared" si="4"/>
        <v>682</v>
      </c>
      <c r="S52" s="39">
        <f>graphdata!F19*graphdata!$A$2</f>
        <v>308</v>
      </c>
      <c r="T52" s="38">
        <f>graphdata!G19</f>
        <v>374</v>
      </c>
    </row>
    <row r="53" spans="7:20">
      <c r="G53" s="44" t="s">
        <v>14</v>
      </c>
      <c r="N53" s="27" t="s">
        <v>14</v>
      </c>
      <c r="O53" s="38">
        <f t="shared" si="3"/>
        <v>4342</v>
      </c>
      <c r="P53" s="39">
        <f>graphdata!C18*graphdata!$A$2</f>
        <v>1993</v>
      </c>
      <c r="Q53" s="38">
        <f>graphdata!D18</f>
        <v>2349</v>
      </c>
      <c r="R53" s="40">
        <f t="shared" si="4"/>
        <v>926</v>
      </c>
      <c r="S53" s="39">
        <f>graphdata!F18*graphdata!$A$2</f>
        <v>441</v>
      </c>
      <c r="T53" s="38">
        <f>graphdata!G18</f>
        <v>485</v>
      </c>
    </row>
    <row r="54" spans="7:20">
      <c r="G54" s="44" t="s">
        <v>13</v>
      </c>
      <c r="N54" s="27" t="s">
        <v>13</v>
      </c>
      <c r="O54" s="38">
        <f t="shared" si="3"/>
        <v>3684</v>
      </c>
      <c r="P54" s="39">
        <f>graphdata!C17*graphdata!$A$2</f>
        <v>1759</v>
      </c>
      <c r="Q54" s="38">
        <f>graphdata!D17</f>
        <v>1925</v>
      </c>
      <c r="R54" s="40">
        <f t="shared" si="4"/>
        <v>793</v>
      </c>
      <c r="S54" s="39">
        <f>graphdata!F17*graphdata!$A$2</f>
        <v>373</v>
      </c>
      <c r="T54" s="38">
        <f>graphdata!G17</f>
        <v>420</v>
      </c>
    </row>
    <row r="55" spans="7:20">
      <c r="G55" s="44" t="s">
        <v>12</v>
      </c>
      <c r="N55" s="27" t="s">
        <v>12</v>
      </c>
      <c r="O55" s="38">
        <f t="shared" si="3"/>
        <v>3267</v>
      </c>
      <c r="P55" s="39">
        <f>graphdata!C16*graphdata!$A$2</f>
        <v>1539</v>
      </c>
      <c r="Q55" s="38">
        <f>graphdata!D16</f>
        <v>1728</v>
      </c>
      <c r="R55" s="40">
        <f t="shared" si="4"/>
        <v>645</v>
      </c>
      <c r="S55" s="39">
        <f>graphdata!F16*graphdata!$A$2</f>
        <v>302</v>
      </c>
      <c r="T55" s="38">
        <f>graphdata!G16</f>
        <v>343</v>
      </c>
    </row>
    <row r="56" spans="7:20">
      <c r="G56" s="44" t="s">
        <v>11</v>
      </c>
      <c r="N56" s="27" t="s">
        <v>11</v>
      </c>
      <c r="O56" s="38">
        <f t="shared" si="3"/>
        <v>3164</v>
      </c>
      <c r="P56" s="39">
        <f>graphdata!C15*graphdata!$A$2</f>
        <v>1501</v>
      </c>
      <c r="Q56" s="38">
        <f>graphdata!D15</f>
        <v>1663</v>
      </c>
      <c r="R56" s="40">
        <f t="shared" si="4"/>
        <v>498</v>
      </c>
      <c r="S56" s="39">
        <f>graphdata!F15*graphdata!$A$2</f>
        <v>245</v>
      </c>
      <c r="T56" s="38">
        <f>graphdata!G15</f>
        <v>253</v>
      </c>
    </row>
    <row r="57" spans="7:20">
      <c r="G57" s="44" t="s">
        <v>10</v>
      </c>
      <c r="N57" s="27" t="s">
        <v>10</v>
      </c>
      <c r="O57" s="38">
        <f t="shared" si="3"/>
        <v>3163</v>
      </c>
      <c r="P57" s="39">
        <f>graphdata!C14*graphdata!$A$2</f>
        <v>1504</v>
      </c>
      <c r="Q57" s="38">
        <f>graphdata!D14</f>
        <v>1659</v>
      </c>
      <c r="R57" s="40">
        <f t="shared" si="4"/>
        <v>439</v>
      </c>
      <c r="S57" s="39">
        <f>graphdata!F14*graphdata!$A$2</f>
        <v>216</v>
      </c>
      <c r="T57" s="38">
        <f>graphdata!G14</f>
        <v>223</v>
      </c>
    </row>
    <row r="58" spans="7:20">
      <c r="G58" s="44" t="s">
        <v>9</v>
      </c>
      <c r="N58" s="27" t="s">
        <v>9</v>
      </c>
      <c r="O58" s="38">
        <f t="shared" si="3"/>
        <v>3446</v>
      </c>
      <c r="P58" s="39">
        <f>graphdata!C13*graphdata!$A$2</f>
        <v>1667</v>
      </c>
      <c r="Q58" s="38">
        <f>graphdata!D13</f>
        <v>1779</v>
      </c>
      <c r="R58" s="40">
        <f t="shared" si="4"/>
        <v>488</v>
      </c>
      <c r="S58" s="39">
        <f>graphdata!F13*graphdata!$A$2</f>
        <v>270</v>
      </c>
      <c r="T58" s="38">
        <f>graphdata!G13</f>
        <v>218</v>
      </c>
    </row>
    <row r="59" spans="7:20">
      <c r="G59" s="44" t="s">
        <v>8</v>
      </c>
      <c r="N59" s="27" t="s">
        <v>8</v>
      </c>
      <c r="O59" s="38">
        <f t="shared" si="3"/>
        <v>2742</v>
      </c>
      <c r="P59" s="39">
        <f>graphdata!C12*graphdata!$A$2</f>
        <v>1369</v>
      </c>
      <c r="Q59" s="38">
        <f>graphdata!D12</f>
        <v>1373</v>
      </c>
      <c r="R59" s="40">
        <f t="shared" si="4"/>
        <v>398</v>
      </c>
      <c r="S59" s="39">
        <f>graphdata!F12*graphdata!$A$2</f>
        <v>203</v>
      </c>
      <c r="T59" s="38">
        <f>graphdata!G12</f>
        <v>195</v>
      </c>
    </row>
    <row r="60" spans="7:20">
      <c r="G60" s="44" t="s">
        <v>7</v>
      </c>
      <c r="N60" s="27" t="s">
        <v>7</v>
      </c>
      <c r="O60" s="38">
        <f t="shared" si="3"/>
        <v>2276</v>
      </c>
      <c r="P60" s="39">
        <f>graphdata!C11*graphdata!$A$2</f>
        <v>1114</v>
      </c>
      <c r="Q60" s="38">
        <f>graphdata!D11</f>
        <v>1162</v>
      </c>
      <c r="R60" s="40">
        <f t="shared" si="4"/>
        <v>308</v>
      </c>
      <c r="S60" s="39">
        <f>graphdata!F11*graphdata!$A$2</f>
        <v>157</v>
      </c>
      <c r="T60" s="38">
        <f>graphdata!G11</f>
        <v>151</v>
      </c>
    </row>
    <row r="61" spans="7:20">
      <c r="G61" s="44" t="s">
        <v>6</v>
      </c>
      <c r="N61" s="27" t="s">
        <v>6</v>
      </c>
      <c r="O61" s="38">
        <f t="shared" si="3"/>
        <v>1912</v>
      </c>
      <c r="P61" s="39">
        <f>graphdata!C10*graphdata!$A$2</f>
        <v>984</v>
      </c>
      <c r="Q61" s="38">
        <f>graphdata!D10</f>
        <v>928</v>
      </c>
      <c r="R61" s="40">
        <f t="shared" si="4"/>
        <v>229</v>
      </c>
      <c r="S61" s="39">
        <f>graphdata!F10*graphdata!$A$2</f>
        <v>116</v>
      </c>
      <c r="T61" s="38">
        <f>graphdata!G10</f>
        <v>113</v>
      </c>
    </row>
    <row r="62" spans="7:20">
      <c r="G62" s="44" t="s">
        <v>5</v>
      </c>
      <c r="N62" s="27" t="s">
        <v>5</v>
      </c>
      <c r="O62" s="38">
        <f t="shared" si="3"/>
        <v>1721</v>
      </c>
      <c r="P62" s="39">
        <f>graphdata!C9*graphdata!$A$2</f>
        <v>881</v>
      </c>
      <c r="Q62" s="38">
        <f>graphdata!D9</f>
        <v>840</v>
      </c>
      <c r="R62" s="40">
        <f t="shared" si="4"/>
        <v>207</v>
      </c>
      <c r="S62" s="39">
        <f>graphdata!F9*graphdata!$A$2</f>
        <v>110</v>
      </c>
      <c r="T62" s="38">
        <f>graphdata!G9</f>
        <v>97</v>
      </c>
    </row>
    <row r="63" spans="7:20">
      <c r="G63" s="44" t="s">
        <v>4</v>
      </c>
      <c r="N63" s="27" t="s">
        <v>4</v>
      </c>
      <c r="O63" s="38">
        <f t="shared" si="3"/>
        <v>1717</v>
      </c>
      <c r="P63" s="39">
        <f>graphdata!C8*graphdata!$A$2</f>
        <v>876</v>
      </c>
      <c r="Q63" s="38">
        <f>graphdata!D8</f>
        <v>841</v>
      </c>
      <c r="R63" s="40">
        <f t="shared" si="4"/>
        <v>193</v>
      </c>
      <c r="S63" s="39">
        <f>graphdata!F8*graphdata!$A$2</f>
        <v>105</v>
      </c>
      <c r="T63" s="38">
        <f>graphdata!G8</f>
        <v>88</v>
      </c>
    </row>
    <row r="64" spans="7:20">
      <c r="G64" s="44" t="s">
        <v>3</v>
      </c>
      <c r="N64" s="27" t="s">
        <v>3</v>
      </c>
      <c r="O64" s="38">
        <f t="shared" si="3"/>
        <v>1962</v>
      </c>
      <c r="P64" s="39">
        <f>graphdata!C7*graphdata!$A$2</f>
        <v>978</v>
      </c>
      <c r="Q64" s="38">
        <f>graphdata!D7</f>
        <v>984</v>
      </c>
      <c r="R64" s="40">
        <f t="shared" si="4"/>
        <v>257</v>
      </c>
      <c r="S64" s="39">
        <f>graphdata!F7*graphdata!$A$2</f>
        <v>124</v>
      </c>
      <c r="T64" s="38">
        <f>graphdata!G7</f>
        <v>133</v>
      </c>
    </row>
    <row r="65" spans="2:20">
      <c r="G65" s="44" t="s">
        <v>2</v>
      </c>
      <c r="N65" s="27" t="s">
        <v>2</v>
      </c>
      <c r="O65" s="38">
        <f t="shared" si="3"/>
        <v>1812</v>
      </c>
      <c r="P65" s="39">
        <f>graphdata!C6*graphdata!$A$2</f>
        <v>918</v>
      </c>
      <c r="Q65" s="38">
        <f>graphdata!D6</f>
        <v>894</v>
      </c>
      <c r="R65" s="40">
        <f t="shared" si="4"/>
        <v>230</v>
      </c>
      <c r="S65" s="39">
        <f>graphdata!F6*graphdata!$A$2</f>
        <v>122</v>
      </c>
      <c r="T65" s="38">
        <f>graphdata!G6</f>
        <v>108</v>
      </c>
    </row>
    <row r="66" spans="2:20">
      <c r="G66" s="44" t="s">
        <v>1</v>
      </c>
      <c r="N66" s="27" t="s">
        <v>1</v>
      </c>
      <c r="O66" s="38">
        <f t="shared" si="3"/>
        <v>1675</v>
      </c>
      <c r="P66" s="39">
        <f>graphdata!C5*graphdata!$A$2</f>
        <v>832</v>
      </c>
      <c r="Q66" s="38">
        <f>graphdata!D5</f>
        <v>843</v>
      </c>
      <c r="R66" s="40">
        <f t="shared" si="4"/>
        <v>216</v>
      </c>
      <c r="S66" s="39">
        <f>graphdata!F5*graphdata!$A$2</f>
        <v>99</v>
      </c>
      <c r="T66" s="38">
        <f>graphdata!G5</f>
        <v>117</v>
      </c>
    </row>
    <row r="67" spans="2:20" ht="16.5" customHeight="1">
      <c r="G67" s="44" t="s">
        <v>0</v>
      </c>
      <c r="N67" s="28" t="s">
        <v>0</v>
      </c>
      <c r="O67" s="41">
        <f t="shared" si="3"/>
        <v>1380</v>
      </c>
      <c r="P67" s="42">
        <f>graphdata!C4*graphdata!$A$2</f>
        <v>716</v>
      </c>
      <c r="Q67" s="41">
        <f>graphdata!D4</f>
        <v>664</v>
      </c>
      <c r="R67" s="43">
        <f t="shared" si="4"/>
        <v>139</v>
      </c>
      <c r="S67" s="42">
        <f>graphdata!F4*graphdata!$A$2</f>
        <v>78</v>
      </c>
      <c r="T67" s="41">
        <f>graphdata!G4</f>
        <v>61</v>
      </c>
    </row>
    <row r="68" spans="2:20" ht="14.25" customHeight="1">
      <c r="N68" s="70" t="s">
        <v>23</v>
      </c>
      <c r="O68" s="30"/>
      <c r="P68" s="30"/>
      <c r="Q68" s="30"/>
      <c r="R68" s="30"/>
      <c r="S68" s="30"/>
      <c r="T68" s="30"/>
    </row>
    <row r="69" spans="2:20" ht="14.25" customHeight="1">
      <c r="N69" s="33" t="s">
        <v>135</v>
      </c>
      <c r="O69" s="32"/>
      <c r="P69" s="32"/>
      <c r="Q69" s="32"/>
      <c r="R69" s="32"/>
      <c r="S69" s="32"/>
      <c r="T69" s="32"/>
    </row>
    <row r="70" spans="2:20" ht="14.25" customHeight="1">
      <c r="N70" s="71" t="s">
        <v>136</v>
      </c>
    </row>
    <row r="71" spans="2:20" ht="15.75" customHeight="1">
      <c r="B71" s="146" t="s">
        <v>147</v>
      </c>
      <c r="C71" s="146"/>
      <c r="D71" s="146"/>
      <c r="E71" s="146"/>
      <c r="F71" s="146"/>
      <c r="G71" s="146"/>
      <c r="H71" s="146"/>
      <c r="I71" s="146"/>
      <c r="N71" s="34"/>
    </row>
    <row r="72" spans="2:20" ht="15.75" customHeight="1">
      <c r="B72" s="146"/>
      <c r="C72" s="146"/>
      <c r="D72" s="146"/>
      <c r="E72" s="146"/>
      <c r="F72" s="146"/>
      <c r="G72" s="146"/>
      <c r="H72" s="146"/>
      <c r="I72" s="146"/>
    </row>
    <row r="73" spans="2:20">
      <c r="B73" s="142"/>
      <c r="C73" s="142"/>
      <c r="D73" s="142"/>
      <c r="E73" s="142"/>
      <c r="F73" s="142"/>
      <c r="G73" s="142"/>
      <c r="H73" s="142"/>
      <c r="I73" s="142"/>
    </row>
    <row r="74" spans="2:20">
      <c r="B74" s="142"/>
      <c r="C74" s="142"/>
      <c r="D74" s="142"/>
      <c r="E74" s="142"/>
      <c r="F74" s="142"/>
      <c r="G74" s="142"/>
      <c r="H74" s="142"/>
      <c r="I74" s="142"/>
    </row>
  </sheetData>
  <sortState xmlns:xlrd2="http://schemas.microsoft.com/office/spreadsheetml/2017/richdata2" ref="N89:U109">
    <sortCondition ref="U7:U27"/>
  </sortState>
  <mergeCells count="16">
    <mergeCell ref="B73:I74"/>
    <mergeCell ref="B3:C3"/>
    <mergeCell ref="E3:F3"/>
    <mergeCell ref="B44:F45"/>
    <mergeCell ref="B4:C4"/>
    <mergeCell ref="E4:F4"/>
    <mergeCell ref="B35:I36"/>
    <mergeCell ref="B71:I72"/>
    <mergeCell ref="O8:Q8"/>
    <mergeCell ref="R8:T8"/>
    <mergeCell ref="B8:F9"/>
    <mergeCell ref="H8:L9"/>
    <mergeCell ref="H44:L45"/>
    <mergeCell ref="O44:Q44"/>
    <mergeCell ref="R44:T44"/>
    <mergeCell ref="B37:I38"/>
  </mergeCells>
  <phoneticPr fontId="4"/>
  <dataValidations count="2">
    <dataValidation type="list" allowBlank="1" showInputMessage="1" showErrorMessage="1" sqref="B4:C4 E4:F4" xr:uid="{00000000-0002-0000-0000-000000000000}">
      <formula1>地域名</formula1>
    </dataValidation>
    <dataValidation type="list" allowBlank="1" showInputMessage="1" showErrorMessage="1" sqref="B5:C5 E5:F5" xr:uid="{00000000-0002-0000-0000-000001000000}">
      <formula1>市町村名</formula1>
    </dataValidation>
  </dataValidations>
  <pageMargins left="0.25" right="0.25" top="0.75" bottom="0.75" header="0.3" footer="0.3"/>
  <pageSetup paperSize="9" scale="83" fitToHeight="0"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30"/>
  <sheetViews>
    <sheetView view="pageBreakPreview" zoomScale="60" zoomScaleNormal="70" workbookViewId="0">
      <pane xSplit="1" ySplit="1" topLeftCell="B2" activePane="bottomRight" state="frozen"/>
      <selection pane="topRight" activeCell="B1" sqref="B1"/>
      <selection pane="bottomLeft" activeCell="A9" sqref="A9"/>
      <selection pane="bottomRight" activeCell="A3" sqref="A3"/>
    </sheetView>
  </sheetViews>
  <sheetFormatPr defaultRowHeight="15.75"/>
  <cols>
    <col min="1" max="1" width="11.25" style="1" customWidth="1"/>
    <col min="2" max="7" width="11.375" style="1" customWidth="1"/>
    <col min="8" max="95" width="9" style="1"/>
    <col min="96" max="101" width="10.5" style="1" customWidth="1"/>
    <col min="102" max="105" width="9.125" style="1" customWidth="1"/>
    <col min="106" max="106" width="10.125" style="1" customWidth="1"/>
    <col min="107" max="110" width="9.125" style="1" customWidth="1"/>
    <col min="111" max="119" width="10.125" style="1" customWidth="1"/>
    <col min="120" max="16384" width="9" style="1"/>
  </cols>
  <sheetData>
    <row r="1" spans="1:119">
      <c r="C1" s="101" t="s">
        <v>166</v>
      </c>
    </row>
    <row r="2" spans="1:119">
      <c r="C2" s="101" t="s">
        <v>167</v>
      </c>
    </row>
    <row r="3" spans="1:119">
      <c r="C3" s="101"/>
    </row>
    <row r="4" spans="1:119">
      <c r="C4" s="101" t="s">
        <v>168</v>
      </c>
    </row>
    <row r="6" spans="1:119" s="96" customFormat="1" ht="21.75" customHeight="1">
      <c r="A6" s="2"/>
      <c r="B6" s="147" t="s">
        <v>49</v>
      </c>
      <c r="C6" s="148" t="s">
        <v>50</v>
      </c>
      <c r="D6" s="149" t="s">
        <v>50</v>
      </c>
      <c r="E6" s="150" t="s">
        <v>53</v>
      </c>
      <c r="F6" s="148" t="s">
        <v>50</v>
      </c>
      <c r="G6" s="151" t="s">
        <v>50</v>
      </c>
      <c r="H6" s="147" t="s">
        <v>54</v>
      </c>
      <c r="I6" s="148" t="s">
        <v>50</v>
      </c>
      <c r="J6" s="149" t="s">
        <v>50</v>
      </c>
      <c r="K6" s="150" t="s">
        <v>55</v>
      </c>
      <c r="L6" s="148" t="s">
        <v>50</v>
      </c>
      <c r="M6" s="151" t="s">
        <v>50</v>
      </c>
      <c r="N6" s="147" t="s">
        <v>56</v>
      </c>
      <c r="O6" s="148" t="s">
        <v>50</v>
      </c>
      <c r="P6" s="149" t="s">
        <v>50</v>
      </c>
      <c r="Q6" s="150" t="s">
        <v>57</v>
      </c>
      <c r="R6" s="148" t="s">
        <v>50</v>
      </c>
      <c r="S6" s="151" t="s">
        <v>50</v>
      </c>
      <c r="T6" s="147" t="s">
        <v>58</v>
      </c>
      <c r="U6" s="148" t="s">
        <v>50</v>
      </c>
      <c r="V6" s="149" t="s">
        <v>50</v>
      </c>
      <c r="W6" s="150" t="s">
        <v>59</v>
      </c>
      <c r="X6" s="148" t="s">
        <v>50</v>
      </c>
      <c r="Y6" s="151" t="s">
        <v>50</v>
      </c>
      <c r="Z6" s="147" t="s">
        <v>60</v>
      </c>
      <c r="AA6" s="148" t="s">
        <v>50</v>
      </c>
      <c r="AB6" s="149" t="s">
        <v>50</v>
      </c>
      <c r="AC6" s="150" t="s">
        <v>61</v>
      </c>
      <c r="AD6" s="148" t="s">
        <v>50</v>
      </c>
      <c r="AE6" s="151" t="s">
        <v>50</v>
      </c>
      <c r="AF6" s="147" t="s">
        <v>62</v>
      </c>
      <c r="AG6" s="148" t="s">
        <v>50</v>
      </c>
      <c r="AH6" s="149" t="s">
        <v>50</v>
      </c>
      <c r="AI6" s="150" t="s">
        <v>63</v>
      </c>
      <c r="AJ6" s="148" t="s">
        <v>50</v>
      </c>
      <c r="AK6" s="151" t="s">
        <v>50</v>
      </c>
      <c r="AL6" s="147" t="s">
        <v>64</v>
      </c>
      <c r="AM6" s="148" t="s">
        <v>50</v>
      </c>
      <c r="AN6" s="149" t="s">
        <v>50</v>
      </c>
      <c r="AO6" s="150" t="s">
        <v>65</v>
      </c>
      <c r="AP6" s="148" t="s">
        <v>50</v>
      </c>
      <c r="AQ6" s="151" t="s">
        <v>50</v>
      </c>
      <c r="AR6" s="147" t="s">
        <v>66</v>
      </c>
      <c r="AS6" s="148" t="s">
        <v>50</v>
      </c>
      <c r="AT6" s="149" t="s">
        <v>50</v>
      </c>
      <c r="AU6" s="150" t="s">
        <v>67</v>
      </c>
      <c r="AV6" s="148" t="s">
        <v>50</v>
      </c>
      <c r="AW6" s="151" t="s">
        <v>50</v>
      </c>
      <c r="AX6" s="147" t="s">
        <v>68</v>
      </c>
      <c r="AY6" s="148" t="s">
        <v>50</v>
      </c>
      <c r="AZ6" s="149" t="s">
        <v>50</v>
      </c>
      <c r="BA6" s="150" t="s">
        <v>69</v>
      </c>
      <c r="BB6" s="148" t="s">
        <v>50</v>
      </c>
      <c r="BC6" s="151" t="s">
        <v>50</v>
      </c>
      <c r="BD6" s="147" t="s">
        <v>70</v>
      </c>
      <c r="BE6" s="148" t="s">
        <v>50</v>
      </c>
      <c r="BF6" s="149" t="s">
        <v>50</v>
      </c>
      <c r="BG6" s="150" t="s">
        <v>71</v>
      </c>
      <c r="BH6" s="148" t="s">
        <v>50</v>
      </c>
      <c r="BI6" s="151" t="s">
        <v>50</v>
      </c>
      <c r="BJ6" s="147" t="s">
        <v>72</v>
      </c>
      <c r="BK6" s="148" t="s">
        <v>50</v>
      </c>
      <c r="BL6" s="149" t="s">
        <v>50</v>
      </c>
      <c r="BM6" s="150" t="s">
        <v>73</v>
      </c>
      <c r="BN6" s="148" t="s">
        <v>50</v>
      </c>
      <c r="BO6" s="151" t="s">
        <v>50</v>
      </c>
      <c r="BP6" s="147" t="s">
        <v>74</v>
      </c>
      <c r="BQ6" s="148" t="s">
        <v>50</v>
      </c>
      <c r="BR6" s="149" t="s">
        <v>50</v>
      </c>
      <c r="BS6" s="150" t="s">
        <v>75</v>
      </c>
      <c r="BT6" s="148" t="s">
        <v>50</v>
      </c>
      <c r="BU6" s="151" t="s">
        <v>50</v>
      </c>
      <c r="BV6" s="147" t="s">
        <v>76</v>
      </c>
      <c r="BW6" s="148" t="s">
        <v>50</v>
      </c>
      <c r="BX6" s="149" t="s">
        <v>50</v>
      </c>
      <c r="BY6" s="150" t="s">
        <v>77</v>
      </c>
      <c r="BZ6" s="148" t="s">
        <v>50</v>
      </c>
      <c r="CA6" s="151" t="s">
        <v>50</v>
      </c>
      <c r="CB6" s="147" t="s">
        <v>78</v>
      </c>
      <c r="CC6" s="148" t="s">
        <v>50</v>
      </c>
      <c r="CD6" s="149" t="s">
        <v>50</v>
      </c>
      <c r="CE6" s="150" t="s">
        <v>79</v>
      </c>
      <c r="CF6" s="148" t="s">
        <v>50</v>
      </c>
      <c r="CG6" s="151" t="s">
        <v>50</v>
      </c>
      <c r="CH6" s="147" t="s">
        <v>80</v>
      </c>
      <c r="CI6" s="148" t="s">
        <v>50</v>
      </c>
      <c r="CJ6" s="149" t="s">
        <v>50</v>
      </c>
      <c r="CK6" s="150" t="s">
        <v>81</v>
      </c>
      <c r="CL6" s="148" t="s">
        <v>50</v>
      </c>
      <c r="CM6" s="151" t="s">
        <v>50</v>
      </c>
      <c r="CN6" s="147" t="s">
        <v>82</v>
      </c>
      <c r="CO6" s="148" t="s">
        <v>50</v>
      </c>
      <c r="CP6" s="149" t="s">
        <v>50</v>
      </c>
      <c r="CR6" s="147" t="s">
        <v>51</v>
      </c>
      <c r="CS6" s="148" t="s">
        <v>50</v>
      </c>
      <c r="CT6" s="149" t="s">
        <v>50</v>
      </c>
      <c r="CU6" s="147" t="s">
        <v>52</v>
      </c>
      <c r="CV6" s="148" t="s">
        <v>50</v>
      </c>
      <c r="CW6" s="149" t="s">
        <v>50</v>
      </c>
      <c r="CX6" s="147" t="s">
        <v>169</v>
      </c>
      <c r="CY6" s="148" t="s">
        <v>50</v>
      </c>
      <c r="CZ6" s="149" t="s">
        <v>50</v>
      </c>
      <c r="DA6" s="147" t="s">
        <v>170</v>
      </c>
      <c r="DB6" s="148" t="s">
        <v>50</v>
      </c>
      <c r="DC6" s="149" t="s">
        <v>50</v>
      </c>
      <c r="DD6" s="147" t="s">
        <v>171</v>
      </c>
      <c r="DE6" s="148" t="s">
        <v>50</v>
      </c>
      <c r="DF6" s="149" t="s">
        <v>50</v>
      </c>
      <c r="DG6" s="147" t="s">
        <v>172</v>
      </c>
      <c r="DH6" s="148" t="s">
        <v>50</v>
      </c>
      <c r="DI6" s="149" t="s">
        <v>50</v>
      </c>
      <c r="DJ6" s="147" t="s">
        <v>173</v>
      </c>
      <c r="DK6" s="148" t="s">
        <v>50</v>
      </c>
      <c r="DL6" s="149" t="s">
        <v>50</v>
      </c>
      <c r="DM6" s="147" t="s">
        <v>174</v>
      </c>
      <c r="DN6" s="148" t="s">
        <v>50</v>
      </c>
      <c r="DO6" s="149" t="s">
        <v>50</v>
      </c>
    </row>
    <row r="7" spans="1:119" s="96" customFormat="1" ht="21.75" customHeight="1">
      <c r="A7" s="3"/>
      <c r="B7" s="97" t="s">
        <v>25</v>
      </c>
      <c r="C7" s="98" t="s">
        <v>17</v>
      </c>
      <c r="D7" s="99" t="s">
        <v>19</v>
      </c>
      <c r="E7" s="102" t="s">
        <v>25</v>
      </c>
      <c r="F7" s="98" t="s">
        <v>17</v>
      </c>
      <c r="G7" s="100" t="s">
        <v>19</v>
      </c>
      <c r="H7" s="97" t="s">
        <v>25</v>
      </c>
      <c r="I7" s="98" t="s">
        <v>17</v>
      </c>
      <c r="J7" s="99" t="s">
        <v>19</v>
      </c>
      <c r="K7" s="102" t="s">
        <v>25</v>
      </c>
      <c r="L7" s="98" t="s">
        <v>17</v>
      </c>
      <c r="M7" s="100" t="s">
        <v>19</v>
      </c>
      <c r="N7" s="97" t="s">
        <v>25</v>
      </c>
      <c r="O7" s="98" t="s">
        <v>17</v>
      </c>
      <c r="P7" s="99" t="s">
        <v>19</v>
      </c>
      <c r="Q7" s="102" t="s">
        <v>25</v>
      </c>
      <c r="R7" s="98" t="s">
        <v>17</v>
      </c>
      <c r="S7" s="100" t="s">
        <v>19</v>
      </c>
      <c r="T7" s="97" t="s">
        <v>25</v>
      </c>
      <c r="U7" s="98" t="s">
        <v>17</v>
      </c>
      <c r="V7" s="99" t="s">
        <v>19</v>
      </c>
      <c r="W7" s="102" t="s">
        <v>25</v>
      </c>
      <c r="X7" s="98" t="s">
        <v>17</v>
      </c>
      <c r="Y7" s="100" t="s">
        <v>19</v>
      </c>
      <c r="Z7" s="97" t="s">
        <v>25</v>
      </c>
      <c r="AA7" s="98" t="s">
        <v>17</v>
      </c>
      <c r="AB7" s="99" t="s">
        <v>19</v>
      </c>
      <c r="AC7" s="102" t="s">
        <v>25</v>
      </c>
      <c r="AD7" s="98" t="s">
        <v>17</v>
      </c>
      <c r="AE7" s="100" t="s">
        <v>19</v>
      </c>
      <c r="AF7" s="97" t="s">
        <v>25</v>
      </c>
      <c r="AG7" s="98" t="s">
        <v>17</v>
      </c>
      <c r="AH7" s="99" t="s">
        <v>19</v>
      </c>
      <c r="AI7" s="102" t="s">
        <v>25</v>
      </c>
      <c r="AJ7" s="98" t="s">
        <v>17</v>
      </c>
      <c r="AK7" s="100" t="s">
        <v>19</v>
      </c>
      <c r="AL7" s="97" t="s">
        <v>25</v>
      </c>
      <c r="AM7" s="98" t="s">
        <v>17</v>
      </c>
      <c r="AN7" s="99" t="s">
        <v>19</v>
      </c>
      <c r="AO7" s="102" t="s">
        <v>25</v>
      </c>
      <c r="AP7" s="98" t="s">
        <v>17</v>
      </c>
      <c r="AQ7" s="100" t="s">
        <v>19</v>
      </c>
      <c r="AR7" s="97" t="s">
        <v>25</v>
      </c>
      <c r="AS7" s="98" t="s">
        <v>17</v>
      </c>
      <c r="AT7" s="99" t="s">
        <v>19</v>
      </c>
      <c r="AU7" s="102" t="s">
        <v>25</v>
      </c>
      <c r="AV7" s="98" t="s">
        <v>17</v>
      </c>
      <c r="AW7" s="100" t="s">
        <v>19</v>
      </c>
      <c r="AX7" s="97" t="s">
        <v>25</v>
      </c>
      <c r="AY7" s="98" t="s">
        <v>17</v>
      </c>
      <c r="AZ7" s="99" t="s">
        <v>19</v>
      </c>
      <c r="BA7" s="102" t="s">
        <v>25</v>
      </c>
      <c r="BB7" s="98" t="s">
        <v>17</v>
      </c>
      <c r="BC7" s="100" t="s">
        <v>19</v>
      </c>
      <c r="BD7" s="97" t="s">
        <v>25</v>
      </c>
      <c r="BE7" s="98" t="s">
        <v>17</v>
      </c>
      <c r="BF7" s="99" t="s">
        <v>19</v>
      </c>
      <c r="BG7" s="102" t="s">
        <v>25</v>
      </c>
      <c r="BH7" s="98" t="s">
        <v>17</v>
      </c>
      <c r="BI7" s="100" t="s">
        <v>19</v>
      </c>
      <c r="BJ7" s="97" t="s">
        <v>25</v>
      </c>
      <c r="BK7" s="98" t="s">
        <v>17</v>
      </c>
      <c r="BL7" s="99" t="s">
        <v>19</v>
      </c>
      <c r="BM7" s="102" t="s">
        <v>25</v>
      </c>
      <c r="BN7" s="98" t="s">
        <v>17</v>
      </c>
      <c r="BO7" s="100" t="s">
        <v>19</v>
      </c>
      <c r="BP7" s="97" t="s">
        <v>25</v>
      </c>
      <c r="BQ7" s="98" t="s">
        <v>17</v>
      </c>
      <c r="BR7" s="99" t="s">
        <v>19</v>
      </c>
      <c r="BS7" s="102" t="s">
        <v>25</v>
      </c>
      <c r="BT7" s="98" t="s">
        <v>17</v>
      </c>
      <c r="BU7" s="100" t="s">
        <v>19</v>
      </c>
      <c r="BV7" s="97" t="s">
        <v>25</v>
      </c>
      <c r="BW7" s="98" t="s">
        <v>17</v>
      </c>
      <c r="BX7" s="99" t="s">
        <v>19</v>
      </c>
      <c r="BY7" s="102" t="s">
        <v>25</v>
      </c>
      <c r="BZ7" s="98" t="s">
        <v>17</v>
      </c>
      <c r="CA7" s="100" t="s">
        <v>19</v>
      </c>
      <c r="CB7" s="97" t="s">
        <v>25</v>
      </c>
      <c r="CC7" s="98" t="s">
        <v>17</v>
      </c>
      <c r="CD7" s="99" t="s">
        <v>19</v>
      </c>
      <c r="CE7" s="102" t="s">
        <v>25</v>
      </c>
      <c r="CF7" s="98" t="s">
        <v>17</v>
      </c>
      <c r="CG7" s="100" t="s">
        <v>19</v>
      </c>
      <c r="CH7" s="97" t="s">
        <v>25</v>
      </c>
      <c r="CI7" s="98" t="s">
        <v>17</v>
      </c>
      <c r="CJ7" s="99" t="s">
        <v>19</v>
      </c>
      <c r="CK7" s="102" t="s">
        <v>25</v>
      </c>
      <c r="CL7" s="98" t="s">
        <v>17</v>
      </c>
      <c r="CM7" s="100" t="s">
        <v>19</v>
      </c>
      <c r="CN7" s="97" t="s">
        <v>25</v>
      </c>
      <c r="CO7" s="98" t="s">
        <v>17</v>
      </c>
      <c r="CP7" s="99" t="s">
        <v>19</v>
      </c>
      <c r="CR7" s="97" t="s">
        <v>25</v>
      </c>
      <c r="CS7" s="98" t="s">
        <v>17</v>
      </c>
      <c r="CT7" s="99" t="s">
        <v>19</v>
      </c>
      <c r="CU7" s="97" t="s">
        <v>25</v>
      </c>
      <c r="CV7" s="98" t="s">
        <v>17</v>
      </c>
      <c r="CW7" s="99" t="s">
        <v>19</v>
      </c>
      <c r="CX7" s="97" t="s">
        <v>25</v>
      </c>
      <c r="CY7" s="98" t="s">
        <v>17</v>
      </c>
      <c r="CZ7" s="99" t="s">
        <v>19</v>
      </c>
      <c r="DA7" s="97" t="s">
        <v>25</v>
      </c>
      <c r="DB7" s="98" t="s">
        <v>17</v>
      </c>
      <c r="DC7" s="99" t="s">
        <v>19</v>
      </c>
      <c r="DD7" s="97" t="s">
        <v>25</v>
      </c>
      <c r="DE7" s="98" t="s">
        <v>17</v>
      </c>
      <c r="DF7" s="99" t="s">
        <v>19</v>
      </c>
      <c r="DG7" s="97" t="s">
        <v>25</v>
      </c>
      <c r="DH7" s="98" t="s">
        <v>17</v>
      </c>
      <c r="DI7" s="99" t="s">
        <v>19</v>
      </c>
      <c r="DJ7" s="97" t="s">
        <v>25</v>
      </c>
      <c r="DK7" s="98" t="s">
        <v>17</v>
      </c>
      <c r="DL7" s="99" t="s">
        <v>19</v>
      </c>
      <c r="DM7" s="97" t="s">
        <v>25</v>
      </c>
      <c r="DN7" s="98" t="s">
        <v>17</v>
      </c>
      <c r="DO7" s="99" t="s">
        <v>19</v>
      </c>
    </row>
    <row r="8" spans="1:119" ht="21.75" customHeight="1">
      <c r="A8" s="4" t="s">
        <v>26</v>
      </c>
      <c r="B8" s="103">
        <v>922584</v>
      </c>
      <c r="C8" s="104">
        <v>435051</v>
      </c>
      <c r="D8" s="105">
        <v>487533</v>
      </c>
      <c r="E8" s="106">
        <v>356729</v>
      </c>
      <c r="F8" s="104">
        <v>167947</v>
      </c>
      <c r="G8" s="107">
        <v>188782</v>
      </c>
      <c r="H8" s="108">
        <v>48369</v>
      </c>
      <c r="I8" s="104">
        <v>22548</v>
      </c>
      <c r="J8" s="105">
        <v>25821</v>
      </c>
      <c r="K8" s="106">
        <v>60818</v>
      </c>
      <c r="L8" s="104">
        <v>28621</v>
      </c>
      <c r="M8" s="107">
        <v>32197</v>
      </c>
      <c r="N8" s="108">
        <v>26538</v>
      </c>
      <c r="O8" s="104">
        <v>12576</v>
      </c>
      <c r="P8" s="105">
        <v>13962</v>
      </c>
      <c r="Q8" s="106">
        <v>23481</v>
      </c>
      <c r="R8" s="104">
        <v>11404</v>
      </c>
      <c r="S8" s="107">
        <v>12077</v>
      </c>
      <c r="T8" s="108">
        <v>69870</v>
      </c>
      <c r="U8" s="104">
        <v>32790</v>
      </c>
      <c r="V8" s="105">
        <v>37080</v>
      </c>
      <c r="W8" s="106">
        <v>27171</v>
      </c>
      <c r="X8" s="104">
        <v>12610</v>
      </c>
      <c r="Y8" s="107">
        <v>14561</v>
      </c>
      <c r="Z8" s="108">
        <v>58816</v>
      </c>
      <c r="AA8" s="104">
        <v>27815</v>
      </c>
      <c r="AB8" s="105">
        <v>31001</v>
      </c>
      <c r="AC8" s="106">
        <v>53967</v>
      </c>
      <c r="AD8" s="104">
        <v>25969</v>
      </c>
      <c r="AE8" s="107">
        <v>27998</v>
      </c>
      <c r="AF8" s="108">
        <v>8256</v>
      </c>
      <c r="AG8" s="104">
        <v>3796</v>
      </c>
      <c r="AH8" s="105">
        <v>4460</v>
      </c>
      <c r="AI8" s="106">
        <v>15967</v>
      </c>
      <c r="AJ8" s="104">
        <v>7428</v>
      </c>
      <c r="AK8" s="107">
        <v>8539</v>
      </c>
      <c r="AL8" s="108">
        <v>3856</v>
      </c>
      <c r="AM8" s="104">
        <v>1782</v>
      </c>
      <c r="AN8" s="105">
        <v>2074</v>
      </c>
      <c r="AO8" s="106">
        <v>2970</v>
      </c>
      <c r="AP8" s="104">
        <v>1499</v>
      </c>
      <c r="AQ8" s="107">
        <v>1471</v>
      </c>
      <c r="AR8" s="108">
        <v>11122</v>
      </c>
      <c r="AS8" s="104">
        <v>5196</v>
      </c>
      <c r="AT8" s="105">
        <v>5926</v>
      </c>
      <c r="AU8" s="106">
        <v>6781</v>
      </c>
      <c r="AV8" s="104">
        <v>3195</v>
      </c>
      <c r="AW8" s="107">
        <v>3586</v>
      </c>
      <c r="AX8" s="108">
        <v>25258</v>
      </c>
      <c r="AY8" s="104">
        <v>11953</v>
      </c>
      <c r="AZ8" s="105">
        <v>13305</v>
      </c>
      <c r="BA8" s="106">
        <v>6867</v>
      </c>
      <c r="BB8" s="104">
        <v>3217</v>
      </c>
      <c r="BC8" s="107">
        <v>3650</v>
      </c>
      <c r="BD8" s="108">
        <v>7673</v>
      </c>
      <c r="BE8" s="104">
        <v>3657</v>
      </c>
      <c r="BF8" s="105">
        <v>4016</v>
      </c>
      <c r="BG8" s="106">
        <v>5364</v>
      </c>
      <c r="BH8" s="104">
        <v>2685</v>
      </c>
      <c r="BI8" s="107">
        <v>2679</v>
      </c>
      <c r="BJ8" s="108">
        <v>7720</v>
      </c>
      <c r="BK8" s="104">
        <v>3660</v>
      </c>
      <c r="BL8" s="105">
        <v>4060</v>
      </c>
      <c r="BM8" s="106">
        <v>11818</v>
      </c>
      <c r="BN8" s="104">
        <v>5608</v>
      </c>
      <c r="BO8" s="107">
        <v>6210</v>
      </c>
      <c r="BP8" s="108">
        <v>9219</v>
      </c>
      <c r="BQ8" s="104">
        <v>4449</v>
      </c>
      <c r="BR8" s="105">
        <v>4770</v>
      </c>
      <c r="BS8" s="106">
        <v>20262</v>
      </c>
      <c r="BT8" s="104">
        <v>9440</v>
      </c>
      <c r="BU8" s="107">
        <v>10822</v>
      </c>
      <c r="BV8" s="108">
        <v>15236</v>
      </c>
      <c r="BW8" s="104">
        <v>7246</v>
      </c>
      <c r="BX8" s="105">
        <v>7990</v>
      </c>
      <c r="BY8" s="106">
        <v>3685</v>
      </c>
      <c r="BZ8" s="104">
        <v>1747</v>
      </c>
      <c r="CA8" s="107">
        <v>1938</v>
      </c>
      <c r="CB8" s="108">
        <v>14137</v>
      </c>
      <c r="CC8" s="104">
        <v>6531</v>
      </c>
      <c r="CD8" s="105">
        <v>7606</v>
      </c>
      <c r="CE8" s="106">
        <v>2791</v>
      </c>
      <c r="CF8" s="104">
        <v>1229</v>
      </c>
      <c r="CG8" s="107">
        <v>1562</v>
      </c>
      <c r="CH8" s="108">
        <v>2480</v>
      </c>
      <c r="CI8" s="104">
        <v>1130</v>
      </c>
      <c r="CJ8" s="105">
        <v>1350</v>
      </c>
      <c r="CK8" s="106">
        <v>404</v>
      </c>
      <c r="CL8" s="104">
        <v>183</v>
      </c>
      <c r="CM8" s="107">
        <v>221</v>
      </c>
      <c r="CN8" s="108">
        <v>14959</v>
      </c>
      <c r="CO8" s="104">
        <v>7140</v>
      </c>
      <c r="CP8" s="109">
        <v>7819</v>
      </c>
      <c r="CR8" s="110">
        <f>E8+H8+K8+N8+Q8+T8+W8+Z8+AC8</f>
        <v>725759</v>
      </c>
      <c r="CS8" s="111">
        <f>F8+I8+L8+O8+R8+U8+X8+AA8+AD8</f>
        <v>342280</v>
      </c>
      <c r="CT8" s="112">
        <f>G8+J8+M8+P8+S8+V8+Y8+AB8+AE8</f>
        <v>383479</v>
      </c>
      <c r="CU8" s="110">
        <f>AF8+AI8+AL8+AO8+AR8+AU8+AX8+BA8+BD8+BG8+BJ8+BM8+BP8+BS8+BV8+BY8+CB8+CE8+CH8+CK8+CN8</f>
        <v>196825</v>
      </c>
      <c r="CV8" s="111">
        <f>AG8+AJ8+AM8+AP8+AS8+AV8+AY8+BB8+BE8+BH8+BK8+BN8+BQ8+BT8+BW8+BZ8+CC8+CF8+CI8+CL8+CO8</f>
        <v>92771</v>
      </c>
      <c r="CW8" s="112">
        <f>AH8+AK8+AN8+AQ8+AT8+AW8+AZ8+BC8+BF8+BI8+BL8+BO8+BR8+BU8+BX8+CA8+CD8+CG8+CJ8+CM8+CP8</f>
        <v>104054</v>
      </c>
      <c r="CX8" s="11">
        <f>AF8</f>
        <v>8256</v>
      </c>
      <c r="CY8" s="12">
        <f>AG8</f>
        <v>3796</v>
      </c>
      <c r="CZ8" s="13">
        <f>AH8</f>
        <v>4460</v>
      </c>
      <c r="DA8" s="11">
        <f>AI8+AL8+AO8</f>
        <v>22793</v>
      </c>
      <c r="DB8" s="12">
        <f>AJ8+AM8+AP8</f>
        <v>10709</v>
      </c>
      <c r="DC8" s="13">
        <f>AK8+AN8+AQ8</f>
        <v>12084</v>
      </c>
      <c r="DD8" s="11">
        <f>AR8+AU8+AX8</f>
        <v>43161</v>
      </c>
      <c r="DE8" s="12">
        <f>AS8+AV8+AY8</f>
        <v>20344</v>
      </c>
      <c r="DF8" s="13">
        <f>AT8+AW8+AZ8</f>
        <v>22817</v>
      </c>
      <c r="DG8" s="11">
        <f>BA8+BD8+BG8+BJ8+BM8+BP8</f>
        <v>48661</v>
      </c>
      <c r="DH8" s="12">
        <f>BB8+BE8+BH8+BK8+BN8+BQ8</f>
        <v>23276</v>
      </c>
      <c r="DI8" s="13">
        <f>BC8+BF8+BI8+BL8+BO8+BR8</f>
        <v>25385</v>
      </c>
      <c r="DJ8" s="11">
        <f>BS8+BV8+BY8</f>
        <v>39183</v>
      </c>
      <c r="DK8" s="12">
        <f>BT8+BW8+BZ8</f>
        <v>18433</v>
      </c>
      <c r="DL8" s="13">
        <f>BU8+BX8+CA8</f>
        <v>20750</v>
      </c>
      <c r="DM8" s="11">
        <f>CB8+CE8+CH8+CK8+CN8</f>
        <v>34771</v>
      </c>
      <c r="DN8" s="12">
        <f>CC8+CF8+CI8+CL8+CO8</f>
        <v>16213</v>
      </c>
      <c r="DO8" s="13">
        <f>CD8+CG8+CJ8+CM8+CP8</f>
        <v>18558</v>
      </c>
    </row>
    <row r="9" spans="1:119" ht="21.75" customHeight="1">
      <c r="A9" s="5" t="s">
        <v>27</v>
      </c>
      <c r="B9" s="113">
        <v>30472</v>
      </c>
      <c r="C9" s="114">
        <v>15646</v>
      </c>
      <c r="D9" s="115">
        <v>14826</v>
      </c>
      <c r="E9" s="116">
        <v>12965</v>
      </c>
      <c r="F9" s="114">
        <v>6615</v>
      </c>
      <c r="G9" s="117">
        <v>6350</v>
      </c>
      <c r="H9" s="118">
        <v>1380</v>
      </c>
      <c r="I9" s="114">
        <v>716</v>
      </c>
      <c r="J9" s="115">
        <v>664</v>
      </c>
      <c r="K9" s="116">
        <v>1890</v>
      </c>
      <c r="L9" s="114">
        <v>963</v>
      </c>
      <c r="M9" s="117">
        <v>927</v>
      </c>
      <c r="N9" s="118">
        <v>713</v>
      </c>
      <c r="O9" s="114">
        <v>366</v>
      </c>
      <c r="P9" s="115">
        <v>347</v>
      </c>
      <c r="Q9" s="116">
        <v>705</v>
      </c>
      <c r="R9" s="114">
        <v>354</v>
      </c>
      <c r="S9" s="117">
        <v>351</v>
      </c>
      <c r="T9" s="118">
        <v>2206</v>
      </c>
      <c r="U9" s="114">
        <v>1130</v>
      </c>
      <c r="V9" s="115">
        <v>1076</v>
      </c>
      <c r="W9" s="116">
        <v>833</v>
      </c>
      <c r="X9" s="114">
        <v>415</v>
      </c>
      <c r="Y9" s="117">
        <v>418</v>
      </c>
      <c r="Z9" s="118">
        <v>1716</v>
      </c>
      <c r="AA9" s="114">
        <v>866</v>
      </c>
      <c r="AB9" s="115">
        <v>850</v>
      </c>
      <c r="AC9" s="116">
        <v>2168</v>
      </c>
      <c r="AD9" s="114">
        <v>1171</v>
      </c>
      <c r="AE9" s="117">
        <v>997</v>
      </c>
      <c r="AF9" s="118">
        <v>139</v>
      </c>
      <c r="AG9" s="114">
        <v>78</v>
      </c>
      <c r="AH9" s="115">
        <v>61</v>
      </c>
      <c r="AI9" s="116">
        <v>449</v>
      </c>
      <c r="AJ9" s="114">
        <v>233</v>
      </c>
      <c r="AK9" s="117">
        <v>216</v>
      </c>
      <c r="AL9" s="118">
        <v>74</v>
      </c>
      <c r="AM9" s="114">
        <v>35</v>
      </c>
      <c r="AN9" s="115">
        <v>39</v>
      </c>
      <c r="AO9" s="116">
        <v>67</v>
      </c>
      <c r="AP9" s="114">
        <v>40</v>
      </c>
      <c r="AQ9" s="117">
        <v>27</v>
      </c>
      <c r="AR9" s="118">
        <v>289</v>
      </c>
      <c r="AS9" s="114">
        <v>136</v>
      </c>
      <c r="AT9" s="115">
        <v>153</v>
      </c>
      <c r="AU9" s="116">
        <v>208</v>
      </c>
      <c r="AV9" s="114">
        <v>112</v>
      </c>
      <c r="AW9" s="117">
        <v>96</v>
      </c>
      <c r="AX9" s="118">
        <v>975</v>
      </c>
      <c r="AY9" s="114">
        <v>519</v>
      </c>
      <c r="AZ9" s="115">
        <v>456</v>
      </c>
      <c r="BA9" s="116">
        <v>196</v>
      </c>
      <c r="BB9" s="114">
        <v>98</v>
      </c>
      <c r="BC9" s="117">
        <v>98</v>
      </c>
      <c r="BD9" s="118">
        <v>380</v>
      </c>
      <c r="BE9" s="114">
        <v>199</v>
      </c>
      <c r="BF9" s="115">
        <v>181</v>
      </c>
      <c r="BG9" s="116">
        <v>121</v>
      </c>
      <c r="BH9" s="114">
        <v>63</v>
      </c>
      <c r="BI9" s="117">
        <v>58</v>
      </c>
      <c r="BJ9" s="118">
        <v>253</v>
      </c>
      <c r="BK9" s="114">
        <v>122</v>
      </c>
      <c r="BL9" s="115">
        <v>131</v>
      </c>
      <c r="BM9" s="116">
        <v>400</v>
      </c>
      <c r="BN9" s="114">
        <v>207</v>
      </c>
      <c r="BO9" s="117">
        <v>193</v>
      </c>
      <c r="BP9" s="118">
        <v>307</v>
      </c>
      <c r="BQ9" s="114">
        <v>151</v>
      </c>
      <c r="BR9" s="115">
        <v>156</v>
      </c>
      <c r="BS9" s="116">
        <v>514</v>
      </c>
      <c r="BT9" s="114">
        <v>258</v>
      </c>
      <c r="BU9" s="117">
        <v>256</v>
      </c>
      <c r="BV9" s="118">
        <v>629</v>
      </c>
      <c r="BW9" s="114">
        <v>321</v>
      </c>
      <c r="BX9" s="115">
        <v>308</v>
      </c>
      <c r="BY9" s="116">
        <v>77</v>
      </c>
      <c r="BZ9" s="114">
        <v>38</v>
      </c>
      <c r="CA9" s="117">
        <v>39</v>
      </c>
      <c r="CB9" s="118">
        <v>359</v>
      </c>
      <c r="CC9" s="114">
        <v>197</v>
      </c>
      <c r="CD9" s="115">
        <v>162</v>
      </c>
      <c r="CE9" s="116">
        <v>59</v>
      </c>
      <c r="CF9" s="114">
        <v>27</v>
      </c>
      <c r="CG9" s="117">
        <v>32</v>
      </c>
      <c r="CH9" s="118">
        <v>46</v>
      </c>
      <c r="CI9" s="114">
        <v>30</v>
      </c>
      <c r="CJ9" s="115">
        <v>16</v>
      </c>
      <c r="CK9" s="116">
        <v>13</v>
      </c>
      <c r="CL9" s="114">
        <v>4</v>
      </c>
      <c r="CM9" s="117">
        <v>9</v>
      </c>
      <c r="CN9" s="118">
        <v>341</v>
      </c>
      <c r="CO9" s="114">
        <v>182</v>
      </c>
      <c r="CP9" s="119">
        <v>159</v>
      </c>
      <c r="CR9" s="7">
        <f t="shared" ref="CR9:CT30" si="0">E9+H9+K9+N9+Q9+T9+W9+Z9+AC9</f>
        <v>24576</v>
      </c>
      <c r="CS9" s="8">
        <f t="shared" si="0"/>
        <v>12596</v>
      </c>
      <c r="CT9" s="9">
        <f t="shared" si="0"/>
        <v>11980</v>
      </c>
      <c r="CU9" s="7">
        <f t="shared" ref="CU9:CW30" si="1">AF9+AI9+AL9+AO9+AR9+AU9+AX9+BA9+BD9+BG9+BJ9+BM9+BP9+BS9+BV9+BY9+CB9+CE9+CH9+CK9+CN9</f>
        <v>5896</v>
      </c>
      <c r="CV9" s="8">
        <f t="shared" si="1"/>
        <v>3050</v>
      </c>
      <c r="CW9" s="9">
        <f t="shared" si="1"/>
        <v>2846</v>
      </c>
      <c r="CX9" s="14">
        <f t="shared" ref="CX9:CZ30" si="2">AF9</f>
        <v>139</v>
      </c>
      <c r="CY9" s="15">
        <f t="shared" si="2"/>
        <v>78</v>
      </c>
      <c r="CZ9" s="16">
        <f t="shared" si="2"/>
        <v>61</v>
      </c>
      <c r="DA9" s="14">
        <f t="shared" ref="DA9:DC30" si="3">AI9+AL9+AO9</f>
        <v>590</v>
      </c>
      <c r="DB9" s="15">
        <f t="shared" si="3"/>
        <v>308</v>
      </c>
      <c r="DC9" s="16">
        <f t="shared" si="3"/>
        <v>282</v>
      </c>
      <c r="DD9" s="14">
        <f t="shared" ref="DD9:DF30" si="4">AR9+AU9+AX9</f>
        <v>1472</v>
      </c>
      <c r="DE9" s="15">
        <f t="shared" si="4"/>
        <v>767</v>
      </c>
      <c r="DF9" s="16">
        <f t="shared" si="4"/>
        <v>705</v>
      </c>
      <c r="DG9" s="14">
        <f t="shared" ref="DG9:DI29" si="5">BA9+BD9+BG9+BJ9+BM9+BP9</f>
        <v>1657</v>
      </c>
      <c r="DH9" s="15">
        <f t="shared" si="5"/>
        <v>840</v>
      </c>
      <c r="DI9" s="16">
        <f t="shared" si="5"/>
        <v>817</v>
      </c>
      <c r="DJ9" s="14">
        <f t="shared" ref="DJ9:DL29" si="6">BS9+BV9+BY9</f>
        <v>1220</v>
      </c>
      <c r="DK9" s="15">
        <f t="shared" si="6"/>
        <v>617</v>
      </c>
      <c r="DL9" s="16">
        <f t="shared" si="6"/>
        <v>603</v>
      </c>
      <c r="DM9" s="14">
        <f t="shared" ref="DM9:DO28" si="7">CB9+CE9+CH9+CK9+CN9</f>
        <v>818</v>
      </c>
      <c r="DN9" s="15">
        <f t="shared" si="7"/>
        <v>440</v>
      </c>
      <c r="DO9" s="16">
        <f t="shared" si="7"/>
        <v>378</v>
      </c>
    </row>
    <row r="10" spans="1:119" ht="21.75" customHeight="1">
      <c r="A10" s="6" t="s">
        <v>28</v>
      </c>
      <c r="B10" s="113">
        <v>36056</v>
      </c>
      <c r="C10" s="114">
        <v>18341</v>
      </c>
      <c r="D10" s="115">
        <v>17715</v>
      </c>
      <c r="E10" s="116">
        <v>14430</v>
      </c>
      <c r="F10" s="114">
        <v>7372</v>
      </c>
      <c r="G10" s="117">
        <v>7058</v>
      </c>
      <c r="H10" s="118">
        <v>1675</v>
      </c>
      <c r="I10" s="114">
        <v>832</v>
      </c>
      <c r="J10" s="115">
        <v>843</v>
      </c>
      <c r="K10" s="116">
        <v>2368</v>
      </c>
      <c r="L10" s="114">
        <v>1183</v>
      </c>
      <c r="M10" s="117">
        <v>1185</v>
      </c>
      <c r="N10" s="118">
        <v>946</v>
      </c>
      <c r="O10" s="114">
        <v>471</v>
      </c>
      <c r="P10" s="115">
        <v>475</v>
      </c>
      <c r="Q10" s="116">
        <v>890</v>
      </c>
      <c r="R10" s="114">
        <v>462</v>
      </c>
      <c r="S10" s="117">
        <v>428</v>
      </c>
      <c r="T10" s="118">
        <v>2701</v>
      </c>
      <c r="U10" s="114">
        <v>1358</v>
      </c>
      <c r="V10" s="115">
        <v>1343</v>
      </c>
      <c r="W10" s="116">
        <v>975</v>
      </c>
      <c r="X10" s="114">
        <v>502</v>
      </c>
      <c r="Y10" s="117">
        <v>473</v>
      </c>
      <c r="Z10" s="118">
        <v>2305</v>
      </c>
      <c r="AA10" s="114">
        <v>1153</v>
      </c>
      <c r="AB10" s="115">
        <v>1152</v>
      </c>
      <c r="AC10" s="116">
        <v>2481</v>
      </c>
      <c r="AD10" s="114">
        <v>1293</v>
      </c>
      <c r="AE10" s="117">
        <v>1188</v>
      </c>
      <c r="AF10" s="118">
        <v>216</v>
      </c>
      <c r="AG10" s="114">
        <v>99</v>
      </c>
      <c r="AH10" s="115">
        <v>117</v>
      </c>
      <c r="AI10" s="116">
        <v>586</v>
      </c>
      <c r="AJ10" s="114">
        <v>299</v>
      </c>
      <c r="AK10" s="117">
        <v>287</v>
      </c>
      <c r="AL10" s="118">
        <v>86</v>
      </c>
      <c r="AM10" s="114">
        <v>49</v>
      </c>
      <c r="AN10" s="115">
        <v>37</v>
      </c>
      <c r="AO10" s="116">
        <v>89</v>
      </c>
      <c r="AP10" s="114">
        <v>47</v>
      </c>
      <c r="AQ10" s="117">
        <v>42</v>
      </c>
      <c r="AR10" s="118">
        <v>425</v>
      </c>
      <c r="AS10" s="114">
        <v>237</v>
      </c>
      <c r="AT10" s="115">
        <v>188</v>
      </c>
      <c r="AU10" s="116">
        <v>273</v>
      </c>
      <c r="AV10" s="114">
        <v>144</v>
      </c>
      <c r="AW10" s="117">
        <v>129</v>
      </c>
      <c r="AX10" s="118">
        <v>1125</v>
      </c>
      <c r="AY10" s="114">
        <v>542</v>
      </c>
      <c r="AZ10" s="115">
        <v>583</v>
      </c>
      <c r="BA10" s="116">
        <v>234</v>
      </c>
      <c r="BB10" s="114">
        <v>129</v>
      </c>
      <c r="BC10" s="117">
        <v>105</v>
      </c>
      <c r="BD10" s="118">
        <v>409</v>
      </c>
      <c r="BE10" s="114">
        <v>224</v>
      </c>
      <c r="BF10" s="115">
        <v>185</v>
      </c>
      <c r="BG10" s="116">
        <v>160</v>
      </c>
      <c r="BH10" s="114">
        <v>85</v>
      </c>
      <c r="BI10" s="117">
        <v>75</v>
      </c>
      <c r="BJ10" s="118">
        <v>310</v>
      </c>
      <c r="BK10" s="114">
        <v>152</v>
      </c>
      <c r="BL10" s="115">
        <v>158</v>
      </c>
      <c r="BM10" s="116">
        <v>446</v>
      </c>
      <c r="BN10" s="114">
        <v>211</v>
      </c>
      <c r="BO10" s="117">
        <v>235</v>
      </c>
      <c r="BP10" s="118">
        <v>368</v>
      </c>
      <c r="BQ10" s="114">
        <v>200</v>
      </c>
      <c r="BR10" s="115">
        <v>168</v>
      </c>
      <c r="BS10" s="116">
        <v>648</v>
      </c>
      <c r="BT10" s="114">
        <v>320</v>
      </c>
      <c r="BU10" s="117">
        <v>328</v>
      </c>
      <c r="BV10" s="118">
        <v>726</v>
      </c>
      <c r="BW10" s="114">
        <v>371</v>
      </c>
      <c r="BX10" s="115">
        <v>355</v>
      </c>
      <c r="BY10" s="116">
        <v>101</v>
      </c>
      <c r="BZ10" s="114">
        <v>55</v>
      </c>
      <c r="CA10" s="117">
        <v>46</v>
      </c>
      <c r="CB10" s="118">
        <v>490</v>
      </c>
      <c r="CC10" s="114">
        <v>254</v>
      </c>
      <c r="CD10" s="115">
        <v>236</v>
      </c>
      <c r="CE10" s="116">
        <v>78</v>
      </c>
      <c r="CF10" s="114">
        <v>33</v>
      </c>
      <c r="CG10" s="117">
        <v>45</v>
      </c>
      <c r="CH10" s="118">
        <v>65</v>
      </c>
      <c r="CI10" s="114">
        <v>32</v>
      </c>
      <c r="CJ10" s="115">
        <v>33</v>
      </c>
      <c r="CK10" s="116">
        <v>20</v>
      </c>
      <c r="CL10" s="114">
        <v>9</v>
      </c>
      <c r="CM10" s="117">
        <v>11</v>
      </c>
      <c r="CN10" s="118">
        <v>430</v>
      </c>
      <c r="CO10" s="114">
        <v>223</v>
      </c>
      <c r="CP10" s="119">
        <v>207</v>
      </c>
      <c r="CR10" s="7">
        <f t="shared" si="0"/>
        <v>28771</v>
      </c>
      <c r="CS10" s="8">
        <f t="shared" si="0"/>
        <v>14626</v>
      </c>
      <c r="CT10" s="9">
        <f t="shared" si="0"/>
        <v>14145</v>
      </c>
      <c r="CU10" s="7">
        <f t="shared" si="1"/>
        <v>7285</v>
      </c>
      <c r="CV10" s="8">
        <f t="shared" si="1"/>
        <v>3715</v>
      </c>
      <c r="CW10" s="9">
        <f t="shared" si="1"/>
        <v>3570</v>
      </c>
      <c r="CX10" s="17">
        <f t="shared" si="2"/>
        <v>216</v>
      </c>
      <c r="CY10" s="18">
        <f t="shared" si="2"/>
        <v>99</v>
      </c>
      <c r="CZ10" s="19">
        <f t="shared" si="2"/>
        <v>117</v>
      </c>
      <c r="DA10" s="17">
        <f t="shared" si="3"/>
        <v>761</v>
      </c>
      <c r="DB10" s="18">
        <f t="shared" si="3"/>
        <v>395</v>
      </c>
      <c r="DC10" s="19">
        <f t="shared" si="3"/>
        <v>366</v>
      </c>
      <c r="DD10" s="17">
        <f t="shared" si="4"/>
        <v>1823</v>
      </c>
      <c r="DE10" s="18">
        <f t="shared" si="4"/>
        <v>923</v>
      </c>
      <c r="DF10" s="19">
        <f t="shared" si="4"/>
        <v>900</v>
      </c>
      <c r="DG10" s="17">
        <f t="shared" si="5"/>
        <v>1927</v>
      </c>
      <c r="DH10" s="18">
        <f t="shared" si="5"/>
        <v>1001</v>
      </c>
      <c r="DI10" s="19">
        <f t="shared" si="5"/>
        <v>926</v>
      </c>
      <c r="DJ10" s="17">
        <f t="shared" si="6"/>
        <v>1475</v>
      </c>
      <c r="DK10" s="18">
        <f t="shared" si="6"/>
        <v>746</v>
      </c>
      <c r="DL10" s="19">
        <f t="shared" si="6"/>
        <v>729</v>
      </c>
      <c r="DM10" s="17">
        <f t="shared" si="7"/>
        <v>1083</v>
      </c>
      <c r="DN10" s="18">
        <f t="shared" si="7"/>
        <v>551</v>
      </c>
      <c r="DO10" s="19">
        <f t="shared" si="7"/>
        <v>532</v>
      </c>
    </row>
    <row r="11" spans="1:119" ht="21.75" customHeight="1">
      <c r="A11" s="6" t="s">
        <v>29</v>
      </c>
      <c r="B11" s="113">
        <v>38832</v>
      </c>
      <c r="C11" s="114">
        <v>19897</v>
      </c>
      <c r="D11" s="115">
        <v>18935</v>
      </c>
      <c r="E11" s="116">
        <v>14945</v>
      </c>
      <c r="F11" s="114">
        <v>7614</v>
      </c>
      <c r="G11" s="117">
        <v>7331</v>
      </c>
      <c r="H11" s="118">
        <v>1812</v>
      </c>
      <c r="I11" s="114">
        <v>918</v>
      </c>
      <c r="J11" s="115">
        <v>894</v>
      </c>
      <c r="K11" s="116">
        <v>2699</v>
      </c>
      <c r="L11" s="114">
        <v>1397</v>
      </c>
      <c r="M11" s="117">
        <v>1302</v>
      </c>
      <c r="N11" s="118">
        <v>1110</v>
      </c>
      <c r="O11" s="114">
        <v>599</v>
      </c>
      <c r="P11" s="115">
        <v>511</v>
      </c>
      <c r="Q11" s="116">
        <v>901</v>
      </c>
      <c r="R11" s="114">
        <v>466</v>
      </c>
      <c r="S11" s="117">
        <v>435</v>
      </c>
      <c r="T11" s="118">
        <v>3037</v>
      </c>
      <c r="U11" s="114">
        <v>1477</v>
      </c>
      <c r="V11" s="115">
        <v>1560</v>
      </c>
      <c r="W11" s="116">
        <v>1061</v>
      </c>
      <c r="X11" s="114">
        <v>577</v>
      </c>
      <c r="Y11" s="117">
        <v>484</v>
      </c>
      <c r="Z11" s="118">
        <v>2532</v>
      </c>
      <c r="AA11" s="114">
        <v>1274</v>
      </c>
      <c r="AB11" s="115">
        <v>1258</v>
      </c>
      <c r="AC11" s="116">
        <v>2646</v>
      </c>
      <c r="AD11" s="114">
        <v>1367</v>
      </c>
      <c r="AE11" s="117">
        <v>1279</v>
      </c>
      <c r="AF11" s="118">
        <v>230</v>
      </c>
      <c r="AG11" s="114">
        <v>122</v>
      </c>
      <c r="AH11" s="115">
        <v>108</v>
      </c>
      <c r="AI11" s="116">
        <v>608</v>
      </c>
      <c r="AJ11" s="114">
        <v>297</v>
      </c>
      <c r="AK11" s="117">
        <v>311</v>
      </c>
      <c r="AL11" s="118">
        <v>126</v>
      </c>
      <c r="AM11" s="114">
        <v>65</v>
      </c>
      <c r="AN11" s="115">
        <v>61</v>
      </c>
      <c r="AO11" s="116">
        <v>71</v>
      </c>
      <c r="AP11" s="114">
        <v>40</v>
      </c>
      <c r="AQ11" s="117">
        <v>31</v>
      </c>
      <c r="AR11" s="118">
        <v>471</v>
      </c>
      <c r="AS11" s="114">
        <v>242</v>
      </c>
      <c r="AT11" s="115">
        <v>229</v>
      </c>
      <c r="AU11" s="116">
        <v>337</v>
      </c>
      <c r="AV11" s="114">
        <v>169</v>
      </c>
      <c r="AW11" s="117">
        <v>168</v>
      </c>
      <c r="AX11" s="118">
        <v>1173</v>
      </c>
      <c r="AY11" s="114">
        <v>604</v>
      </c>
      <c r="AZ11" s="115">
        <v>569</v>
      </c>
      <c r="BA11" s="116">
        <v>260</v>
      </c>
      <c r="BB11" s="114">
        <v>116</v>
      </c>
      <c r="BC11" s="117">
        <v>144</v>
      </c>
      <c r="BD11" s="118">
        <v>408</v>
      </c>
      <c r="BE11" s="114">
        <v>218</v>
      </c>
      <c r="BF11" s="115">
        <v>190</v>
      </c>
      <c r="BG11" s="116">
        <v>219</v>
      </c>
      <c r="BH11" s="114">
        <v>117</v>
      </c>
      <c r="BI11" s="117">
        <v>102</v>
      </c>
      <c r="BJ11" s="118">
        <v>379</v>
      </c>
      <c r="BK11" s="114">
        <v>203</v>
      </c>
      <c r="BL11" s="115">
        <v>176</v>
      </c>
      <c r="BM11" s="116">
        <v>581</v>
      </c>
      <c r="BN11" s="114">
        <v>310</v>
      </c>
      <c r="BO11" s="117">
        <v>271</v>
      </c>
      <c r="BP11" s="118">
        <v>418</v>
      </c>
      <c r="BQ11" s="114">
        <v>214</v>
      </c>
      <c r="BR11" s="115">
        <v>204</v>
      </c>
      <c r="BS11" s="116">
        <v>778</v>
      </c>
      <c r="BT11" s="114">
        <v>395</v>
      </c>
      <c r="BU11" s="117">
        <v>383</v>
      </c>
      <c r="BV11" s="118">
        <v>793</v>
      </c>
      <c r="BW11" s="114">
        <v>431</v>
      </c>
      <c r="BX11" s="115">
        <v>362</v>
      </c>
      <c r="BY11" s="116">
        <v>123</v>
      </c>
      <c r="BZ11" s="114">
        <v>74</v>
      </c>
      <c r="CA11" s="117">
        <v>49</v>
      </c>
      <c r="CB11" s="118">
        <v>502</v>
      </c>
      <c r="CC11" s="114">
        <v>247</v>
      </c>
      <c r="CD11" s="115">
        <v>255</v>
      </c>
      <c r="CE11" s="116">
        <v>65</v>
      </c>
      <c r="CF11" s="114">
        <v>41</v>
      </c>
      <c r="CG11" s="117">
        <v>24</v>
      </c>
      <c r="CH11" s="118">
        <v>73</v>
      </c>
      <c r="CI11" s="114">
        <v>44</v>
      </c>
      <c r="CJ11" s="115">
        <v>29</v>
      </c>
      <c r="CK11" s="116">
        <v>7</v>
      </c>
      <c r="CL11" s="114">
        <v>1</v>
      </c>
      <c r="CM11" s="117">
        <v>6</v>
      </c>
      <c r="CN11" s="118">
        <v>467</v>
      </c>
      <c r="CO11" s="114">
        <v>258</v>
      </c>
      <c r="CP11" s="119">
        <v>209</v>
      </c>
      <c r="CR11" s="7">
        <f t="shared" si="0"/>
        <v>30743</v>
      </c>
      <c r="CS11" s="8">
        <f t="shared" si="0"/>
        <v>15689</v>
      </c>
      <c r="CT11" s="9">
        <f t="shared" si="0"/>
        <v>15054</v>
      </c>
      <c r="CU11" s="7">
        <f t="shared" si="1"/>
        <v>8089</v>
      </c>
      <c r="CV11" s="8">
        <f t="shared" si="1"/>
        <v>4208</v>
      </c>
      <c r="CW11" s="9">
        <f t="shared" si="1"/>
        <v>3881</v>
      </c>
      <c r="CX11" s="17">
        <f t="shared" si="2"/>
        <v>230</v>
      </c>
      <c r="CY11" s="18">
        <f t="shared" si="2"/>
        <v>122</v>
      </c>
      <c r="CZ11" s="19">
        <f t="shared" si="2"/>
        <v>108</v>
      </c>
      <c r="DA11" s="17">
        <f t="shared" si="3"/>
        <v>805</v>
      </c>
      <c r="DB11" s="18">
        <f t="shared" si="3"/>
        <v>402</v>
      </c>
      <c r="DC11" s="19">
        <f t="shared" si="3"/>
        <v>403</v>
      </c>
      <c r="DD11" s="17">
        <f t="shared" si="4"/>
        <v>1981</v>
      </c>
      <c r="DE11" s="18">
        <f t="shared" si="4"/>
        <v>1015</v>
      </c>
      <c r="DF11" s="19">
        <f t="shared" si="4"/>
        <v>966</v>
      </c>
      <c r="DG11" s="17">
        <f t="shared" si="5"/>
        <v>2265</v>
      </c>
      <c r="DH11" s="18">
        <f t="shared" si="5"/>
        <v>1178</v>
      </c>
      <c r="DI11" s="19">
        <f t="shared" si="5"/>
        <v>1087</v>
      </c>
      <c r="DJ11" s="17">
        <f t="shared" si="6"/>
        <v>1694</v>
      </c>
      <c r="DK11" s="18">
        <f t="shared" si="6"/>
        <v>900</v>
      </c>
      <c r="DL11" s="19">
        <f t="shared" si="6"/>
        <v>794</v>
      </c>
      <c r="DM11" s="17">
        <f t="shared" si="7"/>
        <v>1114</v>
      </c>
      <c r="DN11" s="18">
        <f t="shared" si="7"/>
        <v>591</v>
      </c>
      <c r="DO11" s="19">
        <f t="shared" si="7"/>
        <v>523</v>
      </c>
    </row>
    <row r="12" spans="1:119" ht="21.75" customHeight="1">
      <c r="A12" s="6" t="s">
        <v>30</v>
      </c>
      <c r="B12" s="113">
        <v>39950</v>
      </c>
      <c r="C12" s="114">
        <v>20719</v>
      </c>
      <c r="D12" s="115">
        <v>19231</v>
      </c>
      <c r="E12" s="116">
        <v>15446</v>
      </c>
      <c r="F12" s="114">
        <v>7927</v>
      </c>
      <c r="G12" s="117">
        <v>7519</v>
      </c>
      <c r="H12" s="118">
        <v>1962</v>
      </c>
      <c r="I12" s="114">
        <v>978</v>
      </c>
      <c r="J12" s="115">
        <v>984</v>
      </c>
      <c r="K12" s="116">
        <v>2857</v>
      </c>
      <c r="L12" s="114">
        <v>1462</v>
      </c>
      <c r="M12" s="117">
        <v>1395</v>
      </c>
      <c r="N12" s="118">
        <v>1233</v>
      </c>
      <c r="O12" s="114">
        <v>665</v>
      </c>
      <c r="P12" s="115">
        <v>568</v>
      </c>
      <c r="Q12" s="116">
        <v>1421</v>
      </c>
      <c r="R12" s="114">
        <v>847</v>
      </c>
      <c r="S12" s="117">
        <v>574</v>
      </c>
      <c r="T12" s="118">
        <v>2799</v>
      </c>
      <c r="U12" s="114">
        <v>1363</v>
      </c>
      <c r="V12" s="115">
        <v>1436</v>
      </c>
      <c r="W12" s="116">
        <v>999</v>
      </c>
      <c r="X12" s="114">
        <v>526</v>
      </c>
      <c r="Y12" s="117">
        <v>473</v>
      </c>
      <c r="Z12" s="118">
        <v>2606</v>
      </c>
      <c r="AA12" s="114">
        <v>1367</v>
      </c>
      <c r="AB12" s="115">
        <v>1239</v>
      </c>
      <c r="AC12" s="116">
        <v>2891</v>
      </c>
      <c r="AD12" s="114">
        <v>1473</v>
      </c>
      <c r="AE12" s="117">
        <v>1418</v>
      </c>
      <c r="AF12" s="118">
        <v>257</v>
      </c>
      <c r="AG12" s="114">
        <v>124</v>
      </c>
      <c r="AH12" s="115">
        <v>133</v>
      </c>
      <c r="AI12" s="116">
        <v>644</v>
      </c>
      <c r="AJ12" s="114">
        <v>351</v>
      </c>
      <c r="AK12" s="117">
        <v>293</v>
      </c>
      <c r="AL12" s="118">
        <v>124</v>
      </c>
      <c r="AM12" s="114">
        <v>60</v>
      </c>
      <c r="AN12" s="115">
        <v>64</v>
      </c>
      <c r="AO12" s="116">
        <v>163</v>
      </c>
      <c r="AP12" s="114">
        <v>114</v>
      </c>
      <c r="AQ12" s="117">
        <v>49</v>
      </c>
      <c r="AR12" s="118">
        <v>464</v>
      </c>
      <c r="AS12" s="114">
        <v>238</v>
      </c>
      <c r="AT12" s="115">
        <v>226</v>
      </c>
      <c r="AU12" s="116">
        <v>291</v>
      </c>
      <c r="AV12" s="114">
        <v>149</v>
      </c>
      <c r="AW12" s="117">
        <v>142</v>
      </c>
      <c r="AX12" s="118">
        <v>1036</v>
      </c>
      <c r="AY12" s="114">
        <v>543</v>
      </c>
      <c r="AZ12" s="115">
        <v>493</v>
      </c>
      <c r="BA12" s="116">
        <v>273</v>
      </c>
      <c r="BB12" s="114">
        <v>151</v>
      </c>
      <c r="BC12" s="117">
        <v>122</v>
      </c>
      <c r="BD12" s="118">
        <v>362</v>
      </c>
      <c r="BE12" s="114">
        <v>185</v>
      </c>
      <c r="BF12" s="115">
        <v>177</v>
      </c>
      <c r="BG12" s="116">
        <v>198</v>
      </c>
      <c r="BH12" s="114">
        <v>117</v>
      </c>
      <c r="BI12" s="117">
        <v>81</v>
      </c>
      <c r="BJ12" s="118">
        <v>317</v>
      </c>
      <c r="BK12" s="114">
        <v>165</v>
      </c>
      <c r="BL12" s="115">
        <v>152</v>
      </c>
      <c r="BM12" s="116">
        <v>583</v>
      </c>
      <c r="BN12" s="114">
        <v>299</v>
      </c>
      <c r="BO12" s="117">
        <v>284</v>
      </c>
      <c r="BP12" s="118">
        <v>542</v>
      </c>
      <c r="BQ12" s="114">
        <v>359</v>
      </c>
      <c r="BR12" s="115">
        <v>183</v>
      </c>
      <c r="BS12" s="116">
        <v>692</v>
      </c>
      <c r="BT12" s="114">
        <v>339</v>
      </c>
      <c r="BU12" s="117">
        <v>353</v>
      </c>
      <c r="BV12" s="118">
        <v>685</v>
      </c>
      <c r="BW12" s="114">
        <v>331</v>
      </c>
      <c r="BX12" s="115">
        <v>354</v>
      </c>
      <c r="BY12" s="116">
        <v>107</v>
      </c>
      <c r="BZ12" s="114">
        <v>69</v>
      </c>
      <c r="CA12" s="117">
        <v>38</v>
      </c>
      <c r="CB12" s="118">
        <v>452</v>
      </c>
      <c r="CC12" s="114">
        <v>230</v>
      </c>
      <c r="CD12" s="115">
        <v>222</v>
      </c>
      <c r="CE12" s="116">
        <v>73</v>
      </c>
      <c r="CF12" s="114">
        <v>34</v>
      </c>
      <c r="CG12" s="117">
        <v>39</v>
      </c>
      <c r="CH12" s="118">
        <v>55</v>
      </c>
      <c r="CI12" s="114">
        <v>29</v>
      </c>
      <c r="CJ12" s="115">
        <v>26</v>
      </c>
      <c r="CK12" s="116">
        <v>9</v>
      </c>
      <c r="CL12" s="114">
        <v>6</v>
      </c>
      <c r="CM12" s="117">
        <v>3</v>
      </c>
      <c r="CN12" s="118">
        <v>409</v>
      </c>
      <c r="CO12" s="114">
        <v>218</v>
      </c>
      <c r="CP12" s="119">
        <v>191</v>
      </c>
      <c r="CR12" s="7">
        <f t="shared" si="0"/>
        <v>32214</v>
      </c>
      <c r="CS12" s="8">
        <f t="shared" si="0"/>
        <v>16608</v>
      </c>
      <c r="CT12" s="9">
        <f t="shared" si="0"/>
        <v>15606</v>
      </c>
      <c r="CU12" s="7">
        <f t="shared" si="1"/>
        <v>7736</v>
      </c>
      <c r="CV12" s="8">
        <f t="shared" si="1"/>
        <v>4111</v>
      </c>
      <c r="CW12" s="9">
        <f t="shared" si="1"/>
        <v>3625</v>
      </c>
      <c r="CX12" s="17">
        <f t="shared" si="2"/>
        <v>257</v>
      </c>
      <c r="CY12" s="18">
        <f t="shared" si="2"/>
        <v>124</v>
      </c>
      <c r="CZ12" s="19">
        <f t="shared" si="2"/>
        <v>133</v>
      </c>
      <c r="DA12" s="17">
        <f t="shared" si="3"/>
        <v>931</v>
      </c>
      <c r="DB12" s="18">
        <f t="shared" si="3"/>
        <v>525</v>
      </c>
      <c r="DC12" s="19">
        <f t="shared" si="3"/>
        <v>406</v>
      </c>
      <c r="DD12" s="17">
        <f t="shared" si="4"/>
        <v>1791</v>
      </c>
      <c r="DE12" s="18">
        <f t="shared" si="4"/>
        <v>930</v>
      </c>
      <c r="DF12" s="19">
        <f t="shared" si="4"/>
        <v>861</v>
      </c>
      <c r="DG12" s="17">
        <f t="shared" si="5"/>
        <v>2275</v>
      </c>
      <c r="DH12" s="18">
        <f t="shared" si="5"/>
        <v>1276</v>
      </c>
      <c r="DI12" s="19">
        <f t="shared" si="5"/>
        <v>999</v>
      </c>
      <c r="DJ12" s="17">
        <f t="shared" si="6"/>
        <v>1484</v>
      </c>
      <c r="DK12" s="18">
        <f t="shared" si="6"/>
        <v>739</v>
      </c>
      <c r="DL12" s="19">
        <f t="shared" si="6"/>
        <v>745</v>
      </c>
      <c r="DM12" s="17">
        <f t="shared" si="7"/>
        <v>998</v>
      </c>
      <c r="DN12" s="18">
        <f t="shared" si="7"/>
        <v>517</v>
      </c>
      <c r="DO12" s="19">
        <f t="shared" si="7"/>
        <v>481</v>
      </c>
    </row>
    <row r="13" spans="1:119" ht="21.75" customHeight="1">
      <c r="A13" s="6" t="s">
        <v>31</v>
      </c>
      <c r="B13" s="113">
        <v>35094</v>
      </c>
      <c r="C13" s="114">
        <v>17680</v>
      </c>
      <c r="D13" s="115">
        <v>17414</v>
      </c>
      <c r="E13" s="116">
        <v>15368</v>
      </c>
      <c r="F13" s="114">
        <v>7670</v>
      </c>
      <c r="G13" s="117">
        <v>7698</v>
      </c>
      <c r="H13" s="118">
        <v>1717</v>
      </c>
      <c r="I13" s="114">
        <v>876</v>
      </c>
      <c r="J13" s="115">
        <v>841</v>
      </c>
      <c r="K13" s="116">
        <v>2482</v>
      </c>
      <c r="L13" s="114">
        <v>1189</v>
      </c>
      <c r="M13" s="117">
        <v>1293</v>
      </c>
      <c r="N13" s="118">
        <v>1004</v>
      </c>
      <c r="O13" s="114">
        <v>525</v>
      </c>
      <c r="P13" s="115">
        <v>479</v>
      </c>
      <c r="Q13" s="116">
        <v>946</v>
      </c>
      <c r="R13" s="114">
        <v>543</v>
      </c>
      <c r="S13" s="117">
        <v>403</v>
      </c>
      <c r="T13" s="118">
        <v>2048</v>
      </c>
      <c r="U13" s="114">
        <v>1040</v>
      </c>
      <c r="V13" s="115">
        <v>1008</v>
      </c>
      <c r="W13" s="116">
        <v>623</v>
      </c>
      <c r="X13" s="114">
        <v>292</v>
      </c>
      <c r="Y13" s="117">
        <v>331</v>
      </c>
      <c r="Z13" s="118">
        <v>2343</v>
      </c>
      <c r="AA13" s="114">
        <v>1251</v>
      </c>
      <c r="AB13" s="115">
        <v>1092</v>
      </c>
      <c r="AC13" s="116">
        <v>2704</v>
      </c>
      <c r="AD13" s="114">
        <v>1289</v>
      </c>
      <c r="AE13" s="117">
        <v>1415</v>
      </c>
      <c r="AF13" s="118">
        <v>193</v>
      </c>
      <c r="AG13" s="114">
        <v>105</v>
      </c>
      <c r="AH13" s="115">
        <v>88</v>
      </c>
      <c r="AI13" s="116">
        <v>533</v>
      </c>
      <c r="AJ13" s="114">
        <v>266</v>
      </c>
      <c r="AK13" s="117">
        <v>267</v>
      </c>
      <c r="AL13" s="118">
        <v>118</v>
      </c>
      <c r="AM13" s="114">
        <v>61</v>
      </c>
      <c r="AN13" s="115">
        <v>57</v>
      </c>
      <c r="AO13" s="116">
        <v>119</v>
      </c>
      <c r="AP13" s="114">
        <v>85</v>
      </c>
      <c r="AQ13" s="117">
        <v>34</v>
      </c>
      <c r="AR13" s="118">
        <v>368</v>
      </c>
      <c r="AS13" s="114">
        <v>181</v>
      </c>
      <c r="AT13" s="115">
        <v>187</v>
      </c>
      <c r="AU13" s="116">
        <v>218</v>
      </c>
      <c r="AV13" s="114">
        <v>107</v>
      </c>
      <c r="AW13" s="117">
        <v>111</v>
      </c>
      <c r="AX13" s="118">
        <v>843</v>
      </c>
      <c r="AY13" s="114">
        <v>438</v>
      </c>
      <c r="AZ13" s="115">
        <v>405</v>
      </c>
      <c r="BA13" s="116">
        <v>231</v>
      </c>
      <c r="BB13" s="114">
        <v>117</v>
      </c>
      <c r="BC13" s="117">
        <v>114</v>
      </c>
      <c r="BD13" s="118">
        <v>222</v>
      </c>
      <c r="BE13" s="114">
        <v>116</v>
      </c>
      <c r="BF13" s="115">
        <v>106</v>
      </c>
      <c r="BG13" s="116">
        <v>181</v>
      </c>
      <c r="BH13" s="114">
        <v>106</v>
      </c>
      <c r="BI13" s="117">
        <v>75</v>
      </c>
      <c r="BJ13" s="118">
        <v>215</v>
      </c>
      <c r="BK13" s="114">
        <v>111</v>
      </c>
      <c r="BL13" s="115">
        <v>104</v>
      </c>
      <c r="BM13" s="116">
        <v>361</v>
      </c>
      <c r="BN13" s="114">
        <v>181</v>
      </c>
      <c r="BO13" s="117">
        <v>180</v>
      </c>
      <c r="BP13" s="118">
        <v>233</v>
      </c>
      <c r="BQ13" s="114">
        <v>123</v>
      </c>
      <c r="BR13" s="115">
        <v>110</v>
      </c>
      <c r="BS13" s="116">
        <v>693</v>
      </c>
      <c r="BT13" s="114">
        <v>323</v>
      </c>
      <c r="BU13" s="117">
        <v>370</v>
      </c>
      <c r="BV13" s="118">
        <v>490</v>
      </c>
      <c r="BW13" s="114">
        <v>246</v>
      </c>
      <c r="BX13" s="115">
        <v>244</v>
      </c>
      <c r="BY13" s="116">
        <v>81</v>
      </c>
      <c r="BZ13" s="114">
        <v>46</v>
      </c>
      <c r="CA13" s="117">
        <v>35</v>
      </c>
      <c r="CB13" s="118">
        <v>314</v>
      </c>
      <c r="CC13" s="114">
        <v>157</v>
      </c>
      <c r="CD13" s="115">
        <v>157</v>
      </c>
      <c r="CE13" s="116">
        <v>69</v>
      </c>
      <c r="CF13" s="114">
        <v>30</v>
      </c>
      <c r="CG13" s="117">
        <v>39</v>
      </c>
      <c r="CH13" s="118">
        <v>26</v>
      </c>
      <c r="CI13" s="114">
        <v>18</v>
      </c>
      <c r="CJ13" s="115">
        <v>8</v>
      </c>
      <c r="CK13" s="116">
        <v>4</v>
      </c>
      <c r="CL13" s="114">
        <v>3</v>
      </c>
      <c r="CM13" s="117">
        <v>1</v>
      </c>
      <c r="CN13" s="118">
        <v>347</v>
      </c>
      <c r="CO13" s="114">
        <v>185</v>
      </c>
      <c r="CP13" s="119">
        <v>162</v>
      </c>
      <c r="CR13" s="7">
        <f t="shared" si="0"/>
        <v>29235</v>
      </c>
      <c r="CS13" s="8">
        <f t="shared" si="0"/>
        <v>14675</v>
      </c>
      <c r="CT13" s="9">
        <f t="shared" si="0"/>
        <v>14560</v>
      </c>
      <c r="CU13" s="7">
        <f t="shared" si="1"/>
        <v>5859</v>
      </c>
      <c r="CV13" s="8">
        <f t="shared" si="1"/>
        <v>3005</v>
      </c>
      <c r="CW13" s="9">
        <f t="shared" si="1"/>
        <v>2854</v>
      </c>
      <c r="CX13" s="17">
        <f t="shared" si="2"/>
        <v>193</v>
      </c>
      <c r="CY13" s="18">
        <f t="shared" si="2"/>
        <v>105</v>
      </c>
      <c r="CZ13" s="19">
        <f t="shared" si="2"/>
        <v>88</v>
      </c>
      <c r="DA13" s="17">
        <f t="shared" si="3"/>
        <v>770</v>
      </c>
      <c r="DB13" s="18">
        <f t="shared" si="3"/>
        <v>412</v>
      </c>
      <c r="DC13" s="19">
        <f t="shared" si="3"/>
        <v>358</v>
      </c>
      <c r="DD13" s="17">
        <f t="shared" si="4"/>
        <v>1429</v>
      </c>
      <c r="DE13" s="18">
        <f t="shared" si="4"/>
        <v>726</v>
      </c>
      <c r="DF13" s="19">
        <f t="shared" si="4"/>
        <v>703</v>
      </c>
      <c r="DG13" s="17">
        <f t="shared" si="5"/>
        <v>1443</v>
      </c>
      <c r="DH13" s="18">
        <f t="shared" si="5"/>
        <v>754</v>
      </c>
      <c r="DI13" s="19">
        <f t="shared" si="5"/>
        <v>689</v>
      </c>
      <c r="DJ13" s="17">
        <f t="shared" si="6"/>
        <v>1264</v>
      </c>
      <c r="DK13" s="18">
        <f t="shared" si="6"/>
        <v>615</v>
      </c>
      <c r="DL13" s="19">
        <f t="shared" si="6"/>
        <v>649</v>
      </c>
      <c r="DM13" s="17">
        <f t="shared" si="7"/>
        <v>760</v>
      </c>
      <c r="DN13" s="18">
        <f t="shared" si="7"/>
        <v>393</v>
      </c>
      <c r="DO13" s="19">
        <f t="shared" si="7"/>
        <v>367</v>
      </c>
    </row>
    <row r="14" spans="1:119" ht="21.75" customHeight="1">
      <c r="A14" s="6" t="s">
        <v>32</v>
      </c>
      <c r="B14" s="113">
        <v>36619</v>
      </c>
      <c r="C14" s="114">
        <v>18640</v>
      </c>
      <c r="D14" s="115">
        <v>17979</v>
      </c>
      <c r="E14" s="116">
        <v>15881</v>
      </c>
      <c r="F14" s="114">
        <v>8109</v>
      </c>
      <c r="G14" s="117">
        <v>7772</v>
      </c>
      <c r="H14" s="118">
        <v>1721</v>
      </c>
      <c r="I14" s="114">
        <v>881</v>
      </c>
      <c r="J14" s="115">
        <v>840</v>
      </c>
      <c r="K14" s="116">
        <v>2343</v>
      </c>
      <c r="L14" s="114">
        <v>1150</v>
      </c>
      <c r="M14" s="117">
        <v>1193</v>
      </c>
      <c r="N14" s="118">
        <v>998</v>
      </c>
      <c r="O14" s="114">
        <v>523</v>
      </c>
      <c r="P14" s="115">
        <v>475</v>
      </c>
      <c r="Q14" s="116">
        <v>980</v>
      </c>
      <c r="R14" s="114">
        <v>492</v>
      </c>
      <c r="S14" s="117">
        <v>488</v>
      </c>
      <c r="T14" s="118">
        <v>2621</v>
      </c>
      <c r="U14" s="114">
        <v>1342</v>
      </c>
      <c r="V14" s="115">
        <v>1279</v>
      </c>
      <c r="W14" s="116">
        <v>881</v>
      </c>
      <c r="X14" s="114">
        <v>431</v>
      </c>
      <c r="Y14" s="117">
        <v>450</v>
      </c>
      <c r="Z14" s="118">
        <v>2264</v>
      </c>
      <c r="AA14" s="114">
        <v>1142</v>
      </c>
      <c r="AB14" s="115">
        <v>1122</v>
      </c>
      <c r="AC14" s="116">
        <v>2541</v>
      </c>
      <c r="AD14" s="114">
        <v>1278</v>
      </c>
      <c r="AE14" s="117">
        <v>1263</v>
      </c>
      <c r="AF14" s="118">
        <v>207</v>
      </c>
      <c r="AG14" s="114">
        <v>110</v>
      </c>
      <c r="AH14" s="115">
        <v>97</v>
      </c>
      <c r="AI14" s="116">
        <v>526</v>
      </c>
      <c r="AJ14" s="114">
        <v>263</v>
      </c>
      <c r="AK14" s="117">
        <v>263</v>
      </c>
      <c r="AL14" s="118">
        <v>109</v>
      </c>
      <c r="AM14" s="114">
        <v>51</v>
      </c>
      <c r="AN14" s="115">
        <v>58</v>
      </c>
      <c r="AO14" s="116">
        <v>105</v>
      </c>
      <c r="AP14" s="114">
        <v>76</v>
      </c>
      <c r="AQ14" s="117">
        <v>29</v>
      </c>
      <c r="AR14" s="118">
        <v>345</v>
      </c>
      <c r="AS14" s="114">
        <v>191</v>
      </c>
      <c r="AT14" s="115">
        <v>154</v>
      </c>
      <c r="AU14" s="116">
        <v>246</v>
      </c>
      <c r="AV14" s="114">
        <v>128</v>
      </c>
      <c r="AW14" s="117">
        <v>118</v>
      </c>
      <c r="AX14" s="118">
        <v>1004</v>
      </c>
      <c r="AY14" s="114">
        <v>496</v>
      </c>
      <c r="AZ14" s="115">
        <v>508</v>
      </c>
      <c r="BA14" s="116">
        <v>224</v>
      </c>
      <c r="BB14" s="114">
        <v>120</v>
      </c>
      <c r="BC14" s="117">
        <v>104</v>
      </c>
      <c r="BD14" s="118">
        <v>276</v>
      </c>
      <c r="BE14" s="114">
        <v>137</v>
      </c>
      <c r="BF14" s="115">
        <v>139</v>
      </c>
      <c r="BG14" s="116">
        <v>183</v>
      </c>
      <c r="BH14" s="114">
        <v>116</v>
      </c>
      <c r="BI14" s="117">
        <v>67</v>
      </c>
      <c r="BJ14" s="118">
        <v>232</v>
      </c>
      <c r="BK14" s="114">
        <v>124</v>
      </c>
      <c r="BL14" s="115">
        <v>108</v>
      </c>
      <c r="BM14" s="116">
        <v>394</v>
      </c>
      <c r="BN14" s="114">
        <v>193</v>
      </c>
      <c r="BO14" s="117">
        <v>201</v>
      </c>
      <c r="BP14" s="118">
        <v>264</v>
      </c>
      <c r="BQ14" s="114">
        <v>147</v>
      </c>
      <c r="BR14" s="115">
        <v>117</v>
      </c>
      <c r="BS14" s="116">
        <v>668</v>
      </c>
      <c r="BT14" s="114">
        <v>327</v>
      </c>
      <c r="BU14" s="117">
        <v>341</v>
      </c>
      <c r="BV14" s="118">
        <v>634</v>
      </c>
      <c r="BW14" s="114">
        <v>297</v>
      </c>
      <c r="BX14" s="115">
        <v>337</v>
      </c>
      <c r="BY14" s="116">
        <v>84</v>
      </c>
      <c r="BZ14" s="114">
        <v>50</v>
      </c>
      <c r="CA14" s="117">
        <v>34</v>
      </c>
      <c r="CB14" s="118">
        <v>325</v>
      </c>
      <c r="CC14" s="114">
        <v>150</v>
      </c>
      <c r="CD14" s="115">
        <v>175</v>
      </c>
      <c r="CE14" s="116">
        <v>96</v>
      </c>
      <c r="CF14" s="114">
        <v>45</v>
      </c>
      <c r="CG14" s="117">
        <v>51</v>
      </c>
      <c r="CH14" s="118">
        <v>48</v>
      </c>
      <c r="CI14" s="114">
        <v>28</v>
      </c>
      <c r="CJ14" s="115">
        <v>20</v>
      </c>
      <c r="CK14" s="116">
        <v>13</v>
      </c>
      <c r="CL14" s="114">
        <v>7</v>
      </c>
      <c r="CM14" s="117">
        <v>6</v>
      </c>
      <c r="CN14" s="118">
        <v>406</v>
      </c>
      <c r="CO14" s="114">
        <v>236</v>
      </c>
      <c r="CP14" s="119">
        <v>170</v>
      </c>
      <c r="CR14" s="7">
        <f t="shared" si="0"/>
        <v>30230</v>
      </c>
      <c r="CS14" s="8">
        <f t="shared" si="0"/>
        <v>15348</v>
      </c>
      <c r="CT14" s="9">
        <f t="shared" si="0"/>
        <v>14882</v>
      </c>
      <c r="CU14" s="7">
        <f t="shared" si="1"/>
        <v>6389</v>
      </c>
      <c r="CV14" s="8">
        <f t="shared" si="1"/>
        <v>3292</v>
      </c>
      <c r="CW14" s="9">
        <f t="shared" si="1"/>
        <v>3097</v>
      </c>
      <c r="CX14" s="17">
        <f t="shared" si="2"/>
        <v>207</v>
      </c>
      <c r="CY14" s="18">
        <f t="shared" si="2"/>
        <v>110</v>
      </c>
      <c r="CZ14" s="19">
        <f t="shared" si="2"/>
        <v>97</v>
      </c>
      <c r="DA14" s="17">
        <f t="shared" si="3"/>
        <v>740</v>
      </c>
      <c r="DB14" s="18">
        <f t="shared" si="3"/>
        <v>390</v>
      </c>
      <c r="DC14" s="19">
        <f t="shared" si="3"/>
        <v>350</v>
      </c>
      <c r="DD14" s="17">
        <f t="shared" si="4"/>
        <v>1595</v>
      </c>
      <c r="DE14" s="18">
        <f t="shared" si="4"/>
        <v>815</v>
      </c>
      <c r="DF14" s="19">
        <f t="shared" si="4"/>
        <v>780</v>
      </c>
      <c r="DG14" s="17">
        <f t="shared" si="5"/>
        <v>1573</v>
      </c>
      <c r="DH14" s="18">
        <f t="shared" si="5"/>
        <v>837</v>
      </c>
      <c r="DI14" s="19">
        <f t="shared" si="5"/>
        <v>736</v>
      </c>
      <c r="DJ14" s="17">
        <f t="shared" si="6"/>
        <v>1386</v>
      </c>
      <c r="DK14" s="18">
        <f t="shared" si="6"/>
        <v>674</v>
      </c>
      <c r="DL14" s="19">
        <f t="shared" si="6"/>
        <v>712</v>
      </c>
      <c r="DM14" s="17">
        <f t="shared" si="7"/>
        <v>888</v>
      </c>
      <c r="DN14" s="18">
        <f t="shared" si="7"/>
        <v>466</v>
      </c>
      <c r="DO14" s="19">
        <f t="shared" si="7"/>
        <v>422</v>
      </c>
    </row>
    <row r="15" spans="1:119" ht="21.75" customHeight="1">
      <c r="A15" s="6" t="s">
        <v>33</v>
      </c>
      <c r="B15" s="113">
        <v>41696</v>
      </c>
      <c r="C15" s="114">
        <v>20918</v>
      </c>
      <c r="D15" s="115">
        <v>20778</v>
      </c>
      <c r="E15" s="116">
        <v>17835</v>
      </c>
      <c r="F15" s="114">
        <v>8852</v>
      </c>
      <c r="G15" s="117">
        <v>8983</v>
      </c>
      <c r="H15" s="118">
        <v>1912</v>
      </c>
      <c r="I15" s="114">
        <v>984</v>
      </c>
      <c r="J15" s="115">
        <v>928</v>
      </c>
      <c r="K15" s="116">
        <v>2738</v>
      </c>
      <c r="L15" s="114">
        <v>1358</v>
      </c>
      <c r="M15" s="117">
        <v>1380</v>
      </c>
      <c r="N15" s="118">
        <v>1088</v>
      </c>
      <c r="O15" s="114">
        <v>575</v>
      </c>
      <c r="P15" s="115">
        <v>513</v>
      </c>
      <c r="Q15" s="116">
        <v>1032</v>
      </c>
      <c r="R15" s="114">
        <v>527</v>
      </c>
      <c r="S15" s="117">
        <v>505</v>
      </c>
      <c r="T15" s="118">
        <v>2958</v>
      </c>
      <c r="U15" s="114">
        <v>1483</v>
      </c>
      <c r="V15" s="115">
        <v>1475</v>
      </c>
      <c r="W15" s="116">
        <v>1105</v>
      </c>
      <c r="X15" s="114">
        <v>563</v>
      </c>
      <c r="Y15" s="117">
        <v>542</v>
      </c>
      <c r="Z15" s="118">
        <v>2458</v>
      </c>
      <c r="AA15" s="114">
        <v>1254</v>
      </c>
      <c r="AB15" s="115">
        <v>1204</v>
      </c>
      <c r="AC15" s="116">
        <v>2735</v>
      </c>
      <c r="AD15" s="114">
        <v>1328</v>
      </c>
      <c r="AE15" s="117">
        <v>1407</v>
      </c>
      <c r="AF15" s="118">
        <v>229</v>
      </c>
      <c r="AG15" s="114">
        <v>116</v>
      </c>
      <c r="AH15" s="115">
        <v>113</v>
      </c>
      <c r="AI15" s="116">
        <v>634</v>
      </c>
      <c r="AJ15" s="114">
        <v>335</v>
      </c>
      <c r="AK15" s="117">
        <v>299</v>
      </c>
      <c r="AL15" s="118">
        <v>132</v>
      </c>
      <c r="AM15" s="114">
        <v>64</v>
      </c>
      <c r="AN15" s="115">
        <v>68</v>
      </c>
      <c r="AO15" s="116">
        <v>99</v>
      </c>
      <c r="AP15" s="114">
        <v>53</v>
      </c>
      <c r="AQ15" s="117">
        <v>46</v>
      </c>
      <c r="AR15" s="118">
        <v>416</v>
      </c>
      <c r="AS15" s="114">
        <v>216</v>
      </c>
      <c r="AT15" s="115">
        <v>200</v>
      </c>
      <c r="AU15" s="116">
        <v>240</v>
      </c>
      <c r="AV15" s="114">
        <v>130</v>
      </c>
      <c r="AW15" s="117">
        <v>110</v>
      </c>
      <c r="AX15" s="118">
        <v>1214</v>
      </c>
      <c r="AY15" s="114">
        <v>581</v>
      </c>
      <c r="AZ15" s="115">
        <v>633</v>
      </c>
      <c r="BA15" s="116">
        <v>301</v>
      </c>
      <c r="BB15" s="114">
        <v>160</v>
      </c>
      <c r="BC15" s="117">
        <v>141</v>
      </c>
      <c r="BD15" s="118">
        <v>357</v>
      </c>
      <c r="BE15" s="114">
        <v>178</v>
      </c>
      <c r="BF15" s="115">
        <v>179</v>
      </c>
      <c r="BG15" s="116">
        <v>180</v>
      </c>
      <c r="BH15" s="114">
        <v>108</v>
      </c>
      <c r="BI15" s="117">
        <v>72</v>
      </c>
      <c r="BJ15" s="118">
        <v>328</v>
      </c>
      <c r="BK15" s="114">
        <v>164</v>
      </c>
      <c r="BL15" s="115">
        <v>164</v>
      </c>
      <c r="BM15" s="116">
        <v>513</v>
      </c>
      <c r="BN15" s="114">
        <v>260</v>
      </c>
      <c r="BO15" s="117">
        <v>253</v>
      </c>
      <c r="BP15" s="118">
        <v>376</v>
      </c>
      <c r="BQ15" s="114">
        <v>197</v>
      </c>
      <c r="BR15" s="115">
        <v>179</v>
      </c>
      <c r="BS15" s="116">
        <v>721</v>
      </c>
      <c r="BT15" s="114">
        <v>376</v>
      </c>
      <c r="BU15" s="117">
        <v>345</v>
      </c>
      <c r="BV15" s="118">
        <v>822</v>
      </c>
      <c r="BW15" s="114">
        <v>405</v>
      </c>
      <c r="BX15" s="115">
        <v>417</v>
      </c>
      <c r="BY15" s="116">
        <v>112</v>
      </c>
      <c r="BZ15" s="114">
        <v>56</v>
      </c>
      <c r="CA15" s="117">
        <v>56</v>
      </c>
      <c r="CB15" s="118">
        <v>468</v>
      </c>
      <c r="CC15" s="114">
        <v>243</v>
      </c>
      <c r="CD15" s="115">
        <v>225</v>
      </c>
      <c r="CE15" s="116">
        <v>106</v>
      </c>
      <c r="CF15" s="114">
        <v>50</v>
      </c>
      <c r="CG15" s="117">
        <v>56</v>
      </c>
      <c r="CH15" s="118">
        <v>57</v>
      </c>
      <c r="CI15" s="114">
        <v>25</v>
      </c>
      <c r="CJ15" s="115">
        <v>32</v>
      </c>
      <c r="CK15" s="116">
        <v>22</v>
      </c>
      <c r="CL15" s="114">
        <v>13</v>
      </c>
      <c r="CM15" s="117">
        <v>9</v>
      </c>
      <c r="CN15" s="118">
        <v>508</v>
      </c>
      <c r="CO15" s="114">
        <v>264</v>
      </c>
      <c r="CP15" s="119">
        <v>244</v>
      </c>
      <c r="CR15" s="7">
        <f t="shared" si="0"/>
        <v>33861</v>
      </c>
      <c r="CS15" s="8">
        <f t="shared" si="0"/>
        <v>16924</v>
      </c>
      <c r="CT15" s="9">
        <f t="shared" si="0"/>
        <v>16937</v>
      </c>
      <c r="CU15" s="7">
        <f t="shared" si="1"/>
        <v>7835</v>
      </c>
      <c r="CV15" s="8">
        <f t="shared" si="1"/>
        <v>3994</v>
      </c>
      <c r="CW15" s="9">
        <f t="shared" si="1"/>
        <v>3841</v>
      </c>
      <c r="CX15" s="17">
        <f t="shared" si="2"/>
        <v>229</v>
      </c>
      <c r="CY15" s="18">
        <f t="shared" si="2"/>
        <v>116</v>
      </c>
      <c r="CZ15" s="19">
        <f t="shared" si="2"/>
        <v>113</v>
      </c>
      <c r="DA15" s="17">
        <f t="shared" si="3"/>
        <v>865</v>
      </c>
      <c r="DB15" s="18">
        <f t="shared" si="3"/>
        <v>452</v>
      </c>
      <c r="DC15" s="19">
        <f t="shared" si="3"/>
        <v>413</v>
      </c>
      <c r="DD15" s="17">
        <f t="shared" si="4"/>
        <v>1870</v>
      </c>
      <c r="DE15" s="18">
        <f t="shared" si="4"/>
        <v>927</v>
      </c>
      <c r="DF15" s="19">
        <f t="shared" si="4"/>
        <v>943</v>
      </c>
      <c r="DG15" s="17">
        <f t="shared" si="5"/>
        <v>2055</v>
      </c>
      <c r="DH15" s="18">
        <f t="shared" si="5"/>
        <v>1067</v>
      </c>
      <c r="DI15" s="19">
        <f t="shared" si="5"/>
        <v>988</v>
      </c>
      <c r="DJ15" s="17">
        <f t="shared" si="6"/>
        <v>1655</v>
      </c>
      <c r="DK15" s="18">
        <f t="shared" si="6"/>
        <v>837</v>
      </c>
      <c r="DL15" s="19">
        <f t="shared" si="6"/>
        <v>818</v>
      </c>
      <c r="DM15" s="17">
        <f t="shared" si="7"/>
        <v>1161</v>
      </c>
      <c r="DN15" s="18">
        <f t="shared" si="7"/>
        <v>595</v>
      </c>
      <c r="DO15" s="19">
        <f t="shared" si="7"/>
        <v>566</v>
      </c>
    </row>
    <row r="16" spans="1:119" ht="21.75" customHeight="1">
      <c r="A16" s="6" t="s">
        <v>34</v>
      </c>
      <c r="B16" s="113">
        <v>47052</v>
      </c>
      <c r="C16" s="114">
        <v>23169</v>
      </c>
      <c r="D16" s="115">
        <v>23883</v>
      </c>
      <c r="E16" s="116">
        <v>19350</v>
      </c>
      <c r="F16" s="114">
        <v>9457</v>
      </c>
      <c r="G16" s="117">
        <v>9893</v>
      </c>
      <c r="H16" s="118">
        <v>2276</v>
      </c>
      <c r="I16" s="114">
        <v>1114</v>
      </c>
      <c r="J16" s="115">
        <v>1162</v>
      </c>
      <c r="K16" s="116">
        <v>2942</v>
      </c>
      <c r="L16" s="114">
        <v>1441</v>
      </c>
      <c r="M16" s="117">
        <v>1501</v>
      </c>
      <c r="N16" s="118">
        <v>1254</v>
      </c>
      <c r="O16" s="114">
        <v>604</v>
      </c>
      <c r="P16" s="115">
        <v>650</v>
      </c>
      <c r="Q16" s="116">
        <v>1107</v>
      </c>
      <c r="R16" s="114">
        <v>570</v>
      </c>
      <c r="S16" s="117">
        <v>537</v>
      </c>
      <c r="T16" s="118">
        <v>3571</v>
      </c>
      <c r="U16" s="114">
        <v>1761</v>
      </c>
      <c r="V16" s="115">
        <v>1810</v>
      </c>
      <c r="W16" s="116">
        <v>1218</v>
      </c>
      <c r="X16" s="114">
        <v>587</v>
      </c>
      <c r="Y16" s="117">
        <v>631</v>
      </c>
      <c r="Z16" s="118">
        <v>3012</v>
      </c>
      <c r="AA16" s="114">
        <v>1497</v>
      </c>
      <c r="AB16" s="115">
        <v>1515</v>
      </c>
      <c r="AC16" s="116">
        <v>2954</v>
      </c>
      <c r="AD16" s="114">
        <v>1440</v>
      </c>
      <c r="AE16" s="117">
        <v>1514</v>
      </c>
      <c r="AF16" s="118">
        <v>308</v>
      </c>
      <c r="AG16" s="114">
        <v>157</v>
      </c>
      <c r="AH16" s="115">
        <v>151</v>
      </c>
      <c r="AI16" s="116">
        <v>731</v>
      </c>
      <c r="AJ16" s="114">
        <v>368</v>
      </c>
      <c r="AK16" s="117">
        <v>363</v>
      </c>
      <c r="AL16" s="118">
        <v>131</v>
      </c>
      <c r="AM16" s="114">
        <v>54</v>
      </c>
      <c r="AN16" s="115">
        <v>77</v>
      </c>
      <c r="AO16" s="116">
        <v>151</v>
      </c>
      <c r="AP16" s="114">
        <v>73</v>
      </c>
      <c r="AQ16" s="117">
        <v>78</v>
      </c>
      <c r="AR16" s="118">
        <v>547</v>
      </c>
      <c r="AS16" s="114">
        <v>272</v>
      </c>
      <c r="AT16" s="115">
        <v>275</v>
      </c>
      <c r="AU16" s="116">
        <v>332</v>
      </c>
      <c r="AV16" s="114">
        <v>165</v>
      </c>
      <c r="AW16" s="117">
        <v>167</v>
      </c>
      <c r="AX16" s="118">
        <v>1408</v>
      </c>
      <c r="AY16" s="114">
        <v>712</v>
      </c>
      <c r="AZ16" s="115">
        <v>696</v>
      </c>
      <c r="BA16" s="116">
        <v>332</v>
      </c>
      <c r="BB16" s="114">
        <v>165</v>
      </c>
      <c r="BC16" s="117">
        <v>167</v>
      </c>
      <c r="BD16" s="118">
        <v>502</v>
      </c>
      <c r="BE16" s="114">
        <v>240</v>
      </c>
      <c r="BF16" s="115">
        <v>262</v>
      </c>
      <c r="BG16" s="116">
        <v>250</v>
      </c>
      <c r="BH16" s="114">
        <v>135</v>
      </c>
      <c r="BI16" s="117">
        <v>115</v>
      </c>
      <c r="BJ16" s="118">
        <v>383</v>
      </c>
      <c r="BK16" s="114">
        <v>193</v>
      </c>
      <c r="BL16" s="115">
        <v>190</v>
      </c>
      <c r="BM16" s="116">
        <v>560</v>
      </c>
      <c r="BN16" s="114">
        <v>265</v>
      </c>
      <c r="BO16" s="117">
        <v>295</v>
      </c>
      <c r="BP16" s="118">
        <v>408</v>
      </c>
      <c r="BQ16" s="114">
        <v>210</v>
      </c>
      <c r="BR16" s="115">
        <v>198</v>
      </c>
      <c r="BS16" s="116">
        <v>954</v>
      </c>
      <c r="BT16" s="114">
        <v>461</v>
      </c>
      <c r="BU16" s="117">
        <v>493</v>
      </c>
      <c r="BV16" s="118">
        <v>931</v>
      </c>
      <c r="BW16" s="114">
        <v>481</v>
      </c>
      <c r="BX16" s="115">
        <v>450</v>
      </c>
      <c r="BY16" s="116">
        <v>107</v>
      </c>
      <c r="BZ16" s="114">
        <v>62</v>
      </c>
      <c r="CA16" s="117">
        <v>45</v>
      </c>
      <c r="CB16" s="118">
        <v>571</v>
      </c>
      <c r="CC16" s="114">
        <v>277</v>
      </c>
      <c r="CD16" s="115">
        <v>294</v>
      </c>
      <c r="CE16" s="116">
        <v>103</v>
      </c>
      <c r="CF16" s="114">
        <v>54</v>
      </c>
      <c r="CG16" s="117">
        <v>49</v>
      </c>
      <c r="CH16" s="118">
        <v>81</v>
      </c>
      <c r="CI16" s="114">
        <v>38</v>
      </c>
      <c r="CJ16" s="115">
        <v>43</v>
      </c>
      <c r="CK16" s="116">
        <v>15</v>
      </c>
      <c r="CL16" s="114">
        <v>10</v>
      </c>
      <c r="CM16" s="117">
        <v>5</v>
      </c>
      <c r="CN16" s="118">
        <v>563</v>
      </c>
      <c r="CO16" s="114">
        <v>306</v>
      </c>
      <c r="CP16" s="119">
        <v>257</v>
      </c>
      <c r="CR16" s="7">
        <f t="shared" si="0"/>
        <v>37684</v>
      </c>
      <c r="CS16" s="8">
        <f t="shared" si="0"/>
        <v>18471</v>
      </c>
      <c r="CT16" s="9">
        <f t="shared" si="0"/>
        <v>19213</v>
      </c>
      <c r="CU16" s="7">
        <f t="shared" si="1"/>
        <v>9368</v>
      </c>
      <c r="CV16" s="8">
        <f t="shared" si="1"/>
        <v>4698</v>
      </c>
      <c r="CW16" s="9">
        <f t="shared" si="1"/>
        <v>4670</v>
      </c>
      <c r="CX16" s="17">
        <f t="shared" si="2"/>
        <v>308</v>
      </c>
      <c r="CY16" s="18">
        <f t="shared" si="2"/>
        <v>157</v>
      </c>
      <c r="CZ16" s="19">
        <f t="shared" si="2"/>
        <v>151</v>
      </c>
      <c r="DA16" s="17">
        <f t="shared" si="3"/>
        <v>1013</v>
      </c>
      <c r="DB16" s="18">
        <f t="shared" si="3"/>
        <v>495</v>
      </c>
      <c r="DC16" s="19">
        <f t="shared" si="3"/>
        <v>518</v>
      </c>
      <c r="DD16" s="17">
        <f t="shared" si="4"/>
        <v>2287</v>
      </c>
      <c r="DE16" s="18">
        <f t="shared" si="4"/>
        <v>1149</v>
      </c>
      <c r="DF16" s="19">
        <f t="shared" si="4"/>
        <v>1138</v>
      </c>
      <c r="DG16" s="17">
        <f t="shared" si="5"/>
        <v>2435</v>
      </c>
      <c r="DH16" s="18">
        <f t="shared" si="5"/>
        <v>1208</v>
      </c>
      <c r="DI16" s="19">
        <f t="shared" si="5"/>
        <v>1227</v>
      </c>
      <c r="DJ16" s="17">
        <f t="shared" si="6"/>
        <v>1992</v>
      </c>
      <c r="DK16" s="18">
        <f t="shared" si="6"/>
        <v>1004</v>
      </c>
      <c r="DL16" s="19">
        <f t="shared" si="6"/>
        <v>988</v>
      </c>
      <c r="DM16" s="17">
        <f t="shared" si="7"/>
        <v>1333</v>
      </c>
      <c r="DN16" s="18">
        <f t="shared" si="7"/>
        <v>685</v>
      </c>
      <c r="DO16" s="19">
        <f t="shared" si="7"/>
        <v>648</v>
      </c>
    </row>
    <row r="17" spans="1:119" ht="21.75" customHeight="1">
      <c r="A17" s="6" t="s">
        <v>35</v>
      </c>
      <c r="B17" s="113">
        <v>54339</v>
      </c>
      <c r="C17" s="114">
        <v>26952</v>
      </c>
      <c r="D17" s="115">
        <v>27387</v>
      </c>
      <c r="E17" s="116">
        <v>21828</v>
      </c>
      <c r="F17" s="114">
        <v>10829</v>
      </c>
      <c r="G17" s="117">
        <v>10999</v>
      </c>
      <c r="H17" s="118">
        <v>2742</v>
      </c>
      <c r="I17" s="114">
        <v>1369</v>
      </c>
      <c r="J17" s="115">
        <v>1373</v>
      </c>
      <c r="K17" s="116">
        <v>3395</v>
      </c>
      <c r="L17" s="114">
        <v>1640</v>
      </c>
      <c r="M17" s="117">
        <v>1755</v>
      </c>
      <c r="N17" s="118">
        <v>1447</v>
      </c>
      <c r="O17" s="114">
        <v>745</v>
      </c>
      <c r="P17" s="115">
        <v>702</v>
      </c>
      <c r="Q17" s="116">
        <v>1328</v>
      </c>
      <c r="R17" s="114">
        <v>650</v>
      </c>
      <c r="S17" s="117">
        <v>678</v>
      </c>
      <c r="T17" s="118">
        <v>4217</v>
      </c>
      <c r="U17" s="114">
        <v>2117</v>
      </c>
      <c r="V17" s="115">
        <v>2100</v>
      </c>
      <c r="W17" s="116">
        <v>1403</v>
      </c>
      <c r="X17" s="114">
        <v>673</v>
      </c>
      <c r="Y17" s="117">
        <v>730</v>
      </c>
      <c r="Z17" s="118">
        <v>3457</v>
      </c>
      <c r="AA17" s="114">
        <v>1686</v>
      </c>
      <c r="AB17" s="115">
        <v>1771</v>
      </c>
      <c r="AC17" s="116">
        <v>3629</v>
      </c>
      <c r="AD17" s="114">
        <v>1772</v>
      </c>
      <c r="AE17" s="117">
        <v>1857</v>
      </c>
      <c r="AF17" s="118">
        <v>398</v>
      </c>
      <c r="AG17" s="114">
        <v>203</v>
      </c>
      <c r="AH17" s="115">
        <v>195</v>
      </c>
      <c r="AI17" s="116">
        <v>768</v>
      </c>
      <c r="AJ17" s="114">
        <v>382</v>
      </c>
      <c r="AK17" s="117">
        <v>386</v>
      </c>
      <c r="AL17" s="118">
        <v>175</v>
      </c>
      <c r="AM17" s="114">
        <v>91</v>
      </c>
      <c r="AN17" s="115">
        <v>84</v>
      </c>
      <c r="AO17" s="116">
        <v>165</v>
      </c>
      <c r="AP17" s="114">
        <v>88</v>
      </c>
      <c r="AQ17" s="117">
        <v>77</v>
      </c>
      <c r="AR17" s="118">
        <v>632</v>
      </c>
      <c r="AS17" s="114">
        <v>294</v>
      </c>
      <c r="AT17" s="115">
        <v>338</v>
      </c>
      <c r="AU17" s="116">
        <v>422</v>
      </c>
      <c r="AV17" s="114">
        <v>192</v>
      </c>
      <c r="AW17" s="117">
        <v>230</v>
      </c>
      <c r="AX17" s="118">
        <v>1491</v>
      </c>
      <c r="AY17" s="114">
        <v>767</v>
      </c>
      <c r="AZ17" s="115">
        <v>724</v>
      </c>
      <c r="BA17" s="116">
        <v>378</v>
      </c>
      <c r="BB17" s="114">
        <v>199</v>
      </c>
      <c r="BC17" s="117">
        <v>179</v>
      </c>
      <c r="BD17" s="118">
        <v>515</v>
      </c>
      <c r="BE17" s="114">
        <v>248</v>
      </c>
      <c r="BF17" s="115">
        <v>267</v>
      </c>
      <c r="BG17" s="116">
        <v>272</v>
      </c>
      <c r="BH17" s="114">
        <v>147</v>
      </c>
      <c r="BI17" s="117">
        <v>125</v>
      </c>
      <c r="BJ17" s="118">
        <v>433</v>
      </c>
      <c r="BK17" s="114">
        <v>211</v>
      </c>
      <c r="BL17" s="115">
        <v>222</v>
      </c>
      <c r="BM17" s="116">
        <v>768</v>
      </c>
      <c r="BN17" s="114">
        <v>394</v>
      </c>
      <c r="BO17" s="117">
        <v>374</v>
      </c>
      <c r="BP17" s="118">
        <v>475</v>
      </c>
      <c r="BQ17" s="114">
        <v>226</v>
      </c>
      <c r="BR17" s="115">
        <v>249</v>
      </c>
      <c r="BS17" s="116">
        <v>1099</v>
      </c>
      <c r="BT17" s="114">
        <v>555</v>
      </c>
      <c r="BU17" s="117">
        <v>544</v>
      </c>
      <c r="BV17" s="118">
        <v>1055</v>
      </c>
      <c r="BW17" s="114">
        <v>525</v>
      </c>
      <c r="BX17" s="115">
        <v>530</v>
      </c>
      <c r="BY17" s="116">
        <v>147</v>
      </c>
      <c r="BZ17" s="114">
        <v>72</v>
      </c>
      <c r="CA17" s="117">
        <v>75</v>
      </c>
      <c r="CB17" s="118">
        <v>732</v>
      </c>
      <c r="CC17" s="114">
        <v>363</v>
      </c>
      <c r="CD17" s="115">
        <v>369</v>
      </c>
      <c r="CE17" s="116">
        <v>140</v>
      </c>
      <c r="CF17" s="114">
        <v>71</v>
      </c>
      <c r="CG17" s="117">
        <v>69</v>
      </c>
      <c r="CH17" s="118">
        <v>103</v>
      </c>
      <c r="CI17" s="114">
        <v>55</v>
      </c>
      <c r="CJ17" s="115">
        <v>48</v>
      </c>
      <c r="CK17" s="116">
        <v>10</v>
      </c>
      <c r="CL17" s="114">
        <v>3</v>
      </c>
      <c r="CM17" s="117">
        <v>7</v>
      </c>
      <c r="CN17" s="118">
        <v>715</v>
      </c>
      <c r="CO17" s="114">
        <v>385</v>
      </c>
      <c r="CP17" s="119">
        <v>330</v>
      </c>
      <c r="CR17" s="7">
        <f t="shared" si="0"/>
        <v>43446</v>
      </c>
      <c r="CS17" s="8">
        <f t="shared" si="0"/>
        <v>21481</v>
      </c>
      <c r="CT17" s="9">
        <f t="shared" si="0"/>
        <v>21965</v>
      </c>
      <c r="CU17" s="7">
        <f t="shared" si="1"/>
        <v>10893</v>
      </c>
      <c r="CV17" s="8">
        <f t="shared" si="1"/>
        <v>5471</v>
      </c>
      <c r="CW17" s="9">
        <f t="shared" si="1"/>
        <v>5422</v>
      </c>
      <c r="CX17" s="17">
        <f t="shared" si="2"/>
        <v>398</v>
      </c>
      <c r="CY17" s="18">
        <f t="shared" si="2"/>
        <v>203</v>
      </c>
      <c r="CZ17" s="19">
        <f t="shared" si="2"/>
        <v>195</v>
      </c>
      <c r="DA17" s="17">
        <f t="shared" si="3"/>
        <v>1108</v>
      </c>
      <c r="DB17" s="18">
        <f t="shared" si="3"/>
        <v>561</v>
      </c>
      <c r="DC17" s="19">
        <f t="shared" si="3"/>
        <v>547</v>
      </c>
      <c r="DD17" s="17">
        <f t="shared" si="4"/>
        <v>2545</v>
      </c>
      <c r="DE17" s="18">
        <f t="shared" si="4"/>
        <v>1253</v>
      </c>
      <c r="DF17" s="19">
        <f t="shared" si="4"/>
        <v>1292</v>
      </c>
      <c r="DG17" s="17">
        <f t="shared" si="5"/>
        <v>2841</v>
      </c>
      <c r="DH17" s="18">
        <f t="shared" si="5"/>
        <v>1425</v>
      </c>
      <c r="DI17" s="19">
        <f t="shared" si="5"/>
        <v>1416</v>
      </c>
      <c r="DJ17" s="17">
        <f t="shared" si="6"/>
        <v>2301</v>
      </c>
      <c r="DK17" s="18">
        <f t="shared" si="6"/>
        <v>1152</v>
      </c>
      <c r="DL17" s="19">
        <f t="shared" si="6"/>
        <v>1149</v>
      </c>
      <c r="DM17" s="17">
        <f t="shared" si="7"/>
        <v>1700</v>
      </c>
      <c r="DN17" s="18">
        <f t="shared" si="7"/>
        <v>877</v>
      </c>
      <c r="DO17" s="19">
        <f t="shared" si="7"/>
        <v>823</v>
      </c>
    </row>
    <row r="18" spans="1:119" ht="21.75" customHeight="1">
      <c r="A18" s="6" t="s">
        <v>36</v>
      </c>
      <c r="B18" s="113">
        <v>67306</v>
      </c>
      <c r="C18" s="114">
        <v>33157</v>
      </c>
      <c r="D18" s="115">
        <v>34149</v>
      </c>
      <c r="E18" s="116">
        <v>27463</v>
      </c>
      <c r="F18" s="114">
        <v>13403</v>
      </c>
      <c r="G18" s="117">
        <v>14060</v>
      </c>
      <c r="H18" s="118">
        <v>3446</v>
      </c>
      <c r="I18" s="114">
        <v>1667</v>
      </c>
      <c r="J18" s="115">
        <v>1779</v>
      </c>
      <c r="K18" s="116">
        <v>4234</v>
      </c>
      <c r="L18" s="114">
        <v>2046</v>
      </c>
      <c r="M18" s="117">
        <v>2188</v>
      </c>
      <c r="N18" s="118">
        <v>1918</v>
      </c>
      <c r="O18" s="114">
        <v>939</v>
      </c>
      <c r="P18" s="115">
        <v>979</v>
      </c>
      <c r="Q18" s="116">
        <v>1750</v>
      </c>
      <c r="R18" s="114">
        <v>912</v>
      </c>
      <c r="S18" s="117">
        <v>838</v>
      </c>
      <c r="T18" s="118">
        <v>5113</v>
      </c>
      <c r="U18" s="114">
        <v>2506</v>
      </c>
      <c r="V18" s="115">
        <v>2607</v>
      </c>
      <c r="W18" s="116">
        <v>1721</v>
      </c>
      <c r="X18" s="114">
        <v>852</v>
      </c>
      <c r="Y18" s="117">
        <v>869</v>
      </c>
      <c r="Z18" s="118">
        <v>4071</v>
      </c>
      <c r="AA18" s="114">
        <v>1981</v>
      </c>
      <c r="AB18" s="115">
        <v>2090</v>
      </c>
      <c r="AC18" s="116">
        <v>4712</v>
      </c>
      <c r="AD18" s="114">
        <v>2314</v>
      </c>
      <c r="AE18" s="117">
        <v>2398</v>
      </c>
      <c r="AF18" s="118">
        <v>488</v>
      </c>
      <c r="AG18" s="114">
        <v>270</v>
      </c>
      <c r="AH18" s="115">
        <v>218</v>
      </c>
      <c r="AI18" s="116">
        <v>984</v>
      </c>
      <c r="AJ18" s="114">
        <v>494</v>
      </c>
      <c r="AK18" s="117">
        <v>490</v>
      </c>
      <c r="AL18" s="118">
        <v>228</v>
      </c>
      <c r="AM18" s="114">
        <v>117</v>
      </c>
      <c r="AN18" s="115">
        <v>111</v>
      </c>
      <c r="AO18" s="116">
        <v>165</v>
      </c>
      <c r="AP18" s="114">
        <v>95</v>
      </c>
      <c r="AQ18" s="117">
        <v>70</v>
      </c>
      <c r="AR18" s="118">
        <v>821</v>
      </c>
      <c r="AS18" s="114">
        <v>425</v>
      </c>
      <c r="AT18" s="115">
        <v>396</v>
      </c>
      <c r="AU18" s="116">
        <v>486</v>
      </c>
      <c r="AV18" s="114">
        <v>241</v>
      </c>
      <c r="AW18" s="117">
        <v>245</v>
      </c>
      <c r="AX18" s="118">
        <v>1610</v>
      </c>
      <c r="AY18" s="114">
        <v>794</v>
      </c>
      <c r="AZ18" s="115">
        <v>816</v>
      </c>
      <c r="BA18" s="116">
        <v>423</v>
      </c>
      <c r="BB18" s="114">
        <v>204</v>
      </c>
      <c r="BC18" s="117">
        <v>219</v>
      </c>
      <c r="BD18" s="118">
        <v>510</v>
      </c>
      <c r="BE18" s="114">
        <v>257</v>
      </c>
      <c r="BF18" s="115">
        <v>253</v>
      </c>
      <c r="BG18" s="116">
        <v>346</v>
      </c>
      <c r="BH18" s="114">
        <v>203</v>
      </c>
      <c r="BI18" s="117">
        <v>143</v>
      </c>
      <c r="BJ18" s="118">
        <v>529</v>
      </c>
      <c r="BK18" s="114">
        <v>249</v>
      </c>
      <c r="BL18" s="115">
        <v>280</v>
      </c>
      <c r="BM18" s="116">
        <v>846</v>
      </c>
      <c r="BN18" s="114">
        <v>441</v>
      </c>
      <c r="BO18" s="117">
        <v>405</v>
      </c>
      <c r="BP18" s="118">
        <v>591</v>
      </c>
      <c r="BQ18" s="114">
        <v>293</v>
      </c>
      <c r="BR18" s="115">
        <v>298</v>
      </c>
      <c r="BS18" s="116">
        <v>1310</v>
      </c>
      <c r="BT18" s="114">
        <v>672</v>
      </c>
      <c r="BU18" s="117">
        <v>638</v>
      </c>
      <c r="BV18" s="118">
        <v>1246</v>
      </c>
      <c r="BW18" s="114">
        <v>603</v>
      </c>
      <c r="BX18" s="115">
        <v>643</v>
      </c>
      <c r="BY18" s="116">
        <v>200</v>
      </c>
      <c r="BZ18" s="114">
        <v>108</v>
      </c>
      <c r="CA18" s="117">
        <v>92</v>
      </c>
      <c r="CB18" s="118">
        <v>891</v>
      </c>
      <c r="CC18" s="114">
        <v>451</v>
      </c>
      <c r="CD18" s="115">
        <v>440</v>
      </c>
      <c r="CE18" s="116">
        <v>173</v>
      </c>
      <c r="CF18" s="114">
        <v>77</v>
      </c>
      <c r="CG18" s="117">
        <v>96</v>
      </c>
      <c r="CH18" s="118">
        <v>114</v>
      </c>
      <c r="CI18" s="114">
        <v>56</v>
      </c>
      <c r="CJ18" s="115">
        <v>58</v>
      </c>
      <c r="CK18" s="116">
        <v>22</v>
      </c>
      <c r="CL18" s="114">
        <v>12</v>
      </c>
      <c r="CM18" s="117">
        <v>10</v>
      </c>
      <c r="CN18" s="118">
        <v>895</v>
      </c>
      <c r="CO18" s="114">
        <v>475</v>
      </c>
      <c r="CP18" s="119">
        <v>420</v>
      </c>
      <c r="CR18" s="7">
        <f t="shared" si="0"/>
        <v>54428</v>
      </c>
      <c r="CS18" s="8">
        <f t="shared" si="0"/>
        <v>26620</v>
      </c>
      <c r="CT18" s="9">
        <f t="shared" si="0"/>
        <v>27808</v>
      </c>
      <c r="CU18" s="7">
        <f t="shared" si="1"/>
        <v>12878</v>
      </c>
      <c r="CV18" s="8">
        <f t="shared" si="1"/>
        <v>6537</v>
      </c>
      <c r="CW18" s="9">
        <f t="shared" si="1"/>
        <v>6341</v>
      </c>
      <c r="CX18" s="17">
        <f t="shared" si="2"/>
        <v>488</v>
      </c>
      <c r="CY18" s="18">
        <f t="shared" si="2"/>
        <v>270</v>
      </c>
      <c r="CZ18" s="19">
        <f t="shared" si="2"/>
        <v>218</v>
      </c>
      <c r="DA18" s="17">
        <f t="shared" si="3"/>
        <v>1377</v>
      </c>
      <c r="DB18" s="18">
        <f t="shared" si="3"/>
        <v>706</v>
      </c>
      <c r="DC18" s="19">
        <f t="shared" si="3"/>
        <v>671</v>
      </c>
      <c r="DD18" s="17">
        <f t="shared" si="4"/>
        <v>2917</v>
      </c>
      <c r="DE18" s="18">
        <f t="shared" si="4"/>
        <v>1460</v>
      </c>
      <c r="DF18" s="19">
        <f t="shared" si="4"/>
        <v>1457</v>
      </c>
      <c r="DG18" s="17">
        <f t="shared" si="5"/>
        <v>3245</v>
      </c>
      <c r="DH18" s="18">
        <f t="shared" si="5"/>
        <v>1647</v>
      </c>
      <c r="DI18" s="19">
        <f t="shared" si="5"/>
        <v>1598</v>
      </c>
      <c r="DJ18" s="17">
        <f t="shared" si="6"/>
        <v>2756</v>
      </c>
      <c r="DK18" s="18">
        <f t="shared" si="6"/>
        <v>1383</v>
      </c>
      <c r="DL18" s="19">
        <f t="shared" si="6"/>
        <v>1373</v>
      </c>
      <c r="DM18" s="17">
        <f t="shared" si="7"/>
        <v>2095</v>
      </c>
      <c r="DN18" s="18">
        <f t="shared" si="7"/>
        <v>1071</v>
      </c>
      <c r="DO18" s="19">
        <f t="shared" si="7"/>
        <v>1024</v>
      </c>
    </row>
    <row r="19" spans="1:119" ht="21.75" customHeight="1">
      <c r="A19" s="6" t="s">
        <v>37</v>
      </c>
      <c r="B19" s="113">
        <v>60797</v>
      </c>
      <c r="C19" s="114">
        <v>28972</v>
      </c>
      <c r="D19" s="115">
        <v>31825</v>
      </c>
      <c r="E19" s="116">
        <v>24329</v>
      </c>
      <c r="F19" s="114">
        <v>11479</v>
      </c>
      <c r="G19" s="117">
        <v>12850</v>
      </c>
      <c r="H19" s="118">
        <v>3163</v>
      </c>
      <c r="I19" s="114">
        <v>1504</v>
      </c>
      <c r="J19" s="115">
        <v>1659</v>
      </c>
      <c r="K19" s="116">
        <v>3796</v>
      </c>
      <c r="L19" s="114">
        <v>1783</v>
      </c>
      <c r="M19" s="117">
        <v>2013</v>
      </c>
      <c r="N19" s="118">
        <v>1772</v>
      </c>
      <c r="O19" s="114">
        <v>864</v>
      </c>
      <c r="P19" s="115">
        <v>908</v>
      </c>
      <c r="Q19" s="116">
        <v>1561</v>
      </c>
      <c r="R19" s="114">
        <v>770</v>
      </c>
      <c r="S19" s="117">
        <v>791</v>
      </c>
      <c r="T19" s="118">
        <v>4620</v>
      </c>
      <c r="U19" s="114">
        <v>2232</v>
      </c>
      <c r="V19" s="115">
        <v>2388</v>
      </c>
      <c r="W19" s="116">
        <v>1683</v>
      </c>
      <c r="X19" s="114">
        <v>827</v>
      </c>
      <c r="Y19" s="117">
        <v>856</v>
      </c>
      <c r="Z19" s="118">
        <v>3992</v>
      </c>
      <c r="AA19" s="114">
        <v>1844</v>
      </c>
      <c r="AB19" s="115">
        <v>2148</v>
      </c>
      <c r="AC19" s="116">
        <v>4052</v>
      </c>
      <c r="AD19" s="114">
        <v>1905</v>
      </c>
      <c r="AE19" s="117">
        <v>2147</v>
      </c>
      <c r="AF19" s="118">
        <v>439</v>
      </c>
      <c r="AG19" s="114">
        <v>216</v>
      </c>
      <c r="AH19" s="115">
        <v>223</v>
      </c>
      <c r="AI19" s="116">
        <v>891</v>
      </c>
      <c r="AJ19" s="114">
        <v>431</v>
      </c>
      <c r="AK19" s="117">
        <v>460</v>
      </c>
      <c r="AL19" s="118">
        <v>217</v>
      </c>
      <c r="AM19" s="114">
        <v>105</v>
      </c>
      <c r="AN19" s="115">
        <v>112</v>
      </c>
      <c r="AO19" s="116">
        <v>148</v>
      </c>
      <c r="AP19" s="114">
        <v>86</v>
      </c>
      <c r="AQ19" s="117">
        <v>62</v>
      </c>
      <c r="AR19" s="118">
        <v>706</v>
      </c>
      <c r="AS19" s="114">
        <v>342</v>
      </c>
      <c r="AT19" s="115">
        <v>364</v>
      </c>
      <c r="AU19" s="116">
        <v>392</v>
      </c>
      <c r="AV19" s="114">
        <v>191</v>
      </c>
      <c r="AW19" s="117">
        <v>201</v>
      </c>
      <c r="AX19" s="118">
        <v>1553</v>
      </c>
      <c r="AY19" s="114">
        <v>749</v>
      </c>
      <c r="AZ19" s="115">
        <v>804</v>
      </c>
      <c r="BA19" s="116">
        <v>413</v>
      </c>
      <c r="BB19" s="114">
        <v>189</v>
      </c>
      <c r="BC19" s="117">
        <v>224</v>
      </c>
      <c r="BD19" s="118">
        <v>498</v>
      </c>
      <c r="BE19" s="114">
        <v>233</v>
      </c>
      <c r="BF19" s="115">
        <v>265</v>
      </c>
      <c r="BG19" s="116">
        <v>356</v>
      </c>
      <c r="BH19" s="114">
        <v>177</v>
      </c>
      <c r="BI19" s="117">
        <v>179</v>
      </c>
      <c r="BJ19" s="118">
        <v>432</v>
      </c>
      <c r="BK19" s="114">
        <v>211</v>
      </c>
      <c r="BL19" s="115">
        <v>221</v>
      </c>
      <c r="BM19" s="116">
        <v>736</v>
      </c>
      <c r="BN19" s="114">
        <v>351</v>
      </c>
      <c r="BO19" s="117">
        <v>385</v>
      </c>
      <c r="BP19" s="118">
        <v>548</v>
      </c>
      <c r="BQ19" s="114">
        <v>269</v>
      </c>
      <c r="BR19" s="115">
        <v>279</v>
      </c>
      <c r="BS19" s="116">
        <v>1258</v>
      </c>
      <c r="BT19" s="114">
        <v>618</v>
      </c>
      <c r="BU19" s="117">
        <v>640</v>
      </c>
      <c r="BV19" s="118">
        <v>1003</v>
      </c>
      <c r="BW19" s="114">
        <v>475</v>
      </c>
      <c r="BX19" s="115">
        <v>528</v>
      </c>
      <c r="BY19" s="116">
        <v>227</v>
      </c>
      <c r="BZ19" s="114">
        <v>121</v>
      </c>
      <c r="CA19" s="117">
        <v>106</v>
      </c>
      <c r="CB19" s="118">
        <v>893</v>
      </c>
      <c r="CC19" s="114">
        <v>455</v>
      </c>
      <c r="CD19" s="115">
        <v>438</v>
      </c>
      <c r="CE19" s="116">
        <v>169</v>
      </c>
      <c r="CF19" s="114">
        <v>82</v>
      </c>
      <c r="CG19" s="117">
        <v>87</v>
      </c>
      <c r="CH19" s="118">
        <v>110</v>
      </c>
      <c r="CI19" s="114">
        <v>56</v>
      </c>
      <c r="CJ19" s="115">
        <v>54</v>
      </c>
      <c r="CK19" s="116">
        <v>26</v>
      </c>
      <c r="CL19" s="114">
        <v>14</v>
      </c>
      <c r="CM19" s="117">
        <v>12</v>
      </c>
      <c r="CN19" s="118">
        <v>814</v>
      </c>
      <c r="CO19" s="114">
        <v>393</v>
      </c>
      <c r="CP19" s="119">
        <v>421</v>
      </c>
      <c r="CR19" s="7">
        <f t="shared" si="0"/>
        <v>48968</v>
      </c>
      <c r="CS19" s="8">
        <f t="shared" si="0"/>
        <v>23208</v>
      </c>
      <c r="CT19" s="9">
        <f t="shared" si="0"/>
        <v>25760</v>
      </c>
      <c r="CU19" s="7">
        <f t="shared" si="1"/>
        <v>11829</v>
      </c>
      <c r="CV19" s="8">
        <f t="shared" si="1"/>
        <v>5764</v>
      </c>
      <c r="CW19" s="9">
        <f t="shared" si="1"/>
        <v>6065</v>
      </c>
      <c r="CX19" s="17">
        <f t="shared" si="2"/>
        <v>439</v>
      </c>
      <c r="CY19" s="18">
        <f t="shared" si="2"/>
        <v>216</v>
      </c>
      <c r="CZ19" s="19">
        <f t="shared" si="2"/>
        <v>223</v>
      </c>
      <c r="DA19" s="17">
        <f t="shared" si="3"/>
        <v>1256</v>
      </c>
      <c r="DB19" s="18">
        <f t="shared" si="3"/>
        <v>622</v>
      </c>
      <c r="DC19" s="19">
        <f t="shared" si="3"/>
        <v>634</v>
      </c>
      <c r="DD19" s="17">
        <f t="shared" si="4"/>
        <v>2651</v>
      </c>
      <c r="DE19" s="18">
        <f t="shared" si="4"/>
        <v>1282</v>
      </c>
      <c r="DF19" s="19">
        <f t="shared" si="4"/>
        <v>1369</v>
      </c>
      <c r="DG19" s="17">
        <f t="shared" si="5"/>
        <v>2983</v>
      </c>
      <c r="DH19" s="18">
        <f t="shared" si="5"/>
        <v>1430</v>
      </c>
      <c r="DI19" s="19">
        <f t="shared" si="5"/>
        <v>1553</v>
      </c>
      <c r="DJ19" s="17">
        <f t="shared" si="6"/>
        <v>2488</v>
      </c>
      <c r="DK19" s="18">
        <f t="shared" si="6"/>
        <v>1214</v>
      </c>
      <c r="DL19" s="19">
        <f t="shared" si="6"/>
        <v>1274</v>
      </c>
      <c r="DM19" s="17">
        <f t="shared" si="7"/>
        <v>2012</v>
      </c>
      <c r="DN19" s="18">
        <f t="shared" si="7"/>
        <v>1000</v>
      </c>
      <c r="DO19" s="19">
        <f t="shared" si="7"/>
        <v>1012</v>
      </c>
    </row>
    <row r="20" spans="1:119" ht="21.75" customHeight="1">
      <c r="A20" s="6" t="s">
        <v>38</v>
      </c>
      <c r="B20" s="113">
        <v>60813</v>
      </c>
      <c r="C20" s="114">
        <v>28509</v>
      </c>
      <c r="D20" s="115">
        <v>32304</v>
      </c>
      <c r="E20" s="116">
        <v>22988</v>
      </c>
      <c r="F20" s="114">
        <v>10764</v>
      </c>
      <c r="G20" s="117">
        <v>12224</v>
      </c>
      <c r="H20" s="118">
        <v>3164</v>
      </c>
      <c r="I20" s="114">
        <v>1501</v>
      </c>
      <c r="J20" s="115">
        <v>1663</v>
      </c>
      <c r="K20" s="116">
        <v>4109</v>
      </c>
      <c r="L20" s="114">
        <v>1844</v>
      </c>
      <c r="M20" s="117">
        <v>2265</v>
      </c>
      <c r="N20" s="118">
        <v>1798</v>
      </c>
      <c r="O20" s="114">
        <v>828</v>
      </c>
      <c r="P20" s="115">
        <v>970</v>
      </c>
      <c r="Q20" s="116">
        <v>1553</v>
      </c>
      <c r="R20" s="114">
        <v>740</v>
      </c>
      <c r="S20" s="117">
        <v>813</v>
      </c>
      <c r="T20" s="118">
        <v>4945</v>
      </c>
      <c r="U20" s="114">
        <v>2346</v>
      </c>
      <c r="V20" s="115">
        <v>2599</v>
      </c>
      <c r="W20" s="116">
        <v>1809</v>
      </c>
      <c r="X20" s="114">
        <v>834</v>
      </c>
      <c r="Y20" s="117">
        <v>975</v>
      </c>
      <c r="Z20" s="118">
        <v>4143</v>
      </c>
      <c r="AA20" s="114">
        <v>1946</v>
      </c>
      <c r="AB20" s="115">
        <v>2197</v>
      </c>
      <c r="AC20" s="116">
        <v>3570</v>
      </c>
      <c r="AD20" s="114">
        <v>1629</v>
      </c>
      <c r="AE20" s="117">
        <v>1941</v>
      </c>
      <c r="AF20" s="118">
        <v>498</v>
      </c>
      <c r="AG20" s="114">
        <v>245</v>
      </c>
      <c r="AH20" s="115">
        <v>253</v>
      </c>
      <c r="AI20" s="116">
        <v>1062</v>
      </c>
      <c r="AJ20" s="114">
        <v>507</v>
      </c>
      <c r="AK20" s="117">
        <v>555</v>
      </c>
      <c r="AL20" s="118">
        <v>258</v>
      </c>
      <c r="AM20" s="114">
        <v>118</v>
      </c>
      <c r="AN20" s="115">
        <v>140</v>
      </c>
      <c r="AO20" s="116">
        <v>179</v>
      </c>
      <c r="AP20" s="114">
        <v>97</v>
      </c>
      <c r="AQ20" s="117">
        <v>82</v>
      </c>
      <c r="AR20" s="118">
        <v>688</v>
      </c>
      <c r="AS20" s="114">
        <v>331</v>
      </c>
      <c r="AT20" s="115">
        <v>357</v>
      </c>
      <c r="AU20" s="116">
        <v>453</v>
      </c>
      <c r="AV20" s="114">
        <v>209</v>
      </c>
      <c r="AW20" s="117">
        <v>244</v>
      </c>
      <c r="AX20" s="118">
        <v>1664</v>
      </c>
      <c r="AY20" s="114">
        <v>770</v>
      </c>
      <c r="AZ20" s="115">
        <v>894</v>
      </c>
      <c r="BA20" s="116">
        <v>520</v>
      </c>
      <c r="BB20" s="114">
        <v>251</v>
      </c>
      <c r="BC20" s="117">
        <v>269</v>
      </c>
      <c r="BD20" s="118">
        <v>416</v>
      </c>
      <c r="BE20" s="114">
        <v>201</v>
      </c>
      <c r="BF20" s="115">
        <v>215</v>
      </c>
      <c r="BG20" s="116">
        <v>337</v>
      </c>
      <c r="BH20" s="114">
        <v>162</v>
      </c>
      <c r="BI20" s="117">
        <v>175</v>
      </c>
      <c r="BJ20" s="118">
        <v>482</v>
      </c>
      <c r="BK20" s="114">
        <v>237</v>
      </c>
      <c r="BL20" s="115">
        <v>245</v>
      </c>
      <c r="BM20" s="116">
        <v>809</v>
      </c>
      <c r="BN20" s="114">
        <v>373</v>
      </c>
      <c r="BO20" s="117">
        <v>436</v>
      </c>
      <c r="BP20" s="118">
        <v>588</v>
      </c>
      <c r="BQ20" s="114">
        <v>275</v>
      </c>
      <c r="BR20" s="115">
        <v>313</v>
      </c>
      <c r="BS20" s="116">
        <v>1387</v>
      </c>
      <c r="BT20" s="114">
        <v>688</v>
      </c>
      <c r="BU20" s="117">
        <v>699</v>
      </c>
      <c r="BV20" s="118">
        <v>991</v>
      </c>
      <c r="BW20" s="114">
        <v>469</v>
      </c>
      <c r="BX20" s="115">
        <v>522</v>
      </c>
      <c r="BY20" s="116">
        <v>237</v>
      </c>
      <c r="BZ20" s="114">
        <v>117</v>
      </c>
      <c r="CA20" s="117">
        <v>120</v>
      </c>
      <c r="CB20" s="118">
        <v>928</v>
      </c>
      <c r="CC20" s="114">
        <v>446</v>
      </c>
      <c r="CD20" s="115">
        <v>482</v>
      </c>
      <c r="CE20" s="116">
        <v>183</v>
      </c>
      <c r="CF20" s="114">
        <v>73</v>
      </c>
      <c r="CG20" s="117">
        <v>110</v>
      </c>
      <c r="CH20" s="118">
        <v>148</v>
      </c>
      <c r="CI20" s="114">
        <v>84</v>
      </c>
      <c r="CJ20" s="115">
        <v>64</v>
      </c>
      <c r="CK20" s="116">
        <v>31</v>
      </c>
      <c r="CL20" s="114">
        <v>18</v>
      </c>
      <c r="CM20" s="117">
        <v>13</v>
      </c>
      <c r="CN20" s="118">
        <v>875</v>
      </c>
      <c r="CO20" s="114">
        <v>406</v>
      </c>
      <c r="CP20" s="119">
        <v>469</v>
      </c>
      <c r="CR20" s="7">
        <f t="shared" si="0"/>
        <v>48079</v>
      </c>
      <c r="CS20" s="8">
        <f t="shared" si="0"/>
        <v>22432</v>
      </c>
      <c r="CT20" s="9">
        <f t="shared" si="0"/>
        <v>25647</v>
      </c>
      <c r="CU20" s="7">
        <f t="shared" si="1"/>
        <v>12734</v>
      </c>
      <c r="CV20" s="8">
        <f t="shared" si="1"/>
        <v>6077</v>
      </c>
      <c r="CW20" s="9">
        <f t="shared" si="1"/>
        <v>6657</v>
      </c>
      <c r="CX20" s="17">
        <f t="shared" si="2"/>
        <v>498</v>
      </c>
      <c r="CY20" s="18">
        <f t="shared" si="2"/>
        <v>245</v>
      </c>
      <c r="CZ20" s="19">
        <f t="shared" si="2"/>
        <v>253</v>
      </c>
      <c r="DA20" s="17">
        <f t="shared" si="3"/>
        <v>1499</v>
      </c>
      <c r="DB20" s="18">
        <f t="shared" si="3"/>
        <v>722</v>
      </c>
      <c r="DC20" s="19">
        <f t="shared" si="3"/>
        <v>777</v>
      </c>
      <c r="DD20" s="17">
        <f t="shared" si="4"/>
        <v>2805</v>
      </c>
      <c r="DE20" s="18">
        <f t="shared" si="4"/>
        <v>1310</v>
      </c>
      <c r="DF20" s="19">
        <f t="shared" si="4"/>
        <v>1495</v>
      </c>
      <c r="DG20" s="17">
        <f t="shared" si="5"/>
        <v>3152</v>
      </c>
      <c r="DH20" s="18">
        <f t="shared" si="5"/>
        <v>1499</v>
      </c>
      <c r="DI20" s="19">
        <f t="shared" si="5"/>
        <v>1653</v>
      </c>
      <c r="DJ20" s="17">
        <f t="shared" si="6"/>
        <v>2615</v>
      </c>
      <c r="DK20" s="18">
        <f t="shared" si="6"/>
        <v>1274</v>
      </c>
      <c r="DL20" s="19">
        <f t="shared" si="6"/>
        <v>1341</v>
      </c>
      <c r="DM20" s="17">
        <f t="shared" si="7"/>
        <v>2165</v>
      </c>
      <c r="DN20" s="18">
        <f t="shared" si="7"/>
        <v>1027</v>
      </c>
      <c r="DO20" s="19">
        <f t="shared" si="7"/>
        <v>1138</v>
      </c>
    </row>
    <row r="21" spans="1:119" ht="21.75" customHeight="1">
      <c r="A21" s="6" t="s">
        <v>39</v>
      </c>
      <c r="B21" s="113">
        <v>60038</v>
      </c>
      <c r="C21" s="114">
        <v>28799</v>
      </c>
      <c r="D21" s="115">
        <v>31239</v>
      </c>
      <c r="E21" s="116">
        <v>21234</v>
      </c>
      <c r="F21" s="114">
        <v>10208</v>
      </c>
      <c r="G21" s="117">
        <v>11026</v>
      </c>
      <c r="H21" s="118">
        <v>3267</v>
      </c>
      <c r="I21" s="114">
        <v>1539</v>
      </c>
      <c r="J21" s="115">
        <v>1728</v>
      </c>
      <c r="K21" s="116">
        <v>4509</v>
      </c>
      <c r="L21" s="114">
        <v>2089</v>
      </c>
      <c r="M21" s="117">
        <v>2420</v>
      </c>
      <c r="N21" s="118">
        <v>1777</v>
      </c>
      <c r="O21" s="114">
        <v>836</v>
      </c>
      <c r="P21" s="115">
        <v>941</v>
      </c>
      <c r="Q21" s="116">
        <v>1477</v>
      </c>
      <c r="R21" s="114">
        <v>704</v>
      </c>
      <c r="S21" s="117">
        <v>773</v>
      </c>
      <c r="T21" s="118">
        <v>4716</v>
      </c>
      <c r="U21" s="114">
        <v>2313</v>
      </c>
      <c r="V21" s="115">
        <v>2403</v>
      </c>
      <c r="W21" s="116">
        <v>1897</v>
      </c>
      <c r="X21" s="114">
        <v>880</v>
      </c>
      <c r="Y21" s="117">
        <v>1017</v>
      </c>
      <c r="Z21" s="118">
        <v>4094</v>
      </c>
      <c r="AA21" s="114">
        <v>1950</v>
      </c>
      <c r="AB21" s="115">
        <v>2144</v>
      </c>
      <c r="AC21" s="116">
        <v>3164</v>
      </c>
      <c r="AD21" s="114">
        <v>1549</v>
      </c>
      <c r="AE21" s="117">
        <v>1615</v>
      </c>
      <c r="AF21" s="118">
        <v>645</v>
      </c>
      <c r="AG21" s="114">
        <v>302</v>
      </c>
      <c r="AH21" s="115">
        <v>343</v>
      </c>
      <c r="AI21" s="116">
        <v>1094</v>
      </c>
      <c r="AJ21" s="114">
        <v>537</v>
      </c>
      <c r="AK21" s="117">
        <v>557</v>
      </c>
      <c r="AL21" s="118">
        <v>281</v>
      </c>
      <c r="AM21" s="114">
        <v>134</v>
      </c>
      <c r="AN21" s="115">
        <v>147</v>
      </c>
      <c r="AO21" s="116">
        <v>208</v>
      </c>
      <c r="AP21" s="114">
        <v>96</v>
      </c>
      <c r="AQ21" s="117">
        <v>112</v>
      </c>
      <c r="AR21" s="118">
        <v>779</v>
      </c>
      <c r="AS21" s="114">
        <v>340</v>
      </c>
      <c r="AT21" s="115">
        <v>439</v>
      </c>
      <c r="AU21" s="116">
        <v>441</v>
      </c>
      <c r="AV21" s="114">
        <v>212</v>
      </c>
      <c r="AW21" s="117">
        <v>229</v>
      </c>
      <c r="AX21" s="118">
        <v>1798</v>
      </c>
      <c r="AY21" s="114">
        <v>863</v>
      </c>
      <c r="AZ21" s="115">
        <v>935</v>
      </c>
      <c r="BA21" s="116">
        <v>495</v>
      </c>
      <c r="BB21" s="114">
        <v>244</v>
      </c>
      <c r="BC21" s="117">
        <v>251</v>
      </c>
      <c r="BD21" s="118">
        <v>477</v>
      </c>
      <c r="BE21" s="114">
        <v>224</v>
      </c>
      <c r="BF21" s="115">
        <v>253</v>
      </c>
      <c r="BG21" s="116">
        <v>421</v>
      </c>
      <c r="BH21" s="114">
        <v>203</v>
      </c>
      <c r="BI21" s="117">
        <v>218</v>
      </c>
      <c r="BJ21" s="118">
        <v>559</v>
      </c>
      <c r="BK21" s="114">
        <v>257</v>
      </c>
      <c r="BL21" s="115">
        <v>302</v>
      </c>
      <c r="BM21" s="116">
        <v>843</v>
      </c>
      <c r="BN21" s="114">
        <v>397</v>
      </c>
      <c r="BO21" s="117">
        <v>446</v>
      </c>
      <c r="BP21" s="118">
        <v>712</v>
      </c>
      <c r="BQ21" s="114">
        <v>376</v>
      </c>
      <c r="BR21" s="115">
        <v>336</v>
      </c>
      <c r="BS21" s="116">
        <v>1339</v>
      </c>
      <c r="BT21" s="114">
        <v>672</v>
      </c>
      <c r="BU21" s="117">
        <v>667</v>
      </c>
      <c r="BV21" s="118">
        <v>981</v>
      </c>
      <c r="BW21" s="114">
        <v>470</v>
      </c>
      <c r="BX21" s="115">
        <v>511</v>
      </c>
      <c r="BY21" s="116">
        <v>266</v>
      </c>
      <c r="BZ21" s="114">
        <v>129</v>
      </c>
      <c r="CA21" s="117">
        <v>137</v>
      </c>
      <c r="CB21" s="118">
        <v>982</v>
      </c>
      <c r="CC21" s="114">
        <v>479</v>
      </c>
      <c r="CD21" s="115">
        <v>503</v>
      </c>
      <c r="CE21" s="116">
        <v>223</v>
      </c>
      <c r="CF21" s="114">
        <v>108</v>
      </c>
      <c r="CG21" s="117">
        <v>115</v>
      </c>
      <c r="CH21" s="118">
        <v>184</v>
      </c>
      <c r="CI21" s="114">
        <v>93</v>
      </c>
      <c r="CJ21" s="115">
        <v>91</v>
      </c>
      <c r="CK21" s="116">
        <v>30</v>
      </c>
      <c r="CL21" s="114">
        <v>17</v>
      </c>
      <c r="CM21" s="117">
        <v>13</v>
      </c>
      <c r="CN21" s="118">
        <v>1145</v>
      </c>
      <c r="CO21" s="114">
        <v>578</v>
      </c>
      <c r="CP21" s="119">
        <v>567</v>
      </c>
      <c r="CR21" s="7">
        <f t="shared" si="0"/>
        <v>46135</v>
      </c>
      <c r="CS21" s="8">
        <f t="shared" si="0"/>
        <v>22068</v>
      </c>
      <c r="CT21" s="9">
        <f t="shared" si="0"/>
        <v>24067</v>
      </c>
      <c r="CU21" s="7">
        <f t="shared" si="1"/>
        <v>13903</v>
      </c>
      <c r="CV21" s="8">
        <f t="shared" si="1"/>
        <v>6731</v>
      </c>
      <c r="CW21" s="9">
        <f t="shared" si="1"/>
        <v>7172</v>
      </c>
      <c r="CX21" s="17">
        <f t="shared" si="2"/>
        <v>645</v>
      </c>
      <c r="CY21" s="18">
        <f t="shared" si="2"/>
        <v>302</v>
      </c>
      <c r="CZ21" s="19">
        <f t="shared" si="2"/>
        <v>343</v>
      </c>
      <c r="DA21" s="17">
        <f t="shared" si="3"/>
        <v>1583</v>
      </c>
      <c r="DB21" s="18">
        <f t="shared" si="3"/>
        <v>767</v>
      </c>
      <c r="DC21" s="19">
        <f t="shared" si="3"/>
        <v>816</v>
      </c>
      <c r="DD21" s="17">
        <f t="shared" si="4"/>
        <v>3018</v>
      </c>
      <c r="DE21" s="18">
        <f t="shared" si="4"/>
        <v>1415</v>
      </c>
      <c r="DF21" s="19">
        <f t="shared" si="4"/>
        <v>1603</v>
      </c>
      <c r="DG21" s="17">
        <f t="shared" si="5"/>
        <v>3507</v>
      </c>
      <c r="DH21" s="18">
        <f t="shared" si="5"/>
        <v>1701</v>
      </c>
      <c r="DI21" s="19">
        <f t="shared" si="5"/>
        <v>1806</v>
      </c>
      <c r="DJ21" s="17">
        <f t="shared" si="6"/>
        <v>2586</v>
      </c>
      <c r="DK21" s="18">
        <f t="shared" si="6"/>
        <v>1271</v>
      </c>
      <c r="DL21" s="19">
        <f t="shared" si="6"/>
        <v>1315</v>
      </c>
      <c r="DM21" s="17">
        <f t="shared" si="7"/>
        <v>2564</v>
      </c>
      <c r="DN21" s="18">
        <f t="shared" si="7"/>
        <v>1275</v>
      </c>
      <c r="DO21" s="19">
        <f t="shared" si="7"/>
        <v>1289</v>
      </c>
    </row>
    <row r="22" spans="1:119" ht="21.75" customHeight="1">
      <c r="A22" s="6" t="s">
        <v>40</v>
      </c>
      <c r="B22" s="113">
        <v>66533</v>
      </c>
      <c r="C22" s="114">
        <v>31671</v>
      </c>
      <c r="D22" s="115">
        <v>34862</v>
      </c>
      <c r="E22" s="116">
        <v>23097</v>
      </c>
      <c r="F22" s="114">
        <v>10794</v>
      </c>
      <c r="G22" s="117">
        <v>12303</v>
      </c>
      <c r="H22" s="118">
        <v>3684</v>
      </c>
      <c r="I22" s="114">
        <v>1759</v>
      </c>
      <c r="J22" s="115">
        <v>1925</v>
      </c>
      <c r="K22" s="116">
        <v>4898</v>
      </c>
      <c r="L22" s="114">
        <v>2421</v>
      </c>
      <c r="M22" s="117">
        <v>2477</v>
      </c>
      <c r="N22" s="118">
        <v>2072</v>
      </c>
      <c r="O22" s="114">
        <v>984</v>
      </c>
      <c r="P22" s="115">
        <v>1088</v>
      </c>
      <c r="Q22" s="116">
        <v>1710</v>
      </c>
      <c r="R22" s="114">
        <v>815</v>
      </c>
      <c r="S22" s="117">
        <v>895</v>
      </c>
      <c r="T22" s="118">
        <v>5055</v>
      </c>
      <c r="U22" s="114">
        <v>2402</v>
      </c>
      <c r="V22" s="115">
        <v>2653</v>
      </c>
      <c r="W22" s="116">
        <v>2127</v>
      </c>
      <c r="X22" s="114">
        <v>1030</v>
      </c>
      <c r="Y22" s="117">
        <v>1097</v>
      </c>
      <c r="Z22" s="118">
        <v>4576</v>
      </c>
      <c r="AA22" s="114">
        <v>2206</v>
      </c>
      <c r="AB22" s="115">
        <v>2370</v>
      </c>
      <c r="AC22" s="116">
        <v>3284</v>
      </c>
      <c r="AD22" s="114">
        <v>1578</v>
      </c>
      <c r="AE22" s="117">
        <v>1706</v>
      </c>
      <c r="AF22" s="118">
        <v>793</v>
      </c>
      <c r="AG22" s="114">
        <v>373</v>
      </c>
      <c r="AH22" s="115">
        <v>420</v>
      </c>
      <c r="AI22" s="116">
        <v>1303</v>
      </c>
      <c r="AJ22" s="114">
        <v>612</v>
      </c>
      <c r="AK22" s="117">
        <v>691</v>
      </c>
      <c r="AL22" s="118">
        <v>346</v>
      </c>
      <c r="AM22" s="114">
        <v>184</v>
      </c>
      <c r="AN22" s="115">
        <v>162</v>
      </c>
      <c r="AO22" s="116">
        <v>232</v>
      </c>
      <c r="AP22" s="114">
        <v>104</v>
      </c>
      <c r="AQ22" s="117">
        <v>128</v>
      </c>
      <c r="AR22" s="118">
        <v>922</v>
      </c>
      <c r="AS22" s="114">
        <v>431</v>
      </c>
      <c r="AT22" s="115">
        <v>491</v>
      </c>
      <c r="AU22" s="116">
        <v>583</v>
      </c>
      <c r="AV22" s="114">
        <v>282</v>
      </c>
      <c r="AW22" s="117">
        <v>301</v>
      </c>
      <c r="AX22" s="118">
        <v>1822</v>
      </c>
      <c r="AY22" s="114">
        <v>903</v>
      </c>
      <c r="AZ22" s="115">
        <v>919</v>
      </c>
      <c r="BA22" s="116">
        <v>581</v>
      </c>
      <c r="BB22" s="114">
        <v>273</v>
      </c>
      <c r="BC22" s="117">
        <v>308</v>
      </c>
      <c r="BD22" s="118">
        <v>535</v>
      </c>
      <c r="BE22" s="114">
        <v>269</v>
      </c>
      <c r="BF22" s="115">
        <v>266</v>
      </c>
      <c r="BG22" s="116">
        <v>498</v>
      </c>
      <c r="BH22" s="114">
        <v>243</v>
      </c>
      <c r="BI22" s="117">
        <v>255</v>
      </c>
      <c r="BJ22" s="118">
        <v>639</v>
      </c>
      <c r="BK22" s="114">
        <v>301</v>
      </c>
      <c r="BL22" s="115">
        <v>338</v>
      </c>
      <c r="BM22" s="116">
        <v>921</v>
      </c>
      <c r="BN22" s="114">
        <v>440</v>
      </c>
      <c r="BO22" s="117">
        <v>481</v>
      </c>
      <c r="BP22" s="118">
        <v>750</v>
      </c>
      <c r="BQ22" s="114">
        <v>366</v>
      </c>
      <c r="BR22" s="115">
        <v>384</v>
      </c>
      <c r="BS22" s="116">
        <v>1570</v>
      </c>
      <c r="BT22" s="114">
        <v>731</v>
      </c>
      <c r="BU22" s="117">
        <v>839</v>
      </c>
      <c r="BV22" s="118">
        <v>1059</v>
      </c>
      <c r="BW22" s="114">
        <v>504</v>
      </c>
      <c r="BX22" s="115">
        <v>555</v>
      </c>
      <c r="BY22" s="116">
        <v>332</v>
      </c>
      <c r="BZ22" s="114">
        <v>166</v>
      </c>
      <c r="CA22" s="117">
        <v>166</v>
      </c>
      <c r="CB22" s="118">
        <v>1242</v>
      </c>
      <c r="CC22" s="114">
        <v>599</v>
      </c>
      <c r="CD22" s="115">
        <v>643</v>
      </c>
      <c r="CE22" s="116">
        <v>240</v>
      </c>
      <c r="CF22" s="114">
        <v>111</v>
      </c>
      <c r="CG22" s="117">
        <v>129</v>
      </c>
      <c r="CH22" s="118">
        <v>229</v>
      </c>
      <c r="CI22" s="114">
        <v>104</v>
      </c>
      <c r="CJ22" s="115">
        <v>125</v>
      </c>
      <c r="CK22" s="116">
        <v>22</v>
      </c>
      <c r="CL22" s="114">
        <v>14</v>
      </c>
      <c r="CM22" s="117">
        <v>8</v>
      </c>
      <c r="CN22" s="118">
        <v>1411</v>
      </c>
      <c r="CO22" s="114">
        <v>672</v>
      </c>
      <c r="CP22" s="119">
        <v>739</v>
      </c>
      <c r="CR22" s="7">
        <f t="shared" si="0"/>
        <v>50503</v>
      </c>
      <c r="CS22" s="8">
        <f t="shared" si="0"/>
        <v>23989</v>
      </c>
      <c r="CT22" s="9">
        <f t="shared" si="0"/>
        <v>26514</v>
      </c>
      <c r="CU22" s="7">
        <f t="shared" si="1"/>
        <v>16030</v>
      </c>
      <c r="CV22" s="8">
        <f t="shared" si="1"/>
        <v>7682</v>
      </c>
      <c r="CW22" s="9">
        <f t="shared" si="1"/>
        <v>8348</v>
      </c>
      <c r="CX22" s="17">
        <f t="shared" si="2"/>
        <v>793</v>
      </c>
      <c r="CY22" s="18">
        <f t="shared" si="2"/>
        <v>373</v>
      </c>
      <c r="CZ22" s="19">
        <f t="shared" si="2"/>
        <v>420</v>
      </c>
      <c r="DA22" s="17">
        <f t="shared" si="3"/>
        <v>1881</v>
      </c>
      <c r="DB22" s="18">
        <f t="shared" si="3"/>
        <v>900</v>
      </c>
      <c r="DC22" s="19">
        <f t="shared" si="3"/>
        <v>981</v>
      </c>
      <c r="DD22" s="17">
        <f t="shared" si="4"/>
        <v>3327</v>
      </c>
      <c r="DE22" s="18">
        <f t="shared" si="4"/>
        <v>1616</v>
      </c>
      <c r="DF22" s="19">
        <f t="shared" si="4"/>
        <v>1711</v>
      </c>
      <c r="DG22" s="17">
        <f t="shared" si="5"/>
        <v>3924</v>
      </c>
      <c r="DH22" s="18">
        <f t="shared" si="5"/>
        <v>1892</v>
      </c>
      <c r="DI22" s="19">
        <f t="shared" si="5"/>
        <v>2032</v>
      </c>
      <c r="DJ22" s="17">
        <f t="shared" si="6"/>
        <v>2961</v>
      </c>
      <c r="DK22" s="18">
        <f t="shared" si="6"/>
        <v>1401</v>
      </c>
      <c r="DL22" s="19">
        <f t="shared" si="6"/>
        <v>1560</v>
      </c>
      <c r="DM22" s="17">
        <f t="shared" si="7"/>
        <v>3144</v>
      </c>
      <c r="DN22" s="18">
        <f t="shared" si="7"/>
        <v>1500</v>
      </c>
      <c r="DO22" s="19">
        <f t="shared" si="7"/>
        <v>1644</v>
      </c>
    </row>
    <row r="23" spans="1:119" ht="21.75" customHeight="1">
      <c r="A23" s="6" t="s">
        <v>41</v>
      </c>
      <c r="B23" s="113">
        <v>76291</v>
      </c>
      <c r="C23" s="114">
        <v>35324</v>
      </c>
      <c r="D23" s="115">
        <v>40967</v>
      </c>
      <c r="E23" s="116">
        <v>28076</v>
      </c>
      <c r="F23" s="114">
        <v>12692</v>
      </c>
      <c r="G23" s="117">
        <v>15384</v>
      </c>
      <c r="H23" s="118">
        <v>4342</v>
      </c>
      <c r="I23" s="114">
        <v>1993</v>
      </c>
      <c r="J23" s="115">
        <v>2349</v>
      </c>
      <c r="K23" s="116">
        <v>5141</v>
      </c>
      <c r="L23" s="114">
        <v>2420</v>
      </c>
      <c r="M23" s="117">
        <v>2721</v>
      </c>
      <c r="N23" s="118">
        <v>2367</v>
      </c>
      <c r="O23" s="114">
        <v>1130</v>
      </c>
      <c r="P23" s="115">
        <v>1237</v>
      </c>
      <c r="Q23" s="116">
        <v>1789</v>
      </c>
      <c r="R23" s="114">
        <v>823</v>
      </c>
      <c r="S23" s="117">
        <v>966</v>
      </c>
      <c r="T23" s="118">
        <v>5528</v>
      </c>
      <c r="U23" s="114">
        <v>2599</v>
      </c>
      <c r="V23" s="115">
        <v>2929</v>
      </c>
      <c r="W23" s="116">
        <v>2408</v>
      </c>
      <c r="X23" s="114">
        <v>1057</v>
      </c>
      <c r="Y23" s="117">
        <v>1351</v>
      </c>
      <c r="Z23" s="118">
        <v>5024</v>
      </c>
      <c r="AA23" s="114">
        <v>2415</v>
      </c>
      <c r="AB23" s="115">
        <v>2609</v>
      </c>
      <c r="AC23" s="116">
        <v>3586</v>
      </c>
      <c r="AD23" s="114">
        <v>1654</v>
      </c>
      <c r="AE23" s="117">
        <v>1932</v>
      </c>
      <c r="AF23" s="118">
        <v>926</v>
      </c>
      <c r="AG23" s="114">
        <v>441</v>
      </c>
      <c r="AH23" s="115">
        <v>485</v>
      </c>
      <c r="AI23" s="116">
        <v>1533</v>
      </c>
      <c r="AJ23" s="114">
        <v>728</v>
      </c>
      <c r="AK23" s="117">
        <v>805</v>
      </c>
      <c r="AL23" s="118">
        <v>414</v>
      </c>
      <c r="AM23" s="114">
        <v>188</v>
      </c>
      <c r="AN23" s="115">
        <v>226</v>
      </c>
      <c r="AO23" s="116">
        <v>274</v>
      </c>
      <c r="AP23" s="114">
        <v>132</v>
      </c>
      <c r="AQ23" s="117">
        <v>142</v>
      </c>
      <c r="AR23" s="118">
        <v>1072</v>
      </c>
      <c r="AS23" s="114">
        <v>496</v>
      </c>
      <c r="AT23" s="115">
        <v>576</v>
      </c>
      <c r="AU23" s="116">
        <v>624</v>
      </c>
      <c r="AV23" s="114">
        <v>288</v>
      </c>
      <c r="AW23" s="117">
        <v>336</v>
      </c>
      <c r="AX23" s="118">
        <v>1810</v>
      </c>
      <c r="AY23" s="114">
        <v>871</v>
      </c>
      <c r="AZ23" s="115">
        <v>939</v>
      </c>
      <c r="BA23" s="116">
        <v>594</v>
      </c>
      <c r="BB23" s="114">
        <v>263</v>
      </c>
      <c r="BC23" s="117">
        <v>331</v>
      </c>
      <c r="BD23" s="118">
        <v>538</v>
      </c>
      <c r="BE23" s="114">
        <v>265</v>
      </c>
      <c r="BF23" s="115">
        <v>273</v>
      </c>
      <c r="BG23" s="116">
        <v>516</v>
      </c>
      <c r="BH23" s="114">
        <v>264</v>
      </c>
      <c r="BI23" s="117">
        <v>252</v>
      </c>
      <c r="BJ23" s="118">
        <v>748</v>
      </c>
      <c r="BK23" s="114">
        <v>375</v>
      </c>
      <c r="BL23" s="115">
        <v>373</v>
      </c>
      <c r="BM23" s="116">
        <v>953</v>
      </c>
      <c r="BN23" s="114">
        <v>449</v>
      </c>
      <c r="BO23" s="117">
        <v>504</v>
      </c>
      <c r="BP23" s="118">
        <v>761</v>
      </c>
      <c r="BQ23" s="114">
        <v>362</v>
      </c>
      <c r="BR23" s="115">
        <v>399</v>
      </c>
      <c r="BS23" s="116">
        <v>1950</v>
      </c>
      <c r="BT23" s="114">
        <v>893</v>
      </c>
      <c r="BU23" s="117">
        <v>1057</v>
      </c>
      <c r="BV23" s="118">
        <v>1065</v>
      </c>
      <c r="BW23" s="114">
        <v>491</v>
      </c>
      <c r="BX23" s="115">
        <v>574</v>
      </c>
      <c r="BY23" s="116">
        <v>363</v>
      </c>
      <c r="BZ23" s="114">
        <v>180</v>
      </c>
      <c r="CA23" s="117">
        <v>183</v>
      </c>
      <c r="CB23" s="118">
        <v>1503</v>
      </c>
      <c r="CC23" s="114">
        <v>701</v>
      </c>
      <c r="CD23" s="115">
        <v>802</v>
      </c>
      <c r="CE23" s="116">
        <v>284</v>
      </c>
      <c r="CF23" s="114">
        <v>140</v>
      </c>
      <c r="CG23" s="117">
        <v>144</v>
      </c>
      <c r="CH23" s="118">
        <v>289</v>
      </c>
      <c r="CI23" s="114">
        <v>139</v>
      </c>
      <c r="CJ23" s="115">
        <v>150</v>
      </c>
      <c r="CK23" s="116">
        <v>32</v>
      </c>
      <c r="CL23" s="114">
        <v>17</v>
      </c>
      <c r="CM23" s="117">
        <v>15</v>
      </c>
      <c r="CN23" s="118">
        <v>1781</v>
      </c>
      <c r="CO23" s="114">
        <v>858</v>
      </c>
      <c r="CP23" s="119">
        <v>923</v>
      </c>
      <c r="CR23" s="7">
        <f t="shared" si="0"/>
        <v>58261</v>
      </c>
      <c r="CS23" s="8">
        <f t="shared" si="0"/>
        <v>26783</v>
      </c>
      <c r="CT23" s="9">
        <f t="shared" si="0"/>
        <v>31478</v>
      </c>
      <c r="CU23" s="7">
        <f t="shared" si="1"/>
        <v>18030</v>
      </c>
      <c r="CV23" s="8">
        <f t="shared" si="1"/>
        <v>8541</v>
      </c>
      <c r="CW23" s="9">
        <f t="shared" si="1"/>
        <v>9489</v>
      </c>
      <c r="CX23" s="17">
        <f t="shared" si="2"/>
        <v>926</v>
      </c>
      <c r="CY23" s="18">
        <f t="shared" si="2"/>
        <v>441</v>
      </c>
      <c r="CZ23" s="19">
        <f t="shared" si="2"/>
        <v>485</v>
      </c>
      <c r="DA23" s="17">
        <f t="shared" si="3"/>
        <v>2221</v>
      </c>
      <c r="DB23" s="18">
        <f t="shared" si="3"/>
        <v>1048</v>
      </c>
      <c r="DC23" s="19">
        <f t="shared" si="3"/>
        <v>1173</v>
      </c>
      <c r="DD23" s="17">
        <f t="shared" si="4"/>
        <v>3506</v>
      </c>
      <c r="DE23" s="18">
        <f t="shared" si="4"/>
        <v>1655</v>
      </c>
      <c r="DF23" s="19">
        <f t="shared" si="4"/>
        <v>1851</v>
      </c>
      <c r="DG23" s="17">
        <f t="shared" si="5"/>
        <v>4110</v>
      </c>
      <c r="DH23" s="18">
        <f t="shared" si="5"/>
        <v>1978</v>
      </c>
      <c r="DI23" s="19">
        <f t="shared" si="5"/>
        <v>2132</v>
      </c>
      <c r="DJ23" s="17">
        <f t="shared" si="6"/>
        <v>3378</v>
      </c>
      <c r="DK23" s="18">
        <f t="shared" si="6"/>
        <v>1564</v>
      </c>
      <c r="DL23" s="19">
        <f t="shared" si="6"/>
        <v>1814</v>
      </c>
      <c r="DM23" s="17">
        <f t="shared" si="7"/>
        <v>3889</v>
      </c>
      <c r="DN23" s="18">
        <f t="shared" si="7"/>
        <v>1855</v>
      </c>
      <c r="DO23" s="19">
        <f t="shared" si="7"/>
        <v>2034</v>
      </c>
    </row>
    <row r="24" spans="1:119" ht="21.75" customHeight="1">
      <c r="A24" s="6" t="s">
        <v>42</v>
      </c>
      <c r="B24" s="113">
        <v>60024</v>
      </c>
      <c r="C24" s="114">
        <v>26159</v>
      </c>
      <c r="D24" s="115">
        <v>33865</v>
      </c>
      <c r="E24" s="116">
        <v>23030</v>
      </c>
      <c r="F24" s="114">
        <v>9987</v>
      </c>
      <c r="G24" s="117">
        <v>13043</v>
      </c>
      <c r="H24" s="118">
        <v>3461</v>
      </c>
      <c r="I24" s="114">
        <v>1512</v>
      </c>
      <c r="J24" s="115">
        <v>1949</v>
      </c>
      <c r="K24" s="116">
        <v>3846</v>
      </c>
      <c r="L24" s="114">
        <v>1799</v>
      </c>
      <c r="M24" s="117">
        <v>2047</v>
      </c>
      <c r="N24" s="118">
        <v>1805</v>
      </c>
      <c r="O24" s="114">
        <v>801</v>
      </c>
      <c r="P24" s="115">
        <v>1004</v>
      </c>
      <c r="Q24" s="116">
        <v>1359</v>
      </c>
      <c r="R24" s="114">
        <v>603</v>
      </c>
      <c r="S24" s="117">
        <v>756</v>
      </c>
      <c r="T24" s="118">
        <v>4508</v>
      </c>
      <c r="U24" s="114">
        <v>1884</v>
      </c>
      <c r="V24" s="115">
        <v>2624</v>
      </c>
      <c r="W24" s="116">
        <v>1932</v>
      </c>
      <c r="X24" s="114">
        <v>814</v>
      </c>
      <c r="Y24" s="117">
        <v>1118</v>
      </c>
      <c r="Z24" s="118">
        <v>3670</v>
      </c>
      <c r="AA24" s="114">
        <v>1636</v>
      </c>
      <c r="AB24" s="115">
        <v>2034</v>
      </c>
      <c r="AC24" s="116">
        <v>2586</v>
      </c>
      <c r="AD24" s="114">
        <v>1181</v>
      </c>
      <c r="AE24" s="117">
        <v>1405</v>
      </c>
      <c r="AF24" s="118">
        <v>682</v>
      </c>
      <c r="AG24" s="114">
        <v>308</v>
      </c>
      <c r="AH24" s="115">
        <v>374</v>
      </c>
      <c r="AI24" s="116">
        <v>1190</v>
      </c>
      <c r="AJ24" s="114">
        <v>520</v>
      </c>
      <c r="AK24" s="117">
        <v>670</v>
      </c>
      <c r="AL24" s="118">
        <v>339</v>
      </c>
      <c r="AM24" s="114">
        <v>148</v>
      </c>
      <c r="AN24" s="115">
        <v>191</v>
      </c>
      <c r="AO24" s="116">
        <v>236</v>
      </c>
      <c r="AP24" s="114">
        <v>90</v>
      </c>
      <c r="AQ24" s="117">
        <v>146</v>
      </c>
      <c r="AR24" s="118">
        <v>758</v>
      </c>
      <c r="AS24" s="114">
        <v>333</v>
      </c>
      <c r="AT24" s="115">
        <v>425</v>
      </c>
      <c r="AU24" s="116">
        <v>410</v>
      </c>
      <c r="AV24" s="114">
        <v>177</v>
      </c>
      <c r="AW24" s="117">
        <v>233</v>
      </c>
      <c r="AX24" s="118">
        <v>1457</v>
      </c>
      <c r="AY24" s="114">
        <v>618</v>
      </c>
      <c r="AZ24" s="115">
        <v>839</v>
      </c>
      <c r="BA24" s="116">
        <v>501</v>
      </c>
      <c r="BB24" s="114">
        <v>224</v>
      </c>
      <c r="BC24" s="117">
        <v>277</v>
      </c>
      <c r="BD24" s="118">
        <v>395</v>
      </c>
      <c r="BE24" s="114">
        <v>158</v>
      </c>
      <c r="BF24" s="115">
        <v>237</v>
      </c>
      <c r="BG24" s="116">
        <v>384</v>
      </c>
      <c r="BH24" s="114">
        <v>153</v>
      </c>
      <c r="BI24" s="117">
        <v>231</v>
      </c>
      <c r="BJ24" s="118">
        <v>520</v>
      </c>
      <c r="BK24" s="114">
        <v>235</v>
      </c>
      <c r="BL24" s="115">
        <v>285</v>
      </c>
      <c r="BM24" s="116">
        <v>693</v>
      </c>
      <c r="BN24" s="114">
        <v>309</v>
      </c>
      <c r="BO24" s="117">
        <v>384</v>
      </c>
      <c r="BP24" s="118">
        <v>555</v>
      </c>
      <c r="BQ24" s="114">
        <v>245</v>
      </c>
      <c r="BR24" s="115">
        <v>310</v>
      </c>
      <c r="BS24" s="116">
        <v>1576</v>
      </c>
      <c r="BT24" s="114">
        <v>681</v>
      </c>
      <c r="BU24" s="117">
        <v>895</v>
      </c>
      <c r="BV24" s="118">
        <v>727</v>
      </c>
      <c r="BW24" s="114">
        <v>324</v>
      </c>
      <c r="BX24" s="115">
        <v>403</v>
      </c>
      <c r="BY24" s="116">
        <v>347</v>
      </c>
      <c r="BZ24" s="114">
        <v>132</v>
      </c>
      <c r="CA24" s="117">
        <v>215</v>
      </c>
      <c r="CB24" s="118">
        <v>1227</v>
      </c>
      <c r="CC24" s="114">
        <v>493</v>
      </c>
      <c r="CD24" s="115">
        <v>734</v>
      </c>
      <c r="CE24" s="116">
        <v>223</v>
      </c>
      <c r="CF24" s="114">
        <v>85</v>
      </c>
      <c r="CG24" s="117">
        <v>138</v>
      </c>
      <c r="CH24" s="118">
        <v>246</v>
      </c>
      <c r="CI24" s="114">
        <v>108</v>
      </c>
      <c r="CJ24" s="115">
        <v>138</v>
      </c>
      <c r="CK24" s="116">
        <v>38</v>
      </c>
      <c r="CL24" s="114">
        <v>13</v>
      </c>
      <c r="CM24" s="117">
        <v>25</v>
      </c>
      <c r="CN24" s="118">
        <v>1323</v>
      </c>
      <c r="CO24" s="114">
        <v>588</v>
      </c>
      <c r="CP24" s="119">
        <v>735</v>
      </c>
      <c r="CR24" s="7">
        <f t="shared" si="0"/>
        <v>46197</v>
      </c>
      <c r="CS24" s="8">
        <f t="shared" si="0"/>
        <v>20217</v>
      </c>
      <c r="CT24" s="9">
        <f t="shared" si="0"/>
        <v>25980</v>
      </c>
      <c r="CU24" s="7">
        <f t="shared" si="1"/>
        <v>13827</v>
      </c>
      <c r="CV24" s="8">
        <f t="shared" si="1"/>
        <v>5942</v>
      </c>
      <c r="CW24" s="9">
        <f t="shared" si="1"/>
        <v>7885</v>
      </c>
      <c r="CX24" s="17">
        <f t="shared" si="2"/>
        <v>682</v>
      </c>
      <c r="CY24" s="18">
        <f t="shared" si="2"/>
        <v>308</v>
      </c>
      <c r="CZ24" s="19">
        <f t="shared" si="2"/>
        <v>374</v>
      </c>
      <c r="DA24" s="17">
        <f t="shared" si="3"/>
        <v>1765</v>
      </c>
      <c r="DB24" s="18">
        <f t="shared" si="3"/>
        <v>758</v>
      </c>
      <c r="DC24" s="19">
        <f t="shared" si="3"/>
        <v>1007</v>
      </c>
      <c r="DD24" s="17">
        <f t="shared" si="4"/>
        <v>2625</v>
      </c>
      <c r="DE24" s="18">
        <f t="shared" si="4"/>
        <v>1128</v>
      </c>
      <c r="DF24" s="19">
        <f t="shared" si="4"/>
        <v>1497</v>
      </c>
      <c r="DG24" s="17">
        <f t="shared" si="5"/>
        <v>3048</v>
      </c>
      <c r="DH24" s="18">
        <f t="shared" si="5"/>
        <v>1324</v>
      </c>
      <c r="DI24" s="19">
        <f t="shared" si="5"/>
        <v>1724</v>
      </c>
      <c r="DJ24" s="17">
        <f t="shared" si="6"/>
        <v>2650</v>
      </c>
      <c r="DK24" s="18">
        <f t="shared" si="6"/>
        <v>1137</v>
      </c>
      <c r="DL24" s="19">
        <f t="shared" si="6"/>
        <v>1513</v>
      </c>
      <c r="DM24" s="17">
        <f t="shared" si="7"/>
        <v>3057</v>
      </c>
      <c r="DN24" s="18">
        <f t="shared" si="7"/>
        <v>1287</v>
      </c>
      <c r="DO24" s="19">
        <f t="shared" si="7"/>
        <v>1770</v>
      </c>
    </row>
    <row r="25" spans="1:119" ht="21.75" customHeight="1">
      <c r="A25" s="6" t="s">
        <v>43</v>
      </c>
      <c r="B25" s="113">
        <v>46020</v>
      </c>
      <c r="C25" s="114">
        <v>18561</v>
      </c>
      <c r="D25" s="115">
        <v>27459</v>
      </c>
      <c r="E25" s="116">
        <v>16952</v>
      </c>
      <c r="F25" s="114">
        <v>6868</v>
      </c>
      <c r="G25" s="117">
        <v>10084</v>
      </c>
      <c r="H25" s="118">
        <v>2724</v>
      </c>
      <c r="I25" s="114">
        <v>1076</v>
      </c>
      <c r="J25" s="115">
        <v>1648</v>
      </c>
      <c r="K25" s="116">
        <v>2824</v>
      </c>
      <c r="L25" s="114">
        <v>1187</v>
      </c>
      <c r="M25" s="117">
        <v>1637</v>
      </c>
      <c r="N25" s="118">
        <v>1408</v>
      </c>
      <c r="O25" s="114">
        <v>544</v>
      </c>
      <c r="P25" s="115">
        <v>864</v>
      </c>
      <c r="Q25" s="116">
        <v>1079</v>
      </c>
      <c r="R25" s="114">
        <v>418</v>
      </c>
      <c r="S25" s="117">
        <v>661</v>
      </c>
      <c r="T25" s="118">
        <v>3658</v>
      </c>
      <c r="U25" s="114">
        <v>1465</v>
      </c>
      <c r="V25" s="115">
        <v>2193</v>
      </c>
      <c r="W25" s="116">
        <v>1578</v>
      </c>
      <c r="X25" s="114">
        <v>643</v>
      </c>
      <c r="Y25" s="117">
        <v>935</v>
      </c>
      <c r="Z25" s="118">
        <v>2788</v>
      </c>
      <c r="AA25" s="114">
        <v>1110</v>
      </c>
      <c r="AB25" s="115">
        <v>1678</v>
      </c>
      <c r="AC25" s="116">
        <v>1662</v>
      </c>
      <c r="AD25" s="114">
        <v>727</v>
      </c>
      <c r="AE25" s="117">
        <v>935</v>
      </c>
      <c r="AF25" s="118">
        <v>582</v>
      </c>
      <c r="AG25" s="114">
        <v>211</v>
      </c>
      <c r="AH25" s="115">
        <v>371</v>
      </c>
      <c r="AI25" s="116">
        <v>969</v>
      </c>
      <c r="AJ25" s="114">
        <v>359</v>
      </c>
      <c r="AK25" s="117">
        <v>610</v>
      </c>
      <c r="AL25" s="118">
        <v>290</v>
      </c>
      <c r="AM25" s="114">
        <v>121</v>
      </c>
      <c r="AN25" s="115">
        <v>169</v>
      </c>
      <c r="AO25" s="116">
        <v>205</v>
      </c>
      <c r="AP25" s="114">
        <v>74</v>
      </c>
      <c r="AQ25" s="117">
        <v>131</v>
      </c>
      <c r="AR25" s="118">
        <v>610</v>
      </c>
      <c r="AS25" s="114">
        <v>224</v>
      </c>
      <c r="AT25" s="115">
        <v>386</v>
      </c>
      <c r="AU25" s="116">
        <v>345</v>
      </c>
      <c r="AV25" s="114">
        <v>146</v>
      </c>
      <c r="AW25" s="117">
        <v>199</v>
      </c>
      <c r="AX25" s="118">
        <v>1322</v>
      </c>
      <c r="AY25" s="114">
        <v>569</v>
      </c>
      <c r="AZ25" s="115">
        <v>753</v>
      </c>
      <c r="BA25" s="116">
        <v>373</v>
      </c>
      <c r="BB25" s="114">
        <v>156</v>
      </c>
      <c r="BC25" s="117">
        <v>217</v>
      </c>
      <c r="BD25" s="118">
        <v>344</v>
      </c>
      <c r="BE25" s="114">
        <v>131</v>
      </c>
      <c r="BF25" s="115">
        <v>213</v>
      </c>
      <c r="BG25" s="116">
        <v>304</v>
      </c>
      <c r="BH25" s="114">
        <v>125</v>
      </c>
      <c r="BI25" s="117">
        <v>179</v>
      </c>
      <c r="BJ25" s="118">
        <v>399</v>
      </c>
      <c r="BK25" s="114">
        <v>157</v>
      </c>
      <c r="BL25" s="115">
        <v>242</v>
      </c>
      <c r="BM25" s="116">
        <v>565</v>
      </c>
      <c r="BN25" s="114">
        <v>233</v>
      </c>
      <c r="BO25" s="117">
        <v>332</v>
      </c>
      <c r="BP25" s="118">
        <v>504</v>
      </c>
      <c r="BQ25" s="114">
        <v>208</v>
      </c>
      <c r="BR25" s="115">
        <v>296</v>
      </c>
      <c r="BS25" s="116">
        <v>1237</v>
      </c>
      <c r="BT25" s="114">
        <v>489</v>
      </c>
      <c r="BU25" s="117">
        <v>748</v>
      </c>
      <c r="BV25" s="118">
        <v>566</v>
      </c>
      <c r="BW25" s="114">
        <v>226</v>
      </c>
      <c r="BX25" s="115">
        <v>340</v>
      </c>
      <c r="BY25" s="116">
        <v>300</v>
      </c>
      <c r="BZ25" s="114">
        <v>122</v>
      </c>
      <c r="CA25" s="117">
        <v>178</v>
      </c>
      <c r="CB25" s="118">
        <v>964</v>
      </c>
      <c r="CC25" s="114">
        <v>395</v>
      </c>
      <c r="CD25" s="115">
        <v>569</v>
      </c>
      <c r="CE25" s="116">
        <v>212</v>
      </c>
      <c r="CF25" s="114">
        <v>83</v>
      </c>
      <c r="CG25" s="117">
        <v>129</v>
      </c>
      <c r="CH25" s="118">
        <v>218</v>
      </c>
      <c r="CI25" s="114">
        <v>79</v>
      </c>
      <c r="CJ25" s="115">
        <v>139</v>
      </c>
      <c r="CK25" s="116">
        <v>34</v>
      </c>
      <c r="CL25" s="114">
        <v>6</v>
      </c>
      <c r="CM25" s="117">
        <v>28</v>
      </c>
      <c r="CN25" s="118">
        <v>1004</v>
      </c>
      <c r="CO25" s="114">
        <v>409</v>
      </c>
      <c r="CP25" s="119">
        <v>595</v>
      </c>
      <c r="CR25" s="7">
        <f t="shared" si="0"/>
        <v>34673</v>
      </c>
      <c r="CS25" s="8">
        <f t="shared" si="0"/>
        <v>14038</v>
      </c>
      <c r="CT25" s="9">
        <f t="shared" si="0"/>
        <v>20635</v>
      </c>
      <c r="CU25" s="7">
        <f t="shared" si="1"/>
        <v>11347</v>
      </c>
      <c r="CV25" s="8">
        <f t="shared" si="1"/>
        <v>4523</v>
      </c>
      <c r="CW25" s="9">
        <f t="shared" si="1"/>
        <v>6824</v>
      </c>
      <c r="CX25" s="17">
        <f t="shared" si="2"/>
        <v>582</v>
      </c>
      <c r="CY25" s="18">
        <f t="shared" si="2"/>
        <v>211</v>
      </c>
      <c r="CZ25" s="19">
        <f t="shared" si="2"/>
        <v>371</v>
      </c>
      <c r="DA25" s="17">
        <f t="shared" si="3"/>
        <v>1464</v>
      </c>
      <c r="DB25" s="18">
        <f t="shared" si="3"/>
        <v>554</v>
      </c>
      <c r="DC25" s="19">
        <f t="shared" si="3"/>
        <v>910</v>
      </c>
      <c r="DD25" s="17">
        <f t="shared" si="4"/>
        <v>2277</v>
      </c>
      <c r="DE25" s="18">
        <f t="shared" si="4"/>
        <v>939</v>
      </c>
      <c r="DF25" s="19">
        <f t="shared" si="4"/>
        <v>1338</v>
      </c>
      <c r="DG25" s="17">
        <f t="shared" si="5"/>
        <v>2489</v>
      </c>
      <c r="DH25" s="18">
        <f t="shared" si="5"/>
        <v>1010</v>
      </c>
      <c r="DI25" s="19">
        <f t="shared" si="5"/>
        <v>1479</v>
      </c>
      <c r="DJ25" s="17">
        <f t="shared" si="6"/>
        <v>2103</v>
      </c>
      <c r="DK25" s="18">
        <f t="shared" si="6"/>
        <v>837</v>
      </c>
      <c r="DL25" s="19">
        <f t="shared" si="6"/>
        <v>1266</v>
      </c>
      <c r="DM25" s="17">
        <f t="shared" si="7"/>
        <v>2432</v>
      </c>
      <c r="DN25" s="18">
        <f t="shared" si="7"/>
        <v>972</v>
      </c>
      <c r="DO25" s="19">
        <f t="shared" si="7"/>
        <v>1460</v>
      </c>
    </row>
    <row r="26" spans="1:119" ht="21.75" customHeight="1">
      <c r="A26" s="6" t="s">
        <v>44</v>
      </c>
      <c r="B26" s="113">
        <v>33876</v>
      </c>
      <c r="C26" s="114">
        <v>11494</v>
      </c>
      <c r="D26" s="115">
        <v>22382</v>
      </c>
      <c r="E26" s="116">
        <v>11599</v>
      </c>
      <c r="F26" s="114">
        <v>3828</v>
      </c>
      <c r="G26" s="117">
        <v>7771</v>
      </c>
      <c r="H26" s="118">
        <v>2108</v>
      </c>
      <c r="I26" s="114">
        <v>779</v>
      </c>
      <c r="J26" s="115">
        <v>1329</v>
      </c>
      <c r="K26" s="116">
        <v>2044</v>
      </c>
      <c r="L26" s="114">
        <v>690</v>
      </c>
      <c r="M26" s="117">
        <v>1354</v>
      </c>
      <c r="N26" s="118">
        <v>997</v>
      </c>
      <c r="O26" s="114">
        <v>302</v>
      </c>
      <c r="P26" s="115">
        <v>695</v>
      </c>
      <c r="Q26" s="116">
        <v>842</v>
      </c>
      <c r="R26" s="114">
        <v>288</v>
      </c>
      <c r="S26" s="117">
        <v>554</v>
      </c>
      <c r="T26" s="118">
        <v>2825</v>
      </c>
      <c r="U26" s="114">
        <v>1020</v>
      </c>
      <c r="V26" s="115">
        <v>1805</v>
      </c>
      <c r="W26" s="116">
        <v>1189</v>
      </c>
      <c r="X26" s="114">
        <v>379</v>
      </c>
      <c r="Y26" s="117">
        <v>810</v>
      </c>
      <c r="Z26" s="118">
        <v>1975</v>
      </c>
      <c r="AA26" s="114">
        <v>715</v>
      </c>
      <c r="AB26" s="115">
        <v>1260</v>
      </c>
      <c r="AC26" s="116">
        <v>1102</v>
      </c>
      <c r="AD26" s="114">
        <v>361</v>
      </c>
      <c r="AE26" s="117">
        <v>741</v>
      </c>
      <c r="AF26" s="118">
        <v>565</v>
      </c>
      <c r="AG26" s="114">
        <v>204</v>
      </c>
      <c r="AH26" s="115">
        <v>361</v>
      </c>
      <c r="AI26" s="116">
        <v>820</v>
      </c>
      <c r="AJ26" s="114">
        <v>275</v>
      </c>
      <c r="AK26" s="117">
        <v>545</v>
      </c>
      <c r="AL26" s="118">
        <v>228</v>
      </c>
      <c r="AM26" s="114">
        <v>82</v>
      </c>
      <c r="AN26" s="115">
        <v>146</v>
      </c>
      <c r="AO26" s="116">
        <v>178</v>
      </c>
      <c r="AP26" s="114">
        <v>71</v>
      </c>
      <c r="AQ26" s="117">
        <v>107</v>
      </c>
      <c r="AR26" s="118">
        <v>441</v>
      </c>
      <c r="AS26" s="114">
        <v>149</v>
      </c>
      <c r="AT26" s="115">
        <v>292</v>
      </c>
      <c r="AU26" s="116">
        <v>250</v>
      </c>
      <c r="AV26" s="114">
        <v>82</v>
      </c>
      <c r="AW26" s="117">
        <v>168</v>
      </c>
      <c r="AX26" s="118">
        <v>1084</v>
      </c>
      <c r="AY26" s="114">
        <v>368</v>
      </c>
      <c r="AZ26" s="115">
        <v>716</v>
      </c>
      <c r="BA26" s="116">
        <v>306</v>
      </c>
      <c r="BB26" s="114">
        <v>95</v>
      </c>
      <c r="BC26" s="117">
        <v>211</v>
      </c>
      <c r="BD26" s="118">
        <v>266</v>
      </c>
      <c r="BE26" s="114">
        <v>88</v>
      </c>
      <c r="BF26" s="115">
        <v>178</v>
      </c>
      <c r="BG26" s="116">
        <v>236</v>
      </c>
      <c r="BH26" s="114">
        <v>82</v>
      </c>
      <c r="BI26" s="117">
        <v>154</v>
      </c>
      <c r="BJ26" s="118">
        <v>326</v>
      </c>
      <c r="BK26" s="114">
        <v>114</v>
      </c>
      <c r="BL26" s="115">
        <v>212</v>
      </c>
      <c r="BM26" s="116">
        <v>470</v>
      </c>
      <c r="BN26" s="114">
        <v>174</v>
      </c>
      <c r="BO26" s="117">
        <v>296</v>
      </c>
      <c r="BP26" s="118">
        <v>444</v>
      </c>
      <c r="BQ26" s="114">
        <v>137</v>
      </c>
      <c r="BR26" s="115">
        <v>307</v>
      </c>
      <c r="BS26" s="116">
        <v>937</v>
      </c>
      <c r="BT26" s="114">
        <v>323</v>
      </c>
      <c r="BU26" s="117">
        <v>614</v>
      </c>
      <c r="BV26" s="118">
        <v>392</v>
      </c>
      <c r="BW26" s="114">
        <v>135</v>
      </c>
      <c r="BX26" s="115">
        <v>257</v>
      </c>
      <c r="BY26" s="116">
        <v>247</v>
      </c>
      <c r="BZ26" s="114">
        <v>82</v>
      </c>
      <c r="CA26" s="117">
        <v>165</v>
      </c>
      <c r="CB26" s="118">
        <v>754</v>
      </c>
      <c r="CC26" s="114">
        <v>263</v>
      </c>
      <c r="CD26" s="115">
        <v>491</v>
      </c>
      <c r="CE26" s="116">
        <v>179</v>
      </c>
      <c r="CF26" s="114">
        <v>60</v>
      </c>
      <c r="CG26" s="117">
        <v>119</v>
      </c>
      <c r="CH26" s="118">
        <v>202</v>
      </c>
      <c r="CI26" s="114">
        <v>65</v>
      </c>
      <c r="CJ26" s="115">
        <v>137</v>
      </c>
      <c r="CK26" s="116">
        <v>39</v>
      </c>
      <c r="CL26" s="114">
        <v>13</v>
      </c>
      <c r="CM26" s="117">
        <v>26</v>
      </c>
      <c r="CN26" s="118">
        <v>831</v>
      </c>
      <c r="CO26" s="114">
        <v>270</v>
      </c>
      <c r="CP26" s="119">
        <v>561</v>
      </c>
      <c r="CR26" s="7">
        <f t="shared" si="0"/>
        <v>24681</v>
      </c>
      <c r="CS26" s="8">
        <f t="shared" si="0"/>
        <v>8362</v>
      </c>
      <c r="CT26" s="9">
        <f t="shared" si="0"/>
        <v>16319</v>
      </c>
      <c r="CU26" s="7">
        <f t="shared" si="1"/>
        <v>9195</v>
      </c>
      <c r="CV26" s="8">
        <f t="shared" si="1"/>
        <v>3132</v>
      </c>
      <c r="CW26" s="9">
        <f t="shared" si="1"/>
        <v>6063</v>
      </c>
      <c r="CX26" s="17">
        <f t="shared" si="2"/>
        <v>565</v>
      </c>
      <c r="CY26" s="18">
        <f t="shared" si="2"/>
        <v>204</v>
      </c>
      <c r="CZ26" s="19">
        <f t="shared" si="2"/>
        <v>361</v>
      </c>
      <c r="DA26" s="17">
        <f t="shared" si="3"/>
        <v>1226</v>
      </c>
      <c r="DB26" s="18">
        <f t="shared" si="3"/>
        <v>428</v>
      </c>
      <c r="DC26" s="19">
        <f t="shared" si="3"/>
        <v>798</v>
      </c>
      <c r="DD26" s="17">
        <f t="shared" si="4"/>
        <v>1775</v>
      </c>
      <c r="DE26" s="18">
        <f t="shared" si="4"/>
        <v>599</v>
      </c>
      <c r="DF26" s="19">
        <f t="shared" si="4"/>
        <v>1176</v>
      </c>
      <c r="DG26" s="17">
        <f t="shared" si="5"/>
        <v>2048</v>
      </c>
      <c r="DH26" s="18">
        <f t="shared" si="5"/>
        <v>690</v>
      </c>
      <c r="DI26" s="19">
        <f t="shared" si="5"/>
        <v>1358</v>
      </c>
      <c r="DJ26" s="17">
        <f t="shared" si="6"/>
        <v>1576</v>
      </c>
      <c r="DK26" s="18">
        <f t="shared" si="6"/>
        <v>540</v>
      </c>
      <c r="DL26" s="19">
        <f t="shared" si="6"/>
        <v>1036</v>
      </c>
      <c r="DM26" s="17">
        <f t="shared" si="7"/>
        <v>2005</v>
      </c>
      <c r="DN26" s="18">
        <f t="shared" si="7"/>
        <v>671</v>
      </c>
      <c r="DO26" s="19">
        <f t="shared" si="7"/>
        <v>1334</v>
      </c>
    </row>
    <row r="27" spans="1:119" ht="21.75" customHeight="1">
      <c r="A27" s="6" t="s">
        <v>45</v>
      </c>
      <c r="B27" s="113">
        <v>17231</v>
      </c>
      <c r="C27" s="114">
        <v>4793</v>
      </c>
      <c r="D27" s="115">
        <v>12438</v>
      </c>
      <c r="E27" s="116">
        <v>5466</v>
      </c>
      <c r="F27" s="114">
        <v>1494</v>
      </c>
      <c r="G27" s="117">
        <v>3972</v>
      </c>
      <c r="H27" s="118">
        <v>1057</v>
      </c>
      <c r="I27" s="114">
        <v>287</v>
      </c>
      <c r="J27" s="115">
        <v>770</v>
      </c>
      <c r="K27" s="116">
        <v>1010</v>
      </c>
      <c r="L27" s="114">
        <v>284</v>
      </c>
      <c r="M27" s="117">
        <v>726</v>
      </c>
      <c r="N27" s="118">
        <v>486</v>
      </c>
      <c r="O27" s="114">
        <v>139</v>
      </c>
      <c r="P27" s="115">
        <v>347</v>
      </c>
      <c r="Q27" s="116">
        <v>434</v>
      </c>
      <c r="R27" s="114">
        <v>110</v>
      </c>
      <c r="S27" s="117">
        <v>324</v>
      </c>
      <c r="T27" s="118">
        <v>1399</v>
      </c>
      <c r="U27" s="114">
        <v>429</v>
      </c>
      <c r="V27" s="115">
        <v>970</v>
      </c>
      <c r="W27" s="116">
        <v>641</v>
      </c>
      <c r="X27" s="114">
        <v>166</v>
      </c>
      <c r="Y27" s="117">
        <v>475</v>
      </c>
      <c r="Z27" s="118">
        <v>1074</v>
      </c>
      <c r="AA27" s="114">
        <v>288</v>
      </c>
      <c r="AB27" s="115">
        <v>786</v>
      </c>
      <c r="AC27" s="116">
        <v>482</v>
      </c>
      <c r="AD27" s="114">
        <v>121</v>
      </c>
      <c r="AE27" s="117">
        <v>361</v>
      </c>
      <c r="AF27" s="118">
        <v>348</v>
      </c>
      <c r="AG27" s="114">
        <v>95</v>
      </c>
      <c r="AH27" s="115">
        <v>253</v>
      </c>
      <c r="AI27" s="116">
        <v>456</v>
      </c>
      <c r="AJ27" s="114">
        <v>129</v>
      </c>
      <c r="AK27" s="117">
        <v>327</v>
      </c>
      <c r="AL27" s="118">
        <v>141</v>
      </c>
      <c r="AM27" s="114">
        <v>42</v>
      </c>
      <c r="AN27" s="115">
        <v>99</v>
      </c>
      <c r="AO27" s="116">
        <v>77</v>
      </c>
      <c r="AP27" s="114">
        <v>20</v>
      </c>
      <c r="AQ27" s="117">
        <v>57</v>
      </c>
      <c r="AR27" s="118">
        <v>221</v>
      </c>
      <c r="AS27" s="114">
        <v>59</v>
      </c>
      <c r="AT27" s="115">
        <v>162</v>
      </c>
      <c r="AU27" s="116">
        <v>149</v>
      </c>
      <c r="AV27" s="114">
        <v>41</v>
      </c>
      <c r="AW27" s="117">
        <v>108</v>
      </c>
      <c r="AX27" s="118">
        <v>623</v>
      </c>
      <c r="AY27" s="114">
        <v>181</v>
      </c>
      <c r="AZ27" s="115">
        <v>442</v>
      </c>
      <c r="BA27" s="116">
        <v>161</v>
      </c>
      <c r="BB27" s="114">
        <v>41</v>
      </c>
      <c r="BC27" s="117">
        <v>120</v>
      </c>
      <c r="BD27" s="118">
        <v>176</v>
      </c>
      <c r="BE27" s="114">
        <v>60</v>
      </c>
      <c r="BF27" s="115">
        <v>116</v>
      </c>
      <c r="BG27" s="116">
        <v>118</v>
      </c>
      <c r="BH27" s="114">
        <v>30</v>
      </c>
      <c r="BI27" s="117">
        <v>88</v>
      </c>
      <c r="BJ27" s="118">
        <v>178</v>
      </c>
      <c r="BK27" s="114">
        <v>57</v>
      </c>
      <c r="BL27" s="115">
        <v>121</v>
      </c>
      <c r="BM27" s="116">
        <v>252</v>
      </c>
      <c r="BN27" s="114">
        <v>71</v>
      </c>
      <c r="BO27" s="117">
        <v>181</v>
      </c>
      <c r="BP27" s="118">
        <v>286</v>
      </c>
      <c r="BQ27" s="114">
        <v>82</v>
      </c>
      <c r="BR27" s="115">
        <v>204</v>
      </c>
      <c r="BS27" s="116">
        <v>559</v>
      </c>
      <c r="BT27" s="114">
        <v>177</v>
      </c>
      <c r="BU27" s="117">
        <v>382</v>
      </c>
      <c r="BV27" s="118">
        <v>229</v>
      </c>
      <c r="BW27" s="114">
        <v>62</v>
      </c>
      <c r="BX27" s="115">
        <v>167</v>
      </c>
      <c r="BY27" s="116">
        <v>141</v>
      </c>
      <c r="BZ27" s="114">
        <v>43</v>
      </c>
      <c r="CA27" s="117">
        <v>98</v>
      </c>
      <c r="CB27" s="118">
        <v>381</v>
      </c>
      <c r="CC27" s="114">
        <v>87</v>
      </c>
      <c r="CD27" s="115">
        <v>294</v>
      </c>
      <c r="CE27" s="116">
        <v>88</v>
      </c>
      <c r="CF27" s="114">
        <v>22</v>
      </c>
      <c r="CG27" s="117">
        <v>66</v>
      </c>
      <c r="CH27" s="118">
        <v>136</v>
      </c>
      <c r="CI27" s="114">
        <v>41</v>
      </c>
      <c r="CJ27" s="115">
        <v>95</v>
      </c>
      <c r="CK27" s="116">
        <v>14</v>
      </c>
      <c r="CL27" s="114">
        <v>3</v>
      </c>
      <c r="CM27" s="117">
        <v>11</v>
      </c>
      <c r="CN27" s="118">
        <v>448</v>
      </c>
      <c r="CO27" s="114">
        <v>132</v>
      </c>
      <c r="CP27" s="119">
        <v>316</v>
      </c>
      <c r="CR27" s="7">
        <f t="shared" si="0"/>
        <v>12049</v>
      </c>
      <c r="CS27" s="8">
        <f t="shared" si="0"/>
        <v>3318</v>
      </c>
      <c r="CT27" s="9">
        <f t="shared" si="0"/>
        <v>8731</v>
      </c>
      <c r="CU27" s="7">
        <f t="shared" si="1"/>
        <v>5182</v>
      </c>
      <c r="CV27" s="8">
        <f t="shared" si="1"/>
        <v>1475</v>
      </c>
      <c r="CW27" s="9">
        <f t="shared" si="1"/>
        <v>3707</v>
      </c>
      <c r="CX27" s="17">
        <f t="shared" si="2"/>
        <v>348</v>
      </c>
      <c r="CY27" s="18">
        <f t="shared" si="2"/>
        <v>95</v>
      </c>
      <c r="CZ27" s="19">
        <f t="shared" si="2"/>
        <v>253</v>
      </c>
      <c r="DA27" s="17">
        <f t="shared" si="3"/>
        <v>674</v>
      </c>
      <c r="DB27" s="18">
        <f t="shared" si="3"/>
        <v>191</v>
      </c>
      <c r="DC27" s="19">
        <f t="shared" si="3"/>
        <v>483</v>
      </c>
      <c r="DD27" s="17">
        <f t="shared" si="4"/>
        <v>993</v>
      </c>
      <c r="DE27" s="18">
        <f t="shared" si="4"/>
        <v>281</v>
      </c>
      <c r="DF27" s="19">
        <f t="shared" si="4"/>
        <v>712</v>
      </c>
      <c r="DG27" s="17">
        <f t="shared" si="5"/>
        <v>1171</v>
      </c>
      <c r="DH27" s="18">
        <f t="shared" si="5"/>
        <v>341</v>
      </c>
      <c r="DI27" s="19">
        <f t="shared" si="5"/>
        <v>830</v>
      </c>
      <c r="DJ27" s="17">
        <f t="shared" si="6"/>
        <v>929</v>
      </c>
      <c r="DK27" s="18">
        <f t="shared" si="6"/>
        <v>282</v>
      </c>
      <c r="DL27" s="19">
        <f t="shared" si="6"/>
        <v>647</v>
      </c>
      <c r="DM27" s="17">
        <f t="shared" si="7"/>
        <v>1067</v>
      </c>
      <c r="DN27" s="18">
        <f>CC27+CF27+CI27+CO27</f>
        <v>282</v>
      </c>
      <c r="DO27" s="19">
        <f t="shared" si="7"/>
        <v>782</v>
      </c>
    </row>
    <row r="28" spans="1:119" ht="21.75" customHeight="1">
      <c r="A28" s="6" t="s">
        <v>46</v>
      </c>
      <c r="B28" s="113">
        <v>4798</v>
      </c>
      <c r="C28" s="114">
        <v>872</v>
      </c>
      <c r="D28" s="115">
        <v>3926</v>
      </c>
      <c r="E28" s="116">
        <v>1486</v>
      </c>
      <c r="F28" s="114">
        <v>261</v>
      </c>
      <c r="G28" s="117">
        <v>1225</v>
      </c>
      <c r="H28" s="118">
        <v>292</v>
      </c>
      <c r="I28" s="114">
        <v>58</v>
      </c>
      <c r="J28" s="115">
        <v>234</v>
      </c>
      <c r="K28" s="116">
        <v>299</v>
      </c>
      <c r="L28" s="114">
        <v>57</v>
      </c>
      <c r="M28" s="117">
        <v>242</v>
      </c>
      <c r="N28" s="118">
        <v>113</v>
      </c>
      <c r="O28" s="114">
        <v>23</v>
      </c>
      <c r="P28" s="115">
        <v>90</v>
      </c>
      <c r="Q28" s="116">
        <v>108</v>
      </c>
      <c r="R28" s="114">
        <v>19</v>
      </c>
      <c r="S28" s="117">
        <v>89</v>
      </c>
      <c r="T28" s="118">
        <v>402</v>
      </c>
      <c r="U28" s="114">
        <v>79</v>
      </c>
      <c r="V28" s="115">
        <v>323</v>
      </c>
      <c r="W28" s="116">
        <v>206</v>
      </c>
      <c r="X28" s="114">
        <v>41</v>
      </c>
      <c r="Y28" s="117">
        <v>165</v>
      </c>
      <c r="Z28" s="118">
        <v>303</v>
      </c>
      <c r="AA28" s="114">
        <v>53</v>
      </c>
      <c r="AB28" s="115">
        <v>250</v>
      </c>
      <c r="AC28" s="116">
        <v>129</v>
      </c>
      <c r="AD28" s="114">
        <v>29</v>
      </c>
      <c r="AE28" s="117">
        <v>100</v>
      </c>
      <c r="AF28" s="118">
        <v>99</v>
      </c>
      <c r="AG28" s="114">
        <v>16</v>
      </c>
      <c r="AH28" s="115">
        <v>83</v>
      </c>
      <c r="AI28" s="116">
        <v>139</v>
      </c>
      <c r="AJ28" s="114">
        <v>19</v>
      </c>
      <c r="AK28" s="117">
        <v>120</v>
      </c>
      <c r="AL28" s="118">
        <v>29</v>
      </c>
      <c r="AM28" s="114">
        <v>9</v>
      </c>
      <c r="AN28" s="115">
        <v>20</v>
      </c>
      <c r="AO28" s="116">
        <v>17</v>
      </c>
      <c r="AP28" s="114">
        <v>2</v>
      </c>
      <c r="AQ28" s="117">
        <v>15</v>
      </c>
      <c r="AR28" s="118">
        <v>56</v>
      </c>
      <c r="AS28" s="114">
        <v>10</v>
      </c>
      <c r="AT28" s="115">
        <v>46</v>
      </c>
      <c r="AU28" s="116">
        <v>48</v>
      </c>
      <c r="AV28" s="114">
        <v>7</v>
      </c>
      <c r="AW28" s="117">
        <v>41</v>
      </c>
      <c r="AX28" s="118">
        <v>188</v>
      </c>
      <c r="AY28" s="114">
        <v>34</v>
      </c>
      <c r="AZ28" s="115">
        <v>154</v>
      </c>
      <c r="BA28" s="116">
        <v>42</v>
      </c>
      <c r="BB28" s="114">
        <v>7</v>
      </c>
      <c r="BC28" s="117">
        <v>35</v>
      </c>
      <c r="BD28" s="118">
        <v>54</v>
      </c>
      <c r="BE28" s="114">
        <v>11</v>
      </c>
      <c r="BF28" s="115">
        <v>43</v>
      </c>
      <c r="BG28" s="116">
        <v>29</v>
      </c>
      <c r="BH28" s="114">
        <v>3</v>
      </c>
      <c r="BI28" s="117">
        <v>26</v>
      </c>
      <c r="BJ28" s="118">
        <v>40</v>
      </c>
      <c r="BK28" s="114">
        <v>9</v>
      </c>
      <c r="BL28" s="115">
        <v>31</v>
      </c>
      <c r="BM28" s="116">
        <v>60</v>
      </c>
      <c r="BN28" s="114">
        <v>16</v>
      </c>
      <c r="BO28" s="117">
        <v>44</v>
      </c>
      <c r="BP28" s="118">
        <v>78</v>
      </c>
      <c r="BQ28" s="114">
        <v>8</v>
      </c>
      <c r="BR28" s="115">
        <v>70</v>
      </c>
      <c r="BS28" s="116">
        <v>159</v>
      </c>
      <c r="BT28" s="114">
        <v>24</v>
      </c>
      <c r="BU28" s="117">
        <v>135</v>
      </c>
      <c r="BV28" s="118">
        <v>69</v>
      </c>
      <c r="BW28" s="114">
        <v>13</v>
      </c>
      <c r="BX28" s="115">
        <v>56</v>
      </c>
      <c r="BY28" s="116">
        <v>59</v>
      </c>
      <c r="BZ28" s="114">
        <v>12</v>
      </c>
      <c r="CA28" s="117">
        <v>47</v>
      </c>
      <c r="CB28" s="118">
        <v>111</v>
      </c>
      <c r="CC28" s="114">
        <v>22</v>
      </c>
      <c r="CD28" s="115">
        <v>89</v>
      </c>
      <c r="CE28" s="116">
        <v>24</v>
      </c>
      <c r="CF28" s="114">
        <v>2</v>
      </c>
      <c r="CG28" s="117">
        <v>22</v>
      </c>
      <c r="CH28" s="118">
        <v>42</v>
      </c>
      <c r="CI28" s="114">
        <v>5</v>
      </c>
      <c r="CJ28" s="115">
        <v>37</v>
      </c>
      <c r="CK28" s="116">
        <v>3</v>
      </c>
      <c r="CL28" s="120">
        <v>0</v>
      </c>
      <c r="CM28" s="117">
        <v>3</v>
      </c>
      <c r="CN28" s="118">
        <v>114</v>
      </c>
      <c r="CO28" s="114">
        <v>23</v>
      </c>
      <c r="CP28" s="119">
        <v>91</v>
      </c>
      <c r="CR28" s="7">
        <f t="shared" si="0"/>
        <v>3338</v>
      </c>
      <c r="CS28" s="8">
        <f t="shared" si="0"/>
        <v>620</v>
      </c>
      <c r="CT28" s="9">
        <f t="shared" si="0"/>
        <v>2718</v>
      </c>
      <c r="CU28" s="7">
        <f t="shared" si="1"/>
        <v>1460</v>
      </c>
      <c r="CV28" s="8">
        <f t="shared" si="1"/>
        <v>252</v>
      </c>
      <c r="CW28" s="9">
        <f t="shared" si="1"/>
        <v>1208</v>
      </c>
      <c r="CX28" s="17">
        <f t="shared" si="2"/>
        <v>99</v>
      </c>
      <c r="CY28" s="18">
        <f t="shared" si="2"/>
        <v>16</v>
      </c>
      <c r="CZ28" s="19">
        <f t="shared" si="2"/>
        <v>83</v>
      </c>
      <c r="DA28" s="17">
        <f t="shared" si="3"/>
        <v>185</v>
      </c>
      <c r="DB28" s="18">
        <f t="shared" si="3"/>
        <v>30</v>
      </c>
      <c r="DC28" s="19">
        <f t="shared" si="3"/>
        <v>155</v>
      </c>
      <c r="DD28" s="17">
        <f t="shared" si="4"/>
        <v>292</v>
      </c>
      <c r="DE28" s="18">
        <f t="shared" si="4"/>
        <v>51</v>
      </c>
      <c r="DF28" s="19">
        <f t="shared" si="4"/>
        <v>241</v>
      </c>
      <c r="DG28" s="17">
        <f t="shared" si="5"/>
        <v>303</v>
      </c>
      <c r="DH28" s="18">
        <f t="shared" si="5"/>
        <v>54</v>
      </c>
      <c r="DI28" s="19">
        <f t="shared" si="5"/>
        <v>249</v>
      </c>
      <c r="DJ28" s="17">
        <f t="shared" si="6"/>
        <v>287</v>
      </c>
      <c r="DK28" s="18">
        <f t="shared" si="6"/>
        <v>49</v>
      </c>
      <c r="DL28" s="19">
        <f t="shared" si="6"/>
        <v>238</v>
      </c>
      <c r="DM28" s="17">
        <f t="shared" si="7"/>
        <v>294</v>
      </c>
      <c r="DN28" s="18">
        <f>CC28+CF28+CI28+CO28</f>
        <v>52</v>
      </c>
      <c r="DO28" s="19">
        <f t="shared" si="7"/>
        <v>242</v>
      </c>
    </row>
    <row r="29" spans="1:119" ht="21.75" customHeight="1">
      <c r="A29" s="6" t="s">
        <v>47</v>
      </c>
      <c r="B29" s="113">
        <v>727</v>
      </c>
      <c r="C29" s="114">
        <v>80</v>
      </c>
      <c r="D29" s="115">
        <v>647</v>
      </c>
      <c r="E29" s="116">
        <v>244</v>
      </c>
      <c r="F29" s="114">
        <v>32</v>
      </c>
      <c r="G29" s="117">
        <v>212</v>
      </c>
      <c r="H29" s="118">
        <v>52</v>
      </c>
      <c r="I29" s="114">
        <v>4</v>
      </c>
      <c r="J29" s="115">
        <v>48</v>
      </c>
      <c r="K29" s="116">
        <v>54</v>
      </c>
      <c r="L29" s="114">
        <v>7</v>
      </c>
      <c r="M29" s="117">
        <v>47</v>
      </c>
      <c r="N29" s="118">
        <v>22</v>
      </c>
      <c r="O29" s="114">
        <v>2</v>
      </c>
      <c r="P29" s="115">
        <v>20</v>
      </c>
      <c r="Q29" s="116">
        <v>12</v>
      </c>
      <c r="R29" s="114">
        <v>1</v>
      </c>
      <c r="S29" s="117">
        <v>11</v>
      </c>
      <c r="T29" s="118">
        <v>54</v>
      </c>
      <c r="U29" s="114">
        <v>6</v>
      </c>
      <c r="V29" s="115">
        <v>48</v>
      </c>
      <c r="W29" s="116">
        <v>30</v>
      </c>
      <c r="X29" s="114">
        <v>3</v>
      </c>
      <c r="Y29" s="117">
        <v>27</v>
      </c>
      <c r="Z29" s="118">
        <v>39</v>
      </c>
      <c r="AA29" s="114">
        <v>4</v>
      </c>
      <c r="AB29" s="115">
        <v>35</v>
      </c>
      <c r="AC29" s="116">
        <v>18</v>
      </c>
      <c r="AD29" s="120">
        <v>0</v>
      </c>
      <c r="AE29" s="117">
        <v>18</v>
      </c>
      <c r="AF29" s="118">
        <v>14</v>
      </c>
      <c r="AG29" s="114">
        <v>1</v>
      </c>
      <c r="AH29" s="115">
        <v>13</v>
      </c>
      <c r="AI29" s="116">
        <v>15</v>
      </c>
      <c r="AJ29" s="114">
        <v>2</v>
      </c>
      <c r="AK29" s="117">
        <v>13</v>
      </c>
      <c r="AL29" s="118">
        <v>5</v>
      </c>
      <c r="AM29" s="120">
        <v>0</v>
      </c>
      <c r="AN29" s="115">
        <v>5</v>
      </c>
      <c r="AO29" s="116">
        <v>1</v>
      </c>
      <c r="AP29" s="120">
        <v>0</v>
      </c>
      <c r="AQ29" s="117">
        <v>1</v>
      </c>
      <c r="AR29" s="118">
        <v>9</v>
      </c>
      <c r="AS29" s="114">
        <v>1</v>
      </c>
      <c r="AT29" s="115">
        <v>8</v>
      </c>
      <c r="AU29" s="116">
        <v>4</v>
      </c>
      <c r="AV29" s="114">
        <v>2</v>
      </c>
      <c r="AW29" s="117">
        <v>2</v>
      </c>
      <c r="AX29" s="118">
        <v>19</v>
      </c>
      <c r="AY29" s="114">
        <v>3</v>
      </c>
      <c r="AZ29" s="115">
        <v>16</v>
      </c>
      <c r="BA29" s="116">
        <v>8</v>
      </c>
      <c r="BB29" s="120">
        <v>0</v>
      </c>
      <c r="BC29" s="117">
        <v>8</v>
      </c>
      <c r="BD29" s="118">
        <v>9</v>
      </c>
      <c r="BE29" s="114">
        <v>1</v>
      </c>
      <c r="BF29" s="115">
        <v>8</v>
      </c>
      <c r="BG29" s="116">
        <v>3</v>
      </c>
      <c r="BH29" s="114">
        <v>1</v>
      </c>
      <c r="BI29" s="117">
        <v>2</v>
      </c>
      <c r="BJ29" s="118">
        <v>5</v>
      </c>
      <c r="BK29" s="120">
        <v>0</v>
      </c>
      <c r="BL29" s="115">
        <v>5</v>
      </c>
      <c r="BM29" s="116">
        <v>15</v>
      </c>
      <c r="BN29" s="114">
        <v>2</v>
      </c>
      <c r="BO29" s="117">
        <v>13</v>
      </c>
      <c r="BP29" s="118">
        <v>10</v>
      </c>
      <c r="BQ29" s="114">
        <v>1</v>
      </c>
      <c r="BR29" s="115">
        <v>9</v>
      </c>
      <c r="BS29" s="116">
        <v>29</v>
      </c>
      <c r="BT29" s="114">
        <v>3</v>
      </c>
      <c r="BU29" s="117">
        <v>26</v>
      </c>
      <c r="BV29" s="118">
        <v>5</v>
      </c>
      <c r="BW29" s="114">
        <v>1</v>
      </c>
      <c r="BX29" s="115">
        <v>4</v>
      </c>
      <c r="BY29" s="116">
        <v>6</v>
      </c>
      <c r="BZ29" s="120">
        <v>0</v>
      </c>
      <c r="CA29" s="117">
        <v>6</v>
      </c>
      <c r="CB29" s="118">
        <v>18</v>
      </c>
      <c r="CC29" s="114">
        <v>1</v>
      </c>
      <c r="CD29" s="115">
        <v>17</v>
      </c>
      <c r="CE29" s="116">
        <v>1</v>
      </c>
      <c r="CF29" s="120">
        <v>0</v>
      </c>
      <c r="CG29" s="117">
        <v>1</v>
      </c>
      <c r="CH29" s="118">
        <v>8</v>
      </c>
      <c r="CI29" s="114">
        <v>1</v>
      </c>
      <c r="CJ29" s="115">
        <v>7</v>
      </c>
      <c r="CK29" s="121">
        <v>0</v>
      </c>
      <c r="CL29" s="120">
        <v>0</v>
      </c>
      <c r="CM29" s="122">
        <v>0</v>
      </c>
      <c r="CN29" s="118">
        <v>18</v>
      </c>
      <c r="CO29" s="114">
        <v>1</v>
      </c>
      <c r="CP29" s="119">
        <v>17</v>
      </c>
      <c r="CR29" s="7">
        <f t="shared" si="0"/>
        <v>525</v>
      </c>
      <c r="CS29" s="8">
        <f t="shared" si="0"/>
        <v>59</v>
      </c>
      <c r="CT29" s="9">
        <f t="shared" si="0"/>
        <v>466</v>
      </c>
      <c r="CU29" s="7">
        <f t="shared" si="1"/>
        <v>202</v>
      </c>
      <c r="CV29" s="8">
        <f t="shared" si="1"/>
        <v>21</v>
      </c>
      <c r="CW29" s="9">
        <f t="shared" si="1"/>
        <v>181</v>
      </c>
      <c r="CX29" s="17">
        <f t="shared" si="2"/>
        <v>14</v>
      </c>
      <c r="CY29" s="48">
        <f t="shared" si="2"/>
        <v>1</v>
      </c>
      <c r="CZ29" s="19">
        <f t="shared" si="2"/>
        <v>13</v>
      </c>
      <c r="DA29" s="17">
        <f t="shared" si="3"/>
        <v>21</v>
      </c>
      <c r="DB29" s="18">
        <f>AJ29+AM29</f>
        <v>2</v>
      </c>
      <c r="DC29" s="19">
        <f t="shared" si="3"/>
        <v>19</v>
      </c>
      <c r="DD29" s="17">
        <f t="shared" si="4"/>
        <v>32</v>
      </c>
      <c r="DE29" s="18">
        <f t="shared" si="4"/>
        <v>6</v>
      </c>
      <c r="DF29" s="19">
        <f t="shared" si="4"/>
        <v>26</v>
      </c>
      <c r="DG29" s="17">
        <f t="shared" si="5"/>
        <v>50</v>
      </c>
      <c r="DH29" s="18">
        <f>BB29+BN29</f>
        <v>2</v>
      </c>
      <c r="DI29" s="19">
        <f>BF29+BI29+BL29+BO29+BR29</f>
        <v>37</v>
      </c>
      <c r="DJ29" s="17">
        <f t="shared" si="6"/>
        <v>40</v>
      </c>
      <c r="DK29" s="18">
        <v>0</v>
      </c>
      <c r="DL29" s="19">
        <f t="shared" si="6"/>
        <v>36</v>
      </c>
      <c r="DM29" s="17">
        <f>CB29+CE29+CH29+CN29</f>
        <v>45</v>
      </c>
      <c r="DN29" s="18">
        <f>CC29</f>
        <v>1</v>
      </c>
      <c r="DO29" s="19">
        <f>CD29+CG29+CJ29+CP29</f>
        <v>42</v>
      </c>
    </row>
    <row r="30" spans="1:119" ht="21.75" customHeight="1">
      <c r="A30" s="10" t="s">
        <v>48</v>
      </c>
      <c r="B30" s="123">
        <v>8020</v>
      </c>
      <c r="C30" s="124">
        <v>4698</v>
      </c>
      <c r="D30" s="125">
        <v>3322</v>
      </c>
      <c r="E30" s="131">
        <v>2717</v>
      </c>
      <c r="F30" s="124">
        <v>1692</v>
      </c>
      <c r="G30" s="132">
        <v>1025</v>
      </c>
      <c r="H30" s="126">
        <v>412</v>
      </c>
      <c r="I30" s="124">
        <v>201</v>
      </c>
      <c r="J30" s="125">
        <v>211</v>
      </c>
      <c r="K30" s="131">
        <v>340</v>
      </c>
      <c r="L30" s="124">
        <v>211</v>
      </c>
      <c r="M30" s="132">
        <v>129</v>
      </c>
      <c r="N30" s="126">
        <v>210</v>
      </c>
      <c r="O30" s="124">
        <v>111</v>
      </c>
      <c r="P30" s="125">
        <v>99</v>
      </c>
      <c r="Q30" s="131">
        <v>497</v>
      </c>
      <c r="R30" s="124">
        <v>290</v>
      </c>
      <c r="S30" s="132">
        <v>207</v>
      </c>
      <c r="T30" s="126">
        <v>889</v>
      </c>
      <c r="U30" s="124">
        <v>438</v>
      </c>
      <c r="V30" s="125">
        <v>451</v>
      </c>
      <c r="W30" s="131">
        <v>852</v>
      </c>
      <c r="X30" s="124">
        <v>518</v>
      </c>
      <c r="Y30" s="132">
        <v>334</v>
      </c>
      <c r="Z30" s="126">
        <v>374</v>
      </c>
      <c r="AA30" s="124">
        <v>177</v>
      </c>
      <c r="AB30" s="125">
        <v>197</v>
      </c>
      <c r="AC30" s="131">
        <v>871</v>
      </c>
      <c r="AD30" s="124">
        <v>510</v>
      </c>
      <c r="AE30" s="132">
        <v>361</v>
      </c>
      <c r="AF30" s="127">
        <v>0</v>
      </c>
      <c r="AG30" s="128">
        <v>0</v>
      </c>
      <c r="AH30" s="129">
        <v>0</v>
      </c>
      <c r="AI30" s="131">
        <v>32</v>
      </c>
      <c r="AJ30" s="124">
        <v>21</v>
      </c>
      <c r="AK30" s="132">
        <v>11</v>
      </c>
      <c r="AL30" s="126">
        <v>5</v>
      </c>
      <c r="AM30" s="124">
        <v>4</v>
      </c>
      <c r="AN30" s="125">
        <v>1</v>
      </c>
      <c r="AO30" s="131">
        <v>21</v>
      </c>
      <c r="AP30" s="124">
        <v>16</v>
      </c>
      <c r="AQ30" s="132">
        <v>5</v>
      </c>
      <c r="AR30" s="126">
        <v>82</v>
      </c>
      <c r="AS30" s="124">
        <v>48</v>
      </c>
      <c r="AT30" s="125">
        <v>34</v>
      </c>
      <c r="AU30" s="131">
        <v>29</v>
      </c>
      <c r="AV30" s="124">
        <v>21</v>
      </c>
      <c r="AW30" s="132">
        <v>8</v>
      </c>
      <c r="AX30" s="126">
        <v>39</v>
      </c>
      <c r="AY30" s="124">
        <v>28</v>
      </c>
      <c r="AZ30" s="125">
        <v>11</v>
      </c>
      <c r="BA30" s="131">
        <v>21</v>
      </c>
      <c r="BB30" s="124">
        <v>15</v>
      </c>
      <c r="BC30" s="132">
        <v>6</v>
      </c>
      <c r="BD30" s="126">
        <v>24</v>
      </c>
      <c r="BE30" s="124">
        <v>14</v>
      </c>
      <c r="BF30" s="125">
        <v>10</v>
      </c>
      <c r="BG30" s="131">
        <v>52</v>
      </c>
      <c r="BH30" s="124">
        <v>45</v>
      </c>
      <c r="BI30" s="132">
        <v>7</v>
      </c>
      <c r="BJ30" s="126">
        <v>13</v>
      </c>
      <c r="BK30" s="124">
        <v>13</v>
      </c>
      <c r="BL30" s="129">
        <v>0</v>
      </c>
      <c r="BM30" s="131">
        <v>49</v>
      </c>
      <c r="BN30" s="124">
        <v>32</v>
      </c>
      <c r="BO30" s="132">
        <v>17</v>
      </c>
      <c r="BP30" s="126">
        <v>1</v>
      </c>
      <c r="BQ30" s="128">
        <v>0</v>
      </c>
      <c r="BR30" s="125">
        <v>1</v>
      </c>
      <c r="BS30" s="131">
        <v>184</v>
      </c>
      <c r="BT30" s="124">
        <v>115</v>
      </c>
      <c r="BU30" s="132">
        <v>69</v>
      </c>
      <c r="BV30" s="126">
        <v>138</v>
      </c>
      <c r="BW30" s="124">
        <v>65</v>
      </c>
      <c r="BX30" s="125">
        <v>73</v>
      </c>
      <c r="BY30" s="131">
        <v>21</v>
      </c>
      <c r="BZ30" s="124">
        <v>13</v>
      </c>
      <c r="CA30" s="132">
        <v>8</v>
      </c>
      <c r="CB30" s="126">
        <v>30</v>
      </c>
      <c r="CC30" s="124">
        <v>21</v>
      </c>
      <c r="CD30" s="125">
        <v>9</v>
      </c>
      <c r="CE30" s="131">
        <v>3</v>
      </c>
      <c r="CF30" s="124">
        <v>1</v>
      </c>
      <c r="CG30" s="132">
        <v>2</v>
      </c>
      <c r="CH30" s="127">
        <v>0</v>
      </c>
      <c r="CI30" s="128">
        <v>0</v>
      </c>
      <c r="CJ30" s="129">
        <v>0</v>
      </c>
      <c r="CK30" s="133">
        <v>0</v>
      </c>
      <c r="CL30" s="128">
        <v>0</v>
      </c>
      <c r="CM30" s="134">
        <v>0</v>
      </c>
      <c r="CN30" s="126">
        <v>114</v>
      </c>
      <c r="CO30" s="124">
        <v>78</v>
      </c>
      <c r="CP30" s="130">
        <v>36</v>
      </c>
      <c r="CR30" s="135">
        <f t="shared" si="0"/>
        <v>7162</v>
      </c>
      <c r="CS30" s="136">
        <f t="shared" si="0"/>
        <v>4148</v>
      </c>
      <c r="CT30" s="137">
        <f t="shared" si="0"/>
        <v>3014</v>
      </c>
      <c r="CU30" s="135">
        <f t="shared" si="1"/>
        <v>858</v>
      </c>
      <c r="CV30" s="136">
        <f t="shared" si="1"/>
        <v>550</v>
      </c>
      <c r="CW30" s="137">
        <f t="shared" si="1"/>
        <v>308</v>
      </c>
      <c r="CX30" s="20">
        <f t="shared" si="2"/>
        <v>0</v>
      </c>
      <c r="CY30" s="49">
        <f t="shared" si="2"/>
        <v>0</v>
      </c>
      <c r="CZ30" s="22">
        <f t="shared" si="2"/>
        <v>0</v>
      </c>
      <c r="DA30" s="20">
        <f t="shared" si="3"/>
        <v>58</v>
      </c>
      <c r="DB30" s="21">
        <f>AJ30+AP30</f>
        <v>37</v>
      </c>
      <c r="DC30" s="22">
        <f t="shared" si="3"/>
        <v>17</v>
      </c>
      <c r="DD30" s="20">
        <f t="shared" si="4"/>
        <v>150</v>
      </c>
      <c r="DE30" s="21">
        <f t="shared" si="4"/>
        <v>97</v>
      </c>
      <c r="DF30" s="22">
        <f t="shared" si="4"/>
        <v>53</v>
      </c>
      <c r="DG30" s="20">
        <f>BA30+BD30+BG30+BM30+BP30</f>
        <v>147</v>
      </c>
      <c r="DH30" s="21">
        <f>BB30+BE30+BH30+BN30+BQ30</f>
        <v>106</v>
      </c>
      <c r="DI30" s="22">
        <f>BC30+BF30+BO30+BR30</f>
        <v>34</v>
      </c>
      <c r="DJ30" s="20">
        <f>BS30+BV30</f>
        <v>322</v>
      </c>
      <c r="DK30" s="21">
        <f>BT30+BW30</f>
        <v>180</v>
      </c>
      <c r="DL30" s="22">
        <f>BU30+BX30</f>
        <v>142</v>
      </c>
      <c r="DM30" s="20">
        <f>CB30+CN30</f>
        <v>144</v>
      </c>
      <c r="DN30" s="21">
        <f>CC30+CO30</f>
        <v>99</v>
      </c>
      <c r="DO30" s="22">
        <f>CD30+CP30</f>
        <v>45</v>
      </c>
    </row>
  </sheetData>
  <mergeCells count="39">
    <mergeCell ref="B6:D6"/>
    <mergeCell ref="CR6:CT6"/>
    <mergeCell ref="CU6:CW6"/>
    <mergeCell ref="E6:G6"/>
    <mergeCell ref="H6:J6"/>
    <mergeCell ref="K6:M6"/>
    <mergeCell ref="N6:P6"/>
    <mergeCell ref="Q6:S6"/>
    <mergeCell ref="T6:V6"/>
    <mergeCell ref="W6:Y6"/>
    <mergeCell ref="BG6:BI6"/>
    <mergeCell ref="Z6:AB6"/>
    <mergeCell ref="AC6:AE6"/>
    <mergeCell ref="AF6:AH6"/>
    <mergeCell ref="AI6:AK6"/>
    <mergeCell ref="AL6:AN6"/>
    <mergeCell ref="AO6:AQ6"/>
    <mergeCell ref="AR6:AT6"/>
    <mergeCell ref="AU6:AW6"/>
    <mergeCell ref="AX6:AZ6"/>
    <mergeCell ref="BA6:BC6"/>
    <mergeCell ref="BD6:BF6"/>
    <mergeCell ref="BJ6:BL6"/>
    <mergeCell ref="BM6:BO6"/>
    <mergeCell ref="CH6:CJ6"/>
    <mergeCell ref="CK6:CM6"/>
    <mergeCell ref="BP6:BR6"/>
    <mergeCell ref="BS6:BU6"/>
    <mergeCell ref="BV6:BX6"/>
    <mergeCell ref="BY6:CA6"/>
    <mergeCell ref="CB6:CD6"/>
    <mergeCell ref="DM6:DO6"/>
    <mergeCell ref="CE6:CG6"/>
    <mergeCell ref="CX6:CZ6"/>
    <mergeCell ref="DA6:DC6"/>
    <mergeCell ref="DD6:DF6"/>
    <mergeCell ref="DG6:DI6"/>
    <mergeCell ref="DJ6:DL6"/>
    <mergeCell ref="CN6:CP6"/>
  </mergeCells>
  <phoneticPr fontId="3"/>
  <pageMargins left="0.70866141732283472" right="0.70866141732283472" top="0.74803149606299213" bottom="0.74803149606299213" header="0.31496062992125984" footer="0.31496062992125984"/>
  <pageSetup paperSize="9" scale="76" fitToWidth="8"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40"/>
  <sheetViews>
    <sheetView workbookViewId="0">
      <pane xSplit="1" topLeftCell="B1" activePane="topRight" state="frozen"/>
      <selection activeCell="G28" sqref="G28"/>
      <selection pane="topRight" activeCell="L12" sqref="L12"/>
    </sheetView>
  </sheetViews>
  <sheetFormatPr defaultRowHeight="12"/>
  <cols>
    <col min="1" max="1" width="3.75" style="57" customWidth="1"/>
    <col min="2" max="2" width="10.5" style="57" bestFit="1" customWidth="1"/>
    <col min="3" max="3" width="8.125" style="57" bestFit="1" customWidth="1"/>
    <col min="4" max="4" width="11.125" style="57" customWidth="1"/>
    <col min="5" max="21" width="9.25" style="57" bestFit="1" customWidth="1"/>
    <col min="22" max="22" width="10.125" style="57" bestFit="1" customWidth="1"/>
    <col min="23" max="26" width="9.125" style="57" bestFit="1" customWidth="1"/>
    <col min="27" max="16384" width="9" style="57"/>
  </cols>
  <sheetData>
    <row r="1" spans="1:23">
      <c r="A1" s="56"/>
      <c r="B1" s="56" t="str">
        <f>VLOOKUP($C$3,$A$30:$Z$107,$A25,FALSE)</f>
        <v>かいなんし</v>
      </c>
      <c r="C1" s="56"/>
      <c r="D1" s="56"/>
      <c r="E1" s="56" t="str">
        <f>VLOOKUP($F$3,$A$30:$Z$107,$A25,FALSE)</f>
        <v>きみのちょう</v>
      </c>
      <c r="F1" s="56"/>
      <c r="G1" s="56"/>
      <c r="H1" s="56"/>
      <c r="I1" s="56"/>
      <c r="J1" s="56"/>
      <c r="K1" s="56"/>
      <c r="L1" s="56"/>
      <c r="M1" s="56"/>
      <c r="N1" s="56"/>
    </row>
    <row r="2" spans="1:23" ht="11.25" customHeight="1">
      <c r="A2" s="56">
        <v>-1</v>
      </c>
      <c r="B2" s="56" t="str">
        <f>人口ピラミッドを比べよう!B4</f>
        <v>海南市</v>
      </c>
      <c r="C2" s="56" t="s">
        <v>83</v>
      </c>
      <c r="D2" s="56" t="s">
        <v>84</v>
      </c>
      <c r="E2" s="56" t="str">
        <f>人口ピラミッドを比べよう!E4</f>
        <v>紀美野町</v>
      </c>
      <c r="F2" s="56" t="s">
        <v>83</v>
      </c>
      <c r="G2" s="56" t="s">
        <v>84</v>
      </c>
      <c r="H2" s="56"/>
      <c r="I2" s="56"/>
      <c r="J2" s="56"/>
      <c r="K2" s="56"/>
      <c r="L2" s="56"/>
      <c r="M2" s="56"/>
      <c r="N2" s="56"/>
      <c r="P2" s="152" t="s">
        <v>164</v>
      </c>
      <c r="Q2" s="152"/>
      <c r="R2" s="152"/>
      <c r="S2" s="152"/>
      <c r="T2" s="152"/>
      <c r="U2" s="152"/>
      <c r="V2" s="152"/>
      <c r="W2" s="152"/>
    </row>
    <row r="3" spans="1:23" s="66" customFormat="1">
      <c r="A3" s="65"/>
      <c r="B3" s="65"/>
      <c r="C3" s="65" t="str">
        <f>B2&amp;C2</f>
        <v>海南市男</v>
      </c>
      <c r="D3" s="65" t="str">
        <f>B2&amp;D2</f>
        <v>海南市女</v>
      </c>
      <c r="E3" s="65"/>
      <c r="F3" s="65" t="str">
        <f>E2&amp;F2</f>
        <v>紀美野町男</v>
      </c>
      <c r="G3" s="65" t="str">
        <f>E2&amp;G2</f>
        <v>紀美野町女</v>
      </c>
      <c r="H3" s="65"/>
      <c r="I3" s="65" t="s">
        <v>153</v>
      </c>
      <c r="J3" s="65"/>
      <c r="K3" s="65" t="s">
        <v>154</v>
      </c>
      <c r="L3" s="65"/>
      <c r="M3" s="65" t="s">
        <v>155</v>
      </c>
      <c r="N3" s="65"/>
      <c r="P3" s="152"/>
      <c r="Q3" s="152"/>
      <c r="R3" s="152"/>
      <c r="S3" s="152"/>
      <c r="T3" s="152"/>
      <c r="U3" s="152"/>
      <c r="V3" s="152"/>
      <c r="W3" s="152"/>
    </row>
    <row r="4" spans="1:23">
      <c r="A4" s="62">
        <v>5</v>
      </c>
      <c r="B4" s="62" t="s">
        <v>0</v>
      </c>
      <c r="C4" s="63">
        <f t="shared" ref="C4:C24" si="0">VLOOKUP($C$3,$A$30:$Y$107,$A4,FALSE)*$A$2</f>
        <v>-716</v>
      </c>
      <c r="D4" s="63">
        <f t="shared" ref="D4:D24" si="1">VLOOKUP($D$3,$A$30:$Y$107,$A4,FALSE)</f>
        <v>664</v>
      </c>
      <c r="E4" s="63"/>
      <c r="F4" s="63">
        <f t="shared" ref="F4:F24" si="2">VLOOKUP($F$3,$A$30:$Y$107,$A4,FALSE)*$A$2</f>
        <v>-78</v>
      </c>
      <c r="G4" s="63">
        <f t="shared" ref="G4:G24" si="3">VLOOKUP($G$3,$A$30:$Y$107,$A4,FALSE)</f>
        <v>61</v>
      </c>
      <c r="H4" s="64"/>
      <c r="I4" s="64">
        <f>MAX(ABS(MIN($C$4:$C$24,$F$4:$F$24)),MAX($D$4:$D$24,$G$4:$G$24))*$A$2</f>
        <v>-2349</v>
      </c>
      <c r="J4" s="64">
        <f>MAX(ABS(MIN($C$4:$C$24,$F$4:$F$24)),MAX($D$4:$D$24,$G$4:$G$24))</f>
        <v>2349</v>
      </c>
      <c r="K4" s="64">
        <f t="shared" ref="K4:K24" si="4">MAX(ABS(MIN(C$4:C$24)),MAX($D$4:$D$24))*$A$2</f>
        <v>-2349</v>
      </c>
      <c r="L4" s="64">
        <f t="shared" ref="L4:L24" si="5">MAX(ABS(MIN(D$4:D$24)),MAX($D$4:$D$24))</f>
        <v>2349</v>
      </c>
      <c r="M4" s="64">
        <f>MAX(ABS(MIN($F$4:$F$24)),MAX($G$4:$G$24))*$A$2</f>
        <v>-485</v>
      </c>
      <c r="N4" s="64">
        <f>MAX(ABS(MIN($F$4:$F$24)),MAX($G$4:$G$24))</f>
        <v>485</v>
      </c>
      <c r="P4" s="152"/>
      <c r="Q4" s="152"/>
      <c r="R4" s="152"/>
      <c r="S4" s="152"/>
      <c r="T4" s="152"/>
      <c r="U4" s="152"/>
      <c r="V4" s="152"/>
      <c r="W4" s="152"/>
    </row>
    <row r="5" spans="1:23">
      <c r="A5" s="62">
        <v>6</v>
      </c>
      <c r="B5" s="62" t="s">
        <v>1</v>
      </c>
      <c r="C5" s="63">
        <f t="shared" si="0"/>
        <v>-832</v>
      </c>
      <c r="D5" s="63">
        <f t="shared" si="1"/>
        <v>843</v>
      </c>
      <c r="E5" s="63"/>
      <c r="F5" s="63">
        <f t="shared" si="2"/>
        <v>-99</v>
      </c>
      <c r="G5" s="63">
        <f t="shared" si="3"/>
        <v>117</v>
      </c>
      <c r="H5" s="64"/>
      <c r="I5" s="64">
        <f t="shared" ref="I5:I24" si="6">MAX(ABS(MIN($C$4:$C$24,$F$4:$F$24)),MAX($D$4:$D$24,$G$4:$G$24))*$A$2</f>
        <v>-2349</v>
      </c>
      <c r="J5" s="64">
        <f t="shared" ref="J5:J24" si="7">MAX(ABS(MIN($C$4:$C$24,$F$4:$F$24)),MAX($D$4:$D$24,$G$4:$G$24))</f>
        <v>2349</v>
      </c>
      <c r="K5" s="64">
        <f t="shared" si="4"/>
        <v>-2349</v>
      </c>
      <c r="L5" s="64">
        <f t="shared" si="5"/>
        <v>2349</v>
      </c>
      <c r="M5" s="64">
        <f t="shared" ref="M5:M24" si="8">MAX(ABS(MIN($F$4:$F$24)),MAX($G$4:$G$24))*$A$2</f>
        <v>-485</v>
      </c>
      <c r="N5" s="64">
        <f t="shared" ref="N5:N24" si="9">MAX(ABS(MIN($F$4:$F$24)),MAX($G$4:$G$24))</f>
        <v>485</v>
      </c>
    </row>
    <row r="6" spans="1:23">
      <c r="A6" s="62">
        <v>7</v>
      </c>
      <c r="B6" s="62" t="s">
        <v>2</v>
      </c>
      <c r="C6" s="63">
        <f t="shared" si="0"/>
        <v>-918</v>
      </c>
      <c r="D6" s="63">
        <f t="shared" si="1"/>
        <v>894</v>
      </c>
      <c r="E6" s="63"/>
      <c r="F6" s="63">
        <f t="shared" si="2"/>
        <v>-122</v>
      </c>
      <c r="G6" s="63">
        <f t="shared" si="3"/>
        <v>108</v>
      </c>
      <c r="H6" s="64"/>
      <c r="I6" s="64">
        <f t="shared" si="6"/>
        <v>-2349</v>
      </c>
      <c r="J6" s="64">
        <f t="shared" si="7"/>
        <v>2349</v>
      </c>
      <c r="K6" s="64">
        <f t="shared" si="4"/>
        <v>-2349</v>
      </c>
      <c r="L6" s="64">
        <f t="shared" si="5"/>
        <v>2349</v>
      </c>
      <c r="M6" s="64">
        <f t="shared" si="8"/>
        <v>-485</v>
      </c>
      <c r="N6" s="64">
        <f t="shared" si="9"/>
        <v>485</v>
      </c>
    </row>
    <row r="7" spans="1:23">
      <c r="A7" s="62">
        <v>8</v>
      </c>
      <c r="B7" s="62" t="s">
        <v>3</v>
      </c>
      <c r="C7" s="63">
        <f t="shared" si="0"/>
        <v>-978</v>
      </c>
      <c r="D7" s="63">
        <f t="shared" si="1"/>
        <v>984</v>
      </c>
      <c r="E7" s="63"/>
      <c r="F7" s="63">
        <f t="shared" si="2"/>
        <v>-124</v>
      </c>
      <c r="G7" s="63">
        <f t="shared" si="3"/>
        <v>133</v>
      </c>
      <c r="H7" s="64"/>
      <c r="I7" s="64">
        <f>MAX(ABS(MIN($C$4:$C$24,$F$4:$F$24)),MAX($D$4:$D$24,$G$4:$G$24))*$A$2</f>
        <v>-2349</v>
      </c>
      <c r="J7" s="64">
        <f t="shared" si="7"/>
        <v>2349</v>
      </c>
      <c r="K7" s="64">
        <f t="shared" si="4"/>
        <v>-2349</v>
      </c>
      <c r="L7" s="64">
        <f t="shared" si="5"/>
        <v>2349</v>
      </c>
      <c r="M7" s="64">
        <f t="shared" si="8"/>
        <v>-485</v>
      </c>
      <c r="N7" s="64">
        <f t="shared" si="9"/>
        <v>485</v>
      </c>
    </row>
    <row r="8" spans="1:23">
      <c r="A8" s="62">
        <v>9</v>
      </c>
      <c r="B8" s="62" t="s">
        <v>4</v>
      </c>
      <c r="C8" s="63">
        <f t="shared" si="0"/>
        <v>-876</v>
      </c>
      <c r="D8" s="63">
        <f t="shared" si="1"/>
        <v>841</v>
      </c>
      <c r="E8" s="63"/>
      <c r="F8" s="63">
        <f t="shared" si="2"/>
        <v>-105</v>
      </c>
      <c r="G8" s="63">
        <f t="shared" si="3"/>
        <v>88</v>
      </c>
      <c r="H8" s="64"/>
      <c r="I8" s="64">
        <f t="shared" si="6"/>
        <v>-2349</v>
      </c>
      <c r="J8" s="64">
        <f t="shared" si="7"/>
        <v>2349</v>
      </c>
      <c r="K8" s="64">
        <f t="shared" si="4"/>
        <v>-2349</v>
      </c>
      <c r="L8" s="64">
        <f t="shared" si="5"/>
        <v>2349</v>
      </c>
      <c r="M8" s="64">
        <f t="shared" si="8"/>
        <v>-485</v>
      </c>
      <c r="N8" s="64">
        <f>MAX(ABS(MIN($F$4:$F$24)),MAX($G$4:$G$24))</f>
        <v>485</v>
      </c>
    </row>
    <row r="9" spans="1:23">
      <c r="A9" s="62">
        <v>10</v>
      </c>
      <c r="B9" s="62" t="s">
        <v>5</v>
      </c>
      <c r="C9" s="63">
        <f t="shared" si="0"/>
        <v>-881</v>
      </c>
      <c r="D9" s="63">
        <f t="shared" si="1"/>
        <v>840</v>
      </c>
      <c r="E9" s="63"/>
      <c r="F9" s="63">
        <f t="shared" si="2"/>
        <v>-110</v>
      </c>
      <c r="G9" s="63">
        <f t="shared" si="3"/>
        <v>97</v>
      </c>
      <c r="H9" s="64"/>
      <c r="I9" s="64">
        <f t="shared" si="6"/>
        <v>-2349</v>
      </c>
      <c r="J9" s="64">
        <f t="shared" si="7"/>
        <v>2349</v>
      </c>
      <c r="K9" s="64">
        <f t="shared" si="4"/>
        <v>-2349</v>
      </c>
      <c r="L9" s="64">
        <f t="shared" si="5"/>
        <v>2349</v>
      </c>
      <c r="M9" s="64">
        <f>MAX(ABS(MIN($F$4:$F$24)),MAX($G$4:$G$24))*$A$2</f>
        <v>-485</v>
      </c>
      <c r="N9" s="64">
        <f t="shared" si="9"/>
        <v>485</v>
      </c>
    </row>
    <row r="10" spans="1:23">
      <c r="A10" s="62">
        <v>11</v>
      </c>
      <c r="B10" s="62" t="s">
        <v>6</v>
      </c>
      <c r="C10" s="63">
        <f t="shared" si="0"/>
        <v>-984</v>
      </c>
      <c r="D10" s="63">
        <f t="shared" si="1"/>
        <v>928</v>
      </c>
      <c r="E10" s="63"/>
      <c r="F10" s="63">
        <f t="shared" si="2"/>
        <v>-116</v>
      </c>
      <c r="G10" s="63">
        <f t="shared" si="3"/>
        <v>113</v>
      </c>
      <c r="H10" s="64"/>
      <c r="I10" s="64">
        <f>MAX(ABS(MIN($C$4:$C$24,$F$4:$F$24)),MAX($D$4:$D$24,$G$4:$G$24))*$A$2</f>
        <v>-2349</v>
      </c>
      <c r="J10" s="64">
        <f t="shared" si="7"/>
        <v>2349</v>
      </c>
      <c r="K10" s="64">
        <f t="shared" si="4"/>
        <v>-2349</v>
      </c>
      <c r="L10" s="64">
        <f t="shared" si="5"/>
        <v>2349</v>
      </c>
      <c r="M10" s="64">
        <f t="shared" si="8"/>
        <v>-485</v>
      </c>
      <c r="N10" s="64">
        <f t="shared" si="9"/>
        <v>485</v>
      </c>
    </row>
    <row r="11" spans="1:23">
      <c r="A11" s="62">
        <v>12</v>
      </c>
      <c r="B11" s="62" t="s">
        <v>7</v>
      </c>
      <c r="C11" s="63">
        <f t="shared" si="0"/>
        <v>-1114</v>
      </c>
      <c r="D11" s="63">
        <f t="shared" si="1"/>
        <v>1162</v>
      </c>
      <c r="E11" s="63"/>
      <c r="F11" s="63">
        <f t="shared" si="2"/>
        <v>-157</v>
      </c>
      <c r="G11" s="63">
        <f t="shared" si="3"/>
        <v>151</v>
      </c>
      <c r="H11" s="64"/>
      <c r="I11" s="64">
        <f>MAX(ABS(MIN($C$4:$C$24,$F$4:$F$24)),MAX($D$4:$D$24,$G$4:$G$24))*$A$2</f>
        <v>-2349</v>
      </c>
      <c r="J11" s="64">
        <f>MAX(ABS(MIN($C$4:$C$24,$F$4:$F$24)),MAX($D$4:$D$24,$G$4:$G$24))</f>
        <v>2349</v>
      </c>
      <c r="K11" s="64">
        <f t="shared" si="4"/>
        <v>-2349</v>
      </c>
      <c r="L11" s="64">
        <f t="shared" si="5"/>
        <v>2349</v>
      </c>
      <c r="M11" s="64">
        <f t="shared" si="8"/>
        <v>-485</v>
      </c>
      <c r="N11" s="64">
        <f t="shared" si="9"/>
        <v>485</v>
      </c>
    </row>
    <row r="12" spans="1:23">
      <c r="A12" s="62">
        <v>13</v>
      </c>
      <c r="B12" s="62" t="s">
        <v>8</v>
      </c>
      <c r="C12" s="63">
        <f t="shared" si="0"/>
        <v>-1369</v>
      </c>
      <c r="D12" s="63">
        <f t="shared" si="1"/>
        <v>1373</v>
      </c>
      <c r="E12" s="63"/>
      <c r="F12" s="63">
        <f t="shared" si="2"/>
        <v>-203</v>
      </c>
      <c r="G12" s="63">
        <f t="shared" si="3"/>
        <v>195</v>
      </c>
      <c r="H12" s="64"/>
      <c r="I12" s="64">
        <f t="shared" si="6"/>
        <v>-2349</v>
      </c>
      <c r="J12" s="64">
        <f t="shared" si="7"/>
        <v>2349</v>
      </c>
      <c r="K12" s="64">
        <f t="shared" si="4"/>
        <v>-2349</v>
      </c>
      <c r="L12" s="64">
        <f t="shared" si="5"/>
        <v>2349</v>
      </c>
      <c r="M12" s="64">
        <f t="shared" si="8"/>
        <v>-485</v>
      </c>
      <c r="N12" s="64">
        <f t="shared" si="9"/>
        <v>485</v>
      </c>
    </row>
    <row r="13" spans="1:23">
      <c r="A13" s="62">
        <v>14</v>
      </c>
      <c r="B13" s="62" t="s">
        <v>9</v>
      </c>
      <c r="C13" s="63">
        <f t="shared" si="0"/>
        <v>-1667</v>
      </c>
      <c r="D13" s="63">
        <f t="shared" si="1"/>
        <v>1779</v>
      </c>
      <c r="E13" s="63"/>
      <c r="F13" s="63">
        <f t="shared" si="2"/>
        <v>-270</v>
      </c>
      <c r="G13" s="63">
        <f t="shared" si="3"/>
        <v>218</v>
      </c>
      <c r="H13" s="64"/>
      <c r="I13" s="64">
        <f t="shared" si="6"/>
        <v>-2349</v>
      </c>
      <c r="J13" s="64">
        <f t="shared" si="7"/>
        <v>2349</v>
      </c>
      <c r="K13" s="64">
        <f t="shared" si="4"/>
        <v>-2349</v>
      </c>
      <c r="L13" s="64">
        <f t="shared" si="5"/>
        <v>2349</v>
      </c>
      <c r="M13" s="64">
        <f t="shared" si="8"/>
        <v>-485</v>
      </c>
      <c r="N13" s="64">
        <f t="shared" si="9"/>
        <v>485</v>
      </c>
    </row>
    <row r="14" spans="1:23">
      <c r="A14" s="62">
        <v>15</v>
      </c>
      <c r="B14" s="62" t="s">
        <v>10</v>
      </c>
      <c r="C14" s="63">
        <f t="shared" si="0"/>
        <v>-1504</v>
      </c>
      <c r="D14" s="63">
        <f t="shared" si="1"/>
        <v>1659</v>
      </c>
      <c r="E14" s="63"/>
      <c r="F14" s="63">
        <f t="shared" si="2"/>
        <v>-216</v>
      </c>
      <c r="G14" s="63">
        <f t="shared" si="3"/>
        <v>223</v>
      </c>
      <c r="H14" s="64"/>
      <c r="I14" s="64">
        <f t="shared" si="6"/>
        <v>-2349</v>
      </c>
      <c r="J14" s="64">
        <f t="shared" si="7"/>
        <v>2349</v>
      </c>
      <c r="K14" s="64">
        <f t="shared" si="4"/>
        <v>-2349</v>
      </c>
      <c r="L14" s="64">
        <f t="shared" si="5"/>
        <v>2349</v>
      </c>
      <c r="M14" s="64">
        <f t="shared" si="8"/>
        <v>-485</v>
      </c>
      <c r="N14" s="64">
        <f t="shared" si="9"/>
        <v>485</v>
      </c>
    </row>
    <row r="15" spans="1:23">
      <c r="A15" s="62">
        <v>16</v>
      </c>
      <c r="B15" s="62" t="s">
        <v>11</v>
      </c>
      <c r="C15" s="63">
        <f t="shared" si="0"/>
        <v>-1501</v>
      </c>
      <c r="D15" s="63">
        <f t="shared" si="1"/>
        <v>1663</v>
      </c>
      <c r="E15" s="63"/>
      <c r="F15" s="63">
        <f t="shared" si="2"/>
        <v>-245</v>
      </c>
      <c r="G15" s="63">
        <f t="shared" si="3"/>
        <v>253</v>
      </c>
      <c r="H15" s="64"/>
      <c r="I15" s="64">
        <f t="shared" si="6"/>
        <v>-2349</v>
      </c>
      <c r="J15" s="64">
        <f t="shared" si="7"/>
        <v>2349</v>
      </c>
      <c r="K15" s="64">
        <f t="shared" si="4"/>
        <v>-2349</v>
      </c>
      <c r="L15" s="64">
        <f t="shared" si="5"/>
        <v>2349</v>
      </c>
      <c r="M15" s="64">
        <f t="shared" si="8"/>
        <v>-485</v>
      </c>
      <c r="N15" s="64">
        <f t="shared" si="9"/>
        <v>485</v>
      </c>
    </row>
    <row r="16" spans="1:23">
      <c r="A16" s="62">
        <v>17</v>
      </c>
      <c r="B16" s="62" t="s">
        <v>12</v>
      </c>
      <c r="C16" s="63">
        <f t="shared" si="0"/>
        <v>-1539</v>
      </c>
      <c r="D16" s="63">
        <f t="shared" si="1"/>
        <v>1728</v>
      </c>
      <c r="E16" s="63"/>
      <c r="F16" s="63">
        <f t="shared" si="2"/>
        <v>-302</v>
      </c>
      <c r="G16" s="63">
        <f t="shared" si="3"/>
        <v>343</v>
      </c>
      <c r="H16" s="64"/>
      <c r="I16" s="64">
        <f t="shared" si="6"/>
        <v>-2349</v>
      </c>
      <c r="J16" s="64">
        <f t="shared" si="7"/>
        <v>2349</v>
      </c>
      <c r="K16" s="64">
        <f t="shared" si="4"/>
        <v>-2349</v>
      </c>
      <c r="L16" s="64">
        <f t="shared" si="5"/>
        <v>2349</v>
      </c>
      <c r="M16" s="64">
        <f t="shared" si="8"/>
        <v>-485</v>
      </c>
      <c r="N16" s="64">
        <f t="shared" si="9"/>
        <v>485</v>
      </c>
    </row>
    <row r="17" spans="1:26">
      <c r="A17" s="62">
        <v>18</v>
      </c>
      <c r="B17" s="62" t="s">
        <v>13</v>
      </c>
      <c r="C17" s="63">
        <f t="shared" si="0"/>
        <v>-1759</v>
      </c>
      <c r="D17" s="63">
        <f t="shared" si="1"/>
        <v>1925</v>
      </c>
      <c r="E17" s="63"/>
      <c r="F17" s="63">
        <f t="shared" si="2"/>
        <v>-373</v>
      </c>
      <c r="G17" s="63">
        <f t="shared" si="3"/>
        <v>420</v>
      </c>
      <c r="H17" s="64"/>
      <c r="I17" s="64">
        <f t="shared" si="6"/>
        <v>-2349</v>
      </c>
      <c r="J17" s="64">
        <f t="shared" si="7"/>
        <v>2349</v>
      </c>
      <c r="K17" s="64">
        <f t="shared" si="4"/>
        <v>-2349</v>
      </c>
      <c r="L17" s="64">
        <f t="shared" si="5"/>
        <v>2349</v>
      </c>
      <c r="M17" s="64">
        <f t="shared" si="8"/>
        <v>-485</v>
      </c>
      <c r="N17" s="64">
        <f t="shared" si="9"/>
        <v>485</v>
      </c>
    </row>
    <row r="18" spans="1:26">
      <c r="A18" s="62">
        <v>19</v>
      </c>
      <c r="B18" s="62" t="s">
        <v>14</v>
      </c>
      <c r="C18" s="63">
        <f t="shared" si="0"/>
        <v>-1993</v>
      </c>
      <c r="D18" s="63">
        <f t="shared" si="1"/>
        <v>2349</v>
      </c>
      <c r="E18" s="63"/>
      <c r="F18" s="63">
        <f t="shared" si="2"/>
        <v>-441</v>
      </c>
      <c r="G18" s="63">
        <f t="shared" si="3"/>
        <v>485</v>
      </c>
      <c r="H18" s="64"/>
      <c r="I18" s="64">
        <f t="shared" si="6"/>
        <v>-2349</v>
      </c>
      <c r="J18" s="64">
        <f t="shared" si="7"/>
        <v>2349</v>
      </c>
      <c r="K18" s="64">
        <f t="shared" si="4"/>
        <v>-2349</v>
      </c>
      <c r="L18" s="64">
        <f t="shared" si="5"/>
        <v>2349</v>
      </c>
      <c r="M18" s="64">
        <f t="shared" si="8"/>
        <v>-485</v>
      </c>
      <c r="N18" s="64">
        <f t="shared" si="9"/>
        <v>485</v>
      </c>
    </row>
    <row r="19" spans="1:26">
      <c r="A19" s="62">
        <v>20</v>
      </c>
      <c r="B19" s="62" t="s">
        <v>15</v>
      </c>
      <c r="C19" s="63">
        <f t="shared" si="0"/>
        <v>-1512</v>
      </c>
      <c r="D19" s="63">
        <f t="shared" si="1"/>
        <v>1949</v>
      </c>
      <c r="E19" s="63"/>
      <c r="F19" s="63">
        <f t="shared" si="2"/>
        <v>-308</v>
      </c>
      <c r="G19" s="63">
        <f t="shared" si="3"/>
        <v>374</v>
      </c>
      <c r="H19" s="64"/>
      <c r="I19" s="64">
        <f t="shared" si="6"/>
        <v>-2349</v>
      </c>
      <c r="J19" s="64">
        <f t="shared" si="7"/>
        <v>2349</v>
      </c>
      <c r="K19" s="64">
        <f t="shared" si="4"/>
        <v>-2349</v>
      </c>
      <c r="L19" s="64">
        <f t="shared" si="5"/>
        <v>2349</v>
      </c>
      <c r="M19" s="64">
        <f t="shared" si="8"/>
        <v>-485</v>
      </c>
      <c r="N19" s="64">
        <f t="shared" si="9"/>
        <v>485</v>
      </c>
    </row>
    <row r="20" spans="1:26">
      <c r="A20" s="62">
        <v>21</v>
      </c>
      <c r="B20" s="62" t="s">
        <v>16</v>
      </c>
      <c r="C20" s="63">
        <f t="shared" si="0"/>
        <v>-1076</v>
      </c>
      <c r="D20" s="63">
        <f t="shared" si="1"/>
        <v>1648</v>
      </c>
      <c r="E20" s="63"/>
      <c r="F20" s="63">
        <f t="shared" si="2"/>
        <v>-211</v>
      </c>
      <c r="G20" s="63">
        <f t="shared" si="3"/>
        <v>371</v>
      </c>
      <c r="H20" s="64"/>
      <c r="I20" s="64">
        <f t="shared" si="6"/>
        <v>-2349</v>
      </c>
      <c r="J20" s="64">
        <f t="shared" si="7"/>
        <v>2349</v>
      </c>
      <c r="K20" s="64">
        <f t="shared" si="4"/>
        <v>-2349</v>
      </c>
      <c r="L20" s="64">
        <f t="shared" si="5"/>
        <v>2349</v>
      </c>
      <c r="M20" s="64">
        <f t="shared" si="8"/>
        <v>-485</v>
      </c>
      <c r="N20" s="64">
        <f t="shared" si="9"/>
        <v>485</v>
      </c>
    </row>
    <row r="21" spans="1:26">
      <c r="A21" s="62">
        <v>22</v>
      </c>
      <c r="B21" s="62" t="s">
        <v>85</v>
      </c>
      <c r="C21" s="63">
        <f t="shared" si="0"/>
        <v>-779</v>
      </c>
      <c r="D21" s="63">
        <f t="shared" si="1"/>
        <v>1329</v>
      </c>
      <c r="E21" s="63"/>
      <c r="F21" s="63">
        <f t="shared" si="2"/>
        <v>-204</v>
      </c>
      <c r="G21" s="63">
        <f t="shared" si="3"/>
        <v>361</v>
      </c>
      <c r="H21" s="64"/>
      <c r="I21" s="64">
        <f t="shared" si="6"/>
        <v>-2349</v>
      </c>
      <c r="J21" s="64">
        <f t="shared" si="7"/>
        <v>2349</v>
      </c>
      <c r="K21" s="64">
        <f t="shared" si="4"/>
        <v>-2349</v>
      </c>
      <c r="L21" s="64">
        <f t="shared" si="5"/>
        <v>2349</v>
      </c>
      <c r="M21" s="64">
        <f t="shared" si="8"/>
        <v>-485</v>
      </c>
      <c r="N21" s="64">
        <f t="shared" si="9"/>
        <v>485</v>
      </c>
    </row>
    <row r="22" spans="1:26">
      <c r="A22" s="62">
        <v>23</v>
      </c>
      <c r="B22" s="62" t="s">
        <v>86</v>
      </c>
      <c r="C22" s="63">
        <f t="shared" si="0"/>
        <v>-287</v>
      </c>
      <c r="D22" s="63">
        <f t="shared" si="1"/>
        <v>770</v>
      </c>
      <c r="E22" s="63"/>
      <c r="F22" s="63">
        <f t="shared" si="2"/>
        <v>-95</v>
      </c>
      <c r="G22" s="63">
        <f t="shared" si="3"/>
        <v>253</v>
      </c>
      <c r="H22" s="64"/>
      <c r="I22" s="64">
        <f t="shared" si="6"/>
        <v>-2349</v>
      </c>
      <c r="J22" s="64">
        <f t="shared" si="7"/>
        <v>2349</v>
      </c>
      <c r="K22" s="64">
        <f t="shared" si="4"/>
        <v>-2349</v>
      </c>
      <c r="L22" s="64">
        <f t="shared" si="5"/>
        <v>2349</v>
      </c>
      <c r="M22" s="64">
        <f t="shared" si="8"/>
        <v>-485</v>
      </c>
      <c r="N22" s="64">
        <f t="shared" si="9"/>
        <v>485</v>
      </c>
    </row>
    <row r="23" spans="1:26">
      <c r="A23" s="62">
        <v>24</v>
      </c>
      <c r="B23" s="62" t="s">
        <v>87</v>
      </c>
      <c r="C23" s="63">
        <f t="shared" si="0"/>
        <v>-58</v>
      </c>
      <c r="D23" s="63">
        <f t="shared" si="1"/>
        <v>234</v>
      </c>
      <c r="E23" s="63"/>
      <c r="F23" s="63">
        <f t="shared" si="2"/>
        <v>-16</v>
      </c>
      <c r="G23" s="63">
        <f t="shared" si="3"/>
        <v>83</v>
      </c>
      <c r="H23" s="64"/>
      <c r="I23" s="64">
        <f t="shared" si="6"/>
        <v>-2349</v>
      </c>
      <c r="J23" s="64">
        <f t="shared" si="7"/>
        <v>2349</v>
      </c>
      <c r="K23" s="64">
        <f t="shared" si="4"/>
        <v>-2349</v>
      </c>
      <c r="L23" s="64">
        <f t="shared" si="5"/>
        <v>2349</v>
      </c>
      <c r="M23" s="64">
        <f t="shared" si="8"/>
        <v>-485</v>
      </c>
      <c r="N23" s="64">
        <f t="shared" si="9"/>
        <v>485</v>
      </c>
    </row>
    <row r="24" spans="1:26">
      <c r="A24" s="62">
        <v>25</v>
      </c>
      <c r="B24" s="62" t="s">
        <v>88</v>
      </c>
      <c r="C24" s="63">
        <f t="shared" si="0"/>
        <v>-4</v>
      </c>
      <c r="D24" s="63">
        <f t="shared" si="1"/>
        <v>48</v>
      </c>
      <c r="E24" s="63"/>
      <c r="F24" s="63">
        <f t="shared" si="2"/>
        <v>-1</v>
      </c>
      <c r="G24" s="63">
        <f t="shared" si="3"/>
        <v>13</v>
      </c>
      <c r="H24" s="64"/>
      <c r="I24" s="64">
        <f t="shared" si="6"/>
        <v>-2349</v>
      </c>
      <c r="J24" s="64">
        <f t="shared" si="7"/>
        <v>2349</v>
      </c>
      <c r="K24" s="64">
        <f t="shared" si="4"/>
        <v>-2349</v>
      </c>
      <c r="L24" s="64">
        <f t="shared" si="5"/>
        <v>2349</v>
      </c>
      <c r="M24" s="64">
        <f t="shared" si="8"/>
        <v>-485</v>
      </c>
      <c r="N24" s="64">
        <f t="shared" si="9"/>
        <v>485</v>
      </c>
    </row>
    <row r="25" spans="1:26">
      <c r="A25" s="56">
        <v>26</v>
      </c>
      <c r="B25" s="56"/>
      <c r="C25" s="58"/>
      <c r="D25" s="58"/>
      <c r="E25" s="58"/>
      <c r="F25" s="58"/>
      <c r="G25" s="58"/>
      <c r="H25" s="56"/>
      <c r="I25" s="56"/>
      <c r="J25" s="56"/>
      <c r="K25" s="56"/>
      <c r="L25" s="56"/>
      <c r="M25" s="56"/>
      <c r="N25" s="56"/>
    </row>
    <row r="26" spans="1:26">
      <c r="A26" s="56"/>
      <c r="B26" s="56" t="s">
        <v>134</v>
      </c>
      <c r="C26" s="58">
        <f>VLOOKUP($C$3,$A$30:$Y$107,4,FALSE)</f>
        <v>22548</v>
      </c>
      <c r="D26" s="58">
        <f>VLOOKUP($D$3,$A$30:$Y$107,4,FALSE)</f>
        <v>25821</v>
      </c>
      <c r="E26" s="58"/>
      <c r="F26" s="58">
        <f>VLOOKUP($F$3,$A$30:$Y$107,4,FALSE)</f>
        <v>3796</v>
      </c>
      <c r="G26" s="58">
        <f>VLOOKUP($G$3,$A$30:$Y$107,4,FALSE)</f>
        <v>4460</v>
      </c>
      <c r="H26" s="56"/>
      <c r="I26" s="56"/>
      <c r="J26" s="56"/>
      <c r="K26" s="56"/>
      <c r="L26" s="56"/>
      <c r="M26" s="56"/>
      <c r="N26" s="56"/>
    </row>
    <row r="27" spans="1:26">
      <c r="C27" s="59"/>
      <c r="D27" s="59"/>
      <c r="E27" s="59"/>
      <c r="F27" s="59"/>
      <c r="G27" s="59"/>
    </row>
    <row r="28" spans="1:26">
      <c r="A28" s="57">
        <v>1</v>
      </c>
      <c r="B28" s="57">
        <v>2</v>
      </c>
      <c r="C28" s="57">
        <v>3</v>
      </c>
      <c r="D28" s="57">
        <v>4</v>
      </c>
      <c r="E28" s="57">
        <v>5</v>
      </c>
      <c r="F28" s="57">
        <v>6</v>
      </c>
      <c r="G28" s="57">
        <v>7</v>
      </c>
      <c r="H28" s="57">
        <v>8</v>
      </c>
      <c r="I28" s="57">
        <v>9</v>
      </c>
      <c r="J28" s="57">
        <v>10</v>
      </c>
      <c r="K28" s="57">
        <v>11</v>
      </c>
      <c r="L28" s="57">
        <v>12</v>
      </c>
      <c r="M28" s="57">
        <v>13</v>
      </c>
      <c r="N28" s="57">
        <v>14</v>
      </c>
      <c r="O28" s="57">
        <v>15</v>
      </c>
      <c r="P28" s="57">
        <v>16</v>
      </c>
      <c r="Q28" s="57">
        <v>17</v>
      </c>
      <c r="R28" s="57">
        <v>18</v>
      </c>
      <c r="S28" s="57">
        <v>19</v>
      </c>
      <c r="T28" s="57">
        <v>20</v>
      </c>
      <c r="U28" s="57">
        <v>21</v>
      </c>
      <c r="V28" s="57">
        <v>22</v>
      </c>
      <c r="W28" s="57">
        <v>23</v>
      </c>
      <c r="X28" s="57">
        <v>24</v>
      </c>
      <c r="Y28" s="57">
        <v>25</v>
      </c>
    </row>
    <row r="29" spans="1:26">
      <c r="B29" s="57" t="s">
        <v>175</v>
      </c>
      <c r="D29" s="57" t="s">
        <v>26</v>
      </c>
      <c r="E29" s="57" t="s">
        <v>27</v>
      </c>
      <c r="F29" s="57" t="s">
        <v>28</v>
      </c>
      <c r="G29" s="57" t="s">
        <v>29</v>
      </c>
      <c r="H29" s="57" t="s">
        <v>30</v>
      </c>
      <c r="I29" s="57" t="s">
        <v>31</v>
      </c>
      <c r="J29" s="57" t="s">
        <v>32</v>
      </c>
      <c r="K29" s="57" t="s">
        <v>33</v>
      </c>
      <c r="L29" s="57" t="s">
        <v>34</v>
      </c>
      <c r="M29" s="57" t="s">
        <v>35</v>
      </c>
      <c r="N29" s="57" t="s">
        <v>36</v>
      </c>
      <c r="O29" s="57" t="s">
        <v>37</v>
      </c>
      <c r="P29" s="57" t="s">
        <v>38</v>
      </c>
      <c r="Q29" s="57" t="s">
        <v>39</v>
      </c>
      <c r="R29" s="57" t="s">
        <v>40</v>
      </c>
      <c r="S29" s="57" t="s">
        <v>41</v>
      </c>
      <c r="T29" s="57" t="s">
        <v>42</v>
      </c>
      <c r="U29" s="57" t="s">
        <v>43</v>
      </c>
      <c r="V29" s="57" t="s">
        <v>44</v>
      </c>
      <c r="W29" s="57" t="s">
        <v>45</v>
      </c>
      <c r="X29" s="57" t="s">
        <v>46</v>
      </c>
      <c r="Y29" s="57" t="s">
        <v>47</v>
      </c>
    </row>
    <row r="30" spans="1:26">
      <c r="A30" s="57" t="str">
        <f>B30&amp;C30</f>
        <v>和歌山県男</v>
      </c>
      <c r="B30" s="57" t="s">
        <v>49</v>
      </c>
      <c r="C30" s="57" t="s">
        <v>17</v>
      </c>
      <c r="D30" s="57">
        <v>435051</v>
      </c>
      <c r="E30" s="57">
        <v>15646</v>
      </c>
      <c r="F30" s="57">
        <v>18341</v>
      </c>
      <c r="G30" s="57">
        <v>19897</v>
      </c>
      <c r="H30" s="57">
        <v>20719</v>
      </c>
      <c r="I30" s="57">
        <v>17680</v>
      </c>
      <c r="J30" s="57">
        <v>18640</v>
      </c>
      <c r="K30" s="57">
        <v>20918</v>
      </c>
      <c r="L30" s="57">
        <v>23169</v>
      </c>
      <c r="M30" s="57">
        <v>26952</v>
      </c>
      <c r="N30" s="57">
        <v>33157</v>
      </c>
      <c r="O30" s="57">
        <v>28972</v>
      </c>
      <c r="P30" s="57">
        <v>28509</v>
      </c>
      <c r="Q30" s="57">
        <v>28799</v>
      </c>
      <c r="R30" s="57">
        <v>31671</v>
      </c>
      <c r="S30" s="57">
        <v>35324</v>
      </c>
      <c r="T30" s="57">
        <v>26159</v>
      </c>
      <c r="U30" s="57">
        <v>18561</v>
      </c>
      <c r="V30" s="57">
        <v>11494</v>
      </c>
      <c r="W30" s="57">
        <v>4793</v>
      </c>
      <c r="X30" s="57">
        <v>872</v>
      </c>
      <c r="Y30" s="57">
        <v>80</v>
      </c>
      <c r="Z30" s="57" t="s">
        <v>96</v>
      </c>
    </row>
    <row r="31" spans="1:26">
      <c r="A31" s="57" t="str">
        <f t="shared" ref="A31:A94" si="10">B31&amp;C31</f>
        <v>和歌山県女</v>
      </c>
      <c r="B31" s="57" t="s">
        <v>49</v>
      </c>
      <c r="C31" s="57" t="s">
        <v>19</v>
      </c>
      <c r="D31" s="57">
        <v>487533</v>
      </c>
      <c r="E31" s="57">
        <v>14826</v>
      </c>
      <c r="F31" s="57">
        <v>17715</v>
      </c>
      <c r="G31" s="57">
        <v>18935</v>
      </c>
      <c r="H31" s="57">
        <v>19231</v>
      </c>
      <c r="I31" s="57">
        <v>17414</v>
      </c>
      <c r="J31" s="57">
        <v>17979</v>
      </c>
      <c r="K31" s="57">
        <v>20778</v>
      </c>
      <c r="L31" s="57">
        <v>23883</v>
      </c>
      <c r="M31" s="57">
        <v>27387</v>
      </c>
      <c r="N31" s="57">
        <v>34149</v>
      </c>
      <c r="O31" s="57">
        <v>31825</v>
      </c>
      <c r="P31" s="57">
        <v>32304</v>
      </c>
      <c r="Q31" s="57">
        <v>31239</v>
      </c>
      <c r="R31" s="57">
        <v>34862</v>
      </c>
      <c r="S31" s="57">
        <v>40967</v>
      </c>
      <c r="T31" s="57">
        <v>33865</v>
      </c>
      <c r="U31" s="57">
        <v>27459</v>
      </c>
      <c r="V31" s="57">
        <v>22382</v>
      </c>
      <c r="W31" s="57">
        <v>12438</v>
      </c>
      <c r="X31" s="57">
        <v>3926</v>
      </c>
      <c r="Y31" s="57">
        <v>647</v>
      </c>
    </row>
    <row r="32" spans="1:26" s="60" customFormat="1">
      <c r="A32" s="57" t="str">
        <f t="shared" si="10"/>
        <v>和歌山県市部男</v>
      </c>
      <c r="B32" s="60" t="s">
        <v>51</v>
      </c>
      <c r="C32" s="60" t="s">
        <v>17</v>
      </c>
      <c r="D32" s="60">
        <v>342280</v>
      </c>
      <c r="E32" s="60">
        <v>12596</v>
      </c>
      <c r="F32" s="60">
        <v>14626</v>
      </c>
      <c r="G32" s="60">
        <v>15689</v>
      </c>
      <c r="H32" s="60">
        <v>16608</v>
      </c>
      <c r="I32" s="60">
        <v>14675</v>
      </c>
      <c r="J32" s="60">
        <v>15348</v>
      </c>
      <c r="K32" s="60">
        <v>16924</v>
      </c>
      <c r="L32" s="60">
        <v>18471</v>
      </c>
      <c r="M32" s="60">
        <v>21481</v>
      </c>
      <c r="N32" s="60">
        <v>26620</v>
      </c>
      <c r="O32" s="60">
        <v>23208</v>
      </c>
      <c r="P32" s="60">
        <v>22432</v>
      </c>
      <c r="Q32" s="60">
        <v>22068</v>
      </c>
      <c r="R32" s="60">
        <v>23989</v>
      </c>
      <c r="S32" s="60">
        <v>26783</v>
      </c>
      <c r="T32" s="60">
        <v>20217</v>
      </c>
      <c r="U32" s="60">
        <v>14038</v>
      </c>
      <c r="V32" s="60">
        <v>8362</v>
      </c>
      <c r="W32" s="60">
        <v>3318</v>
      </c>
      <c r="X32" s="60">
        <v>620</v>
      </c>
      <c r="Y32" s="60">
        <v>59</v>
      </c>
      <c r="Z32" s="60" t="s">
        <v>97</v>
      </c>
    </row>
    <row r="33" spans="1:26" s="60" customFormat="1">
      <c r="A33" s="57" t="str">
        <f t="shared" si="10"/>
        <v>和歌山県市部女</v>
      </c>
      <c r="B33" s="60" t="s">
        <v>51</v>
      </c>
      <c r="C33" s="60" t="s">
        <v>19</v>
      </c>
      <c r="D33" s="60">
        <v>383479</v>
      </c>
      <c r="E33" s="60">
        <v>11980</v>
      </c>
      <c r="F33" s="60">
        <v>14145</v>
      </c>
      <c r="G33" s="60">
        <v>15054</v>
      </c>
      <c r="H33" s="60">
        <v>15606</v>
      </c>
      <c r="I33" s="60">
        <v>14560</v>
      </c>
      <c r="J33" s="60">
        <v>14882</v>
      </c>
      <c r="K33" s="60">
        <v>16937</v>
      </c>
      <c r="L33" s="60">
        <v>19213</v>
      </c>
      <c r="M33" s="60">
        <v>21965</v>
      </c>
      <c r="N33" s="60">
        <v>27808</v>
      </c>
      <c r="O33" s="60">
        <v>25760</v>
      </c>
      <c r="P33" s="60">
        <v>25647</v>
      </c>
      <c r="Q33" s="60">
        <v>24067</v>
      </c>
      <c r="R33" s="60">
        <v>26514</v>
      </c>
      <c r="S33" s="60">
        <v>31478</v>
      </c>
      <c r="T33" s="60">
        <v>25980</v>
      </c>
      <c r="U33" s="60">
        <v>20635</v>
      </c>
      <c r="V33" s="60">
        <v>16319</v>
      </c>
      <c r="W33" s="60">
        <v>8731</v>
      </c>
      <c r="X33" s="60">
        <v>2718</v>
      </c>
      <c r="Y33" s="60">
        <v>466</v>
      </c>
    </row>
    <row r="34" spans="1:26" s="60" customFormat="1">
      <c r="A34" s="57" t="str">
        <f t="shared" si="10"/>
        <v>和歌山県郡部男</v>
      </c>
      <c r="B34" s="60" t="s">
        <v>52</v>
      </c>
      <c r="C34" s="60" t="s">
        <v>17</v>
      </c>
      <c r="D34" s="60">
        <v>92771</v>
      </c>
      <c r="E34" s="60">
        <v>3050</v>
      </c>
      <c r="F34" s="60">
        <v>3715</v>
      </c>
      <c r="G34" s="60">
        <v>4208</v>
      </c>
      <c r="H34" s="60">
        <v>4111</v>
      </c>
      <c r="I34" s="60">
        <v>3005</v>
      </c>
      <c r="J34" s="60">
        <v>3292</v>
      </c>
      <c r="K34" s="60">
        <v>3994</v>
      </c>
      <c r="L34" s="60">
        <v>4698</v>
      </c>
      <c r="M34" s="60">
        <v>5471</v>
      </c>
      <c r="N34" s="60">
        <v>6537</v>
      </c>
      <c r="O34" s="60">
        <v>5764</v>
      </c>
      <c r="P34" s="60">
        <v>6077</v>
      </c>
      <c r="Q34" s="60">
        <v>6731</v>
      </c>
      <c r="R34" s="60">
        <v>7682</v>
      </c>
      <c r="S34" s="60">
        <v>8541</v>
      </c>
      <c r="T34" s="60">
        <v>5942</v>
      </c>
      <c r="U34" s="60">
        <v>4523</v>
      </c>
      <c r="V34" s="60">
        <v>3132</v>
      </c>
      <c r="W34" s="60">
        <v>1475</v>
      </c>
      <c r="X34" s="60">
        <v>252</v>
      </c>
      <c r="Y34" s="60">
        <v>21</v>
      </c>
      <c r="Z34" s="60" t="s">
        <v>98</v>
      </c>
    </row>
    <row r="35" spans="1:26" s="60" customFormat="1">
      <c r="A35" s="57" t="str">
        <f t="shared" si="10"/>
        <v>和歌山県郡部女</v>
      </c>
      <c r="B35" s="60" t="s">
        <v>52</v>
      </c>
      <c r="C35" s="60" t="s">
        <v>19</v>
      </c>
      <c r="D35" s="60">
        <v>104054</v>
      </c>
      <c r="E35" s="60">
        <v>2846</v>
      </c>
      <c r="F35" s="60">
        <v>3570</v>
      </c>
      <c r="G35" s="60">
        <v>3881</v>
      </c>
      <c r="H35" s="60">
        <v>3625</v>
      </c>
      <c r="I35" s="60">
        <v>2854</v>
      </c>
      <c r="J35" s="60">
        <v>3097</v>
      </c>
      <c r="K35" s="60">
        <v>3841</v>
      </c>
      <c r="L35" s="60">
        <v>4670</v>
      </c>
      <c r="M35" s="60">
        <v>5422</v>
      </c>
      <c r="N35" s="60">
        <v>6341</v>
      </c>
      <c r="O35" s="60">
        <v>6065</v>
      </c>
      <c r="P35" s="60">
        <v>6657</v>
      </c>
      <c r="Q35" s="60">
        <v>7172</v>
      </c>
      <c r="R35" s="60">
        <v>8348</v>
      </c>
      <c r="S35" s="60">
        <v>9489</v>
      </c>
      <c r="T35" s="60">
        <v>7885</v>
      </c>
      <c r="U35" s="60">
        <v>6824</v>
      </c>
      <c r="V35" s="60">
        <v>6063</v>
      </c>
      <c r="W35" s="60">
        <v>3707</v>
      </c>
      <c r="X35" s="60">
        <v>1208</v>
      </c>
      <c r="Y35" s="60">
        <v>181</v>
      </c>
    </row>
    <row r="36" spans="1:26">
      <c r="A36" s="57" t="str">
        <f t="shared" si="10"/>
        <v>和歌山市男</v>
      </c>
      <c r="B36" s="57" t="s">
        <v>53</v>
      </c>
      <c r="C36" s="57" t="s">
        <v>17</v>
      </c>
      <c r="D36" s="57">
        <v>167947</v>
      </c>
      <c r="E36" s="57">
        <v>6615</v>
      </c>
      <c r="F36" s="57">
        <v>7372</v>
      </c>
      <c r="G36" s="57">
        <v>7614</v>
      </c>
      <c r="H36" s="57">
        <v>7927</v>
      </c>
      <c r="I36" s="57">
        <v>7670</v>
      </c>
      <c r="J36" s="57">
        <v>8109</v>
      </c>
      <c r="K36" s="57">
        <v>8852</v>
      </c>
      <c r="L36" s="57">
        <v>9457</v>
      </c>
      <c r="M36" s="57">
        <v>10829</v>
      </c>
      <c r="N36" s="57">
        <v>13403</v>
      </c>
      <c r="O36" s="57">
        <v>11479</v>
      </c>
      <c r="P36" s="57">
        <v>10764</v>
      </c>
      <c r="Q36" s="57">
        <v>10208</v>
      </c>
      <c r="R36" s="57">
        <v>10794</v>
      </c>
      <c r="S36" s="57">
        <v>12692</v>
      </c>
      <c r="T36" s="57">
        <v>9987</v>
      </c>
      <c r="U36" s="57">
        <v>6868</v>
      </c>
      <c r="V36" s="57">
        <v>3828</v>
      </c>
      <c r="W36" s="57">
        <v>1494</v>
      </c>
      <c r="X36" s="57">
        <v>261</v>
      </c>
      <c r="Y36" s="57">
        <v>32</v>
      </c>
      <c r="Z36" s="57" t="s">
        <v>99</v>
      </c>
    </row>
    <row r="37" spans="1:26">
      <c r="A37" s="57" t="str">
        <f t="shared" si="10"/>
        <v>和歌山市女</v>
      </c>
      <c r="B37" s="57" t="s">
        <v>53</v>
      </c>
      <c r="C37" s="57" t="s">
        <v>19</v>
      </c>
      <c r="D37" s="57">
        <v>188782</v>
      </c>
      <c r="E37" s="57">
        <v>6350</v>
      </c>
      <c r="F37" s="57">
        <v>7058</v>
      </c>
      <c r="G37" s="57">
        <v>7331</v>
      </c>
      <c r="H37" s="57">
        <v>7519</v>
      </c>
      <c r="I37" s="57">
        <v>7698</v>
      </c>
      <c r="J37" s="57">
        <v>7772</v>
      </c>
      <c r="K37" s="57">
        <v>8983</v>
      </c>
      <c r="L37" s="57">
        <v>9893</v>
      </c>
      <c r="M37" s="57">
        <v>10999</v>
      </c>
      <c r="N37" s="57">
        <v>14060</v>
      </c>
      <c r="O37" s="57">
        <v>12850</v>
      </c>
      <c r="P37" s="57">
        <v>12224</v>
      </c>
      <c r="Q37" s="57">
        <v>11026</v>
      </c>
      <c r="R37" s="57">
        <v>12303</v>
      </c>
      <c r="S37" s="57">
        <v>15384</v>
      </c>
      <c r="T37" s="57">
        <v>13043</v>
      </c>
      <c r="U37" s="57">
        <v>10084</v>
      </c>
      <c r="V37" s="57">
        <v>7771</v>
      </c>
      <c r="W37" s="57">
        <v>3972</v>
      </c>
      <c r="X37" s="57">
        <v>1225</v>
      </c>
      <c r="Y37" s="57">
        <v>212</v>
      </c>
    </row>
    <row r="38" spans="1:26">
      <c r="A38" s="57" t="str">
        <f t="shared" si="10"/>
        <v>海南市男</v>
      </c>
      <c r="B38" s="57" t="s">
        <v>54</v>
      </c>
      <c r="C38" s="57" t="s">
        <v>17</v>
      </c>
      <c r="D38" s="57">
        <v>22548</v>
      </c>
      <c r="E38" s="57">
        <v>716</v>
      </c>
      <c r="F38" s="57">
        <v>832</v>
      </c>
      <c r="G38" s="57">
        <v>918</v>
      </c>
      <c r="H38" s="57">
        <v>978</v>
      </c>
      <c r="I38" s="57">
        <v>876</v>
      </c>
      <c r="J38" s="57">
        <v>881</v>
      </c>
      <c r="K38" s="57">
        <v>984</v>
      </c>
      <c r="L38" s="57">
        <v>1114</v>
      </c>
      <c r="M38" s="57">
        <v>1369</v>
      </c>
      <c r="N38" s="57">
        <v>1667</v>
      </c>
      <c r="O38" s="57">
        <v>1504</v>
      </c>
      <c r="P38" s="57">
        <v>1501</v>
      </c>
      <c r="Q38" s="57">
        <v>1539</v>
      </c>
      <c r="R38" s="57">
        <v>1759</v>
      </c>
      <c r="S38" s="57">
        <v>1993</v>
      </c>
      <c r="T38" s="57">
        <v>1512</v>
      </c>
      <c r="U38" s="57">
        <v>1076</v>
      </c>
      <c r="V38" s="57">
        <v>779</v>
      </c>
      <c r="W38" s="57">
        <v>287</v>
      </c>
      <c r="X38" s="57">
        <v>58</v>
      </c>
      <c r="Y38" s="57">
        <v>4</v>
      </c>
      <c r="Z38" s="57" t="s">
        <v>100</v>
      </c>
    </row>
    <row r="39" spans="1:26">
      <c r="A39" s="57" t="str">
        <f t="shared" si="10"/>
        <v>海南市女</v>
      </c>
      <c r="B39" s="57" t="s">
        <v>54</v>
      </c>
      <c r="C39" s="57" t="s">
        <v>19</v>
      </c>
      <c r="D39" s="57">
        <v>25821</v>
      </c>
      <c r="E39" s="57">
        <v>664</v>
      </c>
      <c r="F39" s="57">
        <v>843</v>
      </c>
      <c r="G39" s="57">
        <v>894</v>
      </c>
      <c r="H39" s="57">
        <v>984</v>
      </c>
      <c r="I39" s="57">
        <v>841</v>
      </c>
      <c r="J39" s="57">
        <v>840</v>
      </c>
      <c r="K39" s="57">
        <v>928</v>
      </c>
      <c r="L39" s="57">
        <v>1162</v>
      </c>
      <c r="M39" s="57">
        <v>1373</v>
      </c>
      <c r="N39" s="57">
        <v>1779</v>
      </c>
      <c r="O39" s="57">
        <v>1659</v>
      </c>
      <c r="P39" s="57">
        <v>1663</v>
      </c>
      <c r="Q39" s="57">
        <v>1728</v>
      </c>
      <c r="R39" s="57">
        <v>1925</v>
      </c>
      <c r="S39" s="57">
        <v>2349</v>
      </c>
      <c r="T39" s="57">
        <v>1949</v>
      </c>
      <c r="U39" s="57">
        <v>1648</v>
      </c>
      <c r="V39" s="57">
        <v>1329</v>
      </c>
      <c r="W39" s="57">
        <v>770</v>
      </c>
      <c r="X39" s="57">
        <v>234</v>
      </c>
      <c r="Y39" s="57">
        <v>48</v>
      </c>
    </row>
    <row r="40" spans="1:26">
      <c r="A40" s="57" t="str">
        <f t="shared" si="10"/>
        <v>橋本市男</v>
      </c>
      <c r="B40" s="57" t="s">
        <v>55</v>
      </c>
      <c r="C40" s="57" t="s">
        <v>17</v>
      </c>
      <c r="D40" s="57">
        <v>28621</v>
      </c>
      <c r="E40" s="57">
        <v>963</v>
      </c>
      <c r="F40" s="57">
        <v>1183</v>
      </c>
      <c r="G40" s="57">
        <v>1397</v>
      </c>
      <c r="H40" s="57">
        <v>1462</v>
      </c>
      <c r="I40" s="57">
        <v>1189</v>
      </c>
      <c r="J40" s="57">
        <v>1150</v>
      </c>
      <c r="K40" s="57">
        <v>1358</v>
      </c>
      <c r="L40" s="57">
        <v>1441</v>
      </c>
      <c r="M40" s="57">
        <v>1640</v>
      </c>
      <c r="N40" s="57">
        <v>2046</v>
      </c>
      <c r="O40" s="57">
        <v>1783</v>
      </c>
      <c r="P40" s="57">
        <v>1844</v>
      </c>
      <c r="Q40" s="57">
        <v>2089</v>
      </c>
      <c r="R40" s="57">
        <v>2421</v>
      </c>
      <c r="S40" s="57">
        <v>2420</v>
      </c>
      <c r="T40" s="57">
        <v>1799</v>
      </c>
      <c r="U40" s="57">
        <v>1187</v>
      </c>
      <c r="V40" s="57">
        <v>690</v>
      </c>
      <c r="W40" s="57">
        <v>284</v>
      </c>
      <c r="X40" s="57">
        <v>57</v>
      </c>
      <c r="Y40" s="57">
        <v>7</v>
      </c>
      <c r="Z40" s="57" t="s">
        <v>101</v>
      </c>
    </row>
    <row r="41" spans="1:26">
      <c r="A41" s="57" t="str">
        <f t="shared" si="10"/>
        <v>橋本市女</v>
      </c>
      <c r="B41" s="57" t="s">
        <v>55</v>
      </c>
      <c r="C41" s="57" t="s">
        <v>19</v>
      </c>
      <c r="D41" s="57">
        <v>32197</v>
      </c>
      <c r="E41" s="57">
        <v>927</v>
      </c>
      <c r="F41" s="57">
        <v>1185</v>
      </c>
      <c r="G41" s="57">
        <v>1302</v>
      </c>
      <c r="H41" s="57">
        <v>1395</v>
      </c>
      <c r="I41" s="57">
        <v>1293</v>
      </c>
      <c r="J41" s="57">
        <v>1193</v>
      </c>
      <c r="K41" s="57">
        <v>1380</v>
      </c>
      <c r="L41" s="57">
        <v>1501</v>
      </c>
      <c r="M41" s="57">
        <v>1755</v>
      </c>
      <c r="N41" s="57">
        <v>2188</v>
      </c>
      <c r="O41" s="57">
        <v>2013</v>
      </c>
      <c r="P41" s="57">
        <v>2265</v>
      </c>
      <c r="Q41" s="57">
        <v>2420</v>
      </c>
      <c r="R41" s="57">
        <v>2477</v>
      </c>
      <c r="S41" s="57">
        <v>2721</v>
      </c>
      <c r="T41" s="57">
        <v>2047</v>
      </c>
      <c r="U41" s="57">
        <v>1637</v>
      </c>
      <c r="V41" s="57">
        <v>1354</v>
      </c>
      <c r="W41" s="57">
        <v>726</v>
      </c>
      <c r="X41" s="57">
        <v>242</v>
      </c>
      <c r="Y41" s="57">
        <v>47</v>
      </c>
    </row>
    <row r="42" spans="1:26">
      <c r="A42" s="57" t="str">
        <f t="shared" si="10"/>
        <v>有田市男</v>
      </c>
      <c r="B42" s="57" t="s">
        <v>56</v>
      </c>
      <c r="C42" s="57" t="s">
        <v>17</v>
      </c>
      <c r="D42" s="57">
        <v>12576</v>
      </c>
      <c r="E42" s="57">
        <v>366</v>
      </c>
      <c r="F42" s="57">
        <v>471</v>
      </c>
      <c r="G42" s="57">
        <v>599</v>
      </c>
      <c r="H42" s="57">
        <v>665</v>
      </c>
      <c r="I42" s="57">
        <v>525</v>
      </c>
      <c r="J42" s="57">
        <v>523</v>
      </c>
      <c r="K42" s="57">
        <v>575</v>
      </c>
      <c r="L42" s="57">
        <v>604</v>
      </c>
      <c r="M42" s="57">
        <v>745</v>
      </c>
      <c r="N42" s="57">
        <v>939</v>
      </c>
      <c r="O42" s="57">
        <v>864</v>
      </c>
      <c r="P42" s="57">
        <v>828</v>
      </c>
      <c r="Q42" s="57">
        <v>836</v>
      </c>
      <c r="R42" s="57">
        <v>984</v>
      </c>
      <c r="S42" s="57">
        <v>1130</v>
      </c>
      <c r="T42" s="57">
        <v>801</v>
      </c>
      <c r="U42" s="57">
        <v>544</v>
      </c>
      <c r="V42" s="57">
        <v>302</v>
      </c>
      <c r="W42" s="57">
        <v>139</v>
      </c>
      <c r="X42" s="57">
        <v>23</v>
      </c>
      <c r="Y42" s="57">
        <v>2</v>
      </c>
      <c r="Z42" s="57" t="s">
        <v>102</v>
      </c>
    </row>
    <row r="43" spans="1:26">
      <c r="A43" s="57" t="str">
        <f t="shared" si="10"/>
        <v>有田市女</v>
      </c>
      <c r="B43" s="57" t="s">
        <v>56</v>
      </c>
      <c r="C43" s="57" t="s">
        <v>19</v>
      </c>
      <c r="D43" s="57">
        <v>13962</v>
      </c>
      <c r="E43" s="57">
        <v>347</v>
      </c>
      <c r="F43" s="57">
        <v>475</v>
      </c>
      <c r="G43" s="57">
        <v>511</v>
      </c>
      <c r="H43" s="57">
        <v>568</v>
      </c>
      <c r="I43" s="57">
        <v>479</v>
      </c>
      <c r="J43" s="57">
        <v>475</v>
      </c>
      <c r="K43" s="57">
        <v>513</v>
      </c>
      <c r="L43" s="57">
        <v>650</v>
      </c>
      <c r="M43" s="57">
        <v>702</v>
      </c>
      <c r="N43" s="57">
        <v>979</v>
      </c>
      <c r="O43" s="57">
        <v>908</v>
      </c>
      <c r="P43" s="57">
        <v>970</v>
      </c>
      <c r="Q43" s="57">
        <v>941</v>
      </c>
      <c r="R43" s="57">
        <v>1088</v>
      </c>
      <c r="S43" s="57">
        <v>1237</v>
      </c>
      <c r="T43" s="57">
        <v>1004</v>
      </c>
      <c r="U43" s="57">
        <v>864</v>
      </c>
      <c r="V43" s="57">
        <v>695</v>
      </c>
      <c r="W43" s="57">
        <v>347</v>
      </c>
      <c r="X43" s="57">
        <v>90</v>
      </c>
      <c r="Y43" s="57">
        <v>20</v>
      </c>
    </row>
    <row r="44" spans="1:26">
      <c r="A44" s="57" t="str">
        <f t="shared" si="10"/>
        <v>御坊市男</v>
      </c>
      <c r="B44" s="57" t="s">
        <v>57</v>
      </c>
      <c r="C44" s="57" t="s">
        <v>17</v>
      </c>
      <c r="D44" s="57">
        <v>11404</v>
      </c>
      <c r="E44" s="57">
        <v>354</v>
      </c>
      <c r="F44" s="57">
        <v>462</v>
      </c>
      <c r="G44" s="57">
        <v>466</v>
      </c>
      <c r="H44" s="57">
        <v>847</v>
      </c>
      <c r="I44" s="57">
        <v>543</v>
      </c>
      <c r="J44" s="57">
        <v>492</v>
      </c>
      <c r="K44" s="57">
        <v>527</v>
      </c>
      <c r="L44" s="57">
        <v>570</v>
      </c>
      <c r="M44" s="57">
        <v>650</v>
      </c>
      <c r="N44" s="57">
        <v>912</v>
      </c>
      <c r="O44" s="57">
        <v>770</v>
      </c>
      <c r="P44" s="57">
        <v>740</v>
      </c>
      <c r="Q44" s="57">
        <v>704</v>
      </c>
      <c r="R44" s="57">
        <v>815</v>
      </c>
      <c r="S44" s="57">
        <v>823</v>
      </c>
      <c r="T44" s="57">
        <v>603</v>
      </c>
      <c r="U44" s="57">
        <v>418</v>
      </c>
      <c r="V44" s="57">
        <v>288</v>
      </c>
      <c r="W44" s="57">
        <v>110</v>
      </c>
      <c r="X44" s="57">
        <v>19</v>
      </c>
      <c r="Y44" s="57">
        <v>1</v>
      </c>
      <c r="Z44" s="57" t="s">
        <v>103</v>
      </c>
    </row>
    <row r="45" spans="1:26">
      <c r="A45" s="57" t="str">
        <f t="shared" si="10"/>
        <v>御坊市女</v>
      </c>
      <c r="B45" s="57" t="s">
        <v>57</v>
      </c>
      <c r="C45" s="57" t="s">
        <v>19</v>
      </c>
      <c r="D45" s="57">
        <v>12077</v>
      </c>
      <c r="E45" s="57">
        <v>351</v>
      </c>
      <c r="F45" s="57">
        <v>428</v>
      </c>
      <c r="G45" s="57">
        <v>435</v>
      </c>
      <c r="H45" s="57">
        <v>574</v>
      </c>
      <c r="I45" s="57">
        <v>403</v>
      </c>
      <c r="J45" s="57">
        <v>488</v>
      </c>
      <c r="K45" s="57">
        <v>505</v>
      </c>
      <c r="L45" s="57">
        <v>537</v>
      </c>
      <c r="M45" s="57">
        <v>678</v>
      </c>
      <c r="N45" s="57">
        <v>838</v>
      </c>
      <c r="O45" s="57">
        <v>791</v>
      </c>
      <c r="P45" s="57">
        <v>813</v>
      </c>
      <c r="Q45" s="57">
        <v>773</v>
      </c>
      <c r="R45" s="57">
        <v>895</v>
      </c>
      <c r="S45" s="57">
        <v>966</v>
      </c>
      <c r="T45" s="57">
        <v>756</v>
      </c>
      <c r="U45" s="57">
        <v>661</v>
      </c>
      <c r="V45" s="57">
        <v>554</v>
      </c>
      <c r="W45" s="57">
        <v>324</v>
      </c>
      <c r="X45" s="57">
        <v>89</v>
      </c>
      <c r="Y45" s="57">
        <v>11</v>
      </c>
    </row>
    <row r="46" spans="1:26">
      <c r="A46" s="57" t="str">
        <f t="shared" si="10"/>
        <v>田辺市男</v>
      </c>
      <c r="B46" s="57" t="s">
        <v>58</v>
      </c>
      <c r="C46" s="57" t="s">
        <v>17</v>
      </c>
      <c r="D46" s="57">
        <v>32790</v>
      </c>
      <c r="E46" s="57">
        <v>1130</v>
      </c>
      <c r="F46" s="57">
        <v>1358</v>
      </c>
      <c r="G46" s="57">
        <v>1477</v>
      </c>
      <c r="H46" s="57">
        <v>1363</v>
      </c>
      <c r="I46" s="57">
        <v>1040</v>
      </c>
      <c r="J46" s="57">
        <v>1342</v>
      </c>
      <c r="K46" s="57">
        <v>1483</v>
      </c>
      <c r="L46" s="57">
        <v>1761</v>
      </c>
      <c r="M46" s="57">
        <v>2117</v>
      </c>
      <c r="N46" s="57">
        <v>2506</v>
      </c>
      <c r="O46" s="57">
        <v>2232</v>
      </c>
      <c r="P46" s="57">
        <v>2346</v>
      </c>
      <c r="Q46" s="57">
        <v>2313</v>
      </c>
      <c r="R46" s="57">
        <v>2402</v>
      </c>
      <c r="S46" s="57">
        <v>2599</v>
      </c>
      <c r="T46" s="57">
        <v>1884</v>
      </c>
      <c r="U46" s="57">
        <v>1465</v>
      </c>
      <c r="V46" s="57">
        <v>1020</v>
      </c>
      <c r="W46" s="57">
        <v>429</v>
      </c>
      <c r="X46" s="57">
        <v>79</v>
      </c>
      <c r="Y46" s="57">
        <v>6</v>
      </c>
      <c r="Z46" s="57" t="s">
        <v>104</v>
      </c>
    </row>
    <row r="47" spans="1:26">
      <c r="A47" s="57" t="str">
        <f t="shared" si="10"/>
        <v>田辺市女</v>
      </c>
      <c r="B47" s="57" t="s">
        <v>58</v>
      </c>
      <c r="C47" s="57" t="s">
        <v>19</v>
      </c>
      <c r="D47" s="57">
        <v>37080</v>
      </c>
      <c r="E47" s="57">
        <v>1076</v>
      </c>
      <c r="F47" s="57">
        <v>1343</v>
      </c>
      <c r="G47" s="57">
        <v>1560</v>
      </c>
      <c r="H47" s="57">
        <v>1436</v>
      </c>
      <c r="I47" s="57">
        <v>1008</v>
      </c>
      <c r="J47" s="57">
        <v>1279</v>
      </c>
      <c r="K47" s="57">
        <v>1475</v>
      </c>
      <c r="L47" s="57">
        <v>1810</v>
      </c>
      <c r="M47" s="57">
        <v>2100</v>
      </c>
      <c r="N47" s="57">
        <v>2607</v>
      </c>
      <c r="O47" s="57">
        <v>2388</v>
      </c>
      <c r="P47" s="57">
        <v>2599</v>
      </c>
      <c r="Q47" s="57">
        <v>2403</v>
      </c>
      <c r="R47" s="57">
        <v>2653</v>
      </c>
      <c r="S47" s="57">
        <v>2929</v>
      </c>
      <c r="T47" s="57">
        <v>2624</v>
      </c>
      <c r="U47" s="57">
        <v>2193</v>
      </c>
      <c r="V47" s="57">
        <v>1805</v>
      </c>
      <c r="W47" s="57">
        <v>970</v>
      </c>
      <c r="X47" s="57">
        <v>323</v>
      </c>
      <c r="Y47" s="57">
        <v>48</v>
      </c>
    </row>
    <row r="48" spans="1:26">
      <c r="A48" s="57" t="str">
        <f t="shared" si="10"/>
        <v>新宮市男</v>
      </c>
      <c r="B48" s="57" t="s">
        <v>59</v>
      </c>
      <c r="C48" s="57" t="s">
        <v>17</v>
      </c>
      <c r="D48" s="57">
        <v>12610</v>
      </c>
      <c r="E48" s="57">
        <v>415</v>
      </c>
      <c r="F48" s="57">
        <v>502</v>
      </c>
      <c r="G48" s="57">
        <v>577</v>
      </c>
      <c r="H48" s="57">
        <v>526</v>
      </c>
      <c r="I48" s="57">
        <v>292</v>
      </c>
      <c r="J48" s="57">
        <v>431</v>
      </c>
      <c r="K48" s="57">
        <v>563</v>
      </c>
      <c r="L48" s="57">
        <v>587</v>
      </c>
      <c r="M48" s="57">
        <v>673</v>
      </c>
      <c r="N48" s="57">
        <v>852</v>
      </c>
      <c r="O48" s="57">
        <v>827</v>
      </c>
      <c r="P48" s="57">
        <v>834</v>
      </c>
      <c r="Q48" s="57">
        <v>880</v>
      </c>
      <c r="R48" s="57">
        <v>1030</v>
      </c>
      <c r="S48" s="57">
        <v>1057</v>
      </c>
      <c r="T48" s="57">
        <v>814</v>
      </c>
      <c r="U48" s="57">
        <v>643</v>
      </c>
      <c r="V48" s="57">
        <v>379</v>
      </c>
      <c r="W48" s="57">
        <v>166</v>
      </c>
      <c r="X48" s="57">
        <v>41</v>
      </c>
      <c r="Y48" s="57">
        <v>3</v>
      </c>
      <c r="Z48" s="57" t="s">
        <v>105</v>
      </c>
    </row>
    <row r="49" spans="1:26">
      <c r="A49" s="57" t="str">
        <f t="shared" si="10"/>
        <v>新宮市女</v>
      </c>
      <c r="B49" s="57" t="s">
        <v>59</v>
      </c>
      <c r="C49" s="57" t="s">
        <v>19</v>
      </c>
      <c r="D49" s="57">
        <v>14561</v>
      </c>
      <c r="E49" s="57">
        <v>418</v>
      </c>
      <c r="F49" s="57">
        <v>473</v>
      </c>
      <c r="G49" s="57">
        <v>484</v>
      </c>
      <c r="H49" s="57">
        <v>473</v>
      </c>
      <c r="I49" s="57">
        <v>331</v>
      </c>
      <c r="J49" s="57">
        <v>450</v>
      </c>
      <c r="K49" s="57">
        <v>542</v>
      </c>
      <c r="L49" s="57">
        <v>631</v>
      </c>
      <c r="M49" s="57">
        <v>730</v>
      </c>
      <c r="N49" s="57">
        <v>869</v>
      </c>
      <c r="O49" s="57">
        <v>856</v>
      </c>
      <c r="P49" s="57">
        <v>975</v>
      </c>
      <c r="Q49" s="57">
        <v>1017</v>
      </c>
      <c r="R49" s="57">
        <v>1097</v>
      </c>
      <c r="S49" s="57">
        <v>1351</v>
      </c>
      <c r="T49" s="57">
        <v>1118</v>
      </c>
      <c r="U49" s="57">
        <v>935</v>
      </c>
      <c r="V49" s="57">
        <v>810</v>
      </c>
      <c r="W49" s="57">
        <v>475</v>
      </c>
      <c r="X49" s="57">
        <v>165</v>
      </c>
      <c r="Y49" s="57">
        <v>27</v>
      </c>
    </row>
    <row r="50" spans="1:26">
      <c r="A50" s="57" t="str">
        <f t="shared" si="10"/>
        <v>紀の川市男</v>
      </c>
      <c r="B50" s="57" t="s">
        <v>60</v>
      </c>
      <c r="C50" s="57" t="s">
        <v>17</v>
      </c>
      <c r="D50" s="57">
        <v>27815</v>
      </c>
      <c r="E50" s="57">
        <v>866</v>
      </c>
      <c r="F50" s="57">
        <v>1153</v>
      </c>
      <c r="G50" s="57">
        <v>1274</v>
      </c>
      <c r="H50" s="57">
        <v>1367</v>
      </c>
      <c r="I50" s="57">
        <v>1251</v>
      </c>
      <c r="J50" s="57">
        <v>1142</v>
      </c>
      <c r="K50" s="57">
        <v>1254</v>
      </c>
      <c r="L50" s="57">
        <v>1497</v>
      </c>
      <c r="M50" s="57">
        <v>1686</v>
      </c>
      <c r="N50" s="57">
        <v>1981</v>
      </c>
      <c r="O50" s="57">
        <v>1844</v>
      </c>
      <c r="P50" s="57">
        <v>1946</v>
      </c>
      <c r="Q50" s="57">
        <v>1950</v>
      </c>
      <c r="R50" s="57">
        <v>2206</v>
      </c>
      <c r="S50" s="57">
        <v>2415</v>
      </c>
      <c r="T50" s="57">
        <v>1636</v>
      </c>
      <c r="U50" s="57">
        <v>1110</v>
      </c>
      <c r="V50" s="57">
        <v>715</v>
      </c>
      <c r="W50" s="57">
        <v>288</v>
      </c>
      <c r="X50" s="57">
        <v>53</v>
      </c>
      <c r="Y50" s="57">
        <v>4</v>
      </c>
      <c r="Z50" s="57" t="s">
        <v>106</v>
      </c>
    </row>
    <row r="51" spans="1:26">
      <c r="A51" s="57" t="str">
        <f t="shared" si="10"/>
        <v>紀の川市女</v>
      </c>
      <c r="B51" s="57" t="s">
        <v>60</v>
      </c>
      <c r="C51" s="57" t="s">
        <v>19</v>
      </c>
      <c r="D51" s="57">
        <v>31001</v>
      </c>
      <c r="E51" s="57">
        <v>850</v>
      </c>
      <c r="F51" s="57">
        <v>1152</v>
      </c>
      <c r="G51" s="57">
        <v>1258</v>
      </c>
      <c r="H51" s="57">
        <v>1239</v>
      </c>
      <c r="I51" s="57">
        <v>1092</v>
      </c>
      <c r="J51" s="57">
        <v>1122</v>
      </c>
      <c r="K51" s="57">
        <v>1204</v>
      </c>
      <c r="L51" s="57">
        <v>1515</v>
      </c>
      <c r="M51" s="57">
        <v>1771</v>
      </c>
      <c r="N51" s="57">
        <v>2090</v>
      </c>
      <c r="O51" s="57">
        <v>2148</v>
      </c>
      <c r="P51" s="57">
        <v>2197</v>
      </c>
      <c r="Q51" s="57">
        <v>2144</v>
      </c>
      <c r="R51" s="57">
        <v>2370</v>
      </c>
      <c r="S51" s="57">
        <v>2609</v>
      </c>
      <c r="T51" s="57">
        <v>2034</v>
      </c>
      <c r="U51" s="57">
        <v>1678</v>
      </c>
      <c r="V51" s="57">
        <v>1260</v>
      </c>
      <c r="W51" s="57">
        <v>786</v>
      </c>
      <c r="X51" s="57">
        <v>250</v>
      </c>
      <c r="Y51" s="57">
        <v>35</v>
      </c>
    </row>
    <row r="52" spans="1:26">
      <c r="A52" s="57" t="str">
        <f t="shared" si="10"/>
        <v>岩出市男</v>
      </c>
      <c r="B52" s="57" t="s">
        <v>61</v>
      </c>
      <c r="C52" s="57" t="s">
        <v>17</v>
      </c>
      <c r="D52" s="57">
        <v>25969</v>
      </c>
      <c r="E52" s="57">
        <v>1171</v>
      </c>
      <c r="F52" s="57">
        <v>1293</v>
      </c>
      <c r="G52" s="57">
        <v>1367</v>
      </c>
      <c r="H52" s="57">
        <v>1473</v>
      </c>
      <c r="I52" s="57">
        <v>1289</v>
      </c>
      <c r="J52" s="57">
        <v>1278</v>
      </c>
      <c r="K52" s="57">
        <v>1328</v>
      </c>
      <c r="L52" s="57">
        <v>1440</v>
      </c>
      <c r="M52" s="57">
        <v>1772</v>
      </c>
      <c r="N52" s="57">
        <v>2314</v>
      </c>
      <c r="O52" s="57">
        <v>1905</v>
      </c>
      <c r="P52" s="57">
        <v>1629</v>
      </c>
      <c r="Q52" s="57">
        <v>1549</v>
      </c>
      <c r="R52" s="57">
        <v>1578</v>
      </c>
      <c r="S52" s="57">
        <v>1654</v>
      </c>
      <c r="T52" s="57">
        <v>1181</v>
      </c>
      <c r="U52" s="57">
        <v>727</v>
      </c>
      <c r="V52" s="57">
        <v>361</v>
      </c>
      <c r="W52" s="57">
        <v>121</v>
      </c>
      <c r="X52" s="57">
        <v>29</v>
      </c>
      <c r="Y52" s="57">
        <v>0</v>
      </c>
      <c r="Z52" s="57" t="s">
        <v>107</v>
      </c>
    </row>
    <row r="53" spans="1:26">
      <c r="A53" s="57" t="str">
        <f t="shared" si="10"/>
        <v>岩出市女</v>
      </c>
      <c r="B53" s="57" t="s">
        <v>61</v>
      </c>
      <c r="C53" s="57" t="s">
        <v>19</v>
      </c>
      <c r="D53" s="57">
        <v>27998</v>
      </c>
      <c r="E53" s="57">
        <v>997</v>
      </c>
      <c r="F53" s="57">
        <v>1188</v>
      </c>
      <c r="G53" s="57">
        <v>1279</v>
      </c>
      <c r="H53" s="57">
        <v>1418</v>
      </c>
      <c r="I53" s="57">
        <v>1415</v>
      </c>
      <c r="J53" s="57">
        <v>1263</v>
      </c>
      <c r="K53" s="57">
        <v>1407</v>
      </c>
      <c r="L53" s="57">
        <v>1514</v>
      </c>
      <c r="M53" s="57">
        <v>1857</v>
      </c>
      <c r="N53" s="57">
        <v>2398</v>
      </c>
      <c r="O53" s="57">
        <v>2147</v>
      </c>
      <c r="P53" s="57">
        <v>1941</v>
      </c>
      <c r="Q53" s="57">
        <v>1615</v>
      </c>
      <c r="R53" s="57">
        <v>1706</v>
      </c>
      <c r="S53" s="57">
        <v>1932</v>
      </c>
      <c r="T53" s="57">
        <v>1405</v>
      </c>
      <c r="U53" s="57">
        <v>935</v>
      </c>
      <c r="V53" s="57">
        <v>741</v>
      </c>
      <c r="W53" s="57">
        <v>361</v>
      </c>
      <c r="X53" s="57">
        <v>100</v>
      </c>
      <c r="Y53" s="57">
        <v>18</v>
      </c>
    </row>
    <row r="54" spans="1:26" s="61" customFormat="1" ht="12.75" customHeight="1">
      <c r="A54" s="57" t="str">
        <f t="shared" si="10"/>
        <v>海草郡男</v>
      </c>
      <c r="B54" s="61" t="s">
        <v>89</v>
      </c>
      <c r="C54" s="61" t="s">
        <v>17</v>
      </c>
      <c r="D54" s="61">
        <v>3796</v>
      </c>
      <c r="E54" s="61">
        <v>78</v>
      </c>
      <c r="F54" s="61">
        <v>99</v>
      </c>
      <c r="G54" s="61">
        <v>122</v>
      </c>
      <c r="H54" s="61">
        <v>124</v>
      </c>
      <c r="I54" s="61">
        <v>105</v>
      </c>
      <c r="J54" s="61">
        <v>110</v>
      </c>
      <c r="K54" s="61">
        <v>116</v>
      </c>
      <c r="L54" s="61">
        <v>157</v>
      </c>
      <c r="M54" s="61">
        <v>203</v>
      </c>
      <c r="N54" s="61">
        <v>270</v>
      </c>
      <c r="O54" s="61">
        <v>216</v>
      </c>
      <c r="P54" s="61">
        <v>245</v>
      </c>
      <c r="Q54" s="61">
        <v>302</v>
      </c>
      <c r="R54" s="61">
        <v>373</v>
      </c>
      <c r="S54" s="61">
        <v>441</v>
      </c>
      <c r="T54" s="61">
        <v>308</v>
      </c>
      <c r="U54" s="61">
        <v>211</v>
      </c>
      <c r="V54" s="61">
        <v>204</v>
      </c>
      <c r="W54" s="61">
        <v>95</v>
      </c>
      <c r="X54" s="61">
        <v>16</v>
      </c>
      <c r="Y54" s="61">
        <v>1</v>
      </c>
      <c r="Z54" s="61" t="s">
        <v>108</v>
      </c>
    </row>
    <row r="55" spans="1:26" s="61" customFormat="1">
      <c r="A55" s="57" t="str">
        <f t="shared" si="10"/>
        <v>海草郡女</v>
      </c>
      <c r="B55" s="61" t="s">
        <v>89</v>
      </c>
      <c r="C55" s="61" t="s">
        <v>19</v>
      </c>
      <c r="D55" s="61">
        <v>4460</v>
      </c>
      <c r="E55" s="61">
        <v>61</v>
      </c>
      <c r="F55" s="61">
        <v>117</v>
      </c>
      <c r="G55" s="61">
        <v>108</v>
      </c>
      <c r="H55" s="61">
        <v>133</v>
      </c>
      <c r="I55" s="61">
        <v>88</v>
      </c>
      <c r="J55" s="61">
        <v>97</v>
      </c>
      <c r="K55" s="61">
        <v>113</v>
      </c>
      <c r="L55" s="61">
        <v>151</v>
      </c>
      <c r="M55" s="61">
        <v>195</v>
      </c>
      <c r="N55" s="61">
        <v>218</v>
      </c>
      <c r="O55" s="61">
        <v>223</v>
      </c>
      <c r="P55" s="61">
        <v>253</v>
      </c>
      <c r="Q55" s="61">
        <v>343</v>
      </c>
      <c r="R55" s="61">
        <v>420</v>
      </c>
      <c r="S55" s="61">
        <v>485</v>
      </c>
      <c r="T55" s="61">
        <v>374</v>
      </c>
      <c r="U55" s="61">
        <v>371</v>
      </c>
      <c r="V55" s="61">
        <v>361</v>
      </c>
      <c r="W55" s="61">
        <v>253</v>
      </c>
      <c r="X55" s="61">
        <v>83</v>
      </c>
      <c r="Y55" s="61">
        <v>13</v>
      </c>
    </row>
    <row r="56" spans="1:26">
      <c r="A56" s="57" t="str">
        <f t="shared" si="10"/>
        <v>紀美野町男</v>
      </c>
      <c r="B56" s="57" t="s">
        <v>62</v>
      </c>
      <c r="C56" s="57" t="s">
        <v>17</v>
      </c>
      <c r="D56" s="57">
        <v>3796</v>
      </c>
      <c r="E56" s="57">
        <v>78</v>
      </c>
      <c r="F56" s="57">
        <v>99</v>
      </c>
      <c r="G56" s="57">
        <v>122</v>
      </c>
      <c r="H56" s="57">
        <v>124</v>
      </c>
      <c r="I56" s="57">
        <v>105</v>
      </c>
      <c r="J56" s="57">
        <v>110</v>
      </c>
      <c r="K56" s="57">
        <v>116</v>
      </c>
      <c r="L56" s="57">
        <v>157</v>
      </c>
      <c r="M56" s="57">
        <v>203</v>
      </c>
      <c r="N56" s="57">
        <v>270</v>
      </c>
      <c r="O56" s="57">
        <v>216</v>
      </c>
      <c r="P56" s="57">
        <v>245</v>
      </c>
      <c r="Q56" s="57">
        <v>302</v>
      </c>
      <c r="R56" s="57">
        <v>373</v>
      </c>
      <c r="S56" s="57">
        <v>441</v>
      </c>
      <c r="T56" s="57">
        <v>308</v>
      </c>
      <c r="U56" s="57">
        <v>211</v>
      </c>
      <c r="V56" s="57">
        <v>204</v>
      </c>
      <c r="W56" s="57">
        <v>95</v>
      </c>
      <c r="X56" s="57">
        <v>16</v>
      </c>
      <c r="Y56" s="57">
        <v>1</v>
      </c>
      <c r="Z56" s="57" t="s">
        <v>109</v>
      </c>
    </row>
    <row r="57" spans="1:26">
      <c r="A57" s="57" t="str">
        <f t="shared" si="10"/>
        <v>紀美野町女</v>
      </c>
      <c r="B57" s="57" t="s">
        <v>62</v>
      </c>
      <c r="C57" s="57" t="s">
        <v>19</v>
      </c>
      <c r="D57" s="57">
        <v>4460</v>
      </c>
      <c r="E57" s="57">
        <v>61</v>
      </c>
      <c r="F57" s="57">
        <v>117</v>
      </c>
      <c r="G57" s="57">
        <v>108</v>
      </c>
      <c r="H57" s="57">
        <v>133</v>
      </c>
      <c r="I57" s="57">
        <v>88</v>
      </c>
      <c r="J57" s="57">
        <v>97</v>
      </c>
      <c r="K57" s="57">
        <v>113</v>
      </c>
      <c r="L57" s="57">
        <v>151</v>
      </c>
      <c r="M57" s="57">
        <v>195</v>
      </c>
      <c r="N57" s="57">
        <v>218</v>
      </c>
      <c r="O57" s="57">
        <v>223</v>
      </c>
      <c r="P57" s="57">
        <v>253</v>
      </c>
      <c r="Q57" s="57">
        <v>343</v>
      </c>
      <c r="R57" s="57">
        <v>420</v>
      </c>
      <c r="S57" s="57">
        <v>485</v>
      </c>
      <c r="T57" s="57">
        <v>374</v>
      </c>
      <c r="U57" s="57">
        <v>371</v>
      </c>
      <c r="V57" s="57">
        <v>361</v>
      </c>
      <c r="W57" s="57">
        <v>253</v>
      </c>
      <c r="X57" s="57">
        <v>83</v>
      </c>
      <c r="Y57" s="57">
        <v>13</v>
      </c>
    </row>
    <row r="58" spans="1:26" s="61" customFormat="1">
      <c r="A58" s="57" t="str">
        <f t="shared" si="10"/>
        <v>伊都郡男</v>
      </c>
      <c r="B58" s="61" t="s">
        <v>90</v>
      </c>
      <c r="C58" s="61" t="s">
        <v>17</v>
      </c>
      <c r="D58" s="61">
        <v>10709</v>
      </c>
      <c r="E58" s="61">
        <v>308</v>
      </c>
      <c r="F58" s="61">
        <v>395</v>
      </c>
      <c r="G58" s="61">
        <v>402</v>
      </c>
      <c r="H58" s="61">
        <v>525</v>
      </c>
      <c r="I58" s="61">
        <v>412</v>
      </c>
      <c r="J58" s="61">
        <v>390</v>
      </c>
      <c r="K58" s="61">
        <v>452</v>
      </c>
      <c r="L58" s="61">
        <v>495</v>
      </c>
      <c r="M58" s="61">
        <v>561</v>
      </c>
      <c r="N58" s="61">
        <v>706</v>
      </c>
      <c r="O58" s="61">
        <v>622</v>
      </c>
      <c r="P58" s="61">
        <v>722</v>
      </c>
      <c r="Q58" s="61">
        <v>767</v>
      </c>
      <c r="R58" s="61">
        <v>900</v>
      </c>
      <c r="S58" s="61">
        <v>1048</v>
      </c>
      <c r="T58" s="61">
        <v>758</v>
      </c>
      <c r="U58" s="61">
        <v>554</v>
      </c>
      <c r="V58" s="61">
        <v>428</v>
      </c>
      <c r="W58" s="61">
        <v>191</v>
      </c>
      <c r="X58" s="61">
        <v>30</v>
      </c>
      <c r="Y58" s="61">
        <v>2</v>
      </c>
      <c r="Z58" s="61" t="s">
        <v>110</v>
      </c>
    </row>
    <row r="59" spans="1:26" s="61" customFormat="1">
      <c r="A59" s="57" t="str">
        <f t="shared" si="10"/>
        <v>伊都郡女</v>
      </c>
      <c r="B59" s="61" t="s">
        <v>90</v>
      </c>
      <c r="C59" s="61" t="s">
        <v>19</v>
      </c>
      <c r="D59" s="61">
        <v>12084</v>
      </c>
      <c r="E59" s="61">
        <v>282</v>
      </c>
      <c r="F59" s="61">
        <v>366</v>
      </c>
      <c r="G59" s="61">
        <v>403</v>
      </c>
      <c r="H59" s="61">
        <v>406</v>
      </c>
      <c r="I59" s="61">
        <v>358</v>
      </c>
      <c r="J59" s="61">
        <v>350</v>
      </c>
      <c r="K59" s="61">
        <v>413</v>
      </c>
      <c r="L59" s="61">
        <v>518</v>
      </c>
      <c r="M59" s="61">
        <v>547</v>
      </c>
      <c r="N59" s="61">
        <v>671</v>
      </c>
      <c r="O59" s="61">
        <v>634</v>
      </c>
      <c r="P59" s="61">
        <v>777</v>
      </c>
      <c r="Q59" s="61">
        <v>816</v>
      </c>
      <c r="R59" s="61">
        <v>981</v>
      </c>
      <c r="S59" s="61">
        <v>1173</v>
      </c>
      <c r="T59" s="61">
        <v>1007</v>
      </c>
      <c r="U59" s="61">
        <v>910</v>
      </c>
      <c r="V59" s="61">
        <v>798</v>
      </c>
      <c r="W59" s="61">
        <v>483</v>
      </c>
      <c r="X59" s="61">
        <v>155</v>
      </c>
      <c r="Y59" s="61">
        <v>19</v>
      </c>
    </row>
    <row r="60" spans="1:26">
      <c r="A60" s="57" t="str">
        <f t="shared" si="10"/>
        <v>かつらぎ町男</v>
      </c>
      <c r="B60" s="57" t="s">
        <v>63</v>
      </c>
      <c r="C60" s="57" t="s">
        <v>17</v>
      </c>
      <c r="D60" s="57">
        <v>7428</v>
      </c>
      <c r="E60" s="57">
        <v>233</v>
      </c>
      <c r="F60" s="57">
        <v>299</v>
      </c>
      <c r="G60" s="57">
        <v>297</v>
      </c>
      <c r="H60" s="57">
        <v>351</v>
      </c>
      <c r="I60" s="57">
        <v>266</v>
      </c>
      <c r="J60" s="57">
        <v>263</v>
      </c>
      <c r="K60" s="57">
        <v>335</v>
      </c>
      <c r="L60" s="57">
        <v>368</v>
      </c>
      <c r="M60" s="57">
        <v>382</v>
      </c>
      <c r="N60" s="57">
        <v>494</v>
      </c>
      <c r="O60" s="57">
        <v>431</v>
      </c>
      <c r="P60" s="57">
        <v>507</v>
      </c>
      <c r="Q60" s="57">
        <v>537</v>
      </c>
      <c r="R60" s="57">
        <v>612</v>
      </c>
      <c r="S60" s="57">
        <v>728</v>
      </c>
      <c r="T60" s="57">
        <v>520</v>
      </c>
      <c r="U60" s="57">
        <v>359</v>
      </c>
      <c r="V60" s="57">
        <v>275</v>
      </c>
      <c r="W60" s="57">
        <v>129</v>
      </c>
      <c r="X60" s="57">
        <v>19</v>
      </c>
      <c r="Y60" s="57">
        <v>2</v>
      </c>
      <c r="Z60" s="57" t="s">
        <v>111</v>
      </c>
    </row>
    <row r="61" spans="1:26">
      <c r="A61" s="57" t="str">
        <f t="shared" si="10"/>
        <v>かつらぎ町女</v>
      </c>
      <c r="B61" s="57" t="s">
        <v>63</v>
      </c>
      <c r="C61" s="57" t="s">
        <v>19</v>
      </c>
      <c r="D61" s="57">
        <v>8539</v>
      </c>
      <c r="E61" s="57">
        <v>216</v>
      </c>
      <c r="F61" s="57">
        <v>287</v>
      </c>
      <c r="G61" s="57">
        <v>311</v>
      </c>
      <c r="H61" s="57">
        <v>293</v>
      </c>
      <c r="I61" s="57">
        <v>267</v>
      </c>
      <c r="J61" s="57">
        <v>263</v>
      </c>
      <c r="K61" s="57">
        <v>299</v>
      </c>
      <c r="L61" s="57">
        <v>363</v>
      </c>
      <c r="M61" s="57">
        <v>386</v>
      </c>
      <c r="N61" s="57">
        <v>490</v>
      </c>
      <c r="O61" s="57">
        <v>460</v>
      </c>
      <c r="P61" s="57">
        <v>555</v>
      </c>
      <c r="Q61" s="57">
        <v>557</v>
      </c>
      <c r="R61" s="57">
        <v>691</v>
      </c>
      <c r="S61" s="57">
        <v>805</v>
      </c>
      <c r="T61" s="57">
        <v>670</v>
      </c>
      <c r="U61" s="57">
        <v>610</v>
      </c>
      <c r="V61" s="57">
        <v>545</v>
      </c>
      <c r="W61" s="57">
        <v>327</v>
      </c>
      <c r="X61" s="57">
        <v>120</v>
      </c>
      <c r="Y61" s="57">
        <v>13</v>
      </c>
    </row>
    <row r="62" spans="1:26">
      <c r="A62" s="57" t="str">
        <f t="shared" si="10"/>
        <v>九度山町男</v>
      </c>
      <c r="B62" s="57" t="s">
        <v>64</v>
      </c>
      <c r="C62" s="57" t="s">
        <v>17</v>
      </c>
      <c r="D62" s="57">
        <v>1782</v>
      </c>
      <c r="E62" s="57">
        <v>35</v>
      </c>
      <c r="F62" s="57">
        <v>49</v>
      </c>
      <c r="G62" s="57">
        <v>65</v>
      </c>
      <c r="H62" s="57">
        <v>60</v>
      </c>
      <c r="I62" s="57">
        <v>61</v>
      </c>
      <c r="J62" s="57">
        <v>51</v>
      </c>
      <c r="K62" s="57">
        <v>64</v>
      </c>
      <c r="L62" s="57">
        <v>54</v>
      </c>
      <c r="M62" s="57">
        <v>91</v>
      </c>
      <c r="N62" s="57">
        <v>117</v>
      </c>
      <c r="O62" s="57">
        <v>105</v>
      </c>
      <c r="P62" s="57">
        <v>118</v>
      </c>
      <c r="Q62" s="57">
        <v>134</v>
      </c>
      <c r="R62" s="57">
        <v>184</v>
      </c>
      <c r="S62" s="57">
        <v>188</v>
      </c>
      <c r="T62" s="57">
        <v>148</v>
      </c>
      <c r="U62" s="57">
        <v>121</v>
      </c>
      <c r="V62" s="57">
        <v>82</v>
      </c>
      <c r="W62" s="57">
        <v>42</v>
      </c>
      <c r="X62" s="57">
        <v>9</v>
      </c>
      <c r="Y62" s="57">
        <v>0</v>
      </c>
      <c r="Z62" s="57" t="s">
        <v>112</v>
      </c>
    </row>
    <row r="63" spans="1:26">
      <c r="A63" s="57" t="str">
        <f t="shared" si="10"/>
        <v>九度山町女</v>
      </c>
      <c r="B63" s="57" t="s">
        <v>64</v>
      </c>
      <c r="C63" s="57" t="s">
        <v>19</v>
      </c>
      <c r="D63" s="57">
        <v>2074</v>
      </c>
      <c r="E63" s="57">
        <v>39</v>
      </c>
      <c r="F63" s="57">
        <v>37</v>
      </c>
      <c r="G63" s="57">
        <v>61</v>
      </c>
      <c r="H63" s="57">
        <v>64</v>
      </c>
      <c r="I63" s="57">
        <v>57</v>
      </c>
      <c r="J63" s="57">
        <v>58</v>
      </c>
      <c r="K63" s="57">
        <v>68</v>
      </c>
      <c r="L63" s="57">
        <v>77</v>
      </c>
      <c r="M63" s="57">
        <v>84</v>
      </c>
      <c r="N63" s="57">
        <v>111</v>
      </c>
      <c r="O63" s="57">
        <v>112</v>
      </c>
      <c r="P63" s="57">
        <v>140</v>
      </c>
      <c r="Q63" s="57">
        <v>147</v>
      </c>
      <c r="R63" s="57">
        <v>162</v>
      </c>
      <c r="S63" s="57">
        <v>226</v>
      </c>
      <c r="T63" s="57">
        <v>191</v>
      </c>
      <c r="U63" s="57">
        <v>169</v>
      </c>
      <c r="V63" s="57">
        <v>146</v>
      </c>
      <c r="W63" s="57">
        <v>99</v>
      </c>
      <c r="X63" s="57">
        <v>20</v>
      </c>
      <c r="Y63" s="57">
        <v>5</v>
      </c>
    </row>
    <row r="64" spans="1:26">
      <c r="A64" s="57" t="str">
        <f t="shared" si="10"/>
        <v>高野町男</v>
      </c>
      <c r="B64" s="57" t="s">
        <v>65</v>
      </c>
      <c r="C64" s="57" t="s">
        <v>17</v>
      </c>
      <c r="D64" s="57">
        <v>1499</v>
      </c>
      <c r="E64" s="57">
        <v>40</v>
      </c>
      <c r="F64" s="57">
        <v>47</v>
      </c>
      <c r="G64" s="57">
        <v>40</v>
      </c>
      <c r="H64" s="57">
        <v>114</v>
      </c>
      <c r="I64" s="57">
        <v>85</v>
      </c>
      <c r="J64" s="57">
        <v>76</v>
      </c>
      <c r="K64" s="57">
        <v>53</v>
      </c>
      <c r="L64" s="57">
        <v>73</v>
      </c>
      <c r="M64" s="57">
        <v>88</v>
      </c>
      <c r="N64" s="57">
        <v>95</v>
      </c>
      <c r="O64" s="57">
        <v>86</v>
      </c>
      <c r="P64" s="57">
        <v>97</v>
      </c>
      <c r="Q64" s="57">
        <v>96</v>
      </c>
      <c r="R64" s="57">
        <v>104</v>
      </c>
      <c r="S64" s="57">
        <v>132</v>
      </c>
      <c r="T64" s="57">
        <v>90</v>
      </c>
      <c r="U64" s="57">
        <v>74</v>
      </c>
      <c r="V64" s="57">
        <v>71</v>
      </c>
      <c r="W64" s="57">
        <v>20</v>
      </c>
      <c r="X64" s="57">
        <v>2</v>
      </c>
      <c r="Y64" s="57">
        <v>0</v>
      </c>
      <c r="Z64" s="57" t="s">
        <v>113</v>
      </c>
    </row>
    <row r="65" spans="1:26">
      <c r="A65" s="57" t="str">
        <f t="shared" si="10"/>
        <v>高野町女</v>
      </c>
      <c r="B65" s="57" t="s">
        <v>65</v>
      </c>
      <c r="C65" s="57" t="s">
        <v>19</v>
      </c>
      <c r="D65" s="57">
        <v>1471</v>
      </c>
      <c r="E65" s="57">
        <v>27</v>
      </c>
      <c r="F65" s="57">
        <v>42</v>
      </c>
      <c r="G65" s="57">
        <v>31</v>
      </c>
      <c r="H65" s="57">
        <v>49</v>
      </c>
      <c r="I65" s="57">
        <v>34</v>
      </c>
      <c r="J65" s="57">
        <v>29</v>
      </c>
      <c r="K65" s="57">
        <v>46</v>
      </c>
      <c r="L65" s="57">
        <v>78</v>
      </c>
      <c r="M65" s="57">
        <v>77</v>
      </c>
      <c r="N65" s="57">
        <v>70</v>
      </c>
      <c r="O65" s="57">
        <v>62</v>
      </c>
      <c r="P65" s="57">
        <v>82</v>
      </c>
      <c r="Q65" s="57">
        <v>112</v>
      </c>
      <c r="R65" s="57">
        <v>128</v>
      </c>
      <c r="S65" s="57">
        <v>142</v>
      </c>
      <c r="T65" s="57">
        <v>146</v>
      </c>
      <c r="U65" s="57">
        <v>131</v>
      </c>
      <c r="V65" s="57">
        <v>107</v>
      </c>
      <c r="W65" s="57">
        <v>57</v>
      </c>
      <c r="X65" s="57">
        <v>15</v>
      </c>
      <c r="Y65" s="57">
        <v>1</v>
      </c>
    </row>
    <row r="66" spans="1:26" s="61" customFormat="1">
      <c r="A66" s="57" t="str">
        <f t="shared" si="10"/>
        <v>有田郡男</v>
      </c>
      <c r="B66" s="61" t="s">
        <v>91</v>
      </c>
      <c r="C66" s="61" t="s">
        <v>17</v>
      </c>
      <c r="D66" s="61">
        <v>20344</v>
      </c>
      <c r="E66" s="61">
        <v>767</v>
      </c>
      <c r="F66" s="61">
        <v>923</v>
      </c>
      <c r="G66" s="61">
        <v>1015</v>
      </c>
      <c r="H66" s="61">
        <v>930</v>
      </c>
      <c r="I66" s="61">
        <v>726</v>
      </c>
      <c r="J66" s="61">
        <v>815</v>
      </c>
      <c r="K66" s="61">
        <v>927</v>
      </c>
      <c r="L66" s="61">
        <v>1149</v>
      </c>
      <c r="M66" s="61">
        <v>1253</v>
      </c>
      <c r="N66" s="61">
        <v>1460</v>
      </c>
      <c r="O66" s="61">
        <v>1282</v>
      </c>
      <c r="P66" s="61">
        <v>1310</v>
      </c>
      <c r="Q66" s="61">
        <v>1415</v>
      </c>
      <c r="R66" s="61">
        <v>1616</v>
      </c>
      <c r="S66" s="61">
        <v>1655</v>
      </c>
      <c r="T66" s="61">
        <v>1128</v>
      </c>
      <c r="U66" s="61">
        <v>939</v>
      </c>
      <c r="V66" s="61">
        <v>599</v>
      </c>
      <c r="W66" s="61">
        <v>281</v>
      </c>
      <c r="X66" s="61">
        <v>51</v>
      </c>
      <c r="Y66" s="61">
        <v>6</v>
      </c>
      <c r="Z66" s="61" t="s">
        <v>114</v>
      </c>
    </row>
    <row r="67" spans="1:26" s="61" customFormat="1">
      <c r="A67" s="57" t="str">
        <f t="shared" si="10"/>
        <v>有田郡女</v>
      </c>
      <c r="B67" s="61" t="s">
        <v>91</v>
      </c>
      <c r="C67" s="61" t="s">
        <v>19</v>
      </c>
      <c r="D67" s="61">
        <v>22817</v>
      </c>
      <c r="E67" s="61">
        <v>705</v>
      </c>
      <c r="F67" s="61">
        <v>900</v>
      </c>
      <c r="G67" s="61">
        <v>966</v>
      </c>
      <c r="H67" s="61">
        <v>861</v>
      </c>
      <c r="I67" s="61">
        <v>703</v>
      </c>
      <c r="J67" s="61">
        <v>780</v>
      </c>
      <c r="K67" s="61">
        <v>943</v>
      </c>
      <c r="L67" s="61">
        <v>1138</v>
      </c>
      <c r="M67" s="61">
        <v>1292</v>
      </c>
      <c r="N67" s="61">
        <v>1457</v>
      </c>
      <c r="O67" s="61">
        <v>1369</v>
      </c>
      <c r="P67" s="61">
        <v>1495</v>
      </c>
      <c r="Q67" s="61">
        <v>1603</v>
      </c>
      <c r="R67" s="61">
        <v>1711</v>
      </c>
      <c r="S67" s="61">
        <v>1851</v>
      </c>
      <c r="T67" s="61">
        <v>1497</v>
      </c>
      <c r="U67" s="61">
        <v>1338</v>
      </c>
      <c r="V67" s="61">
        <v>1176</v>
      </c>
      <c r="W67" s="61">
        <v>712</v>
      </c>
      <c r="X67" s="61">
        <v>241</v>
      </c>
      <c r="Y67" s="61">
        <v>26</v>
      </c>
    </row>
    <row r="68" spans="1:26">
      <c r="A68" s="57" t="str">
        <f t="shared" si="10"/>
        <v>湯浅町男</v>
      </c>
      <c r="B68" s="57" t="s">
        <v>66</v>
      </c>
      <c r="C68" s="57" t="s">
        <v>17</v>
      </c>
      <c r="D68" s="57">
        <v>5196</v>
      </c>
      <c r="E68" s="57">
        <v>136</v>
      </c>
      <c r="F68" s="57">
        <v>237</v>
      </c>
      <c r="G68" s="57">
        <v>242</v>
      </c>
      <c r="H68" s="57">
        <v>238</v>
      </c>
      <c r="I68" s="57">
        <v>181</v>
      </c>
      <c r="J68" s="57">
        <v>191</v>
      </c>
      <c r="K68" s="57">
        <v>216</v>
      </c>
      <c r="L68" s="57">
        <v>272</v>
      </c>
      <c r="M68" s="57">
        <v>294</v>
      </c>
      <c r="N68" s="57">
        <v>425</v>
      </c>
      <c r="O68" s="57">
        <v>342</v>
      </c>
      <c r="P68" s="57">
        <v>331</v>
      </c>
      <c r="Q68" s="57">
        <v>340</v>
      </c>
      <c r="R68" s="57">
        <v>431</v>
      </c>
      <c r="S68" s="57">
        <v>496</v>
      </c>
      <c r="T68" s="57">
        <v>333</v>
      </c>
      <c r="U68" s="57">
        <v>224</v>
      </c>
      <c r="V68" s="57">
        <v>149</v>
      </c>
      <c r="W68" s="57">
        <v>59</v>
      </c>
      <c r="X68" s="57">
        <v>10</v>
      </c>
      <c r="Y68" s="57">
        <v>1</v>
      </c>
      <c r="Z68" s="57" t="s">
        <v>115</v>
      </c>
    </row>
    <row r="69" spans="1:26">
      <c r="A69" s="57" t="str">
        <f t="shared" si="10"/>
        <v>湯浅町女</v>
      </c>
      <c r="B69" s="57" t="s">
        <v>66</v>
      </c>
      <c r="C69" s="57" t="s">
        <v>19</v>
      </c>
      <c r="D69" s="57">
        <v>5926</v>
      </c>
      <c r="E69" s="57">
        <v>153</v>
      </c>
      <c r="F69" s="57">
        <v>188</v>
      </c>
      <c r="G69" s="57">
        <v>229</v>
      </c>
      <c r="H69" s="57">
        <v>226</v>
      </c>
      <c r="I69" s="57">
        <v>187</v>
      </c>
      <c r="J69" s="57">
        <v>154</v>
      </c>
      <c r="K69" s="57">
        <v>200</v>
      </c>
      <c r="L69" s="57">
        <v>275</v>
      </c>
      <c r="M69" s="57">
        <v>338</v>
      </c>
      <c r="N69" s="57">
        <v>396</v>
      </c>
      <c r="O69" s="57">
        <v>364</v>
      </c>
      <c r="P69" s="57">
        <v>357</v>
      </c>
      <c r="Q69" s="57">
        <v>439</v>
      </c>
      <c r="R69" s="57">
        <v>491</v>
      </c>
      <c r="S69" s="57">
        <v>576</v>
      </c>
      <c r="T69" s="57">
        <v>425</v>
      </c>
      <c r="U69" s="57">
        <v>386</v>
      </c>
      <c r="V69" s="57">
        <v>292</v>
      </c>
      <c r="W69" s="57">
        <v>162</v>
      </c>
      <c r="X69" s="57">
        <v>46</v>
      </c>
      <c r="Y69" s="57">
        <v>8</v>
      </c>
    </row>
    <row r="70" spans="1:26">
      <c r="A70" s="57" t="str">
        <f t="shared" si="10"/>
        <v>広川町男</v>
      </c>
      <c r="B70" s="57" t="s">
        <v>67</v>
      </c>
      <c r="C70" s="57" t="s">
        <v>17</v>
      </c>
      <c r="D70" s="57">
        <v>3195</v>
      </c>
      <c r="E70" s="57">
        <v>112</v>
      </c>
      <c r="F70" s="57">
        <v>144</v>
      </c>
      <c r="G70" s="57">
        <v>169</v>
      </c>
      <c r="H70" s="57">
        <v>149</v>
      </c>
      <c r="I70" s="57">
        <v>107</v>
      </c>
      <c r="J70" s="57">
        <v>128</v>
      </c>
      <c r="K70" s="57">
        <v>130</v>
      </c>
      <c r="L70" s="57">
        <v>165</v>
      </c>
      <c r="M70" s="57">
        <v>192</v>
      </c>
      <c r="N70" s="57">
        <v>241</v>
      </c>
      <c r="O70" s="57">
        <v>191</v>
      </c>
      <c r="P70" s="57">
        <v>209</v>
      </c>
      <c r="Q70" s="57">
        <v>212</v>
      </c>
      <c r="R70" s="57">
        <v>282</v>
      </c>
      <c r="S70" s="57">
        <v>288</v>
      </c>
      <c r="T70" s="57">
        <v>177</v>
      </c>
      <c r="U70" s="57">
        <v>146</v>
      </c>
      <c r="V70" s="57">
        <v>82</v>
      </c>
      <c r="W70" s="57">
        <v>41</v>
      </c>
      <c r="X70" s="57">
        <v>7</v>
      </c>
      <c r="Y70" s="57">
        <v>2</v>
      </c>
      <c r="Z70" s="57" t="s">
        <v>178</v>
      </c>
    </row>
    <row r="71" spans="1:26">
      <c r="A71" s="57" t="str">
        <f t="shared" si="10"/>
        <v>広川町女</v>
      </c>
      <c r="B71" s="57" t="s">
        <v>67</v>
      </c>
      <c r="C71" s="57" t="s">
        <v>19</v>
      </c>
      <c r="D71" s="57">
        <v>3586</v>
      </c>
      <c r="E71" s="57">
        <v>96</v>
      </c>
      <c r="F71" s="57">
        <v>129</v>
      </c>
      <c r="G71" s="57">
        <v>168</v>
      </c>
      <c r="H71" s="57">
        <v>142</v>
      </c>
      <c r="I71" s="57">
        <v>111</v>
      </c>
      <c r="J71" s="57">
        <v>118</v>
      </c>
      <c r="K71" s="57">
        <v>110</v>
      </c>
      <c r="L71" s="57">
        <v>167</v>
      </c>
      <c r="M71" s="57">
        <v>230</v>
      </c>
      <c r="N71" s="57">
        <v>245</v>
      </c>
      <c r="O71" s="57">
        <v>201</v>
      </c>
      <c r="P71" s="57">
        <v>244</v>
      </c>
      <c r="Q71" s="57">
        <v>229</v>
      </c>
      <c r="R71" s="57">
        <v>301</v>
      </c>
      <c r="S71" s="57">
        <v>336</v>
      </c>
      <c r="T71" s="57">
        <v>233</v>
      </c>
      <c r="U71" s="57">
        <v>199</v>
      </c>
      <c r="V71" s="57">
        <v>168</v>
      </c>
      <c r="W71" s="57">
        <v>108</v>
      </c>
      <c r="X71" s="57">
        <v>41</v>
      </c>
      <c r="Y71" s="57">
        <v>2</v>
      </c>
    </row>
    <row r="72" spans="1:26">
      <c r="A72" s="57" t="str">
        <f t="shared" si="10"/>
        <v>有田川町男</v>
      </c>
      <c r="B72" s="57" t="s">
        <v>68</v>
      </c>
      <c r="C72" s="57" t="s">
        <v>17</v>
      </c>
      <c r="D72" s="57">
        <v>11953</v>
      </c>
      <c r="E72" s="57">
        <v>519</v>
      </c>
      <c r="F72" s="57">
        <v>542</v>
      </c>
      <c r="G72" s="57">
        <v>604</v>
      </c>
      <c r="H72" s="57">
        <v>543</v>
      </c>
      <c r="I72" s="57">
        <v>438</v>
      </c>
      <c r="J72" s="57">
        <v>496</v>
      </c>
      <c r="K72" s="57">
        <v>581</v>
      </c>
      <c r="L72" s="57">
        <v>712</v>
      </c>
      <c r="M72" s="57">
        <v>767</v>
      </c>
      <c r="N72" s="57">
        <v>794</v>
      </c>
      <c r="O72" s="57">
        <v>749</v>
      </c>
      <c r="P72" s="57">
        <v>770</v>
      </c>
      <c r="Q72" s="57">
        <v>863</v>
      </c>
      <c r="R72" s="57">
        <v>903</v>
      </c>
      <c r="S72" s="57">
        <v>871</v>
      </c>
      <c r="T72" s="57">
        <v>618</v>
      </c>
      <c r="U72" s="57">
        <v>569</v>
      </c>
      <c r="V72" s="57">
        <v>368</v>
      </c>
      <c r="W72" s="57">
        <v>181</v>
      </c>
      <c r="X72" s="57">
        <v>34</v>
      </c>
      <c r="Y72" s="57">
        <v>3</v>
      </c>
      <c r="Z72" s="57" t="s">
        <v>116</v>
      </c>
    </row>
    <row r="73" spans="1:26">
      <c r="A73" s="57" t="str">
        <f t="shared" si="10"/>
        <v>有田川町女</v>
      </c>
      <c r="B73" s="57" t="s">
        <v>68</v>
      </c>
      <c r="C73" s="57" t="s">
        <v>19</v>
      </c>
      <c r="D73" s="57">
        <v>13305</v>
      </c>
      <c r="E73" s="57">
        <v>456</v>
      </c>
      <c r="F73" s="57">
        <v>583</v>
      </c>
      <c r="G73" s="57">
        <v>569</v>
      </c>
      <c r="H73" s="57">
        <v>493</v>
      </c>
      <c r="I73" s="57">
        <v>405</v>
      </c>
      <c r="J73" s="57">
        <v>508</v>
      </c>
      <c r="K73" s="57">
        <v>633</v>
      </c>
      <c r="L73" s="57">
        <v>696</v>
      </c>
      <c r="M73" s="57">
        <v>724</v>
      </c>
      <c r="N73" s="57">
        <v>816</v>
      </c>
      <c r="O73" s="57">
        <v>804</v>
      </c>
      <c r="P73" s="57">
        <v>894</v>
      </c>
      <c r="Q73" s="57">
        <v>935</v>
      </c>
      <c r="R73" s="57">
        <v>919</v>
      </c>
      <c r="S73" s="57">
        <v>939</v>
      </c>
      <c r="T73" s="57">
        <v>839</v>
      </c>
      <c r="U73" s="57">
        <v>753</v>
      </c>
      <c r="V73" s="57">
        <v>716</v>
      </c>
      <c r="W73" s="57">
        <v>442</v>
      </c>
      <c r="X73" s="57">
        <v>154</v>
      </c>
      <c r="Y73" s="57">
        <v>16</v>
      </c>
    </row>
    <row r="74" spans="1:26" s="61" customFormat="1">
      <c r="A74" s="57" t="str">
        <f t="shared" si="10"/>
        <v>日高郡男</v>
      </c>
      <c r="B74" s="61" t="s">
        <v>92</v>
      </c>
      <c r="C74" s="61" t="s">
        <v>17</v>
      </c>
      <c r="D74" s="61">
        <v>23276</v>
      </c>
      <c r="E74" s="61">
        <v>840</v>
      </c>
      <c r="F74" s="61">
        <v>1001</v>
      </c>
      <c r="G74" s="61">
        <v>1178</v>
      </c>
      <c r="H74" s="61">
        <v>1276</v>
      </c>
      <c r="I74" s="61">
        <v>754</v>
      </c>
      <c r="J74" s="61">
        <v>837</v>
      </c>
      <c r="K74" s="61">
        <v>1067</v>
      </c>
      <c r="L74" s="61">
        <v>1208</v>
      </c>
      <c r="M74" s="61">
        <v>1425</v>
      </c>
      <c r="N74" s="61">
        <v>1647</v>
      </c>
      <c r="O74" s="61">
        <v>1430</v>
      </c>
      <c r="P74" s="61">
        <v>1499</v>
      </c>
      <c r="Q74" s="61">
        <v>1701</v>
      </c>
      <c r="R74" s="61">
        <v>1892</v>
      </c>
      <c r="S74" s="61">
        <v>1978</v>
      </c>
      <c r="T74" s="61">
        <v>1324</v>
      </c>
      <c r="U74" s="61">
        <v>1010</v>
      </c>
      <c r="V74" s="61">
        <v>690</v>
      </c>
      <c r="W74" s="61">
        <v>341</v>
      </c>
      <c r="X74" s="61">
        <v>54</v>
      </c>
      <c r="Y74" s="61">
        <v>2</v>
      </c>
      <c r="Z74" s="61" t="s">
        <v>117</v>
      </c>
    </row>
    <row r="75" spans="1:26" s="61" customFormat="1">
      <c r="A75" s="57" t="str">
        <f t="shared" si="10"/>
        <v>日高郡女</v>
      </c>
      <c r="B75" s="61" t="s">
        <v>92</v>
      </c>
      <c r="C75" s="61" t="s">
        <v>19</v>
      </c>
      <c r="D75" s="61">
        <v>25385</v>
      </c>
      <c r="E75" s="61">
        <v>817</v>
      </c>
      <c r="F75" s="61">
        <v>926</v>
      </c>
      <c r="G75" s="61">
        <v>1087</v>
      </c>
      <c r="H75" s="61">
        <v>999</v>
      </c>
      <c r="I75" s="61">
        <v>689</v>
      </c>
      <c r="J75" s="61">
        <v>736</v>
      </c>
      <c r="K75" s="61">
        <v>988</v>
      </c>
      <c r="L75" s="61">
        <v>1227</v>
      </c>
      <c r="M75" s="61">
        <v>1416</v>
      </c>
      <c r="N75" s="61">
        <v>1598</v>
      </c>
      <c r="O75" s="61">
        <v>1553</v>
      </c>
      <c r="P75" s="61">
        <v>1653</v>
      </c>
      <c r="Q75" s="61">
        <v>1806</v>
      </c>
      <c r="R75" s="61">
        <v>2032</v>
      </c>
      <c r="S75" s="61">
        <v>2132</v>
      </c>
      <c r="T75" s="61">
        <v>1724</v>
      </c>
      <c r="U75" s="61">
        <v>1479</v>
      </c>
      <c r="V75" s="61">
        <v>1358</v>
      </c>
      <c r="W75" s="61">
        <v>830</v>
      </c>
      <c r="X75" s="61">
        <v>249</v>
      </c>
      <c r="Y75" s="61">
        <v>37</v>
      </c>
    </row>
    <row r="76" spans="1:26">
      <c r="A76" s="57" t="str">
        <f t="shared" si="10"/>
        <v>美浜町男</v>
      </c>
      <c r="B76" s="57" t="s">
        <v>69</v>
      </c>
      <c r="C76" s="57" t="s">
        <v>17</v>
      </c>
      <c r="D76" s="57">
        <v>3217</v>
      </c>
      <c r="E76" s="57">
        <v>98</v>
      </c>
      <c r="F76" s="57">
        <v>129</v>
      </c>
      <c r="G76" s="57">
        <v>116</v>
      </c>
      <c r="H76" s="57">
        <v>151</v>
      </c>
      <c r="I76" s="57">
        <v>117</v>
      </c>
      <c r="J76" s="57">
        <v>120</v>
      </c>
      <c r="K76" s="57">
        <v>160</v>
      </c>
      <c r="L76" s="57">
        <v>165</v>
      </c>
      <c r="M76" s="57">
        <v>199</v>
      </c>
      <c r="N76" s="57">
        <v>204</v>
      </c>
      <c r="O76" s="57">
        <v>189</v>
      </c>
      <c r="P76" s="57">
        <v>251</v>
      </c>
      <c r="Q76" s="57">
        <v>244</v>
      </c>
      <c r="R76" s="57">
        <v>273</v>
      </c>
      <c r="S76" s="57">
        <v>263</v>
      </c>
      <c r="T76" s="57">
        <v>224</v>
      </c>
      <c r="U76" s="57">
        <v>156</v>
      </c>
      <c r="V76" s="57">
        <v>95</v>
      </c>
      <c r="W76" s="57">
        <v>41</v>
      </c>
      <c r="X76" s="57">
        <v>7</v>
      </c>
      <c r="Y76" s="57">
        <v>0</v>
      </c>
      <c r="Z76" s="57" t="s">
        <v>118</v>
      </c>
    </row>
    <row r="77" spans="1:26">
      <c r="A77" s="57" t="str">
        <f t="shared" si="10"/>
        <v>美浜町女</v>
      </c>
      <c r="B77" s="57" t="s">
        <v>69</v>
      </c>
      <c r="C77" s="57" t="s">
        <v>19</v>
      </c>
      <c r="D77" s="57">
        <v>3650</v>
      </c>
      <c r="E77" s="57">
        <v>98</v>
      </c>
      <c r="F77" s="57">
        <v>105</v>
      </c>
      <c r="G77" s="57">
        <v>144</v>
      </c>
      <c r="H77" s="57">
        <v>122</v>
      </c>
      <c r="I77" s="57">
        <v>114</v>
      </c>
      <c r="J77" s="57">
        <v>104</v>
      </c>
      <c r="K77" s="57">
        <v>141</v>
      </c>
      <c r="L77" s="57">
        <v>167</v>
      </c>
      <c r="M77" s="57">
        <v>179</v>
      </c>
      <c r="N77" s="57">
        <v>219</v>
      </c>
      <c r="O77" s="57">
        <v>224</v>
      </c>
      <c r="P77" s="57">
        <v>269</v>
      </c>
      <c r="Q77" s="57">
        <v>251</v>
      </c>
      <c r="R77" s="57">
        <v>308</v>
      </c>
      <c r="S77" s="57">
        <v>331</v>
      </c>
      <c r="T77" s="57">
        <v>277</v>
      </c>
      <c r="U77" s="57">
        <v>217</v>
      </c>
      <c r="V77" s="57">
        <v>211</v>
      </c>
      <c r="W77" s="57">
        <v>120</v>
      </c>
      <c r="X77" s="57">
        <v>35</v>
      </c>
      <c r="Y77" s="57">
        <v>8</v>
      </c>
    </row>
    <row r="78" spans="1:26">
      <c r="A78" s="57" t="str">
        <f t="shared" si="10"/>
        <v>日高町男</v>
      </c>
      <c r="B78" s="57" t="s">
        <v>70</v>
      </c>
      <c r="C78" s="57" t="s">
        <v>17</v>
      </c>
      <c r="D78" s="57">
        <v>3657</v>
      </c>
      <c r="E78" s="57">
        <v>199</v>
      </c>
      <c r="F78" s="57">
        <v>224</v>
      </c>
      <c r="G78" s="57">
        <v>218</v>
      </c>
      <c r="H78" s="57">
        <v>185</v>
      </c>
      <c r="I78" s="57">
        <v>116</v>
      </c>
      <c r="J78" s="57">
        <v>137</v>
      </c>
      <c r="K78" s="57">
        <v>178</v>
      </c>
      <c r="L78" s="57">
        <v>240</v>
      </c>
      <c r="M78" s="57">
        <v>248</v>
      </c>
      <c r="N78" s="57">
        <v>257</v>
      </c>
      <c r="O78" s="57">
        <v>233</v>
      </c>
      <c r="P78" s="57">
        <v>201</v>
      </c>
      <c r="Q78" s="57">
        <v>224</v>
      </c>
      <c r="R78" s="57">
        <v>269</v>
      </c>
      <c r="S78" s="57">
        <v>265</v>
      </c>
      <c r="T78" s="57">
        <v>158</v>
      </c>
      <c r="U78" s="57">
        <v>131</v>
      </c>
      <c r="V78" s="57">
        <v>88</v>
      </c>
      <c r="W78" s="57">
        <v>60</v>
      </c>
      <c r="X78" s="57">
        <v>11</v>
      </c>
      <c r="Y78" s="57">
        <v>1</v>
      </c>
      <c r="Z78" s="57" t="s">
        <v>119</v>
      </c>
    </row>
    <row r="79" spans="1:26">
      <c r="A79" s="57" t="str">
        <f t="shared" si="10"/>
        <v>日高町女</v>
      </c>
      <c r="B79" s="57" t="s">
        <v>70</v>
      </c>
      <c r="C79" s="57" t="s">
        <v>19</v>
      </c>
      <c r="D79" s="57">
        <v>4016</v>
      </c>
      <c r="E79" s="57">
        <v>181</v>
      </c>
      <c r="F79" s="57">
        <v>185</v>
      </c>
      <c r="G79" s="57">
        <v>190</v>
      </c>
      <c r="H79" s="57">
        <v>177</v>
      </c>
      <c r="I79" s="57">
        <v>106</v>
      </c>
      <c r="J79" s="57">
        <v>139</v>
      </c>
      <c r="K79" s="57">
        <v>179</v>
      </c>
      <c r="L79" s="57">
        <v>262</v>
      </c>
      <c r="M79" s="57">
        <v>267</v>
      </c>
      <c r="N79" s="57">
        <v>253</v>
      </c>
      <c r="O79" s="57">
        <v>265</v>
      </c>
      <c r="P79" s="57">
        <v>215</v>
      </c>
      <c r="Q79" s="57">
        <v>253</v>
      </c>
      <c r="R79" s="57">
        <v>266</v>
      </c>
      <c r="S79" s="57">
        <v>273</v>
      </c>
      <c r="T79" s="57">
        <v>237</v>
      </c>
      <c r="U79" s="57">
        <v>213</v>
      </c>
      <c r="V79" s="57">
        <v>178</v>
      </c>
      <c r="W79" s="57">
        <v>116</v>
      </c>
      <c r="X79" s="57">
        <v>43</v>
      </c>
      <c r="Y79" s="57">
        <v>8</v>
      </c>
    </row>
    <row r="80" spans="1:26">
      <c r="A80" s="57" t="str">
        <f t="shared" si="10"/>
        <v>由良町男</v>
      </c>
      <c r="B80" s="57" t="s">
        <v>71</v>
      </c>
      <c r="C80" s="57" t="s">
        <v>17</v>
      </c>
      <c r="D80" s="57">
        <v>2685</v>
      </c>
      <c r="E80" s="57">
        <v>63</v>
      </c>
      <c r="F80" s="57">
        <v>85</v>
      </c>
      <c r="G80" s="57">
        <v>117</v>
      </c>
      <c r="H80" s="57">
        <v>117</v>
      </c>
      <c r="I80" s="57">
        <v>106</v>
      </c>
      <c r="J80" s="57">
        <v>116</v>
      </c>
      <c r="K80" s="57">
        <v>108</v>
      </c>
      <c r="L80" s="57">
        <v>135</v>
      </c>
      <c r="M80" s="57">
        <v>147</v>
      </c>
      <c r="N80" s="57">
        <v>203</v>
      </c>
      <c r="O80" s="57">
        <v>177</v>
      </c>
      <c r="P80" s="57">
        <v>162</v>
      </c>
      <c r="Q80" s="57">
        <v>203</v>
      </c>
      <c r="R80" s="57">
        <v>243</v>
      </c>
      <c r="S80" s="57">
        <v>264</v>
      </c>
      <c r="T80" s="57">
        <v>153</v>
      </c>
      <c r="U80" s="57">
        <v>125</v>
      </c>
      <c r="V80" s="57">
        <v>82</v>
      </c>
      <c r="W80" s="57">
        <v>30</v>
      </c>
      <c r="X80" s="57">
        <v>3</v>
      </c>
      <c r="Y80" s="57">
        <v>1</v>
      </c>
      <c r="Z80" s="57" t="s">
        <v>120</v>
      </c>
    </row>
    <row r="81" spans="1:26">
      <c r="A81" s="57" t="str">
        <f t="shared" si="10"/>
        <v>由良町女</v>
      </c>
      <c r="B81" s="57" t="s">
        <v>71</v>
      </c>
      <c r="C81" s="57" t="s">
        <v>19</v>
      </c>
      <c r="D81" s="57">
        <v>2679</v>
      </c>
      <c r="E81" s="57">
        <v>58</v>
      </c>
      <c r="F81" s="57">
        <v>75</v>
      </c>
      <c r="G81" s="57">
        <v>102</v>
      </c>
      <c r="H81" s="57">
        <v>81</v>
      </c>
      <c r="I81" s="57">
        <v>75</v>
      </c>
      <c r="J81" s="57">
        <v>67</v>
      </c>
      <c r="K81" s="57">
        <v>72</v>
      </c>
      <c r="L81" s="57">
        <v>115</v>
      </c>
      <c r="M81" s="57">
        <v>125</v>
      </c>
      <c r="N81" s="57">
        <v>143</v>
      </c>
      <c r="O81" s="57">
        <v>179</v>
      </c>
      <c r="P81" s="57">
        <v>175</v>
      </c>
      <c r="Q81" s="57">
        <v>218</v>
      </c>
      <c r="R81" s="57">
        <v>255</v>
      </c>
      <c r="S81" s="57">
        <v>252</v>
      </c>
      <c r="T81" s="57">
        <v>231</v>
      </c>
      <c r="U81" s="57">
        <v>179</v>
      </c>
      <c r="V81" s="57">
        <v>154</v>
      </c>
      <c r="W81" s="57">
        <v>88</v>
      </c>
      <c r="X81" s="57">
        <v>26</v>
      </c>
      <c r="Y81" s="57">
        <v>2</v>
      </c>
    </row>
    <row r="82" spans="1:26">
      <c r="A82" s="57" t="str">
        <f t="shared" si="10"/>
        <v>印南町男</v>
      </c>
      <c r="B82" s="57" t="s">
        <v>72</v>
      </c>
      <c r="C82" s="57" t="s">
        <v>17</v>
      </c>
      <c r="D82" s="57">
        <v>3660</v>
      </c>
      <c r="E82" s="57">
        <v>122</v>
      </c>
      <c r="F82" s="57">
        <v>152</v>
      </c>
      <c r="G82" s="57">
        <v>203</v>
      </c>
      <c r="H82" s="57">
        <v>165</v>
      </c>
      <c r="I82" s="57">
        <v>111</v>
      </c>
      <c r="J82" s="57">
        <v>124</v>
      </c>
      <c r="K82" s="57">
        <v>164</v>
      </c>
      <c r="L82" s="57">
        <v>193</v>
      </c>
      <c r="M82" s="57">
        <v>211</v>
      </c>
      <c r="N82" s="57">
        <v>249</v>
      </c>
      <c r="O82" s="57">
        <v>211</v>
      </c>
      <c r="P82" s="57">
        <v>237</v>
      </c>
      <c r="Q82" s="57">
        <v>257</v>
      </c>
      <c r="R82" s="57">
        <v>301</v>
      </c>
      <c r="S82" s="57">
        <v>375</v>
      </c>
      <c r="T82" s="57">
        <v>235</v>
      </c>
      <c r="U82" s="57">
        <v>157</v>
      </c>
      <c r="V82" s="57">
        <v>114</v>
      </c>
      <c r="W82" s="57">
        <v>57</v>
      </c>
      <c r="X82" s="57">
        <v>9</v>
      </c>
      <c r="Y82" s="57">
        <v>0</v>
      </c>
      <c r="Z82" s="57" t="s">
        <v>121</v>
      </c>
    </row>
    <row r="83" spans="1:26">
      <c r="A83" s="57" t="str">
        <f t="shared" si="10"/>
        <v>印南町女</v>
      </c>
      <c r="B83" s="57" t="s">
        <v>72</v>
      </c>
      <c r="C83" s="57" t="s">
        <v>19</v>
      </c>
      <c r="D83" s="57">
        <v>4060</v>
      </c>
      <c r="E83" s="57">
        <v>131</v>
      </c>
      <c r="F83" s="57">
        <v>158</v>
      </c>
      <c r="G83" s="57">
        <v>176</v>
      </c>
      <c r="H83" s="57">
        <v>152</v>
      </c>
      <c r="I83" s="57">
        <v>104</v>
      </c>
      <c r="J83" s="57">
        <v>108</v>
      </c>
      <c r="K83" s="57">
        <v>164</v>
      </c>
      <c r="L83" s="57">
        <v>190</v>
      </c>
      <c r="M83" s="57">
        <v>222</v>
      </c>
      <c r="N83" s="57">
        <v>280</v>
      </c>
      <c r="O83" s="57">
        <v>221</v>
      </c>
      <c r="P83" s="57">
        <v>245</v>
      </c>
      <c r="Q83" s="57">
        <v>302</v>
      </c>
      <c r="R83" s="57">
        <v>338</v>
      </c>
      <c r="S83" s="57">
        <v>373</v>
      </c>
      <c r="T83" s="57">
        <v>285</v>
      </c>
      <c r="U83" s="57">
        <v>242</v>
      </c>
      <c r="V83" s="57">
        <v>212</v>
      </c>
      <c r="W83" s="57">
        <v>121</v>
      </c>
      <c r="X83" s="57">
        <v>31</v>
      </c>
      <c r="Y83" s="57">
        <v>5</v>
      </c>
    </row>
    <row r="84" spans="1:26">
      <c r="A84" s="57" t="str">
        <f t="shared" si="10"/>
        <v>みなべ町男</v>
      </c>
      <c r="B84" s="57" t="s">
        <v>73</v>
      </c>
      <c r="C84" s="57" t="s">
        <v>17</v>
      </c>
      <c r="D84" s="57">
        <v>5608</v>
      </c>
      <c r="E84" s="57">
        <v>207</v>
      </c>
      <c r="F84" s="57">
        <v>211</v>
      </c>
      <c r="G84" s="57">
        <v>310</v>
      </c>
      <c r="H84" s="57">
        <v>299</v>
      </c>
      <c r="I84" s="57">
        <v>181</v>
      </c>
      <c r="J84" s="57">
        <v>193</v>
      </c>
      <c r="K84" s="57">
        <v>260</v>
      </c>
      <c r="L84" s="57">
        <v>265</v>
      </c>
      <c r="M84" s="57">
        <v>394</v>
      </c>
      <c r="N84" s="57">
        <v>441</v>
      </c>
      <c r="O84" s="57">
        <v>351</v>
      </c>
      <c r="P84" s="57">
        <v>373</v>
      </c>
      <c r="Q84" s="57">
        <v>397</v>
      </c>
      <c r="R84" s="57">
        <v>440</v>
      </c>
      <c r="S84" s="57">
        <v>449</v>
      </c>
      <c r="T84" s="57">
        <v>309</v>
      </c>
      <c r="U84" s="57">
        <v>233</v>
      </c>
      <c r="V84" s="57">
        <v>174</v>
      </c>
      <c r="W84" s="57">
        <v>71</v>
      </c>
      <c r="X84" s="57">
        <v>16</v>
      </c>
      <c r="Y84" s="57">
        <v>2</v>
      </c>
      <c r="Z84" s="57" t="s">
        <v>122</v>
      </c>
    </row>
    <row r="85" spans="1:26">
      <c r="A85" s="57" t="str">
        <f t="shared" si="10"/>
        <v>みなべ町女</v>
      </c>
      <c r="B85" s="57" t="s">
        <v>73</v>
      </c>
      <c r="C85" s="57" t="s">
        <v>19</v>
      </c>
      <c r="D85" s="57">
        <v>6210</v>
      </c>
      <c r="E85" s="57">
        <v>193</v>
      </c>
      <c r="F85" s="57">
        <v>235</v>
      </c>
      <c r="G85" s="57">
        <v>271</v>
      </c>
      <c r="H85" s="57">
        <v>284</v>
      </c>
      <c r="I85" s="57">
        <v>180</v>
      </c>
      <c r="J85" s="57">
        <v>201</v>
      </c>
      <c r="K85" s="57">
        <v>253</v>
      </c>
      <c r="L85" s="57">
        <v>295</v>
      </c>
      <c r="M85" s="57">
        <v>374</v>
      </c>
      <c r="N85" s="57">
        <v>405</v>
      </c>
      <c r="O85" s="57">
        <v>385</v>
      </c>
      <c r="P85" s="57">
        <v>436</v>
      </c>
      <c r="Q85" s="57">
        <v>446</v>
      </c>
      <c r="R85" s="57">
        <v>481</v>
      </c>
      <c r="S85" s="57">
        <v>504</v>
      </c>
      <c r="T85" s="57">
        <v>384</v>
      </c>
      <c r="U85" s="57">
        <v>332</v>
      </c>
      <c r="V85" s="57">
        <v>296</v>
      </c>
      <c r="W85" s="57">
        <v>181</v>
      </c>
      <c r="X85" s="57">
        <v>44</v>
      </c>
      <c r="Y85" s="57">
        <v>13</v>
      </c>
    </row>
    <row r="86" spans="1:26">
      <c r="A86" s="57" t="str">
        <f t="shared" si="10"/>
        <v>日高川町男</v>
      </c>
      <c r="B86" s="57" t="s">
        <v>74</v>
      </c>
      <c r="C86" s="57" t="s">
        <v>17</v>
      </c>
      <c r="D86" s="57">
        <v>4449</v>
      </c>
      <c r="E86" s="57">
        <v>151</v>
      </c>
      <c r="F86" s="57">
        <v>200</v>
      </c>
      <c r="G86" s="57">
        <v>214</v>
      </c>
      <c r="H86" s="57">
        <v>359</v>
      </c>
      <c r="I86" s="57">
        <v>123</v>
      </c>
      <c r="J86" s="57">
        <v>147</v>
      </c>
      <c r="K86" s="57">
        <v>197</v>
      </c>
      <c r="L86" s="57">
        <v>210</v>
      </c>
      <c r="M86" s="57">
        <v>226</v>
      </c>
      <c r="N86" s="57">
        <v>293</v>
      </c>
      <c r="O86" s="57">
        <v>269</v>
      </c>
      <c r="P86" s="57">
        <v>275</v>
      </c>
      <c r="Q86" s="57">
        <v>376</v>
      </c>
      <c r="R86" s="57">
        <v>366</v>
      </c>
      <c r="S86" s="57">
        <v>362</v>
      </c>
      <c r="T86" s="57">
        <v>245</v>
      </c>
      <c r="U86" s="57">
        <v>208</v>
      </c>
      <c r="V86" s="57">
        <v>137</v>
      </c>
      <c r="W86" s="57">
        <v>82</v>
      </c>
      <c r="X86" s="57">
        <v>8</v>
      </c>
      <c r="Y86" s="57">
        <v>1</v>
      </c>
      <c r="Z86" s="57" t="s">
        <v>123</v>
      </c>
    </row>
    <row r="87" spans="1:26">
      <c r="A87" s="57" t="str">
        <f t="shared" si="10"/>
        <v>日高川町女</v>
      </c>
      <c r="B87" s="57" t="s">
        <v>74</v>
      </c>
      <c r="C87" s="57" t="s">
        <v>19</v>
      </c>
      <c r="D87" s="57">
        <v>4770</v>
      </c>
      <c r="E87" s="57">
        <v>156</v>
      </c>
      <c r="F87" s="57">
        <v>168</v>
      </c>
      <c r="G87" s="57">
        <v>204</v>
      </c>
      <c r="H87" s="57">
        <v>183</v>
      </c>
      <c r="I87" s="57">
        <v>110</v>
      </c>
      <c r="J87" s="57">
        <v>117</v>
      </c>
      <c r="K87" s="57">
        <v>179</v>
      </c>
      <c r="L87" s="57">
        <v>198</v>
      </c>
      <c r="M87" s="57">
        <v>249</v>
      </c>
      <c r="N87" s="57">
        <v>298</v>
      </c>
      <c r="O87" s="57">
        <v>279</v>
      </c>
      <c r="P87" s="57">
        <v>313</v>
      </c>
      <c r="Q87" s="57">
        <v>336</v>
      </c>
      <c r="R87" s="57">
        <v>384</v>
      </c>
      <c r="S87" s="57">
        <v>399</v>
      </c>
      <c r="T87" s="57">
        <v>310</v>
      </c>
      <c r="U87" s="57">
        <v>296</v>
      </c>
      <c r="V87" s="57">
        <v>307</v>
      </c>
      <c r="W87" s="57">
        <v>204</v>
      </c>
      <c r="X87" s="57">
        <v>70</v>
      </c>
      <c r="Y87" s="57">
        <v>9</v>
      </c>
    </row>
    <row r="88" spans="1:26" s="61" customFormat="1">
      <c r="A88" s="57" t="str">
        <f t="shared" si="10"/>
        <v>西牟婁郡男</v>
      </c>
      <c r="B88" s="61" t="s">
        <v>93</v>
      </c>
      <c r="C88" s="61" t="s">
        <v>17</v>
      </c>
      <c r="D88" s="61">
        <v>18433</v>
      </c>
      <c r="E88" s="61">
        <v>617</v>
      </c>
      <c r="F88" s="61">
        <v>746</v>
      </c>
      <c r="G88" s="61">
        <v>900</v>
      </c>
      <c r="H88" s="61">
        <v>739</v>
      </c>
      <c r="I88" s="61">
        <v>615</v>
      </c>
      <c r="J88" s="61">
        <v>674</v>
      </c>
      <c r="K88" s="61">
        <v>837</v>
      </c>
      <c r="L88" s="61">
        <v>1004</v>
      </c>
      <c r="M88" s="61">
        <v>1152</v>
      </c>
      <c r="N88" s="61">
        <v>1383</v>
      </c>
      <c r="O88" s="61">
        <v>1214</v>
      </c>
      <c r="P88" s="61">
        <v>1274</v>
      </c>
      <c r="Q88" s="61">
        <v>1271</v>
      </c>
      <c r="R88" s="61">
        <v>1401</v>
      </c>
      <c r="S88" s="61">
        <v>1564</v>
      </c>
      <c r="T88" s="61">
        <v>1137</v>
      </c>
      <c r="U88" s="61">
        <v>837</v>
      </c>
      <c r="V88" s="61">
        <v>540</v>
      </c>
      <c r="W88" s="61">
        <v>282</v>
      </c>
      <c r="X88" s="61">
        <v>49</v>
      </c>
      <c r="Y88" s="61">
        <v>0</v>
      </c>
      <c r="Z88" s="61" t="s">
        <v>124</v>
      </c>
    </row>
    <row r="89" spans="1:26" s="61" customFormat="1">
      <c r="A89" s="57" t="str">
        <f t="shared" si="10"/>
        <v>西牟婁郡女</v>
      </c>
      <c r="B89" s="61" t="s">
        <v>93</v>
      </c>
      <c r="C89" s="61" t="s">
        <v>19</v>
      </c>
      <c r="D89" s="61">
        <v>20750</v>
      </c>
      <c r="E89" s="61">
        <v>603</v>
      </c>
      <c r="F89" s="61">
        <v>729</v>
      </c>
      <c r="G89" s="61">
        <v>794</v>
      </c>
      <c r="H89" s="61">
        <v>745</v>
      </c>
      <c r="I89" s="61">
        <v>649</v>
      </c>
      <c r="J89" s="61">
        <v>712</v>
      </c>
      <c r="K89" s="61">
        <v>818</v>
      </c>
      <c r="L89" s="61">
        <v>988</v>
      </c>
      <c r="M89" s="61">
        <v>1149</v>
      </c>
      <c r="N89" s="61">
        <v>1373</v>
      </c>
      <c r="O89" s="61">
        <v>1274</v>
      </c>
      <c r="P89" s="61">
        <v>1341</v>
      </c>
      <c r="Q89" s="61">
        <v>1315</v>
      </c>
      <c r="R89" s="61">
        <v>1560</v>
      </c>
      <c r="S89" s="61">
        <v>1814</v>
      </c>
      <c r="T89" s="61">
        <v>1513</v>
      </c>
      <c r="U89" s="61">
        <v>1266</v>
      </c>
      <c r="V89" s="61">
        <v>1036</v>
      </c>
      <c r="W89" s="61">
        <v>647</v>
      </c>
      <c r="X89" s="61">
        <v>238</v>
      </c>
      <c r="Y89" s="61">
        <v>36</v>
      </c>
    </row>
    <row r="90" spans="1:26">
      <c r="A90" s="57" t="str">
        <f t="shared" si="10"/>
        <v>白浜町男</v>
      </c>
      <c r="B90" s="57" t="s">
        <v>75</v>
      </c>
      <c r="C90" s="57" t="s">
        <v>17</v>
      </c>
      <c r="D90" s="57">
        <v>9440</v>
      </c>
      <c r="E90" s="57">
        <v>258</v>
      </c>
      <c r="F90" s="57">
        <v>320</v>
      </c>
      <c r="G90" s="57">
        <v>395</v>
      </c>
      <c r="H90" s="57">
        <v>339</v>
      </c>
      <c r="I90" s="57">
        <v>323</v>
      </c>
      <c r="J90" s="57">
        <v>327</v>
      </c>
      <c r="K90" s="57">
        <v>376</v>
      </c>
      <c r="L90" s="57">
        <v>461</v>
      </c>
      <c r="M90" s="57">
        <v>555</v>
      </c>
      <c r="N90" s="57">
        <v>672</v>
      </c>
      <c r="O90" s="57">
        <v>618</v>
      </c>
      <c r="P90" s="57">
        <v>688</v>
      </c>
      <c r="Q90" s="57">
        <v>672</v>
      </c>
      <c r="R90" s="57">
        <v>731</v>
      </c>
      <c r="S90" s="57">
        <v>893</v>
      </c>
      <c r="T90" s="57">
        <v>681</v>
      </c>
      <c r="U90" s="57">
        <v>489</v>
      </c>
      <c r="V90" s="57">
        <v>323</v>
      </c>
      <c r="W90" s="57">
        <v>177</v>
      </c>
      <c r="X90" s="57">
        <v>24</v>
      </c>
      <c r="Y90" s="57">
        <v>3</v>
      </c>
      <c r="Z90" s="57" t="s">
        <v>125</v>
      </c>
    </row>
    <row r="91" spans="1:26">
      <c r="A91" s="57" t="str">
        <f t="shared" si="10"/>
        <v>白浜町女</v>
      </c>
      <c r="B91" s="57" t="s">
        <v>75</v>
      </c>
      <c r="C91" s="57" t="s">
        <v>19</v>
      </c>
      <c r="D91" s="57">
        <v>10822</v>
      </c>
      <c r="E91" s="57">
        <v>256</v>
      </c>
      <c r="F91" s="57">
        <v>328</v>
      </c>
      <c r="G91" s="57">
        <v>383</v>
      </c>
      <c r="H91" s="57">
        <v>353</v>
      </c>
      <c r="I91" s="57">
        <v>370</v>
      </c>
      <c r="J91" s="57">
        <v>341</v>
      </c>
      <c r="K91" s="57">
        <v>345</v>
      </c>
      <c r="L91" s="57">
        <v>493</v>
      </c>
      <c r="M91" s="57">
        <v>544</v>
      </c>
      <c r="N91" s="57">
        <v>638</v>
      </c>
      <c r="O91" s="57">
        <v>640</v>
      </c>
      <c r="P91" s="57">
        <v>699</v>
      </c>
      <c r="Q91" s="57">
        <v>667</v>
      </c>
      <c r="R91" s="57">
        <v>839</v>
      </c>
      <c r="S91" s="57">
        <v>1057</v>
      </c>
      <c r="T91" s="57">
        <v>895</v>
      </c>
      <c r="U91" s="57">
        <v>748</v>
      </c>
      <c r="V91" s="57">
        <v>614</v>
      </c>
      <c r="W91" s="57">
        <v>382</v>
      </c>
      <c r="X91" s="57">
        <v>135</v>
      </c>
      <c r="Y91" s="57">
        <v>26</v>
      </c>
    </row>
    <row r="92" spans="1:26">
      <c r="A92" s="57" t="str">
        <f t="shared" si="10"/>
        <v>上富田町男</v>
      </c>
      <c r="B92" s="57" t="s">
        <v>76</v>
      </c>
      <c r="C92" s="57" t="s">
        <v>17</v>
      </c>
      <c r="D92" s="57">
        <v>7246</v>
      </c>
      <c r="E92" s="57">
        <v>321</v>
      </c>
      <c r="F92" s="57">
        <v>371</v>
      </c>
      <c r="G92" s="57">
        <v>431</v>
      </c>
      <c r="H92" s="57">
        <v>331</v>
      </c>
      <c r="I92" s="57">
        <v>246</v>
      </c>
      <c r="J92" s="57">
        <v>297</v>
      </c>
      <c r="K92" s="57">
        <v>405</v>
      </c>
      <c r="L92" s="57">
        <v>481</v>
      </c>
      <c r="M92" s="57">
        <v>525</v>
      </c>
      <c r="N92" s="57">
        <v>603</v>
      </c>
      <c r="O92" s="57">
        <v>475</v>
      </c>
      <c r="P92" s="57">
        <v>469</v>
      </c>
      <c r="Q92" s="57">
        <v>470</v>
      </c>
      <c r="R92" s="57">
        <v>504</v>
      </c>
      <c r="S92" s="57">
        <v>491</v>
      </c>
      <c r="T92" s="57">
        <v>324</v>
      </c>
      <c r="U92" s="57">
        <v>226</v>
      </c>
      <c r="V92" s="57">
        <v>135</v>
      </c>
      <c r="W92" s="57">
        <v>62</v>
      </c>
      <c r="X92" s="57">
        <v>13</v>
      </c>
      <c r="Y92" s="57">
        <v>1</v>
      </c>
      <c r="Z92" s="57" t="s">
        <v>126</v>
      </c>
    </row>
    <row r="93" spans="1:26">
      <c r="A93" s="57" t="str">
        <f t="shared" si="10"/>
        <v>上富田町女</v>
      </c>
      <c r="B93" s="57" t="s">
        <v>76</v>
      </c>
      <c r="C93" s="57" t="s">
        <v>19</v>
      </c>
      <c r="D93" s="57">
        <v>7990</v>
      </c>
      <c r="E93" s="57">
        <v>308</v>
      </c>
      <c r="F93" s="57">
        <v>355</v>
      </c>
      <c r="G93" s="57">
        <v>362</v>
      </c>
      <c r="H93" s="57">
        <v>354</v>
      </c>
      <c r="I93" s="57">
        <v>244</v>
      </c>
      <c r="J93" s="57">
        <v>337</v>
      </c>
      <c r="K93" s="57">
        <v>417</v>
      </c>
      <c r="L93" s="57">
        <v>450</v>
      </c>
      <c r="M93" s="57">
        <v>530</v>
      </c>
      <c r="N93" s="57">
        <v>643</v>
      </c>
      <c r="O93" s="57">
        <v>528</v>
      </c>
      <c r="P93" s="57">
        <v>522</v>
      </c>
      <c r="Q93" s="57">
        <v>511</v>
      </c>
      <c r="R93" s="57">
        <v>555</v>
      </c>
      <c r="S93" s="57">
        <v>574</v>
      </c>
      <c r="T93" s="57">
        <v>403</v>
      </c>
      <c r="U93" s="57">
        <v>340</v>
      </c>
      <c r="V93" s="57">
        <v>257</v>
      </c>
      <c r="W93" s="57">
        <v>167</v>
      </c>
      <c r="X93" s="57">
        <v>56</v>
      </c>
      <c r="Y93" s="57">
        <v>4</v>
      </c>
    </row>
    <row r="94" spans="1:26">
      <c r="A94" s="57" t="str">
        <f t="shared" si="10"/>
        <v>すさみ町男</v>
      </c>
      <c r="B94" s="57" t="s">
        <v>77</v>
      </c>
      <c r="C94" s="57" t="s">
        <v>17</v>
      </c>
      <c r="D94" s="57">
        <v>1747</v>
      </c>
      <c r="E94" s="57">
        <v>38</v>
      </c>
      <c r="F94" s="57">
        <v>55</v>
      </c>
      <c r="G94" s="57">
        <v>74</v>
      </c>
      <c r="H94" s="57">
        <v>69</v>
      </c>
      <c r="I94" s="57">
        <v>46</v>
      </c>
      <c r="J94" s="57">
        <v>50</v>
      </c>
      <c r="K94" s="57">
        <v>56</v>
      </c>
      <c r="L94" s="57">
        <v>62</v>
      </c>
      <c r="M94" s="57">
        <v>72</v>
      </c>
      <c r="N94" s="57">
        <v>108</v>
      </c>
      <c r="O94" s="57">
        <v>121</v>
      </c>
      <c r="P94" s="57">
        <v>117</v>
      </c>
      <c r="Q94" s="57">
        <v>129</v>
      </c>
      <c r="R94" s="57">
        <v>166</v>
      </c>
      <c r="S94" s="57">
        <v>180</v>
      </c>
      <c r="T94" s="57">
        <v>132</v>
      </c>
      <c r="U94" s="57">
        <v>122</v>
      </c>
      <c r="V94" s="57">
        <v>82</v>
      </c>
      <c r="W94" s="57">
        <v>43</v>
      </c>
      <c r="X94" s="57">
        <v>12</v>
      </c>
      <c r="Y94" s="57">
        <v>0</v>
      </c>
      <c r="Z94" s="57" t="s">
        <v>127</v>
      </c>
    </row>
    <row r="95" spans="1:26">
      <c r="A95" s="57" t="str">
        <f t="shared" ref="A95:A107" si="11">B95&amp;C95</f>
        <v>すさみ町女</v>
      </c>
      <c r="B95" s="57" t="s">
        <v>77</v>
      </c>
      <c r="C95" s="57" t="s">
        <v>19</v>
      </c>
      <c r="D95" s="57">
        <v>1938</v>
      </c>
      <c r="E95" s="57">
        <v>39</v>
      </c>
      <c r="F95" s="57">
        <v>46</v>
      </c>
      <c r="G95" s="57">
        <v>49</v>
      </c>
      <c r="H95" s="57">
        <v>38</v>
      </c>
      <c r="I95" s="57">
        <v>35</v>
      </c>
      <c r="J95" s="57">
        <v>34</v>
      </c>
      <c r="K95" s="57">
        <v>56</v>
      </c>
      <c r="L95" s="57">
        <v>45</v>
      </c>
      <c r="M95" s="57">
        <v>75</v>
      </c>
      <c r="N95" s="57">
        <v>92</v>
      </c>
      <c r="O95" s="57">
        <v>106</v>
      </c>
      <c r="P95" s="57">
        <v>120</v>
      </c>
      <c r="Q95" s="57">
        <v>137</v>
      </c>
      <c r="R95" s="57">
        <v>166</v>
      </c>
      <c r="S95" s="57">
        <v>183</v>
      </c>
      <c r="T95" s="57">
        <v>215</v>
      </c>
      <c r="U95" s="57">
        <v>178</v>
      </c>
      <c r="V95" s="57">
        <v>165</v>
      </c>
      <c r="W95" s="57">
        <v>98</v>
      </c>
      <c r="X95" s="57">
        <v>47</v>
      </c>
      <c r="Y95" s="57">
        <v>6</v>
      </c>
    </row>
    <row r="96" spans="1:26" s="61" customFormat="1">
      <c r="A96" s="57" t="str">
        <f t="shared" si="11"/>
        <v>東牟婁郡男</v>
      </c>
      <c r="B96" s="61" t="s">
        <v>94</v>
      </c>
      <c r="C96" s="61" t="s">
        <v>17</v>
      </c>
      <c r="D96" s="61">
        <v>16213</v>
      </c>
      <c r="E96" s="61">
        <v>440</v>
      </c>
      <c r="F96" s="61">
        <v>551</v>
      </c>
      <c r="G96" s="61">
        <v>591</v>
      </c>
      <c r="H96" s="61">
        <v>517</v>
      </c>
      <c r="I96" s="61">
        <v>393</v>
      </c>
      <c r="J96" s="61">
        <v>466</v>
      </c>
      <c r="K96" s="61">
        <v>595</v>
      </c>
      <c r="L96" s="61">
        <v>685</v>
      </c>
      <c r="M96" s="61">
        <v>877</v>
      </c>
      <c r="N96" s="61">
        <v>1071</v>
      </c>
      <c r="O96" s="61">
        <v>1000</v>
      </c>
      <c r="P96" s="61">
        <v>1027</v>
      </c>
      <c r="Q96" s="61">
        <v>1275</v>
      </c>
      <c r="R96" s="61">
        <v>1500</v>
      </c>
      <c r="S96" s="61">
        <v>1855</v>
      </c>
      <c r="T96" s="61">
        <v>1287</v>
      </c>
      <c r="U96" s="61">
        <v>972</v>
      </c>
      <c r="V96" s="61">
        <v>671</v>
      </c>
      <c r="W96" s="61">
        <v>285</v>
      </c>
      <c r="X96" s="61">
        <v>52</v>
      </c>
      <c r="Y96" s="61">
        <v>3</v>
      </c>
      <c r="Z96" s="61" t="s">
        <v>128</v>
      </c>
    </row>
    <row r="97" spans="1:26" s="61" customFormat="1">
      <c r="A97" s="57" t="str">
        <f t="shared" si="11"/>
        <v>東牟婁郡女</v>
      </c>
      <c r="B97" s="61" t="s">
        <v>94</v>
      </c>
      <c r="C97" s="61" t="s">
        <v>19</v>
      </c>
      <c r="D97" s="61">
        <v>18558</v>
      </c>
      <c r="E97" s="61">
        <v>378</v>
      </c>
      <c r="F97" s="61">
        <v>532</v>
      </c>
      <c r="G97" s="61">
        <v>523</v>
      </c>
      <c r="H97" s="61">
        <v>481</v>
      </c>
      <c r="I97" s="61">
        <v>367</v>
      </c>
      <c r="J97" s="61">
        <v>422</v>
      </c>
      <c r="K97" s="61">
        <v>566</v>
      </c>
      <c r="L97" s="61">
        <v>648</v>
      </c>
      <c r="M97" s="61">
        <v>823</v>
      </c>
      <c r="N97" s="61">
        <v>1024</v>
      </c>
      <c r="O97" s="61">
        <v>1012</v>
      </c>
      <c r="P97" s="61">
        <v>1138</v>
      </c>
      <c r="Q97" s="61">
        <v>1289</v>
      </c>
      <c r="R97" s="61">
        <v>1644</v>
      </c>
      <c r="S97" s="61">
        <v>2034</v>
      </c>
      <c r="T97" s="61">
        <v>1770</v>
      </c>
      <c r="U97" s="61">
        <v>1460</v>
      </c>
      <c r="V97" s="61">
        <v>1334</v>
      </c>
      <c r="W97" s="61">
        <v>782</v>
      </c>
      <c r="X97" s="61">
        <v>242</v>
      </c>
      <c r="Y97" s="61">
        <v>42</v>
      </c>
    </row>
    <row r="98" spans="1:26">
      <c r="A98" s="57" t="str">
        <f t="shared" si="11"/>
        <v>那智勝浦町男</v>
      </c>
      <c r="B98" s="57" t="s">
        <v>78</v>
      </c>
      <c r="C98" s="57" t="s">
        <v>17</v>
      </c>
      <c r="D98" s="57">
        <v>6531</v>
      </c>
      <c r="E98" s="57">
        <v>197</v>
      </c>
      <c r="F98" s="57">
        <v>254</v>
      </c>
      <c r="G98" s="57">
        <v>247</v>
      </c>
      <c r="H98" s="57">
        <v>230</v>
      </c>
      <c r="I98" s="57">
        <v>157</v>
      </c>
      <c r="J98" s="57">
        <v>150</v>
      </c>
      <c r="K98" s="57">
        <v>243</v>
      </c>
      <c r="L98" s="57">
        <v>277</v>
      </c>
      <c r="M98" s="57">
        <v>363</v>
      </c>
      <c r="N98" s="57">
        <v>451</v>
      </c>
      <c r="O98" s="57">
        <v>455</v>
      </c>
      <c r="P98" s="57">
        <v>446</v>
      </c>
      <c r="Q98" s="57">
        <v>479</v>
      </c>
      <c r="R98" s="57">
        <v>599</v>
      </c>
      <c r="S98" s="57">
        <v>701</v>
      </c>
      <c r="T98" s="57">
        <v>493</v>
      </c>
      <c r="U98" s="57">
        <v>395</v>
      </c>
      <c r="V98" s="57">
        <v>263</v>
      </c>
      <c r="W98" s="57">
        <v>87</v>
      </c>
      <c r="X98" s="57">
        <v>22</v>
      </c>
      <c r="Y98" s="57">
        <v>1</v>
      </c>
      <c r="Z98" s="57" t="s">
        <v>129</v>
      </c>
    </row>
    <row r="99" spans="1:26">
      <c r="A99" s="57" t="str">
        <f t="shared" si="11"/>
        <v>那智勝浦町女</v>
      </c>
      <c r="B99" s="57" t="s">
        <v>78</v>
      </c>
      <c r="C99" s="57" t="s">
        <v>19</v>
      </c>
      <c r="D99" s="57">
        <v>7606</v>
      </c>
      <c r="E99" s="57">
        <v>162</v>
      </c>
      <c r="F99" s="57">
        <v>236</v>
      </c>
      <c r="G99" s="57">
        <v>255</v>
      </c>
      <c r="H99" s="57">
        <v>222</v>
      </c>
      <c r="I99" s="57">
        <v>157</v>
      </c>
      <c r="J99" s="57">
        <v>175</v>
      </c>
      <c r="K99" s="57">
        <v>225</v>
      </c>
      <c r="L99" s="57">
        <v>294</v>
      </c>
      <c r="M99" s="57">
        <v>369</v>
      </c>
      <c r="N99" s="57">
        <v>440</v>
      </c>
      <c r="O99" s="57">
        <v>438</v>
      </c>
      <c r="P99" s="57">
        <v>482</v>
      </c>
      <c r="Q99" s="57">
        <v>503</v>
      </c>
      <c r="R99" s="57">
        <v>643</v>
      </c>
      <c r="S99" s="57">
        <v>802</v>
      </c>
      <c r="T99" s="57">
        <v>734</v>
      </c>
      <c r="U99" s="57">
        <v>569</v>
      </c>
      <c r="V99" s="57">
        <v>491</v>
      </c>
      <c r="W99" s="57">
        <v>294</v>
      </c>
      <c r="X99" s="57">
        <v>89</v>
      </c>
      <c r="Y99" s="57">
        <v>17</v>
      </c>
    </row>
    <row r="100" spans="1:26">
      <c r="A100" s="57" t="str">
        <f t="shared" si="11"/>
        <v>太地町男</v>
      </c>
      <c r="B100" s="57" t="s">
        <v>79</v>
      </c>
      <c r="C100" s="57" t="s">
        <v>17</v>
      </c>
      <c r="D100" s="57">
        <v>1229</v>
      </c>
      <c r="E100" s="57">
        <v>27</v>
      </c>
      <c r="F100" s="57">
        <v>33</v>
      </c>
      <c r="G100" s="57">
        <v>41</v>
      </c>
      <c r="H100" s="57">
        <v>34</v>
      </c>
      <c r="I100" s="57">
        <v>30</v>
      </c>
      <c r="J100" s="57">
        <v>45</v>
      </c>
      <c r="K100" s="57">
        <v>50</v>
      </c>
      <c r="L100" s="57">
        <v>54</v>
      </c>
      <c r="M100" s="57">
        <v>71</v>
      </c>
      <c r="N100" s="57">
        <v>77</v>
      </c>
      <c r="O100" s="57">
        <v>82</v>
      </c>
      <c r="P100" s="57">
        <v>73</v>
      </c>
      <c r="Q100" s="57">
        <v>108</v>
      </c>
      <c r="R100" s="57">
        <v>111</v>
      </c>
      <c r="S100" s="57">
        <v>140</v>
      </c>
      <c r="T100" s="57">
        <v>85</v>
      </c>
      <c r="U100" s="57">
        <v>83</v>
      </c>
      <c r="V100" s="57">
        <v>60</v>
      </c>
      <c r="W100" s="57">
        <v>22</v>
      </c>
      <c r="X100" s="57">
        <v>2</v>
      </c>
      <c r="Y100" s="57">
        <v>0</v>
      </c>
      <c r="Z100" s="57" t="s">
        <v>130</v>
      </c>
    </row>
    <row r="101" spans="1:26">
      <c r="A101" s="57" t="str">
        <f t="shared" si="11"/>
        <v>太地町女</v>
      </c>
      <c r="B101" s="57" t="s">
        <v>79</v>
      </c>
      <c r="C101" s="57" t="s">
        <v>19</v>
      </c>
      <c r="D101" s="57">
        <v>1562</v>
      </c>
      <c r="E101" s="57">
        <v>32</v>
      </c>
      <c r="F101" s="57">
        <v>45</v>
      </c>
      <c r="G101" s="57">
        <v>24</v>
      </c>
      <c r="H101" s="57">
        <v>39</v>
      </c>
      <c r="I101" s="57">
        <v>39</v>
      </c>
      <c r="J101" s="57">
        <v>51</v>
      </c>
      <c r="K101" s="57">
        <v>56</v>
      </c>
      <c r="L101" s="57">
        <v>49</v>
      </c>
      <c r="M101" s="57">
        <v>69</v>
      </c>
      <c r="N101" s="57">
        <v>96</v>
      </c>
      <c r="O101" s="57">
        <v>87</v>
      </c>
      <c r="P101" s="57">
        <v>110</v>
      </c>
      <c r="Q101" s="57">
        <v>115</v>
      </c>
      <c r="R101" s="57">
        <v>129</v>
      </c>
      <c r="S101" s="57">
        <v>144</v>
      </c>
      <c r="T101" s="57">
        <v>138</v>
      </c>
      <c r="U101" s="57">
        <v>129</v>
      </c>
      <c r="V101" s="57">
        <v>119</v>
      </c>
      <c r="W101" s="57">
        <v>66</v>
      </c>
      <c r="X101" s="57">
        <v>22</v>
      </c>
      <c r="Y101" s="57">
        <v>1</v>
      </c>
    </row>
    <row r="102" spans="1:26">
      <c r="A102" s="57" t="str">
        <f t="shared" si="11"/>
        <v>古座川町男</v>
      </c>
      <c r="B102" s="57" t="s">
        <v>80</v>
      </c>
      <c r="C102" s="57" t="s">
        <v>17</v>
      </c>
      <c r="D102" s="57">
        <v>1130</v>
      </c>
      <c r="E102" s="57">
        <v>30</v>
      </c>
      <c r="F102" s="57">
        <v>32</v>
      </c>
      <c r="G102" s="57">
        <v>44</v>
      </c>
      <c r="H102" s="57">
        <v>29</v>
      </c>
      <c r="I102" s="57">
        <v>18</v>
      </c>
      <c r="J102" s="57">
        <v>28</v>
      </c>
      <c r="K102" s="57">
        <v>25</v>
      </c>
      <c r="L102" s="57">
        <v>38</v>
      </c>
      <c r="M102" s="57">
        <v>55</v>
      </c>
      <c r="N102" s="57">
        <v>56</v>
      </c>
      <c r="O102" s="57">
        <v>56</v>
      </c>
      <c r="P102" s="57">
        <v>84</v>
      </c>
      <c r="Q102" s="57">
        <v>93</v>
      </c>
      <c r="R102" s="57">
        <v>104</v>
      </c>
      <c r="S102" s="57">
        <v>139</v>
      </c>
      <c r="T102" s="57">
        <v>108</v>
      </c>
      <c r="U102" s="57">
        <v>79</v>
      </c>
      <c r="V102" s="57">
        <v>65</v>
      </c>
      <c r="W102" s="57">
        <v>41</v>
      </c>
      <c r="X102" s="57">
        <v>5</v>
      </c>
      <c r="Y102" s="57">
        <v>1</v>
      </c>
      <c r="Z102" s="57" t="s">
        <v>131</v>
      </c>
    </row>
    <row r="103" spans="1:26">
      <c r="A103" s="57" t="str">
        <f t="shared" si="11"/>
        <v>古座川町女</v>
      </c>
      <c r="B103" s="57" t="s">
        <v>80</v>
      </c>
      <c r="C103" s="57" t="s">
        <v>19</v>
      </c>
      <c r="D103" s="57">
        <v>1350</v>
      </c>
      <c r="E103" s="57">
        <v>16</v>
      </c>
      <c r="F103" s="57">
        <v>33</v>
      </c>
      <c r="G103" s="57">
        <v>29</v>
      </c>
      <c r="H103" s="57">
        <v>26</v>
      </c>
      <c r="I103" s="57">
        <v>8</v>
      </c>
      <c r="J103" s="57">
        <v>20</v>
      </c>
      <c r="K103" s="57">
        <v>32</v>
      </c>
      <c r="L103" s="57">
        <v>43</v>
      </c>
      <c r="M103" s="57">
        <v>48</v>
      </c>
      <c r="N103" s="57">
        <v>58</v>
      </c>
      <c r="O103" s="57">
        <v>54</v>
      </c>
      <c r="P103" s="57">
        <v>64</v>
      </c>
      <c r="Q103" s="57">
        <v>91</v>
      </c>
      <c r="R103" s="57">
        <v>125</v>
      </c>
      <c r="S103" s="57">
        <v>150</v>
      </c>
      <c r="T103" s="57">
        <v>138</v>
      </c>
      <c r="U103" s="57">
        <v>139</v>
      </c>
      <c r="V103" s="57">
        <v>137</v>
      </c>
      <c r="W103" s="57">
        <v>95</v>
      </c>
      <c r="X103" s="57">
        <v>37</v>
      </c>
      <c r="Y103" s="57">
        <v>7</v>
      </c>
    </row>
    <row r="104" spans="1:26">
      <c r="A104" s="57" t="str">
        <f t="shared" si="11"/>
        <v>北山村男</v>
      </c>
      <c r="B104" s="57" t="s">
        <v>81</v>
      </c>
      <c r="C104" s="57" t="s">
        <v>17</v>
      </c>
      <c r="D104" s="57">
        <v>183</v>
      </c>
      <c r="E104" s="57">
        <v>4</v>
      </c>
      <c r="F104" s="57">
        <v>9</v>
      </c>
      <c r="G104" s="57">
        <v>1</v>
      </c>
      <c r="H104" s="57">
        <v>6</v>
      </c>
      <c r="I104" s="57">
        <v>3</v>
      </c>
      <c r="J104" s="57">
        <v>7</v>
      </c>
      <c r="K104" s="57">
        <v>13</v>
      </c>
      <c r="L104" s="57">
        <v>10</v>
      </c>
      <c r="M104" s="57">
        <v>3</v>
      </c>
      <c r="N104" s="57">
        <v>12</v>
      </c>
      <c r="O104" s="57">
        <v>14</v>
      </c>
      <c r="P104" s="57">
        <v>18</v>
      </c>
      <c r="Q104" s="57">
        <v>17</v>
      </c>
      <c r="R104" s="57">
        <v>14</v>
      </c>
      <c r="S104" s="57">
        <v>17</v>
      </c>
      <c r="T104" s="57">
        <v>13</v>
      </c>
      <c r="U104" s="57">
        <v>6</v>
      </c>
      <c r="V104" s="57">
        <v>13</v>
      </c>
      <c r="W104" s="57">
        <v>3</v>
      </c>
      <c r="X104" s="57">
        <v>0</v>
      </c>
      <c r="Y104" s="57">
        <v>0</v>
      </c>
      <c r="Z104" s="57" t="s">
        <v>132</v>
      </c>
    </row>
    <row r="105" spans="1:26">
      <c r="A105" s="57" t="str">
        <f t="shared" si="11"/>
        <v>北山村女</v>
      </c>
      <c r="B105" s="57" t="s">
        <v>81</v>
      </c>
      <c r="C105" s="57" t="s">
        <v>19</v>
      </c>
      <c r="D105" s="57">
        <v>221</v>
      </c>
      <c r="E105" s="57">
        <v>9</v>
      </c>
      <c r="F105" s="57">
        <v>11</v>
      </c>
      <c r="G105" s="57">
        <v>6</v>
      </c>
      <c r="H105" s="57">
        <v>3</v>
      </c>
      <c r="I105" s="57">
        <v>1</v>
      </c>
      <c r="J105" s="57">
        <v>6</v>
      </c>
      <c r="K105" s="57">
        <v>9</v>
      </c>
      <c r="L105" s="57">
        <v>5</v>
      </c>
      <c r="M105" s="57">
        <v>7</v>
      </c>
      <c r="N105" s="57">
        <v>10</v>
      </c>
      <c r="O105" s="57">
        <v>12</v>
      </c>
      <c r="P105" s="57">
        <v>13</v>
      </c>
      <c r="Q105" s="57">
        <v>13</v>
      </c>
      <c r="R105" s="57">
        <v>8</v>
      </c>
      <c r="S105" s="57">
        <v>15</v>
      </c>
      <c r="T105" s="57">
        <v>25</v>
      </c>
      <c r="U105" s="57">
        <v>28</v>
      </c>
      <c r="V105" s="57">
        <v>26</v>
      </c>
      <c r="W105" s="57">
        <v>11</v>
      </c>
      <c r="X105" s="57">
        <v>3</v>
      </c>
      <c r="Y105" s="57">
        <v>0</v>
      </c>
    </row>
    <row r="106" spans="1:26">
      <c r="A106" s="57" t="str">
        <f t="shared" si="11"/>
        <v>串本町男</v>
      </c>
      <c r="B106" s="57" t="s">
        <v>82</v>
      </c>
      <c r="C106" s="57" t="s">
        <v>17</v>
      </c>
      <c r="D106" s="57">
        <v>7140</v>
      </c>
      <c r="E106" s="57">
        <v>182</v>
      </c>
      <c r="F106" s="57">
        <v>223</v>
      </c>
      <c r="G106" s="57">
        <v>258</v>
      </c>
      <c r="H106" s="57">
        <v>218</v>
      </c>
      <c r="I106" s="57">
        <v>185</v>
      </c>
      <c r="J106" s="57">
        <v>236</v>
      </c>
      <c r="K106" s="57">
        <v>264</v>
      </c>
      <c r="L106" s="57">
        <v>306</v>
      </c>
      <c r="M106" s="57">
        <v>385</v>
      </c>
      <c r="N106" s="57">
        <v>475</v>
      </c>
      <c r="O106" s="57">
        <v>393</v>
      </c>
      <c r="P106" s="57">
        <v>406</v>
      </c>
      <c r="Q106" s="57">
        <v>578</v>
      </c>
      <c r="R106" s="57">
        <v>672</v>
      </c>
      <c r="S106" s="57">
        <v>858</v>
      </c>
      <c r="T106" s="57">
        <v>588</v>
      </c>
      <c r="U106" s="57">
        <v>409</v>
      </c>
      <c r="V106" s="57">
        <v>270</v>
      </c>
      <c r="W106" s="57">
        <v>132</v>
      </c>
      <c r="X106" s="57">
        <v>23</v>
      </c>
      <c r="Y106" s="57">
        <v>1</v>
      </c>
      <c r="Z106" s="57" t="s">
        <v>133</v>
      </c>
    </row>
    <row r="107" spans="1:26">
      <c r="A107" s="57" t="str">
        <f t="shared" si="11"/>
        <v>串本町女</v>
      </c>
      <c r="B107" s="57" t="s">
        <v>82</v>
      </c>
      <c r="C107" s="57" t="s">
        <v>19</v>
      </c>
      <c r="D107" s="57">
        <v>7819</v>
      </c>
      <c r="E107" s="57">
        <v>159</v>
      </c>
      <c r="F107" s="57">
        <v>207</v>
      </c>
      <c r="G107" s="57">
        <v>209</v>
      </c>
      <c r="H107" s="57">
        <v>191</v>
      </c>
      <c r="I107" s="57">
        <v>162</v>
      </c>
      <c r="J107" s="57">
        <v>170</v>
      </c>
      <c r="K107" s="57">
        <v>244</v>
      </c>
      <c r="L107" s="57">
        <v>257</v>
      </c>
      <c r="M107" s="57">
        <v>330</v>
      </c>
      <c r="N107" s="57">
        <v>420</v>
      </c>
      <c r="O107" s="57">
        <v>421</v>
      </c>
      <c r="P107" s="57">
        <v>469</v>
      </c>
      <c r="Q107" s="57">
        <v>567</v>
      </c>
      <c r="R107" s="57">
        <v>739</v>
      </c>
      <c r="S107" s="57">
        <v>923</v>
      </c>
      <c r="T107" s="57">
        <v>735</v>
      </c>
      <c r="U107" s="57">
        <v>595</v>
      </c>
      <c r="V107" s="57">
        <v>561</v>
      </c>
      <c r="W107" s="57">
        <v>316</v>
      </c>
      <c r="X107" s="57">
        <v>91</v>
      </c>
      <c r="Y107" s="57">
        <v>17</v>
      </c>
    </row>
    <row r="108" spans="1:26">
      <c r="A108" s="57">
        <v>1</v>
      </c>
      <c r="B108" s="57">
        <v>2</v>
      </c>
      <c r="C108" s="57">
        <v>3</v>
      </c>
      <c r="D108" s="57">
        <v>4</v>
      </c>
      <c r="E108" s="57">
        <v>5</v>
      </c>
      <c r="F108" s="57">
        <v>6</v>
      </c>
      <c r="G108" s="57">
        <v>7</v>
      </c>
      <c r="H108" s="57">
        <v>8</v>
      </c>
      <c r="I108" s="57">
        <v>9</v>
      </c>
      <c r="J108" s="57">
        <v>10</v>
      </c>
      <c r="K108" s="57">
        <v>11</v>
      </c>
      <c r="L108" s="57">
        <v>12</v>
      </c>
      <c r="M108" s="57">
        <v>13</v>
      </c>
      <c r="N108" s="57">
        <v>14</v>
      </c>
      <c r="O108" s="57">
        <v>15</v>
      </c>
      <c r="P108" s="57">
        <v>16</v>
      </c>
      <c r="Q108" s="57">
        <v>17</v>
      </c>
      <c r="R108" s="57">
        <v>18</v>
      </c>
      <c r="S108" s="57">
        <v>19</v>
      </c>
      <c r="T108" s="57">
        <v>20</v>
      </c>
      <c r="U108" s="57">
        <v>21</v>
      </c>
      <c r="V108" s="57">
        <v>22</v>
      </c>
      <c r="W108" s="57">
        <v>23</v>
      </c>
      <c r="X108" s="57">
        <v>24</v>
      </c>
      <c r="Y108" s="57">
        <v>25</v>
      </c>
      <c r="Z108" s="57">
        <v>26</v>
      </c>
    </row>
    <row r="113" s="57" customFormat="1"/>
    <row r="114" s="57" customFormat="1"/>
    <row r="115" s="57" customFormat="1"/>
    <row r="116" s="57" customFormat="1"/>
    <row r="117" s="57" customFormat="1"/>
    <row r="118" s="57" customFormat="1"/>
    <row r="119" s="57" customFormat="1"/>
    <row r="120" s="57" customFormat="1"/>
    <row r="121" s="57" customFormat="1"/>
    <row r="122" s="57" customFormat="1"/>
    <row r="123" s="57" customFormat="1"/>
    <row r="124" s="57" customFormat="1"/>
    <row r="125" s="57" customFormat="1"/>
    <row r="126" s="57" customFormat="1"/>
    <row r="127" s="57" customFormat="1"/>
    <row r="128" s="57" customFormat="1"/>
    <row r="129" s="57" customFormat="1"/>
    <row r="130" s="57" customFormat="1"/>
    <row r="131" s="57" customFormat="1"/>
    <row r="132" s="57" customFormat="1"/>
    <row r="133" s="57" customFormat="1"/>
    <row r="134" s="57" customFormat="1"/>
    <row r="135" s="57" customFormat="1"/>
    <row r="136" s="57" customFormat="1"/>
    <row r="137" s="57" customFormat="1"/>
    <row r="138" s="57" customFormat="1"/>
    <row r="139" s="57" customFormat="1"/>
    <row r="140" s="57" customFormat="1"/>
    <row r="141" s="57" customFormat="1"/>
    <row r="142" s="57" customFormat="1"/>
    <row r="143" s="57" customFormat="1"/>
    <row r="144" s="57" customFormat="1"/>
    <row r="145" s="57" customFormat="1"/>
    <row r="146" s="57" customFormat="1"/>
    <row r="147" s="57" customFormat="1"/>
    <row r="148" s="57" customFormat="1"/>
    <row r="149" s="57" customFormat="1"/>
    <row r="150" s="57" customFormat="1"/>
    <row r="151" s="57" customFormat="1"/>
    <row r="152" s="57" customFormat="1"/>
    <row r="153" s="57" customFormat="1"/>
    <row r="154" s="57" customFormat="1"/>
    <row r="155" s="57" customFormat="1"/>
    <row r="156" s="57" customFormat="1"/>
    <row r="157" s="57" customFormat="1"/>
    <row r="158" s="57" customFormat="1"/>
    <row r="159" s="57" customFormat="1"/>
    <row r="160" s="57" customFormat="1"/>
    <row r="161" s="57" customFormat="1"/>
    <row r="162" s="57" customFormat="1"/>
    <row r="163" s="57" customFormat="1"/>
    <row r="164" s="57" customFormat="1"/>
    <row r="165" s="57" customFormat="1"/>
    <row r="166" s="57" customFormat="1"/>
    <row r="167" s="57" customFormat="1"/>
    <row r="168" s="57" customFormat="1"/>
    <row r="169" s="57" customFormat="1"/>
    <row r="170" s="57" customFormat="1"/>
    <row r="171" s="57" customFormat="1"/>
    <row r="172" s="57" customFormat="1"/>
    <row r="173" s="57" customFormat="1"/>
    <row r="174" s="57" customFormat="1"/>
    <row r="175" s="57" customFormat="1"/>
    <row r="176" s="57" customFormat="1"/>
    <row r="177" s="57" customFormat="1"/>
    <row r="178" s="57" customFormat="1"/>
    <row r="179" s="57" customFormat="1"/>
    <row r="180" s="57" customFormat="1"/>
    <row r="181" s="57" customFormat="1"/>
    <row r="182" s="57" customFormat="1"/>
    <row r="183" s="57" customFormat="1"/>
    <row r="184" s="57" customFormat="1"/>
    <row r="185" s="57" customFormat="1"/>
    <row r="186" s="57" customFormat="1"/>
    <row r="187" s="57" customFormat="1"/>
    <row r="188" s="57" customFormat="1"/>
    <row r="189" s="57" customFormat="1"/>
    <row r="190" s="57" customFormat="1"/>
    <row r="191" s="57" customFormat="1"/>
    <row r="192" s="57" customFormat="1"/>
    <row r="193" s="57" customFormat="1"/>
    <row r="194" s="57" customFormat="1"/>
    <row r="195" s="57" customFormat="1"/>
    <row r="196" s="57" customFormat="1"/>
    <row r="197" s="57" customFormat="1"/>
    <row r="198" s="57" customFormat="1"/>
    <row r="199" s="57" customFormat="1"/>
    <row r="200" s="57" customFormat="1"/>
    <row r="201" s="57" customFormat="1"/>
    <row r="202" s="57" customFormat="1"/>
    <row r="203" s="57" customFormat="1"/>
    <row r="204" s="57" customFormat="1"/>
    <row r="205" s="57" customFormat="1"/>
    <row r="206" s="57" customFormat="1"/>
    <row r="207" s="57" customFormat="1"/>
    <row r="208" s="57" customFormat="1"/>
    <row r="209" s="57" customFormat="1"/>
    <row r="210" s="57" customFormat="1"/>
    <row r="211" s="57" customFormat="1"/>
    <row r="212" s="57" customFormat="1"/>
    <row r="213" s="57" customFormat="1"/>
    <row r="214" s="57" customFormat="1"/>
    <row r="215" s="57" customFormat="1"/>
    <row r="216" s="57" customFormat="1"/>
    <row r="217" s="57" customFormat="1"/>
    <row r="218" s="57" customFormat="1"/>
    <row r="219" s="57" customFormat="1"/>
    <row r="220" s="57" customFormat="1"/>
    <row r="221" s="57" customFormat="1"/>
    <row r="222" s="57" customFormat="1"/>
    <row r="223" s="57" customFormat="1"/>
    <row r="224" s="57" customFormat="1"/>
    <row r="225" s="57" customFormat="1"/>
    <row r="226" s="57" customFormat="1"/>
    <row r="227" s="57" customFormat="1"/>
    <row r="228" s="57" customFormat="1"/>
    <row r="229" s="57" customFormat="1"/>
    <row r="230" s="57" customFormat="1"/>
    <row r="231" s="57" customFormat="1"/>
    <row r="232" s="57" customFormat="1"/>
    <row r="233" s="57" customFormat="1"/>
    <row r="234" s="57" customFormat="1"/>
    <row r="235" s="57" customFormat="1"/>
    <row r="236" s="57" customFormat="1"/>
    <row r="237" s="57" customFormat="1"/>
    <row r="238" s="57" customFormat="1"/>
    <row r="239" s="57" customFormat="1"/>
    <row r="240" s="57" customFormat="1"/>
  </sheetData>
  <sheetProtection selectLockedCells="1" selectUnlockedCells="1"/>
  <mergeCells count="1">
    <mergeCell ref="P2:W4"/>
  </mergeCells>
  <phoneticPr fontId="4"/>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9"/>
  <sheetViews>
    <sheetView workbookViewId="0">
      <selection activeCell="C1" sqref="C1:J3"/>
    </sheetView>
  </sheetViews>
  <sheetFormatPr defaultRowHeight="13.5"/>
  <sheetData>
    <row r="1" spans="1:10">
      <c r="A1" t="s">
        <v>138</v>
      </c>
      <c r="C1" s="153" t="s">
        <v>165</v>
      </c>
      <c r="D1" s="153"/>
      <c r="E1" s="153"/>
      <c r="F1" s="153"/>
      <c r="G1" s="153"/>
      <c r="H1" s="153"/>
      <c r="I1" s="153"/>
      <c r="J1" s="153"/>
    </row>
    <row r="2" spans="1:10">
      <c r="A2" t="s">
        <v>139</v>
      </c>
      <c r="C2" s="153"/>
      <c r="D2" s="153"/>
      <c r="E2" s="153"/>
      <c r="F2" s="153"/>
      <c r="G2" s="153"/>
      <c r="H2" s="153"/>
      <c r="I2" s="153"/>
      <c r="J2" s="153"/>
    </row>
    <row r="3" spans="1:10">
      <c r="A3" t="s">
        <v>140</v>
      </c>
      <c r="C3" s="153"/>
      <c r="D3" s="153"/>
      <c r="E3" s="153"/>
      <c r="F3" s="153"/>
      <c r="G3" s="153"/>
      <c r="H3" s="153"/>
      <c r="I3" s="153"/>
      <c r="J3" s="153"/>
    </row>
    <row r="4" spans="1:10">
      <c r="A4" t="s">
        <v>53</v>
      </c>
      <c r="C4" s="29"/>
    </row>
    <row r="5" spans="1:10">
      <c r="A5" t="s">
        <v>54</v>
      </c>
      <c r="C5" s="29"/>
    </row>
    <row r="6" spans="1:10">
      <c r="A6" t="s">
        <v>55</v>
      </c>
      <c r="C6" s="29"/>
    </row>
    <row r="7" spans="1:10">
      <c r="A7" t="s">
        <v>56</v>
      </c>
      <c r="C7" s="29"/>
    </row>
    <row r="8" spans="1:10">
      <c r="A8" t="s">
        <v>57</v>
      </c>
      <c r="C8" s="29"/>
    </row>
    <row r="9" spans="1:10">
      <c r="A9" t="s">
        <v>58</v>
      </c>
      <c r="C9" s="29"/>
    </row>
    <row r="10" spans="1:10">
      <c r="A10" t="s">
        <v>59</v>
      </c>
      <c r="C10" s="29"/>
    </row>
    <row r="11" spans="1:10">
      <c r="A11" t="s">
        <v>60</v>
      </c>
      <c r="C11" s="29"/>
    </row>
    <row r="12" spans="1:10">
      <c r="A12" t="s">
        <v>61</v>
      </c>
      <c r="C12" s="29"/>
    </row>
    <row r="13" spans="1:10">
      <c r="A13" t="s">
        <v>141</v>
      </c>
      <c r="C13" s="29"/>
    </row>
    <row r="14" spans="1:10">
      <c r="A14" t="s">
        <v>62</v>
      </c>
      <c r="C14" s="29"/>
    </row>
    <row r="15" spans="1:10">
      <c r="A15" t="s">
        <v>142</v>
      </c>
      <c r="C15" s="29"/>
    </row>
    <row r="16" spans="1:10">
      <c r="A16" t="s">
        <v>63</v>
      </c>
      <c r="C16" s="29"/>
    </row>
    <row r="17" spans="1:3">
      <c r="A17" t="s">
        <v>64</v>
      </c>
      <c r="C17" s="29"/>
    </row>
    <row r="18" spans="1:3">
      <c r="A18" t="s">
        <v>65</v>
      </c>
      <c r="C18" s="29"/>
    </row>
    <row r="19" spans="1:3">
      <c r="A19" t="s">
        <v>143</v>
      </c>
      <c r="C19" s="29"/>
    </row>
    <row r="20" spans="1:3">
      <c r="A20" t="s">
        <v>66</v>
      </c>
      <c r="C20" s="29"/>
    </row>
    <row r="21" spans="1:3">
      <c r="A21" t="s">
        <v>67</v>
      </c>
      <c r="C21" s="29"/>
    </row>
    <row r="22" spans="1:3">
      <c r="A22" t="s">
        <v>68</v>
      </c>
      <c r="C22" s="29"/>
    </row>
    <row r="23" spans="1:3">
      <c r="A23" t="s">
        <v>144</v>
      </c>
      <c r="C23" s="29"/>
    </row>
    <row r="24" spans="1:3">
      <c r="A24" t="s">
        <v>69</v>
      </c>
      <c r="C24" s="29"/>
    </row>
    <row r="25" spans="1:3">
      <c r="A25" t="s">
        <v>70</v>
      </c>
      <c r="C25" s="29"/>
    </row>
    <row r="26" spans="1:3">
      <c r="A26" t="s">
        <v>71</v>
      </c>
      <c r="C26" s="29"/>
    </row>
    <row r="27" spans="1:3">
      <c r="A27" t="s">
        <v>72</v>
      </c>
      <c r="C27" s="29"/>
    </row>
    <row r="28" spans="1:3">
      <c r="A28" t="s">
        <v>73</v>
      </c>
      <c r="C28" s="29"/>
    </row>
    <row r="29" spans="1:3">
      <c r="A29" t="s">
        <v>74</v>
      </c>
    </row>
    <row r="30" spans="1:3">
      <c r="A30" t="s">
        <v>145</v>
      </c>
    </row>
    <row r="31" spans="1:3">
      <c r="A31" t="s">
        <v>75</v>
      </c>
    </row>
    <row r="32" spans="1:3">
      <c r="A32" t="s">
        <v>76</v>
      </c>
    </row>
    <row r="33" spans="1:1">
      <c r="A33" t="s">
        <v>77</v>
      </c>
    </row>
    <row r="34" spans="1:1">
      <c r="A34" t="s">
        <v>146</v>
      </c>
    </row>
    <row r="35" spans="1:1">
      <c r="A35" t="s">
        <v>78</v>
      </c>
    </row>
    <row r="36" spans="1:1">
      <c r="A36" t="s">
        <v>79</v>
      </c>
    </row>
    <row r="37" spans="1:1">
      <c r="A37" t="s">
        <v>80</v>
      </c>
    </row>
    <row r="38" spans="1:1">
      <c r="A38" t="s">
        <v>81</v>
      </c>
    </row>
    <row r="39" spans="1:1">
      <c r="A39" t="s">
        <v>82</v>
      </c>
    </row>
  </sheetData>
  <sheetProtection password="F56F" sheet="1" objects="1" scenarios="1" selectLockedCells="1" selectUnlockedCells="1"/>
  <mergeCells count="1">
    <mergeCell ref="C1:J3"/>
  </mergeCells>
  <phoneticPr fontId="5"/>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人口ピラミッドを比べよう</vt:lpstr>
      <vt:lpstr>R2</vt:lpstr>
      <vt:lpstr>graphdata</vt:lpstr>
      <vt:lpstr>data</vt:lpstr>
      <vt:lpstr>人口ピラミッドを比べよう!Print_Area</vt:lpstr>
      <vt:lpstr>'R2'!Print_Titles</vt:lpstr>
      <vt:lpstr>人口ピラミッドを比べよう!Print_Titles</vt:lpstr>
      <vt:lpstr>市町村名</vt:lpstr>
      <vt:lpstr>地域名</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野田 拓</cp:lastModifiedBy>
  <cp:lastPrinted>2021-12-22T06:02:09Z</cp:lastPrinted>
  <dcterms:created xsi:type="dcterms:W3CDTF">2018-10-01T04:19:01Z</dcterms:created>
  <dcterms:modified xsi:type="dcterms:W3CDTF">2026-07-08T23:41:09Z</dcterms:modified>
</cp:coreProperties>
</file>